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7650"/>
  </bookViews>
  <sheets>
    <sheet name="Listado" sheetId="1" r:id="rId1"/>
  </sheets>
  <externalReferences>
    <externalReference r:id="rId2"/>
  </externalReferences>
  <definedNames>
    <definedName name="_xlnm._FilterDatabase" localSheetId="0" hidden="1">Listado!$A$1:$U$79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F60" i="1" l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59" i="1"/>
  <c r="T79" i="1" l="1"/>
  <c r="S79" i="1"/>
  <c r="Q79" i="1"/>
  <c r="P79" i="1"/>
  <c r="H79" i="1"/>
  <c r="D79" i="1"/>
  <c r="T78" i="1"/>
  <c r="S78" i="1"/>
  <c r="Q78" i="1"/>
  <c r="P78" i="1"/>
  <c r="H78" i="1"/>
  <c r="D78" i="1"/>
  <c r="T77" i="1"/>
  <c r="S77" i="1"/>
  <c r="U77" i="1" s="1"/>
  <c r="Q77" i="1"/>
  <c r="P77" i="1"/>
  <c r="H77" i="1"/>
  <c r="D77" i="1"/>
  <c r="A77" i="1" s="1"/>
  <c r="T76" i="1"/>
  <c r="S76" i="1"/>
  <c r="U76" i="1" s="1"/>
  <c r="Q76" i="1"/>
  <c r="P76" i="1"/>
  <c r="H76" i="1"/>
  <c r="D76" i="1"/>
  <c r="T75" i="1"/>
  <c r="S75" i="1"/>
  <c r="U75" i="1" s="1"/>
  <c r="Q75" i="1"/>
  <c r="P75" i="1"/>
  <c r="H75" i="1"/>
  <c r="D75" i="1"/>
  <c r="T74" i="1"/>
  <c r="S74" i="1"/>
  <c r="Q74" i="1"/>
  <c r="P74" i="1"/>
  <c r="H74" i="1"/>
  <c r="D74" i="1"/>
  <c r="T73" i="1"/>
  <c r="S73" i="1"/>
  <c r="U73" i="1" s="1"/>
  <c r="Q73" i="1"/>
  <c r="P73" i="1"/>
  <c r="H73" i="1"/>
  <c r="D73" i="1"/>
  <c r="A73" i="1" s="1"/>
  <c r="T72" i="1"/>
  <c r="S72" i="1"/>
  <c r="Q72" i="1"/>
  <c r="P72" i="1"/>
  <c r="H72" i="1"/>
  <c r="T71" i="1"/>
  <c r="S71" i="1"/>
  <c r="Q71" i="1"/>
  <c r="P71" i="1"/>
  <c r="H71" i="1"/>
  <c r="T70" i="1"/>
  <c r="S70" i="1"/>
  <c r="Q70" i="1"/>
  <c r="P70" i="1"/>
  <c r="H70" i="1"/>
  <c r="T69" i="1"/>
  <c r="S69" i="1"/>
  <c r="Q69" i="1"/>
  <c r="P69" i="1"/>
  <c r="H69" i="1"/>
  <c r="T68" i="1"/>
  <c r="S68" i="1"/>
  <c r="Q68" i="1"/>
  <c r="P68" i="1"/>
  <c r="H68" i="1"/>
  <c r="T67" i="1"/>
  <c r="S67" i="1"/>
  <c r="Q67" i="1"/>
  <c r="P67" i="1"/>
  <c r="H67" i="1"/>
  <c r="T66" i="1"/>
  <c r="S66" i="1"/>
  <c r="Q66" i="1"/>
  <c r="P66" i="1"/>
  <c r="H66" i="1"/>
  <c r="T65" i="1"/>
  <c r="S65" i="1"/>
  <c r="Q65" i="1"/>
  <c r="P65" i="1"/>
  <c r="H65" i="1"/>
  <c r="U72" i="1" l="1"/>
  <c r="U68" i="1"/>
  <c r="U67" i="1"/>
  <c r="U69" i="1"/>
  <c r="U78" i="1"/>
  <c r="U71" i="1"/>
  <c r="U74" i="1"/>
  <c r="U79" i="1"/>
  <c r="U66" i="1"/>
  <c r="U70" i="1"/>
  <c r="A76" i="1"/>
  <c r="A75" i="1"/>
  <c r="A79" i="1"/>
  <c r="A74" i="1"/>
  <c r="A78" i="1"/>
  <c r="U65" i="1"/>
  <c r="T64" i="1" l="1"/>
  <c r="S64" i="1"/>
  <c r="Q64" i="1"/>
  <c r="P64" i="1"/>
  <c r="H64" i="1"/>
  <c r="D72" i="1"/>
  <c r="A72" i="1" s="1"/>
  <c r="T63" i="1"/>
  <c r="S63" i="1"/>
  <c r="Q63" i="1"/>
  <c r="P63" i="1"/>
  <c r="H63" i="1"/>
  <c r="A71" i="1"/>
  <c r="T62" i="1"/>
  <c r="S62" i="1"/>
  <c r="Q62" i="1"/>
  <c r="P62" i="1"/>
  <c r="H62" i="1"/>
  <c r="T61" i="1"/>
  <c r="S61" i="1"/>
  <c r="Q61" i="1"/>
  <c r="P61" i="1"/>
  <c r="H61" i="1"/>
  <c r="A67" i="1"/>
  <c r="T60" i="1"/>
  <c r="S60" i="1"/>
  <c r="Q60" i="1"/>
  <c r="P60" i="1"/>
  <c r="H60" i="1"/>
  <c r="T59" i="1"/>
  <c r="S59" i="1"/>
  <c r="Q59" i="1"/>
  <c r="P59" i="1"/>
  <c r="H59" i="1"/>
  <c r="T58" i="1"/>
  <c r="S58" i="1"/>
  <c r="Q58" i="1"/>
  <c r="P58" i="1"/>
  <c r="H58" i="1"/>
  <c r="T57" i="1"/>
  <c r="S57" i="1"/>
  <c r="Q57" i="1"/>
  <c r="P57" i="1"/>
  <c r="H57" i="1"/>
  <c r="T56" i="1"/>
  <c r="S56" i="1"/>
  <c r="Q56" i="1"/>
  <c r="P56" i="1"/>
  <c r="H56" i="1"/>
  <c r="T55" i="1"/>
  <c r="S55" i="1"/>
  <c r="Q55" i="1"/>
  <c r="P55" i="1"/>
  <c r="H55" i="1"/>
  <c r="T54" i="1"/>
  <c r="S54" i="1"/>
  <c r="Q54" i="1"/>
  <c r="P54" i="1"/>
  <c r="H54" i="1"/>
  <c r="A54" i="1"/>
  <c r="T53" i="1"/>
  <c r="S53" i="1"/>
  <c r="Q53" i="1"/>
  <c r="P53" i="1"/>
  <c r="H53" i="1"/>
  <c r="T52" i="1"/>
  <c r="S52" i="1"/>
  <c r="Q52" i="1"/>
  <c r="P52" i="1"/>
  <c r="H52" i="1"/>
  <c r="T51" i="1"/>
  <c r="S51" i="1"/>
  <c r="Q51" i="1"/>
  <c r="P51" i="1"/>
  <c r="H51" i="1"/>
  <c r="T50" i="1"/>
  <c r="S50" i="1"/>
  <c r="Q50" i="1"/>
  <c r="P50" i="1"/>
  <c r="H50" i="1"/>
  <c r="T49" i="1"/>
  <c r="S49" i="1"/>
  <c r="Q49" i="1"/>
  <c r="P49" i="1"/>
  <c r="H49" i="1"/>
  <c r="T48" i="1"/>
  <c r="S48" i="1"/>
  <c r="Q48" i="1"/>
  <c r="P48" i="1"/>
  <c r="H48" i="1"/>
  <c r="T47" i="1"/>
  <c r="S47" i="1"/>
  <c r="Q47" i="1"/>
  <c r="P47" i="1"/>
  <c r="H47" i="1"/>
  <c r="T46" i="1"/>
  <c r="S46" i="1"/>
  <c r="Q46" i="1"/>
  <c r="P46" i="1"/>
  <c r="H46" i="1"/>
  <c r="T45" i="1"/>
  <c r="S45" i="1"/>
  <c r="Q45" i="1"/>
  <c r="P45" i="1"/>
  <c r="H45" i="1"/>
  <c r="T44" i="1"/>
  <c r="S44" i="1"/>
  <c r="Q44" i="1"/>
  <c r="P44" i="1"/>
  <c r="H44" i="1"/>
  <c r="T43" i="1"/>
  <c r="S43" i="1"/>
  <c r="Q43" i="1"/>
  <c r="P43" i="1"/>
  <c r="H43" i="1"/>
  <c r="T42" i="1"/>
  <c r="S42" i="1"/>
  <c r="Q42" i="1"/>
  <c r="P42" i="1"/>
  <c r="H42" i="1"/>
  <c r="A42" i="1"/>
  <c r="T41" i="1"/>
  <c r="S41" i="1"/>
  <c r="Q41" i="1"/>
  <c r="P41" i="1"/>
  <c r="H41" i="1"/>
  <c r="T40" i="1"/>
  <c r="S40" i="1"/>
  <c r="Q40" i="1"/>
  <c r="P40" i="1"/>
  <c r="H40" i="1"/>
  <c r="T39" i="1"/>
  <c r="S39" i="1"/>
  <c r="Q39" i="1"/>
  <c r="P39" i="1"/>
  <c r="H39" i="1"/>
  <c r="T38" i="1"/>
  <c r="S38" i="1"/>
  <c r="Q38" i="1"/>
  <c r="P38" i="1"/>
  <c r="H38" i="1"/>
  <c r="T37" i="1"/>
  <c r="S37" i="1"/>
  <c r="Q37" i="1"/>
  <c r="P37" i="1"/>
  <c r="H37" i="1"/>
  <c r="A69" i="1"/>
  <c r="T36" i="1"/>
  <c r="S36" i="1"/>
  <c r="Q36" i="1"/>
  <c r="P36" i="1"/>
  <c r="H36" i="1"/>
  <c r="T35" i="1"/>
  <c r="S35" i="1"/>
  <c r="Q35" i="1"/>
  <c r="P35" i="1"/>
  <c r="H35" i="1"/>
  <c r="T34" i="1"/>
  <c r="S34" i="1"/>
  <c r="Q34" i="1"/>
  <c r="P34" i="1"/>
  <c r="H34" i="1"/>
  <c r="T33" i="1"/>
  <c r="S33" i="1"/>
  <c r="Q33" i="1"/>
  <c r="P33" i="1"/>
  <c r="H33" i="1"/>
  <c r="A58" i="1" l="1"/>
  <c r="A34" i="1"/>
  <c r="A50" i="1"/>
  <c r="A38" i="1"/>
  <c r="A65" i="1"/>
  <c r="A46" i="1"/>
  <c r="A62" i="1"/>
  <c r="A70" i="1"/>
  <c r="A66" i="1"/>
  <c r="U64" i="1"/>
  <c r="U46" i="1"/>
  <c r="U48" i="1"/>
  <c r="U52" i="1"/>
  <c r="U54" i="1"/>
  <c r="U56" i="1"/>
  <c r="U47" i="1"/>
  <c r="U53" i="1"/>
  <c r="U55" i="1"/>
  <c r="U60" i="1"/>
  <c r="U37" i="1"/>
  <c r="U39" i="1"/>
  <c r="U44" i="1"/>
  <c r="U34" i="1"/>
  <c r="U36" i="1"/>
  <c r="U38" i="1"/>
  <c r="U40" i="1"/>
  <c r="U45" i="1"/>
  <c r="U61" i="1"/>
  <c r="U33" i="1"/>
  <c r="U49" i="1"/>
  <c r="U63" i="1"/>
  <c r="U41" i="1"/>
  <c r="U57" i="1"/>
  <c r="U62" i="1"/>
  <c r="U43" i="1"/>
  <c r="U50" i="1"/>
  <c r="U59" i="1"/>
  <c r="U35" i="1"/>
  <c r="U42" i="1"/>
  <c r="U51" i="1"/>
  <c r="U58" i="1"/>
  <c r="A33" i="1"/>
  <c r="A37" i="1"/>
  <c r="A41" i="1"/>
  <c r="A45" i="1"/>
  <c r="A49" i="1"/>
  <c r="A53" i="1"/>
  <c r="A57" i="1"/>
  <c r="A61" i="1"/>
  <c r="A36" i="1"/>
  <c r="A40" i="1"/>
  <c r="A44" i="1"/>
  <c r="A48" i="1"/>
  <c r="A56" i="1"/>
  <c r="A60" i="1"/>
  <c r="A64" i="1"/>
  <c r="A35" i="1"/>
  <c r="A39" i="1"/>
  <c r="A43" i="1"/>
  <c r="A47" i="1"/>
  <c r="A51" i="1"/>
  <c r="A55" i="1"/>
  <c r="A59" i="1"/>
  <c r="A6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T32" i="1"/>
  <c r="S32" i="1"/>
  <c r="Q32" i="1"/>
  <c r="P32" i="1"/>
  <c r="T31" i="1"/>
  <c r="S31" i="1"/>
  <c r="Q31" i="1"/>
  <c r="P31" i="1"/>
  <c r="A31" i="1"/>
  <c r="T30" i="1"/>
  <c r="S30" i="1"/>
  <c r="Q30" i="1"/>
  <c r="P30" i="1"/>
  <c r="T29" i="1"/>
  <c r="S29" i="1"/>
  <c r="Q29" i="1"/>
  <c r="P29" i="1"/>
  <c r="A29" i="1"/>
  <c r="T28" i="1"/>
  <c r="S28" i="1"/>
  <c r="Q28" i="1"/>
  <c r="P28" i="1"/>
  <c r="T27" i="1"/>
  <c r="S27" i="1"/>
  <c r="Q27" i="1"/>
  <c r="P27" i="1"/>
  <c r="A27" i="1"/>
  <c r="T26" i="1"/>
  <c r="S26" i="1"/>
  <c r="Q26" i="1"/>
  <c r="P26" i="1"/>
  <c r="A26" i="1"/>
  <c r="T25" i="1"/>
  <c r="S25" i="1"/>
  <c r="Q25" i="1"/>
  <c r="P25" i="1"/>
  <c r="A25" i="1"/>
  <c r="T24" i="1"/>
  <c r="S24" i="1"/>
  <c r="Q24" i="1"/>
  <c r="P24" i="1"/>
  <c r="T23" i="1"/>
  <c r="S23" i="1"/>
  <c r="Q23" i="1"/>
  <c r="P23" i="1"/>
  <c r="A23" i="1"/>
  <c r="T22" i="1"/>
  <c r="S22" i="1"/>
  <c r="Q22" i="1"/>
  <c r="P22" i="1"/>
  <c r="A22" i="1"/>
  <c r="T21" i="1"/>
  <c r="S21" i="1"/>
  <c r="Q21" i="1"/>
  <c r="P21" i="1"/>
  <c r="A21" i="1"/>
  <c r="T20" i="1"/>
  <c r="S20" i="1"/>
  <c r="Q20" i="1"/>
  <c r="P20" i="1"/>
  <c r="T19" i="1"/>
  <c r="S19" i="1"/>
  <c r="Q19" i="1"/>
  <c r="P19" i="1"/>
  <c r="T18" i="1"/>
  <c r="S18" i="1"/>
  <c r="Q18" i="1"/>
  <c r="P18" i="1"/>
  <c r="A18" i="1"/>
  <c r="T17" i="1"/>
  <c r="S17" i="1"/>
  <c r="Q17" i="1"/>
  <c r="P17" i="1"/>
  <c r="A17" i="1"/>
  <c r="T16" i="1"/>
  <c r="S16" i="1"/>
  <c r="Q16" i="1"/>
  <c r="P16" i="1"/>
  <c r="T15" i="1"/>
  <c r="S15" i="1"/>
  <c r="Q15" i="1"/>
  <c r="P15" i="1"/>
  <c r="T14" i="1"/>
  <c r="S14" i="1"/>
  <c r="Q14" i="1"/>
  <c r="P14" i="1"/>
  <c r="A14" i="1"/>
  <c r="T13" i="1"/>
  <c r="S13" i="1"/>
  <c r="Q13" i="1"/>
  <c r="P13" i="1"/>
  <c r="A13" i="1"/>
  <c r="T12" i="1"/>
  <c r="S12" i="1"/>
  <c r="Q12" i="1"/>
  <c r="P12" i="1"/>
  <c r="T11" i="1"/>
  <c r="S11" i="1"/>
  <c r="Q11" i="1"/>
  <c r="P11" i="1"/>
  <c r="T10" i="1"/>
  <c r="S10" i="1"/>
  <c r="Q10" i="1"/>
  <c r="P10" i="1"/>
  <c r="A10" i="1"/>
  <c r="T9" i="1"/>
  <c r="S9" i="1"/>
  <c r="Q9" i="1"/>
  <c r="P9" i="1"/>
  <c r="A9" i="1"/>
  <c r="T8" i="1"/>
  <c r="S8" i="1"/>
  <c r="Q8" i="1"/>
  <c r="P8" i="1"/>
  <c r="T7" i="1"/>
  <c r="S7" i="1"/>
  <c r="Q7" i="1"/>
  <c r="P7" i="1"/>
  <c r="T6" i="1"/>
  <c r="S6" i="1"/>
  <c r="Q6" i="1"/>
  <c r="P6" i="1"/>
  <c r="A6" i="1"/>
  <c r="A32" i="1" l="1"/>
  <c r="A68" i="1"/>
  <c r="A52" i="1"/>
  <c r="U21" i="1"/>
  <c r="U24" i="1"/>
  <c r="U16" i="1"/>
  <c r="U20" i="1"/>
  <c r="U7" i="1"/>
  <c r="U11" i="1"/>
  <c r="U15" i="1"/>
  <c r="U30" i="1"/>
  <c r="U14" i="1"/>
  <c r="U18" i="1"/>
  <c r="U28" i="1"/>
  <c r="U32" i="1"/>
  <c r="U9" i="1"/>
  <c r="U17" i="1"/>
  <c r="U23" i="1"/>
  <c r="U25" i="1"/>
  <c r="U29" i="1"/>
  <c r="U10" i="1"/>
  <c r="U12" i="1"/>
  <c r="U13" i="1"/>
  <c r="U26" i="1"/>
  <c r="U31" i="1"/>
  <c r="U22" i="1"/>
  <c r="U27" i="1"/>
  <c r="U8" i="1"/>
  <c r="U19" i="1"/>
  <c r="A30" i="1"/>
  <c r="A20" i="1"/>
  <c r="A24" i="1"/>
  <c r="A28" i="1"/>
  <c r="A8" i="1"/>
  <c r="A12" i="1"/>
  <c r="A16" i="1"/>
  <c r="A7" i="1"/>
  <c r="A11" i="1"/>
  <c r="A15" i="1"/>
  <c r="A19" i="1"/>
  <c r="U6" i="1"/>
  <c r="H4" i="1"/>
  <c r="H3" i="1"/>
  <c r="H2" i="1"/>
  <c r="T5" i="1" l="1"/>
  <c r="S5" i="1"/>
  <c r="Q5" i="1"/>
  <c r="P5" i="1"/>
  <c r="A5" i="1"/>
  <c r="U5" i="1" l="1"/>
  <c r="F3" i="1"/>
  <c r="F4" i="1" s="1"/>
  <c r="F5" i="1" s="1"/>
  <c r="F6" i="1" l="1"/>
  <c r="J5" i="1"/>
  <c r="L5" i="1" s="1"/>
  <c r="K5" i="1"/>
  <c r="T4" i="1"/>
  <c r="R5" i="1" l="1"/>
  <c r="N5" i="1" s="1"/>
  <c r="M5" i="1"/>
  <c r="F7" i="1"/>
  <c r="K6" i="1"/>
  <c r="J6" i="1"/>
  <c r="L6" i="1" s="1"/>
  <c r="K4" i="1"/>
  <c r="K3" i="1"/>
  <c r="K2" i="1"/>
  <c r="J4" i="1"/>
  <c r="L4" i="1" s="1"/>
  <c r="J3" i="1"/>
  <c r="J2" i="1"/>
  <c r="T2" i="1"/>
  <c r="S4" i="1"/>
  <c r="U4" i="1" s="1"/>
  <c r="S2" i="1"/>
  <c r="T3" i="1"/>
  <c r="S3" i="1"/>
  <c r="F8" i="1" l="1"/>
  <c r="K7" i="1"/>
  <c r="J7" i="1"/>
  <c r="L7" i="1" s="1"/>
  <c r="R6" i="1"/>
  <c r="N6" i="1" s="1"/>
  <c r="M6" i="1"/>
  <c r="R4" i="1"/>
  <c r="N4" i="1" s="1"/>
  <c r="R2" i="1"/>
  <c r="R3" i="1"/>
  <c r="P4" i="1"/>
  <c r="P3" i="1"/>
  <c r="P2" i="1"/>
  <c r="U2" i="1"/>
  <c r="R7" i="1" l="1"/>
  <c r="N7" i="1" s="1"/>
  <c r="M7" i="1"/>
  <c r="F9" i="1"/>
  <c r="K8" i="1"/>
  <c r="J8" i="1"/>
  <c r="L8" i="1" s="1"/>
  <c r="U3" i="1"/>
  <c r="J9" i="1" l="1"/>
  <c r="L9" i="1" s="1"/>
  <c r="F10" i="1"/>
  <c r="K9" i="1"/>
  <c r="R8" i="1"/>
  <c r="N8" i="1" s="1"/>
  <c r="M8" i="1"/>
  <c r="Q4" i="1"/>
  <c r="Q3" i="1"/>
  <c r="L3" i="1"/>
  <c r="D2" i="1"/>
  <c r="K10" i="1" l="1"/>
  <c r="F11" i="1"/>
  <c r="J10" i="1"/>
  <c r="L10" i="1" s="1"/>
  <c r="R9" i="1"/>
  <c r="N9" i="1" s="1"/>
  <c r="M9" i="1"/>
  <c r="N3" i="1"/>
  <c r="N2" i="1"/>
  <c r="A2" i="1"/>
  <c r="A4" i="1"/>
  <c r="A3" i="1"/>
  <c r="R10" i="1" l="1"/>
  <c r="N10" i="1" s="1"/>
  <c r="M10" i="1"/>
  <c r="F12" i="1"/>
  <c r="K11" i="1"/>
  <c r="J11" i="1"/>
  <c r="L11" i="1" s="1"/>
  <c r="M4" i="1"/>
  <c r="M3" i="1"/>
  <c r="M2" i="1"/>
  <c r="Q2" i="1"/>
  <c r="L2" i="1"/>
  <c r="F13" i="1" l="1"/>
  <c r="K12" i="1"/>
  <c r="J12" i="1"/>
  <c r="L12" i="1" s="1"/>
  <c r="R11" i="1"/>
  <c r="N11" i="1" s="1"/>
  <c r="M11" i="1"/>
  <c r="R12" i="1" l="1"/>
  <c r="N12" i="1" s="1"/>
  <c r="M12" i="1"/>
  <c r="K13" i="1"/>
  <c r="J13" i="1"/>
  <c r="L13" i="1" s="1"/>
  <c r="F14" i="1"/>
  <c r="J14" i="1" l="1"/>
  <c r="L14" i="1" s="1"/>
  <c r="F15" i="1"/>
  <c r="K14" i="1"/>
  <c r="M13" i="1"/>
  <c r="R13" i="1"/>
  <c r="N13" i="1" s="1"/>
  <c r="J15" i="1" l="1"/>
  <c r="L15" i="1" s="1"/>
  <c r="F16" i="1"/>
  <c r="K15" i="1"/>
  <c r="R14" i="1"/>
  <c r="N14" i="1" s="1"/>
  <c r="M14" i="1"/>
  <c r="K16" i="1" l="1"/>
  <c r="J16" i="1"/>
  <c r="L16" i="1" s="1"/>
  <c r="F17" i="1"/>
  <c r="M15" i="1"/>
  <c r="R15" i="1"/>
  <c r="N15" i="1" s="1"/>
  <c r="K17" i="1" l="1"/>
  <c r="J17" i="1"/>
  <c r="L17" i="1" s="1"/>
  <c r="F18" i="1"/>
  <c r="M16" i="1"/>
  <c r="R16" i="1"/>
  <c r="N16" i="1" s="1"/>
  <c r="K18" i="1" l="1"/>
  <c r="F19" i="1"/>
  <c r="J18" i="1"/>
  <c r="L18" i="1" s="1"/>
  <c r="R17" i="1"/>
  <c r="N17" i="1" s="1"/>
  <c r="M17" i="1"/>
  <c r="R18" i="1" l="1"/>
  <c r="N18" i="1" s="1"/>
  <c r="M18" i="1"/>
  <c r="F20" i="1"/>
  <c r="J19" i="1"/>
  <c r="L19" i="1" s="1"/>
  <c r="K19" i="1"/>
  <c r="R19" i="1" l="1"/>
  <c r="N19" i="1" s="1"/>
  <c r="M19" i="1"/>
  <c r="F21" i="1"/>
  <c r="J20" i="1"/>
  <c r="L20" i="1" s="1"/>
  <c r="K20" i="1"/>
  <c r="R20" i="1" l="1"/>
  <c r="N20" i="1" s="1"/>
  <c r="M20" i="1"/>
  <c r="F22" i="1"/>
  <c r="J21" i="1"/>
  <c r="L21" i="1" s="1"/>
  <c r="K21" i="1"/>
  <c r="R21" i="1" l="1"/>
  <c r="N21" i="1" s="1"/>
  <c r="M21" i="1"/>
  <c r="J22" i="1"/>
  <c r="L22" i="1" s="1"/>
  <c r="F23" i="1"/>
  <c r="K22" i="1"/>
  <c r="R22" i="1" l="1"/>
  <c r="N22" i="1" s="1"/>
  <c r="M22" i="1"/>
  <c r="J23" i="1"/>
  <c r="L23" i="1" s="1"/>
  <c r="K23" i="1"/>
  <c r="F24" i="1"/>
  <c r="F25" i="1" l="1"/>
  <c r="K24" i="1"/>
  <c r="J24" i="1"/>
  <c r="L24" i="1" s="1"/>
  <c r="R23" i="1"/>
  <c r="N23" i="1" s="1"/>
  <c r="M23" i="1"/>
  <c r="M24" i="1" l="1"/>
  <c r="R24" i="1"/>
  <c r="N24" i="1" s="1"/>
  <c r="K25" i="1"/>
  <c r="J25" i="1"/>
  <c r="L25" i="1" s="1"/>
  <c r="F26" i="1"/>
  <c r="K26" i="1" l="1"/>
  <c r="J26" i="1"/>
  <c r="L26" i="1" s="1"/>
  <c r="F27" i="1"/>
  <c r="M25" i="1"/>
  <c r="R25" i="1"/>
  <c r="N25" i="1" s="1"/>
  <c r="F28" i="1" l="1"/>
  <c r="K27" i="1"/>
  <c r="J27" i="1"/>
  <c r="L27" i="1" s="1"/>
  <c r="M26" i="1"/>
  <c r="R26" i="1"/>
  <c r="N26" i="1" s="1"/>
  <c r="R27" i="1" l="1"/>
  <c r="N27" i="1" s="1"/>
  <c r="M27" i="1"/>
  <c r="F29" i="1"/>
  <c r="J28" i="1"/>
  <c r="L28" i="1" s="1"/>
  <c r="K28" i="1"/>
  <c r="K29" i="1" l="1"/>
  <c r="F30" i="1"/>
  <c r="J29" i="1"/>
  <c r="L29" i="1" s="1"/>
  <c r="M28" i="1"/>
  <c r="R28" i="1"/>
  <c r="N28" i="1" s="1"/>
  <c r="M29" i="1" l="1"/>
  <c r="R29" i="1"/>
  <c r="N29" i="1" s="1"/>
  <c r="J30" i="1"/>
  <c r="L30" i="1" s="1"/>
  <c r="K30" i="1"/>
  <c r="M30" i="1" l="1"/>
  <c r="R30" i="1"/>
  <c r="N30" i="1" s="1"/>
  <c r="F31" i="1" l="1"/>
  <c r="K31" i="1" l="1"/>
  <c r="J31" i="1"/>
  <c r="L31" i="1" l="1"/>
  <c r="M31" i="1"/>
  <c r="R31" i="1"/>
  <c r="N31" i="1" s="1"/>
  <c r="F32" i="1"/>
  <c r="F33" i="1" s="1"/>
  <c r="J32" i="1" l="1"/>
  <c r="L32" i="1" s="1"/>
  <c r="J33" i="1"/>
  <c r="F34" i="1"/>
  <c r="K33" i="1"/>
  <c r="K32" i="1"/>
  <c r="R32" i="1" l="1"/>
  <c r="N32" i="1" s="1"/>
  <c r="M32" i="1"/>
  <c r="J34" i="1"/>
  <c r="F35" i="1"/>
  <c r="K34" i="1"/>
  <c r="M33" i="1"/>
  <c r="R33" i="1"/>
  <c r="N33" i="1" s="1"/>
  <c r="L33" i="1"/>
  <c r="K35" i="1" l="1"/>
  <c r="J35" i="1"/>
  <c r="F36" i="1"/>
  <c r="R34" i="1"/>
  <c r="N34" i="1" s="1"/>
  <c r="L34" i="1"/>
  <c r="M34" i="1"/>
  <c r="F37" i="1" l="1"/>
  <c r="J36" i="1"/>
  <c r="K36" i="1"/>
  <c r="L35" i="1"/>
  <c r="R35" i="1"/>
  <c r="N35" i="1" s="1"/>
  <c r="M35" i="1"/>
  <c r="R36" i="1" l="1"/>
  <c r="N36" i="1" s="1"/>
  <c r="L36" i="1"/>
  <c r="M36" i="1"/>
  <c r="J37" i="1"/>
  <c r="F38" i="1"/>
  <c r="K37" i="1"/>
  <c r="J38" i="1" l="1"/>
  <c r="F39" i="1"/>
  <c r="K38" i="1"/>
  <c r="L37" i="1"/>
  <c r="R37" i="1"/>
  <c r="N37" i="1" s="1"/>
  <c r="M37" i="1"/>
  <c r="F40" i="1" l="1"/>
  <c r="J39" i="1"/>
  <c r="K39" i="1"/>
  <c r="R38" i="1"/>
  <c r="N38" i="1" s="1"/>
  <c r="L38" i="1"/>
  <c r="M38" i="1"/>
  <c r="L39" i="1" l="1"/>
  <c r="M39" i="1"/>
  <c r="R39" i="1"/>
  <c r="N39" i="1" s="1"/>
  <c r="K40" i="1"/>
  <c r="J40" i="1"/>
  <c r="F41" i="1"/>
  <c r="J41" i="1" l="1"/>
  <c r="F42" i="1"/>
  <c r="K41" i="1"/>
  <c r="M40" i="1"/>
  <c r="L40" i="1"/>
  <c r="R40" i="1"/>
  <c r="N40" i="1" s="1"/>
  <c r="J42" i="1" l="1"/>
  <c r="F43" i="1"/>
  <c r="K42" i="1"/>
  <c r="R41" i="1"/>
  <c r="N41" i="1" s="1"/>
  <c r="L41" i="1"/>
  <c r="M41" i="1"/>
  <c r="J43" i="1" l="1"/>
  <c r="F44" i="1"/>
  <c r="K43" i="1"/>
  <c r="L42" i="1"/>
  <c r="M42" i="1"/>
  <c r="R42" i="1"/>
  <c r="N42" i="1" s="1"/>
  <c r="F45" i="1" l="1"/>
  <c r="K44" i="1"/>
  <c r="J44" i="1"/>
  <c r="R43" i="1"/>
  <c r="N43" i="1" s="1"/>
  <c r="M43" i="1"/>
  <c r="L43" i="1"/>
  <c r="L44" i="1" l="1"/>
  <c r="R44" i="1"/>
  <c r="N44" i="1" s="1"/>
  <c r="M44" i="1"/>
  <c r="K45" i="1"/>
  <c r="J45" i="1"/>
  <c r="F46" i="1"/>
  <c r="K46" i="1" l="1"/>
  <c r="F47" i="1"/>
  <c r="J46" i="1"/>
  <c r="R45" i="1"/>
  <c r="N45" i="1" s="1"/>
  <c r="M45" i="1"/>
  <c r="L45" i="1"/>
  <c r="M46" i="1" l="1"/>
  <c r="R46" i="1"/>
  <c r="N46" i="1" s="1"/>
  <c r="L46" i="1"/>
  <c r="K47" i="1"/>
  <c r="J47" i="1"/>
  <c r="F48" i="1"/>
  <c r="F49" i="1" l="1"/>
  <c r="J48" i="1"/>
  <c r="K48" i="1"/>
  <c r="R47" i="1"/>
  <c r="N47" i="1" s="1"/>
  <c r="M47" i="1"/>
  <c r="L47" i="1"/>
  <c r="R48" i="1" l="1"/>
  <c r="N48" i="1" s="1"/>
  <c r="M48" i="1"/>
  <c r="L48" i="1"/>
  <c r="K49" i="1"/>
  <c r="F50" i="1"/>
  <c r="J49" i="1"/>
  <c r="L49" i="1" l="1"/>
  <c r="R49" i="1"/>
  <c r="N49" i="1" s="1"/>
  <c r="M49" i="1"/>
  <c r="J50" i="1"/>
  <c r="K50" i="1"/>
  <c r="F51" i="1"/>
  <c r="F52" i="1" l="1"/>
  <c r="J51" i="1"/>
  <c r="K51" i="1"/>
  <c r="L50" i="1"/>
  <c r="R50" i="1"/>
  <c r="N50" i="1" s="1"/>
  <c r="M50" i="1"/>
  <c r="R51" i="1" l="1"/>
  <c r="N51" i="1" s="1"/>
  <c r="L51" i="1"/>
  <c r="M51" i="1"/>
  <c r="J52" i="1"/>
  <c r="F53" i="1"/>
  <c r="K52" i="1"/>
  <c r="J53" i="1" l="1"/>
  <c r="F54" i="1"/>
  <c r="K53" i="1"/>
  <c r="R52" i="1"/>
  <c r="N52" i="1" s="1"/>
  <c r="L52" i="1"/>
  <c r="M52" i="1"/>
  <c r="F55" i="1" l="1"/>
  <c r="J54" i="1"/>
  <c r="K54" i="1"/>
  <c r="R53" i="1"/>
  <c r="N53" i="1" s="1"/>
  <c r="L53" i="1"/>
  <c r="M53" i="1"/>
  <c r="M54" i="1" l="1"/>
  <c r="R54" i="1"/>
  <c r="N54" i="1" s="1"/>
  <c r="L54" i="1"/>
  <c r="F56" i="1"/>
  <c r="J55" i="1"/>
  <c r="K55" i="1"/>
  <c r="J56" i="1" l="1"/>
  <c r="K56" i="1"/>
  <c r="F57" i="1"/>
  <c r="L55" i="1"/>
  <c r="R55" i="1"/>
  <c r="N55" i="1" s="1"/>
  <c r="M55" i="1"/>
  <c r="J57" i="1" l="1"/>
  <c r="F58" i="1"/>
  <c r="K57" i="1"/>
  <c r="R56" i="1"/>
  <c r="N56" i="1" s="1"/>
  <c r="M56" i="1"/>
  <c r="L56" i="1"/>
  <c r="J58" i="1" l="1"/>
  <c r="K58" i="1"/>
  <c r="M57" i="1"/>
  <c r="R57" i="1"/>
  <c r="N57" i="1" s="1"/>
  <c r="L57" i="1"/>
  <c r="K59" i="1" l="1"/>
  <c r="J59" i="1"/>
  <c r="R58" i="1"/>
  <c r="N58" i="1" s="1"/>
  <c r="L58" i="1"/>
  <c r="M58" i="1"/>
  <c r="L59" i="1" l="1"/>
  <c r="M59" i="1"/>
  <c r="R59" i="1"/>
  <c r="N59" i="1" s="1"/>
  <c r="J60" i="1"/>
  <c r="K60" i="1"/>
  <c r="K61" i="1" l="1"/>
  <c r="J61" i="1"/>
  <c r="R60" i="1"/>
  <c r="N60" i="1" s="1"/>
  <c r="M60" i="1"/>
  <c r="L60" i="1"/>
  <c r="R61" i="1" l="1"/>
  <c r="N61" i="1" s="1"/>
  <c r="M61" i="1"/>
  <c r="L61" i="1"/>
  <c r="K62" i="1"/>
  <c r="J62" i="1"/>
  <c r="R62" i="1" l="1"/>
  <c r="N62" i="1" s="1"/>
  <c r="L62" i="1"/>
  <c r="M62" i="1"/>
  <c r="K63" i="1"/>
  <c r="J63" i="1"/>
  <c r="K64" i="1" l="1"/>
  <c r="J64" i="1"/>
  <c r="M63" i="1"/>
  <c r="L63" i="1"/>
  <c r="R63" i="1"/>
  <c r="N63" i="1" s="1"/>
  <c r="R64" i="1" l="1"/>
  <c r="N64" i="1" s="1"/>
  <c r="L64" i="1"/>
  <c r="M64" i="1"/>
  <c r="J65" i="1"/>
  <c r="K65" i="1"/>
  <c r="R65" i="1" l="1"/>
  <c r="N65" i="1" s="1"/>
  <c r="M65" i="1"/>
  <c r="L65" i="1"/>
  <c r="J66" i="1"/>
  <c r="K66" i="1"/>
  <c r="L66" i="1" l="1"/>
  <c r="M66" i="1"/>
  <c r="R66" i="1"/>
  <c r="N66" i="1" s="1"/>
  <c r="K67" i="1"/>
  <c r="J67" i="1"/>
  <c r="L67" i="1" l="1"/>
  <c r="R67" i="1"/>
  <c r="N67" i="1" s="1"/>
  <c r="M67" i="1"/>
  <c r="J68" i="1"/>
  <c r="K68" i="1"/>
  <c r="L68" i="1" l="1"/>
  <c r="M68" i="1"/>
  <c r="R68" i="1"/>
  <c r="N68" i="1" s="1"/>
  <c r="J69" i="1"/>
  <c r="K69" i="1"/>
  <c r="J70" i="1" l="1"/>
  <c r="K70" i="1"/>
  <c r="M69" i="1"/>
  <c r="R69" i="1"/>
  <c r="N69" i="1" s="1"/>
  <c r="L69" i="1"/>
  <c r="K71" i="1" l="1"/>
  <c r="J71" i="1"/>
  <c r="F72" i="1"/>
  <c r="R70" i="1"/>
  <c r="N70" i="1" s="1"/>
  <c r="L70" i="1"/>
  <c r="M70" i="1"/>
  <c r="F73" i="1" l="1"/>
  <c r="J72" i="1"/>
  <c r="K72" i="1"/>
  <c r="R71" i="1"/>
  <c r="N71" i="1" s="1"/>
  <c r="L71" i="1"/>
  <c r="M71" i="1"/>
  <c r="M72" i="1" l="1"/>
  <c r="L72" i="1"/>
  <c r="R72" i="1"/>
  <c r="N72" i="1" s="1"/>
  <c r="F74" i="1"/>
  <c r="K73" i="1"/>
  <c r="J73" i="1"/>
  <c r="J74" i="1" l="1"/>
  <c r="K74" i="1"/>
  <c r="F75" i="1"/>
  <c r="M73" i="1"/>
  <c r="R73" i="1"/>
  <c r="N73" i="1" s="1"/>
  <c r="L73" i="1"/>
  <c r="F76" i="1" l="1"/>
  <c r="J75" i="1"/>
  <c r="K75" i="1"/>
  <c r="L74" i="1"/>
  <c r="R74" i="1"/>
  <c r="N74" i="1" s="1"/>
  <c r="M74" i="1"/>
  <c r="R75" i="1" l="1"/>
  <c r="N75" i="1" s="1"/>
  <c r="L75" i="1"/>
  <c r="M75" i="1"/>
  <c r="F77" i="1"/>
  <c r="J76" i="1"/>
  <c r="K76" i="1"/>
  <c r="F78" i="1" l="1"/>
  <c r="J77" i="1"/>
  <c r="K77" i="1"/>
  <c r="R76" i="1"/>
  <c r="N76" i="1" s="1"/>
  <c r="M76" i="1"/>
  <c r="L76" i="1"/>
  <c r="R77" i="1" l="1"/>
  <c r="N77" i="1" s="1"/>
  <c r="M77" i="1"/>
  <c r="L77" i="1"/>
  <c r="J78" i="1"/>
  <c r="K78" i="1"/>
  <c r="F79" i="1"/>
  <c r="J79" i="1" l="1"/>
  <c r="K79" i="1"/>
  <c r="L78" i="1"/>
  <c r="R78" i="1"/>
  <c r="N78" i="1" s="1"/>
  <c r="M78" i="1"/>
  <c r="R79" i="1" l="1"/>
  <c r="N79" i="1" s="1"/>
  <c r="L79" i="1"/>
  <c r="M79" i="1"/>
</calcChain>
</file>

<file path=xl/sharedStrings.xml><?xml version="1.0" encoding="utf-8"?>
<sst xmlns="http://schemas.openxmlformats.org/spreadsheetml/2006/main" count="239" uniqueCount="93">
  <si>
    <t>Nro</t>
  </si>
  <si>
    <t>Cliente</t>
  </si>
  <si>
    <t>CLAVE</t>
  </si>
  <si>
    <t>Desde</t>
  </si>
  <si>
    <t>Hasta</t>
  </si>
  <si>
    <t>MCE</t>
  </si>
  <si>
    <t>MCR</t>
  </si>
  <si>
    <t>Desde (No Formula)</t>
  </si>
  <si>
    <t>Importado</t>
  </si>
  <si>
    <t>CLAVE AFIP</t>
  </si>
  <si>
    <t>CUIT AFIP</t>
  </si>
  <si>
    <t>CUIT en pagina</t>
  </si>
  <si>
    <t>Control de contraseña</t>
  </si>
  <si>
    <t>Fila</t>
  </si>
  <si>
    <t>Periodo</t>
  </si>
  <si>
    <t>Anterior</t>
  </si>
  <si>
    <t>Posterior</t>
  </si>
  <si>
    <t>Con anterior y posterior</t>
  </si>
  <si>
    <t>Ubicación Descarga</t>
  </si>
  <si>
    <t>C:\CL\</t>
  </si>
  <si>
    <t>PUNTO</t>
  </si>
  <si>
    <t>PV</t>
  </si>
  <si>
    <t>CONTRIBUYETNE</t>
  </si>
  <si>
    <t>AFIP123</t>
  </si>
  <si>
    <t>AFIP124</t>
  </si>
  <si>
    <t>AFIP125</t>
  </si>
  <si>
    <t>AFIP126</t>
  </si>
  <si>
    <t>AFIP127</t>
  </si>
  <si>
    <t>AFIP128</t>
  </si>
  <si>
    <t>AFIP129</t>
  </si>
  <si>
    <t>AFIP130</t>
  </si>
  <si>
    <t>AFIP131</t>
  </si>
  <si>
    <t>AFIP132</t>
  </si>
  <si>
    <t>AFIP133</t>
  </si>
  <si>
    <t>AFIP134</t>
  </si>
  <si>
    <t>AFIP135</t>
  </si>
  <si>
    <t>AFIP136</t>
  </si>
  <si>
    <t>AFIP137</t>
  </si>
  <si>
    <t>AFIP138</t>
  </si>
  <si>
    <t>AFIP139</t>
  </si>
  <si>
    <t>AFIP140</t>
  </si>
  <si>
    <t>AFIP141</t>
  </si>
  <si>
    <t>AFIP142</t>
  </si>
  <si>
    <t>AFIP143</t>
  </si>
  <si>
    <t>AFIP144</t>
  </si>
  <si>
    <t>AFIP145</t>
  </si>
  <si>
    <t>AFIP146</t>
  </si>
  <si>
    <t>AFIP147</t>
  </si>
  <si>
    <t>AFIP148</t>
  </si>
  <si>
    <t>AFIP149</t>
  </si>
  <si>
    <t>AFIP150</t>
  </si>
  <si>
    <t>AFIP151</t>
  </si>
  <si>
    <t>AFIP152</t>
  </si>
  <si>
    <t>AFIP153</t>
  </si>
  <si>
    <t>AFIP154</t>
  </si>
  <si>
    <t>AFIP155</t>
  </si>
  <si>
    <t>AFIP156</t>
  </si>
  <si>
    <t>AFIP157</t>
  </si>
  <si>
    <t>AFIP158</t>
  </si>
  <si>
    <t>AFIP159</t>
  </si>
  <si>
    <t>AFIP160</t>
  </si>
  <si>
    <t>AFIP161</t>
  </si>
  <si>
    <t>AFIP162</t>
  </si>
  <si>
    <t>AFIP163</t>
  </si>
  <si>
    <t>AFIP164</t>
  </si>
  <si>
    <t>AFIP165</t>
  </si>
  <si>
    <t>AFIP166</t>
  </si>
  <si>
    <t>AFIP167</t>
  </si>
  <si>
    <t>AFIP168</t>
  </si>
  <si>
    <t>AFIP169</t>
  </si>
  <si>
    <t>AFIP170</t>
  </si>
  <si>
    <t>AFIP171</t>
  </si>
  <si>
    <t>AFIP172</t>
  </si>
  <si>
    <t>AFIP173</t>
  </si>
  <si>
    <t>AFIP174</t>
  </si>
  <si>
    <t>AFIP175</t>
  </si>
  <si>
    <t>AFIP176</t>
  </si>
  <si>
    <t>AFIP177</t>
  </si>
  <si>
    <t>AFIP178</t>
  </si>
  <si>
    <t>AFIP179</t>
  </si>
  <si>
    <t>AFIP180</t>
  </si>
  <si>
    <t>AFIP181</t>
  </si>
  <si>
    <t>AFIP182</t>
  </si>
  <si>
    <t>AFIP183</t>
  </si>
  <si>
    <t>AFIP184</t>
  </si>
  <si>
    <t>AFIP185</t>
  </si>
  <si>
    <t>AFIP186</t>
  </si>
  <si>
    <t>AFIP187</t>
  </si>
  <si>
    <t>AFIP188</t>
  </si>
  <si>
    <t>AFIP189</t>
  </si>
  <si>
    <t>AFIP190</t>
  </si>
  <si>
    <t>AFIP191</t>
  </si>
  <si>
    <t>AFIP192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</si>
</sst>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Wingdings"/>
      <charset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1" fillId="2" borderId="0" xfId="0" applyFont="1" applyFill="1"/>
    <xf numFmtId="14" fontId="0" fillId="3" borderId="0" xfId="0" applyNumberFormat="1" applyFill="1"/>
    <xf numFmtId="14" fontId="0" fillId="0" borderId="0" xfId="0" applyNumberFormat="1"/>
    <xf numFmtId="0" fontId="0" fillId="3" borderId="0" xfId="0" applyFill="1"/>
    <xf numFmtId="0" fontId="2" fillId="3" borderId="0" xfId="0" applyFont="1" applyFill="1"/>
    <xf numFmtId="0" fontId="0" fillId="0" borderId="0" xfId="0" applyNumberFormat="1"/>
    <xf numFmtId="1" fontId="0" fillId="0" borderId="0" xfId="0" applyNumberFormat="1"/>
    <xf numFmtId="0" fontId="0" fillId="3" borderId="0" xfId="0" applyNumberForma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trol%20descarga%20M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1">
          <cell r="D1" t="str">
            <v>AUX</v>
          </cell>
          <cell r="E1" t="str">
            <v>Descargado</v>
          </cell>
        </row>
        <row r="2">
          <cell r="D2"/>
          <cell r="E2"/>
        </row>
        <row r="3">
          <cell r="D3"/>
          <cell r="E3"/>
        </row>
        <row r="4">
          <cell r="D4"/>
          <cell r="E4"/>
        </row>
        <row r="5">
          <cell r="D5"/>
          <cell r="E5"/>
        </row>
        <row r="6">
          <cell r="D6"/>
          <cell r="E6"/>
        </row>
        <row r="7">
          <cell r="D7"/>
          <cell r="E7"/>
        </row>
        <row r="8">
          <cell r="D8"/>
          <cell r="E8"/>
        </row>
        <row r="9">
          <cell r="D9"/>
          <cell r="E9"/>
        </row>
        <row r="10">
          <cell r="D10"/>
          <cell r="E10"/>
        </row>
        <row r="11">
          <cell r="D11"/>
          <cell r="E11"/>
        </row>
        <row r="12">
          <cell r="D12"/>
          <cell r="E12"/>
        </row>
        <row r="13">
          <cell r="D13"/>
          <cell r="E13"/>
        </row>
        <row r="14">
          <cell r="D14"/>
          <cell r="E14"/>
        </row>
        <row r="15">
          <cell r="D15"/>
          <cell r="E15"/>
        </row>
        <row r="16">
          <cell r="D16"/>
          <cell r="E16"/>
        </row>
        <row r="17">
          <cell r="D17"/>
          <cell r="E17"/>
        </row>
        <row r="18">
          <cell r="D18"/>
          <cell r="E18"/>
        </row>
        <row r="19">
          <cell r="D19"/>
          <cell r="E19"/>
        </row>
        <row r="20">
          <cell r="D20"/>
          <cell r="E20"/>
        </row>
        <row r="21">
          <cell r="D21"/>
          <cell r="E21"/>
        </row>
        <row r="22">
          <cell r="D22"/>
          <cell r="E22"/>
        </row>
        <row r="23">
          <cell r="D23"/>
          <cell r="E23"/>
        </row>
        <row r="24">
          <cell r="D24"/>
          <cell r="E24"/>
        </row>
        <row r="25">
          <cell r="D25"/>
          <cell r="E25"/>
        </row>
        <row r="26">
          <cell r="D26"/>
          <cell r="E26"/>
        </row>
        <row r="27">
          <cell r="D27"/>
          <cell r="E27"/>
        </row>
        <row r="28">
          <cell r="D28"/>
          <cell r="E28"/>
        </row>
        <row r="29">
          <cell r="D29"/>
          <cell r="E29"/>
        </row>
        <row r="30">
          <cell r="D30"/>
          <cell r="E30"/>
        </row>
        <row r="31">
          <cell r="D31"/>
          <cell r="E31"/>
        </row>
        <row r="32">
          <cell r="D32"/>
          <cell r="E32"/>
        </row>
        <row r="33">
          <cell r="D33"/>
          <cell r="E33"/>
        </row>
        <row r="34">
          <cell r="D34"/>
          <cell r="E34"/>
        </row>
        <row r="35">
          <cell r="D35"/>
          <cell r="E35"/>
        </row>
        <row r="36">
          <cell r="D36"/>
          <cell r="E36"/>
        </row>
        <row r="37">
          <cell r="D37"/>
          <cell r="E37"/>
        </row>
        <row r="38">
          <cell r="D38"/>
          <cell r="E38"/>
        </row>
        <row r="39">
          <cell r="D39"/>
          <cell r="E39"/>
        </row>
        <row r="40">
          <cell r="D40"/>
          <cell r="E40"/>
        </row>
        <row r="41">
          <cell r="D41"/>
          <cell r="E41"/>
        </row>
        <row r="42">
          <cell r="D42"/>
          <cell r="E42"/>
        </row>
        <row r="43">
          <cell r="D43"/>
          <cell r="E43"/>
        </row>
        <row r="44">
          <cell r="D44"/>
          <cell r="E44"/>
        </row>
        <row r="45">
          <cell r="D45"/>
          <cell r="E45"/>
        </row>
        <row r="46">
          <cell r="D46"/>
          <cell r="E46"/>
        </row>
        <row r="47">
          <cell r="D47"/>
          <cell r="E47"/>
        </row>
        <row r="48">
          <cell r="D48"/>
          <cell r="E48"/>
        </row>
        <row r="49">
          <cell r="D49"/>
          <cell r="E49"/>
        </row>
        <row r="50">
          <cell r="D50"/>
          <cell r="E50"/>
        </row>
        <row r="51">
          <cell r="D51"/>
          <cell r="E51"/>
        </row>
        <row r="52">
          <cell r="D52"/>
          <cell r="E52"/>
        </row>
        <row r="53">
          <cell r="D53"/>
          <cell r="E53"/>
        </row>
        <row r="54">
          <cell r="D54" t="str">
            <v>20-12844979-6 - 202307</v>
          </cell>
          <cell r="E54" t="str">
            <v>ü</v>
          </cell>
        </row>
        <row r="55">
          <cell r="D55" t="str">
            <v>20-26870434-6 - 202307</v>
          </cell>
          <cell r="E55" t="str">
            <v>ü</v>
          </cell>
        </row>
        <row r="56">
          <cell r="D56" t="str">
            <v>27-35431611-6 - 202307</v>
          </cell>
          <cell r="E56" t="str">
            <v>ü</v>
          </cell>
        </row>
        <row r="57">
          <cell r="D57" t="str">
            <v>27-35431611-6 - 202307</v>
          </cell>
          <cell r="E57" t="str">
            <v>ü</v>
          </cell>
        </row>
        <row r="58">
          <cell r="D58" t="str">
            <v>20-27563551-1 - 202307</v>
          </cell>
          <cell r="E58" t="str">
            <v>ü</v>
          </cell>
        </row>
        <row r="59">
          <cell r="D59"/>
          <cell r="E59"/>
        </row>
        <row r="60">
          <cell r="D60" t="str">
            <v>20-35893418-9 - 202307</v>
          </cell>
          <cell r="E60" t="str">
            <v>ü</v>
          </cell>
        </row>
        <row r="61">
          <cell r="D61" t="str">
            <v>20-33153001-9 - 202307</v>
          </cell>
          <cell r="E61" t="str">
            <v>ü</v>
          </cell>
        </row>
        <row r="62">
          <cell r="D62" t="str">
            <v>20-25561820-3 - 202307</v>
          </cell>
          <cell r="E62" t="str">
            <v>ü</v>
          </cell>
        </row>
        <row r="63">
          <cell r="D63"/>
          <cell r="E63"/>
        </row>
        <row r="64">
          <cell r="D64" t="str">
            <v>20-13328907-1 - 202307</v>
          </cell>
          <cell r="E64" t="str">
            <v>ü</v>
          </cell>
        </row>
        <row r="65">
          <cell r="D65" t="str">
            <v>20-42332985-9 - 202307</v>
          </cell>
          <cell r="E65" t="str">
            <v>ü</v>
          </cell>
        </row>
        <row r="66">
          <cell r="D66" t="str">
            <v>20-11219029-6 - 202307</v>
          </cell>
          <cell r="E66" t="str">
            <v>ü</v>
          </cell>
        </row>
        <row r="67">
          <cell r="D67"/>
          <cell r="E67"/>
        </row>
        <row r="68">
          <cell r="D68" t="str">
            <v>20-25388031-8 - 202307</v>
          </cell>
          <cell r="E68" t="str">
            <v>ü</v>
          </cell>
        </row>
        <row r="69">
          <cell r="D69" t="str">
            <v>27-29324746-9 - 202307</v>
          </cell>
          <cell r="E69" t="str">
            <v>ü</v>
          </cell>
        </row>
        <row r="70">
          <cell r="D70" t="str">
            <v>20-21984964-9 - 202307</v>
          </cell>
          <cell r="E70" t="str">
            <v>ü</v>
          </cell>
        </row>
        <row r="71">
          <cell r="D71" t="str">
            <v>20-22919420-9 - 202307</v>
          </cell>
          <cell r="E71" t="str">
            <v>ü</v>
          </cell>
        </row>
        <row r="72">
          <cell r="D72" t="str">
            <v>20-16713698-3 - 202307</v>
          </cell>
          <cell r="E72" t="str">
            <v>ü</v>
          </cell>
        </row>
        <row r="73">
          <cell r="D73"/>
          <cell r="E73"/>
        </row>
        <row r="74">
          <cell r="D74"/>
          <cell r="E74"/>
        </row>
        <row r="75">
          <cell r="D75"/>
          <cell r="E75"/>
        </row>
        <row r="76">
          <cell r="D76"/>
          <cell r="E76"/>
        </row>
        <row r="77">
          <cell r="D77"/>
          <cell r="E77"/>
        </row>
        <row r="78">
          <cell r="D78"/>
          <cell r="E78"/>
        </row>
        <row r="79">
          <cell r="D79"/>
          <cell r="E79"/>
        </row>
        <row r="80">
          <cell r="D80"/>
          <cell r="E80"/>
        </row>
        <row r="81">
          <cell r="D81"/>
          <cell r="E81"/>
        </row>
        <row r="82">
          <cell r="D82"/>
          <cell r="E82"/>
        </row>
        <row r="83">
          <cell r="D83"/>
          <cell r="E83"/>
        </row>
        <row r="84">
          <cell r="D84"/>
          <cell r="E84"/>
        </row>
        <row r="85">
          <cell r="D85"/>
          <cell r="E85"/>
        </row>
        <row r="86">
          <cell r="D86"/>
          <cell r="E86"/>
        </row>
        <row r="87">
          <cell r="D87"/>
          <cell r="E87"/>
        </row>
        <row r="88">
          <cell r="D88"/>
          <cell r="E88"/>
        </row>
        <row r="89">
          <cell r="D89"/>
          <cell r="E89"/>
        </row>
        <row r="90">
          <cell r="D90"/>
          <cell r="E90"/>
        </row>
        <row r="91">
          <cell r="D91"/>
          <cell r="E91"/>
        </row>
        <row r="92">
          <cell r="D92"/>
          <cell r="E92"/>
        </row>
        <row r="93">
          <cell r="D93"/>
          <cell r="E93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9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9.140625" defaultRowHeight="15" x14ac:dyDescent="0.25"/>
  <cols>
    <col min="1" max="1" width="6.5703125" bestFit="1" customWidth="1"/>
    <col min="2" max="2" width="26.42578125" customWidth="1"/>
    <col min="3" max="3" width="12" bestFit="1" customWidth="1"/>
    <col min="4" max="4" width="14.140625" bestFit="1" customWidth="1"/>
    <col min="5" max="5" width="14.5703125" bestFit="1" customWidth="1"/>
    <col min="6" max="6" width="13" customWidth="1"/>
    <col min="7" max="7" width="5.7109375" bestFit="1" customWidth="1"/>
    <col min="8" max="8" width="7.7109375" customWidth="1"/>
    <col min="9" max="9" width="9.140625" customWidth="1"/>
    <col min="10" max="11" width="10.7109375" bestFit="1" customWidth="1"/>
    <col min="12" max="12" width="49" customWidth="1"/>
    <col min="13" max="13" width="16.5703125" customWidth="1"/>
    <col min="15" max="15" width="15" customWidth="1"/>
    <col min="16" max="16" width="16" bestFit="1" customWidth="1"/>
    <col min="17" max="18" width="11.85546875" bestFit="1" customWidth="1"/>
  </cols>
  <sheetData>
    <row r="1" spans="1:21" x14ac:dyDescent="0.25">
      <c r="A1" s="1" t="s">
        <v>0</v>
      </c>
      <c r="B1" s="1" t="s">
        <v>1</v>
      </c>
      <c r="C1" s="1" t="s">
        <v>10</v>
      </c>
      <c r="D1" s="1" t="s">
        <v>11</v>
      </c>
      <c r="E1" s="1" t="s">
        <v>2</v>
      </c>
      <c r="F1" s="1" t="s">
        <v>7</v>
      </c>
      <c r="G1" s="1" t="s">
        <v>21</v>
      </c>
      <c r="H1" s="1" t="s">
        <v>20</v>
      </c>
      <c r="I1" s="1" t="s">
        <v>18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8</v>
      </c>
      <c r="O1" s="1" t="s">
        <v>9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</row>
    <row r="2" spans="1:21" x14ac:dyDescent="0.25">
      <c r="A2" s="4" t="str">
        <f t="shared" ref="A2:A5" si="0">RIGHT(D2,1)</f>
        <v>0</v>
      </c>
      <c r="B2" t="s">
        <v>22</v>
      </c>
      <c r="C2" s="7">
        <v>20000000000</v>
      </c>
      <c r="D2" t="str">
        <f>TEXT(C2,"00-00000000-0")</f>
        <v>20-00000000-0</v>
      </c>
      <c r="E2" t="s">
        <v>23</v>
      </c>
      <c r="F2" s="3">
        <v>45108</v>
      </c>
      <c r="G2" s="6">
        <v>4</v>
      </c>
      <c r="H2" s="8" t="str">
        <f>CONCATENATE("00",G2)</f>
        <v>004</v>
      </c>
      <c r="I2" s="3" t="s">
        <v>19</v>
      </c>
      <c r="J2" s="2">
        <f>F2</f>
        <v>45108</v>
      </c>
      <c r="K2" s="2">
        <f>EOMONTH(F2,0)</f>
        <v>45138</v>
      </c>
      <c r="L2" s="2" t="str">
        <f>CONCATENATE(B2,"-",H2, "-",YEAR(J2),TEXT(MONTH(J2),"00")," - ",SUBSTITUTE(D2,"-",""))</f>
        <v>CONTRIBUYETNE-004-202307 - 20000000000</v>
      </c>
      <c r="M2" s="2" t="str">
        <f>CONCATENATE(TEXT(A2,"0")," - ","MCR - ",YEAR(J2),TEXT(MONTH(J2),"00")," - ",SUBSTITUTE(D2,"-","")," - ",B2)</f>
        <v>0 - MCR - 202307 - 20000000000 - CONTRIBUYETNE</v>
      </c>
      <c r="N2" s="5" t="str">
        <f>IFERROR(VLOOKUP(D2&amp;" - "&amp;R2,[1]Hoja1!$D:$E,2,0),"")</f>
        <v/>
      </c>
      <c r="O2" s="4"/>
      <c r="P2" s="5" t="str">
        <f>IF(EXACT(O2,E2),"ü","x")</f>
        <v>x</v>
      </c>
      <c r="Q2" s="4">
        <f t="shared" ref="Q2:Q4" si="1">ROW(A2)</f>
        <v>2</v>
      </c>
      <c r="R2" s="2" t="str">
        <f>YEAR(J2)&amp;TEXT(MONTH(J2),"00")</f>
        <v>202307</v>
      </c>
      <c r="S2" s="4">
        <f t="shared" ref="S2:S4" si="2">IF(C2=C1,1,0)</f>
        <v>0</v>
      </c>
      <c r="T2" s="4">
        <f t="shared" ref="T2:T3" si="3">IF(C2=C3,1,0)</f>
        <v>0</v>
      </c>
      <c r="U2" s="4">
        <f t="shared" ref="U2:U3" si="4">SUM(S2:T2)</f>
        <v>0</v>
      </c>
    </row>
    <row r="3" spans="1:21" x14ac:dyDescent="0.25">
      <c r="A3" s="4" t="str">
        <f t="shared" si="0"/>
        <v>1</v>
      </c>
      <c r="B3" t="s">
        <v>22</v>
      </c>
      <c r="C3" s="7">
        <v>20000000001</v>
      </c>
      <c r="D3" t="str">
        <f t="shared" ref="D3:D66" si="5">TEXT(C3,"00-00000000-0")</f>
        <v>20-00000000-1</v>
      </c>
      <c r="E3" t="s">
        <v>24</v>
      </c>
      <c r="F3" s="3">
        <f>+F2</f>
        <v>45108</v>
      </c>
      <c r="G3" s="6">
        <v>3</v>
      </c>
      <c r="H3" s="8" t="str">
        <f t="shared" ref="H3:H32" si="6">CONCATENATE("00",G3)</f>
        <v>003</v>
      </c>
      <c r="I3" s="3" t="s">
        <v>19</v>
      </c>
      <c r="J3" s="2">
        <f t="shared" ref="J3:J4" si="7">F3</f>
        <v>45108</v>
      </c>
      <c r="K3" s="2">
        <f t="shared" ref="K3:K4" si="8">EOMONTH(F3,0)</f>
        <v>45138</v>
      </c>
      <c r="L3" s="2" t="str">
        <f t="shared" ref="L3:L64" si="9">CONCATENATE(B3,"-",H3, "-",YEAR(J3),TEXT(MONTH(J3),"00")," - ",SUBSTITUTE(D3,"-",""))</f>
        <v>CONTRIBUYETNE-003-202307 - 20000000001</v>
      </c>
      <c r="M3" s="2" t="str">
        <f t="shared" ref="M3:M4" si="10">CONCATENATE(TEXT(A3,"0")," - ","MCR - ",YEAR(J3),TEXT(MONTH(J3),"00")," - ",SUBSTITUTE(D3,"-","")," - ",B3)</f>
        <v>1 - MCR - 202307 - 20000000001 - CONTRIBUYETNE</v>
      </c>
      <c r="N3" s="5" t="str">
        <f>IFERROR(VLOOKUP(D3&amp;" - "&amp;R3,[1]Hoja1!$D:$E,2,0),"")</f>
        <v/>
      </c>
      <c r="O3" s="4"/>
      <c r="P3" s="5" t="str">
        <f t="shared" ref="P3:P4" si="11">IF(EXACT(O3,E3),"ü","x")</f>
        <v>x</v>
      </c>
      <c r="Q3" s="4">
        <f t="shared" si="1"/>
        <v>3</v>
      </c>
      <c r="R3" s="2" t="str">
        <f t="shared" ref="R3:R4" si="12">YEAR(J3)&amp;TEXT(MONTH(J3),"00")</f>
        <v>202307</v>
      </c>
      <c r="S3" s="4">
        <f t="shared" si="2"/>
        <v>0</v>
      </c>
      <c r="T3" s="4">
        <f t="shared" si="3"/>
        <v>0</v>
      </c>
      <c r="U3" s="4">
        <f t="shared" si="4"/>
        <v>0</v>
      </c>
    </row>
    <row r="4" spans="1:21" x14ac:dyDescent="0.25">
      <c r="A4" s="4" t="str">
        <f t="shared" si="0"/>
        <v>2</v>
      </c>
      <c r="B4" t="s">
        <v>22</v>
      </c>
      <c r="C4" s="7">
        <v>20000000002</v>
      </c>
      <c r="D4" t="str">
        <f t="shared" si="5"/>
        <v>20-00000000-2</v>
      </c>
      <c r="E4" t="s">
        <v>25</v>
      </c>
      <c r="F4" s="3">
        <f>+F3</f>
        <v>45108</v>
      </c>
      <c r="G4" s="6">
        <v>3</v>
      </c>
      <c r="H4" s="8" t="str">
        <f t="shared" si="6"/>
        <v>003</v>
      </c>
      <c r="I4" s="3" t="s">
        <v>19</v>
      </c>
      <c r="J4" s="2">
        <f t="shared" si="7"/>
        <v>45108</v>
      </c>
      <c r="K4" s="2">
        <f t="shared" si="8"/>
        <v>45138</v>
      </c>
      <c r="L4" s="2" t="str">
        <f t="shared" si="9"/>
        <v>CONTRIBUYETNE-003-202307 - 20000000002</v>
      </c>
      <c r="M4" s="2" t="str">
        <f t="shared" si="10"/>
        <v>2 - MCR - 202307 - 20000000002 - CONTRIBUYETNE</v>
      </c>
      <c r="N4" s="5" t="str">
        <f>IFERROR(VLOOKUP(D4&amp;" - "&amp;R4,[1]Hoja1!$D:$E,2,0),"")</f>
        <v/>
      </c>
      <c r="O4" s="4"/>
      <c r="P4" s="5" t="str">
        <f t="shared" si="11"/>
        <v>x</v>
      </c>
      <c r="Q4" s="4">
        <f t="shared" si="1"/>
        <v>4</v>
      </c>
      <c r="R4" s="2" t="str">
        <f t="shared" si="12"/>
        <v>202307</v>
      </c>
      <c r="S4" s="4">
        <f t="shared" si="2"/>
        <v>0</v>
      </c>
      <c r="T4" s="4">
        <f t="shared" ref="T4" si="13">IF(C4=C5,1,0)</f>
        <v>0</v>
      </c>
      <c r="U4" s="4">
        <f t="shared" ref="U4" si="14">SUM(S4:T4)</f>
        <v>0</v>
      </c>
    </row>
    <row r="5" spans="1:21" x14ac:dyDescent="0.25">
      <c r="A5" s="4" t="str">
        <f t="shared" si="0"/>
        <v>3</v>
      </c>
      <c r="B5" t="s">
        <v>22</v>
      </c>
      <c r="C5" s="7">
        <v>20000000003</v>
      </c>
      <c r="D5" t="str">
        <f t="shared" si="5"/>
        <v>20-00000000-3</v>
      </c>
      <c r="E5" t="s">
        <v>26</v>
      </c>
      <c r="F5" s="3">
        <f>+F4</f>
        <v>45108</v>
      </c>
      <c r="G5" s="6">
        <v>5</v>
      </c>
      <c r="H5" s="8" t="str">
        <f t="shared" si="6"/>
        <v>005</v>
      </c>
      <c r="I5" s="3" t="s">
        <v>19</v>
      </c>
      <c r="J5" s="2">
        <f t="shared" ref="J5" si="15">F5</f>
        <v>45108</v>
      </c>
      <c r="K5" s="2">
        <f t="shared" ref="K5" si="16">EOMONTH(F5,0)</f>
        <v>45138</v>
      </c>
      <c r="L5" s="2" t="str">
        <f t="shared" si="9"/>
        <v>CONTRIBUYETNE-005-202307 - 20000000003</v>
      </c>
      <c r="M5" s="2" t="str">
        <f t="shared" ref="M5" si="17">CONCATENATE(TEXT(A5,"0")," - ","MCR - ",YEAR(J5),TEXT(MONTH(J5),"00")," - ",SUBSTITUTE(D5,"-","")," - ",B5)</f>
        <v>3 - MCR - 202307 - 20000000003 - CONTRIBUYETNE</v>
      </c>
      <c r="N5" s="5" t="str">
        <f>IFERROR(VLOOKUP(D5&amp;" - "&amp;R5,[1]Hoja1!$D:$E,2,0),"")</f>
        <v/>
      </c>
      <c r="O5" s="4"/>
      <c r="P5" s="5" t="str">
        <f t="shared" ref="P5" si="18">IF(EXACT(O5,E5),"ü","x")</f>
        <v>x</v>
      </c>
      <c r="Q5" s="4">
        <f t="shared" ref="Q5" si="19">ROW(A5)</f>
        <v>5</v>
      </c>
      <c r="R5" s="2" t="str">
        <f t="shared" ref="R5" si="20">YEAR(J5)&amp;TEXT(MONTH(J5),"00")</f>
        <v>202307</v>
      </c>
      <c r="S5" s="4">
        <f t="shared" ref="S5" si="21">IF(C5=C4,1,0)</f>
        <v>0</v>
      </c>
      <c r="T5" s="4">
        <f t="shared" ref="T5" si="22">IF(C5=C6,1,0)</f>
        <v>0</v>
      </c>
      <c r="U5" s="4">
        <f t="shared" ref="U5" si="23">SUM(S5:T5)</f>
        <v>0</v>
      </c>
    </row>
    <row r="6" spans="1:21" x14ac:dyDescent="0.25">
      <c r="A6" s="4" t="str">
        <f t="shared" ref="A6" si="24">RIGHT(D6,1)</f>
        <v>4</v>
      </c>
      <c r="B6" t="s">
        <v>22</v>
      </c>
      <c r="C6" s="7">
        <v>20000000004</v>
      </c>
      <c r="D6" t="str">
        <f t="shared" si="5"/>
        <v>20-00000000-4</v>
      </c>
      <c r="E6" t="s">
        <v>27</v>
      </c>
      <c r="F6" s="3">
        <f>+F5</f>
        <v>45108</v>
      </c>
      <c r="G6" s="6">
        <v>1</v>
      </c>
      <c r="H6" s="8" t="str">
        <f t="shared" si="6"/>
        <v>001</v>
      </c>
      <c r="I6" s="3" t="s">
        <v>19</v>
      </c>
      <c r="J6" s="2">
        <f t="shared" ref="J6" si="25">F6</f>
        <v>45108</v>
      </c>
      <c r="K6" s="2">
        <f t="shared" ref="K6" si="26">EOMONTH(F6,0)</f>
        <v>45138</v>
      </c>
      <c r="L6" s="2" t="str">
        <f t="shared" si="9"/>
        <v>CONTRIBUYETNE-001-202307 - 20000000004</v>
      </c>
      <c r="M6" s="2" t="str">
        <f t="shared" ref="M6" si="27">CONCATENATE(TEXT(A6,"0")," - ","MCR - ",YEAR(J6),TEXT(MONTH(J6),"00")," - ",SUBSTITUTE(D6,"-","")," - ",B6)</f>
        <v>4 - MCR - 202307 - 20000000004 - CONTRIBUYETNE</v>
      </c>
      <c r="N6" s="5" t="str">
        <f>IFERROR(VLOOKUP(D6&amp;" - "&amp;R6,[1]Hoja1!$D:$E,2,0),"")</f>
        <v/>
      </c>
      <c r="O6" s="4"/>
      <c r="P6" s="5" t="str">
        <f t="shared" ref="P6" si="28">IF(EXACT(O6,E6),"ü","x")</f>
        <v>x</v>
      </c>
      <c r="Q6" s="4">
        <f t="shared" ref="Q6" si="29">ROW(A6)</f>
        <v>6</v>
      </c>
      <c r="R6" s="2" t="str">
        <f t="shared" ref="R6" si="30">YEAR(J6)&amp;TEXT(MONTH(J6),"00")</f>
        <v>202307</v>
      </c>
      <c r="S6" s="4">
        <f t="shared" ref="S6" si="31">IF(C6=C5,1,0)</f>
        <v>0</v>
      </c>
      <c r="T6" s="4">
        <f t="shared" ref="T6" si="32">IF(C6=C7,1,0)</f>
        <v>0</v>
      </c>
      <c r="U6" s="4">
        <f t="shared" ref="U6" si="33">SUM(S6:T6)</f>
        <v>0</v>
      </c>
    </row>
    <row r="7" spans="1:21" x14ac:dyDescent="0.25">
      <c r="A7" s="4" t="str">
        <f t="shared" ref="A7:A19" si="34">RIGHT(D7,1)</f>
        <v>5</v>
      </c>
      <c r="B7" t="s">
        <v>22</v>
      </c>
      <c r="C7" s="7">
        <v>20000000005</v>
      </c>
      <c r="D7" t="str">
        <f t="shared" si="5"/>
        <v>20-00000000-5</v>
      </c>
      <c r="E7" t="s">
        <v>28</v>
      </c>
      <c r="F7" s="3">
        <f>+F6</f>
        <v>45108</v>
      </c>
      <c r="G7" s="6">
        <v>3</v>
      </c>
      <c r="H7" s="8" t="str">
        <f t="shared" si="6"/>
        <v>003</v>
      </c>
      <c r="I7" s="3" t="s">
        <v>19</v>
      </c>
      <c r="J7" s="2">
        <f t="shared" ref="J7:J19" si="35">F7</f>
        <v>45108</v>
      </c>
      <c r="K7" s="2">
        <f t="shared" ref="K7:K19" si="36">EOMONTH(F7,0)</f>
        <v>45138</v>
      </c>
      <c r="L7" s="2" t="str">
        <f t="shared" si="9"/>
        <v>CONTRIBUYETNE-003-202307 - 20000000005</v>
      </c>
      <c r="M7" s="2" t="str">
        <f t="shared" ref="M7:M19" si="37">CONCATENATE(TEXT(A7,"0")," - ","MCR - ",YEAR(J7),TEXT(MONTH(J7),"00")," - ",SUBSTITUTE(D7,"-","")," - ",B7)</f>
        <v>5 - MCR - 202307 - 20000000005 - CONTRIBUYETNE</v>
      </c>
      <c r="N7" s="5" t="str">
        <f>IFERROR(VLOOKUP(D7&amp;" - "&amp;R7,[1]Hoja1!$D:$E,2,0),"")</f>
        <v/>
      </c>
      <c r="O7" s="4"/>
      <c r="P7" s="5" t="str">
        <f t="shared" ref="P7:P19" si="38">IF(EXACT(O7,E7),"ü","x")</f>
        <v>x</v>
      </c>
      <c r="Q7" s="4">
        <f t="shared" ref="Q7:Q19" si="39">ROW(A7)</f>
        <v>7</v>
      </c>
      <c r="R7" s="2" t="str">
        <f t="shared" ref="R7:R19" si="40">YEAR(J7)&amp;TEXT(MONTH(J7),"00")</f>
        <v>202307</v>
      </c>
      <c r="S7" s="4">
        <f t="shared" ref="S7:S19" si="41">IF(C7=C6,1,0)</f>
        <v>0</v>
      </c>
      <c r="T7" s="4">
        <f t="shared" ref="T7:T19" si="42">IF(C7=C8,1,0)</f>
        <v>0</v>
      </c>
      <c r="U7" s="4">
        <f t="shared" ref="U7:U19" si="43">SUM(S7:T7)</f>
        <v>0</v>
      </c>
    </row>
    <row r="8" spans="1:21" x14ac:dyDescent="0.25">
      <c r="A8" s="4" t="str">
        <f t="shared" si="34"/>
        <v>6</v>
      </c>
      <c r="B8" t="s">
        <v>22</v>
      </c>
      <c r="C8" s="7">
        <v>20000000006</v>
      </c>
      <c r="D8" t="str">
        <f t="shared" si="5"/>
        <v>20-00000000-6</v>
      </c>
      <c r="E8" t="s">
        <v>29</v>
      </c>
      <c r="F8" s="3">
        <f t="shared" ref="F8:F30" si="44">+F7</f>
        <v>45108</v>
      </c>
      <c r="G8" s="6">
        <v>2</v>
      </c>
      <c r="H8" s="8" t="str">
        <f t="shared" si="6"/>
        <v>002</v>
      </c>
      <c r="I8" s="3" t="s">
        <v>19</v>
      </c>
      <c r="J8" s="2">
        <f t="shared" si="35"/>
        <v>45108</v>
      </c>
      <c r="K8" s="2">
        <f t="shared" si="36"/>
        <v>45138</v>
      </c>
      <c r="L8" s="2" t="str">
        <f t="shared" si="9"/>
        <v>CONTRIBUYETNE-002-202307 - 20000000006</v>
      </c>
      <c r="M8" s="2" t="str">
        <f t="shared" si="37"/>
        <v>6 - MCR - 202307 - 20000000006 - CONTRIBUYETNE</v>
      </c>
      <c r="N8" s="5" t="str">
        <f>IFERROR(VLOOKUP(D8&amp;" - "&amp;R8,[1]Hoja1!$D:$E,2,0),"")</f>
        <v/>
      </c>
      <c r="O8" s="4"/>
      <c r="P8" s="5" t="str">
        <f t="shared" si="38"/>
        <v>x</v>
      </c>
      <c r="Q8" s="4">
        <f t="shared" si="39"/>
        <v>8</v>
      </c>
      <c r="R8" s="2" t="str">
        <f t="shared" si="40"/>
        <v>202307</v>
      </c>
      <c r="S8" s="4">
        <f t="shared" si="41"/>
        <v>0</v>
      </c>
      <c r="T8" s="4">
        <f t="shared" si="42"/>
        <v>0</v>
      </c>
      <c r="U8" s="4">
        <f t="shared" si="43"/>
        <v>0</v>
      </c>
    </row>
    <row r="9" spans="1:21" x14ac:dyDescent="0.25">
      <c r="A9" s="4" t="str">
        <f t="shared" si="34"/>
        <v>7</v>
      </c>
      <c r="B9" t="s">
        <v>22</v>
      </c>
      <c r="C9" s="7">
        <v>20000000007</v>
      </c>
      <c r="D9" t="str">
        <f t="shared" si="5"/>
        <v>20-00000000-7</v>
      </c>
      <c r="E9" t="s">
        <v>30</v>
      </c>
      <c r="F9" s="3">
        <f t="shared" si="44"/>
        <v>45108</v>
      </c>
      <c r="G9" s="6">
        <v>4</v>
      </c>
      <c r="H9" s="8" t="str">
        <f t="shared" si="6"/>
        <v>004</v>
      </c>
      <c r="I9" s="3" t="s">
        <v>19</v>
      </c>
      <c r="J9" s="2">
        <f t="shared" si="35"/>
        <v>45108</v>
      </c>
      <c r="K9" s="2">
        <f t="shared" si="36"/>
        <v>45138</v>
      </c>
      <c r="L9" s="2" t="str">
        <f t="shared" si="9"/>
        <v>CONTRIBUYETNE-004-202307 - 20000000007</v>
      </c>
      <c r="M9" s="2" t="str">
        <f t="shared" si="37"/>
        <v>7 - MCR - 202307 - 20000000007 - CONTRIBUYETNE</v>
      </c>
      <c r="N9" s="5" t="str">
        <f>IFERROR(VLOOKUP(D9&amp;" - "&amp;R9,[1]Hoja1!$D:$E,2,0),"")</f>
        <v/>
      </c>
      <c r="O9" s="4"/>
      <c r="P9" s="5" t="str">
        <f t="shared" si="38"/>
        <v>x</v>
      </c>
      <c r="Q9" s="4">
        <f t="shared" si="39"/>
        <v>9</v>
      </c>
      <c r="R9" s="2" t="str">
        <f t="shared" si="40"/>
        <v>202307</v>
      </c>
      <c r="S9" s="4">
        <f t="shared" si="41"/>
        <v>0</v>
      </c>
      <c r="T9" s="4">
        <f t="shared" si="42"/>
        <v>0</v>
      </c>
      <c r="U9" s="4">
        <f t="shared" si="43"/>
        <v>0</v>
      </c>
    </row>
    <row r="10" spans="1:21" x14ac:dyDescent="0.25">
      <c r="A10" s="4" t="str">
        <f t="shared" si="34"/>
        <v>8</v>
      </c>
      <c r="B10" t="s">
        <v>22</v>
      </c>
      <c r="C10" s="7">
        <v>20000000008</v>
      </c>
      <c r="D10" t="str">
        <f t="shared" si="5"/>
        <v>20-00000000-8</v>
      </c>
      <c r="E10" t="s">
        <v>31</v>
      </c>
      <c r="F10" s="3">
        <f t="shared" si="44"/>
        <v>45108</v>
      </c>
      <c r="G10" s="6">
        <v>1</v>
      </c>
      <c r="H10" s="8" t="str">
        <f t="shared" si="6"/>
        <v>001</v>
      </c>
      <c r="I10" s="3" t="s">
        <v>19</v>
      </c>
      <c r="J10" s="2">
        <f t="shared" si="35"/>
        <v>45108</v>
      </c>
      <c r="K10" s="2">
        <f t="shared" si="36"/>
        <v>45138</v>
      </c>
      <c r="L10" s="2" t="str">
        <f t="shared" si="9"/>
        <v>CONTRIBUYETNE-001-202307 - 20000000008</v>
      </c>
      <c r="M10" s="2" t="str">
        <f t="shared" si="37"/>
        <v>8 - MCR - 202307 - 20000000008 - CONTRIBUYETNE</v>
      </c>
      <c r="N10" s="5" t="str">
        <f>IFERROR(VLOOKUP(D10&amp;" - "&amp;R10,[1]Hoja1!$D:$E,2,0),"")</f>
        <v/>
      </c>
      <c r="O10" s="4"/>
      <c r="P10" s="5" t="str">
        <f t="shared" si="38"/>
        <v>x</v>
      </c>
      <c r="Q10" s="4">
        <f t="shared" si="39"/>
        <v>10</v>
      </c>
      <c r="R10" s="2" t="str">
        <f t="shared" si="40"/>
        <v>202307</v>
      </c>
      <c r="S10" s="4">
        <f t="shared" si="41"/>
        <v>0</v>
      </c>
      <c r="T10" s="4">
        <f t="shared" si="42"/>
        <v>0</v>
      </c>
      <c r="U10" s="4">
        <f t="shared" si="43"/>
        <v>0</v>
      </c>
    </row>
    <row r="11" spans="1:21" x14ac:dyDescent="0.25">
      <c r="A11" s="4" t="str">
        <f t="shared" si="34"/>
        <v>9</v>
      </c>
      <c r="B11" t="s">
        <v>22</v>
      </c>
      <c r="C11" s="7">
        <v>20000000009</v>
      </c>
      <c r="D11" t="str">
        <f t="shared" si="5"/>
        <v>20-00000000-9</v>
      </c>
      <c r="E11" t="s">
        <v>32</v>
      </c>
      <c r="F11" s="3">
        <f t="shared" si="44"/>
        <v>45108</v>
      </c>
      <c r="G11" s="6">
        <v>3</v>
      </c>
      <c r="H11" s="8" t="str">
        <f t="shared" si="6"/>
        <v>003</v>
      </c>
      <c r="I11" s="3" t="s">
        <v>19</v>
      </c>
      <c r="J11" s="2">
        <f t="shared" si="35"/>
        <v>45108</v>
      </c>
      <c r="K11" s="2">
        <f t="shared" si="36"/>
        <v>45138</v>
      </c>
      <c r="L11" s="2" t="str">
        <f t="shared" si="9"/>
        <v>CONTRIBUYETNE-003-202307 - 20000000009</v>
      </c>
      <c r="M11" s="2" t="str">
        <f t="shared" si="37"/>
        <v>9 - MCR - 202307 - 20000000009 - CONTRIBUYETNE</v>
      </c>
      <c r="N11" s="5" t="str">
        <f>IFERROR(VLOOKUP(D11&amp;" - "&amp;R11,[1]Hoja1!$D:$E,2,0),"")</f>
        <v/>
      </c>
      <c r="O11" s="4"/>
      <c r="P11" s="5" t="str">
        <f t="shared" si="38"/>
        <v>x</v>
      </c>
      <c r="Q11" s="4">
        <f t="shared" si="39"/>
        <v>11</v>
      </c>
      <c r="R11" s="2" t="str">
        <f t="shared" si="40"/>
        <v>202307</v>
      </c>
      <c r="S11" s="4">
        <f t="shared" si="41"/>
        <v>0</v>
      </c>
      <c r="T11" s="4">
        <f t="shared" si="42"/>
        <v>0</v>
      </c>
      <c r="U11" s="4">
        <f t="shared" si="43"/>
        <v>0</v>
      </c>
    </row>
    <row r="12" spans="1:21" x14ac:dyDescent="0.25">
      <c r="A12" s="4" t="str">
        <f t="shared" si="34"/>
        <v>0</v>
      </c>
      <c r="B12" t="s">
        <v>22</v>
      </c>
      <c r="C12" s="7">
        <v>20000000010</v>
      </c>
      <c r="D12" t="str">
        <f t="shared" si="5"/>
        <v>20-00000001-0</v>
      </c>
      <c r="E12" t="s">
        <v>33</v>
      </c>
      <c r="F12" s="3">
        <f t="shared" si="44"/>
        <v>45108</v>
      </c>
      <c r="G12" s="6">
        <v>4</v>
      </c>
      <c r="H12" s="8" t="str">
        <f t="shared" si="6"/>
        <v>004</v>
      </c>
      <c r="I12" s="3" t="s">
        <v>19</v>
      </c>
      <c r="J12" s="2">
        <f t="shared" si="35"/>
        <v>45108</v>
      </c>
      <c r="K12" s="2">
        <f t="shared" si="36"/>
        <v>45138</v>
      </c>
      <c r="L12" s="2" t="str">
        <f t="shared" si="9"/>
        <v>CONTRIBUYETNE-004-202307 - 20000000010</v>
      </c>
      <c r="M12" s="2" t="str">
        <f t="shared" si="37"/>
        <v>0 - MCR - 202307 - 20000000010 - CONTRIBUYETNE</v>
      </c>
      <c r="N12" s="5" t="str">
        <f>IFERROR(VLOOKUP(D12&amp;" - "&amp;R12,[1]Hoja1!$D:$E,2,0),"")</f>
        <v/>
      </c>
      <c r="O12" s="4"/>
      <c r="P12" s="5" t="str">
        <f t="shared" si="38"/>
        <v>x</v>
      </c>
      <c r="Q12" s="4">
        <f t="shared" si="39"/>
        <v>12</v>
      </c>
      <c r="R12" s="2" t="str">
        <f t="shared" si="40"/>
        <v>202307</v>
      </c>
      <c r="S12" s="4">
        <f t="shared" si="41"/>
        <v>0</v>
      </c>
      <c r="T12" s="4">
        <f t="shared" si="42"/>
        <v>0</v>
      </c>
      <c r="U12" s="4">
        <f t="shared" si="43"/>
        <v>0</v>
      </c>
    </row>
    <row r="13" spans="1:21" x14ac:dyDescent="0.25">
      <c r="A13" s="4" t="str">
        <f t="shared" si="34"/>
        <v>1</v>
      </c>
      <c r="B13" t="s">
        <v>22</v>
      </c>
      <c r="C13" s="7">
        <v>20000000011</v>
      </c>
      <c r="D13" t="str">
        <f t="shared" si="5"/>
        <v>20-00000001-1</v>
      </c>
      <c r="E13" t="s">
        <v>34</v>
      </c>
      <c r="F13" s="3">
        <f t="shared" si="44"/>
        <v>45108</v>
      </c>
      <c r="G13" s="6">
        <v>3</v>
      </c>
      <c r="H13" s="8" t="str">
        <f t="shared" si="6"/>
        <v>003</v>
      </c>
      <c r="I13" s="3" t="s">
        <v>19</v>
      </c>
      <c r="J13" s="2">
        <f t="shared" si="35"/>
        <v>45108</v>
      </c>
      <c r="K13" s="2">
        <f t="shared" si="36"/>
        <v>45138</v>
      </c>
      <c r="L13" s="2" t="str">
        <f t="shared" si="9"/>
        <v>CONTRIBUYETNE-003-202307 - 20000000011</v>
      </c>
      <c r="M13" s="2" t="str">
        <f t="shared" si="37"/>
        <v>1 - MCR - 202307 - 20000000011 - CONTRIBUYETNE</v>
      </c>
      <c r="N13" s="5" t="str">
        <f>IFERROR(VLOOKUP(D13&amp;" - "&amp;R13,[1]Hoja1!$D:$E,2,0),"")</f>
        <v/>
      </c>
      <c r="O13" s="4"/>
      <c r="P13" s="5" t="str">
        <f t="shared" si="38"/>
        <v>x</v>
      </c>
      <c r="Q13" s="4">
        <f t="shared" si="39"/>
        <v>13</v>
      </c>
      <c r="R13" s="2" t="str">
        <f t="shared" si="40"/>
        <v>202307</v>
      </c>
      <c r="S13" s="4">
        <f t="shared" si="41"/>
        <v>0</v>
      </c>
      <c r="T13" s="4">
        <f t="shared" si="42"/>
        <v>0</v>
      </c>
      <c r="U13" s="4">
        <f t="shared" si="43"/>
        <v>0</v>
      </c>
    </row>
    <row r="14" spans="1:21" x14ac:dyDescent="0.25">
      <c r="A14" s="4" t="str">
        <f t="shared" si="34"/>
        <v>2</v>
      </c>
      <c r="B14" t="s">
        <v>22</v>
      </c>
      <c r="C14" s="7">
        <v>20000000012</v>
      </c>
      <c r="D14" t="str">
        <f t="shared" si="5"/>
        <v>20-00000001-2</v>
      </c>
      <c r="E14" t="s">
        <v>35</v>
      </c>
      <c r="F14" s="3">
        <f t="shared" si="44"/>
        <v>45108</v>
      </c>
      <c r="G14" s="6">
        <v>1</v>
      </c>
      <c r="H14" s="8" t="str">
        <f t="shared" si="6"/>
        <v>001</v>
      </c>
      <c r="I14" s="3" t="s">
        <v>19</v>
      </c>
      <c r="J14" s="2">
        <f t="shared" si="35"/>
        <v>45108</v>
      </c>
      <c r="K14" s="2">
        <f t="shared" si="36"/>
        <v>45138</v>
      </c>
      <c r="L14" s="2" t="str">
        <f t="shared" si="9"/>
        <v>CONTRIBUYETNE-001-202307 - 20000000012</v>
      </c>
      <c r="M14" s="2" t="str">
        <f t="shared" si="37"/>
        <v>2 - MCR - 202307 - 20000000012 - CONTRIBUYETNE</v>
      </c>
      <c r="N14" s="5" t="str">
        <f>IFERROR(VLOOKUP(D14&amp;" - "&amp;R14,[1]Hoja1!$D:$E,2,0),"")</f>
        <v/>
      </c>
      <c r="O14" s="4"/>
      <c r="P14" s="5" t="str">
        <f t="shared" si="38"/>
        <v>x</v>
      </c>
      <c r="Q14" s="4">
        <f t="shared" si="39"/>
        <v>14</v>
      </c>
      <c r="R14" s="2" t="str">
        <f t="shared" si="40"/>
        <v>202307</v>
      </c>
      <c r="S14" s="4">
        <f t="shared" si="41"/>
        <v>0</v>
      </c>
      <c r="T14" s="4">
        <f t="shared" si="42"/>
        <v>0</v>
      </c>
      <c r="U14" s="4">
        <f t="shared" si="43"/>
        <v>0</v>
      </c>
    </row>
    <row r="15" spans="1:21" x14ac:dyDescent="0.25">
      <c r="A15" s="4" t="str">
        <f t="shared" si="34"/>
        <v>3</v>
      </c>
      <c r="B15" t="s">
        <v>22</v>
      </c>
      <c r="C15" s="7">
        <v>20000000013</v>
      </c>
      <c r="D15" t="str">
        <f t="shared" si="5"/>
        <v>20-00000001-3</v>
      </c>
      <c r="E15" t="s">
        <v>36</v>
      </c>
      <c r="F15" s="3">
        <f t="shared" si="44"/>
        <v>45108</v>
      </c>
      <c r="G15" s="6">
        <v>2</v>
      </c>
      <c r="H15" s="8" t="str">
        <f t="shared" si="6"/>
        <v>002</v>
      </c>
      <c r="I15" s="3" t="s">
        <v>19</v>
      </c>
      <c r="J15" s="2">
        <f t="shared" si="35"/>
        <v>45108</v>
      </c>
      <c r="K15" s="2">
        <f t="shared" si="36"/>
        <v>45138</v>
      </c>
      <c r="L15" s="2" t="str">
        <f t="shared" si="9"/>
        <v>CONTRIBUYETNE-002-202307 - 20000000013</v>
      </c>
      <c r="M15" s="2" t="str">
        <f t="shared" si="37"/>
        <v>3 - MCR - 202307 - 20000000013 - CONTRIBUYETNE</v>
      </c>
      <c r="N15" s="5" t="str">
        <f>IFERROR(VLOOKUP(D15&amp;" - "&amp;R15,[1]Hoja1!$D:$E,2,0),"")</f>
        <v/>
      </c>
      <c r="O15" s="4"/>
      <c r="P15" s="5" t="str">
        <f t="shared" si="38"/>
        <v>x</v>
      </c>
      <c r="Q15" s="4">
        <f t="shared" si="39"/>
        <v>15</v>
      </c>
      <c r="R15" s="2" t="str">
        <f t="shared" si="40"/>
        <v>202307</v>
      </c>
      <c r="S15" s="4">
        <f t="shared" si="41"/>
        <v>0</v>
      </c>
      <c r="T15" s="4">
        <f t="shared" si="42"/>
        <v>0</v>
      </c>
      <c r="U15" s="4">
        <f t="shared" si="43"/>
        <v>0</v>
      </c>
    </row>
    <row r="16" spans="1:21" x14ac:dyDescent="0.25">
      <c r="A16" s="4" t="str">
        <f t="shared" si="34"/>
        <v>4</v>
      </c>
      <c r="B16" t="s">
        <v>22</v>
      </c>
      <c r="C16" s="7">
        <v>20000000014</v>
      </c>
      <c r="D16" t="str">
        <f t="shared" si="5"/>
        <v>20-00000001-4</v>
      </c>
      <c r="E16" t="s">
        <v>37</v>
      </c>
      <c r="F16" s="3">
        <f t="shared" si="44"/>
        <v>45108</v>
      </c>
      <c r="G16" s="6">
        <v>1</v>
      </c>
      <c r="H16" s="8" t="str">
        <f t="shared" si="6"/>
        <v>001</v>
      </c>
      <c r="I16" s="3" t="s">
        <v>19</v>
      </c>
      <c r="J16" s="2">
        <f t="shared" si="35"/>
        <v>45108</v>
      </c>
      <c r="K16" s="2">
        <f t="shared" si="36"/>
        <v>45138</v>
      </c>
      <c r="L16" s="2" t="str">
        <f t="shared" si="9"/>
        <v>CONTRIBUYETNE-001-202307 - 20000000014</v>
      </c>
      <c r="M16" s="2" t="str">
        <f t="shared" si="37"/>
        <v>4 - MCR - 202307 - 20000000014 - CONTRIBUYETNE</v>
      </c>
      <c r="N16" s="5" t="str">
        <f>IFERROR(VLOOKUP(D16&amp;" - "&amp;R16,[1]Hoja1!$D:$E,2,0),"")</f>
        <v/>
      </c>
      <c r="O16" s="4"/>
      <c r="P16" s="5" t="str">
        <f t="shared" si="38"/>
        <v>x</v>
      </c>
      <c r="Q16" s="4">
        <f t="shared" si="39"/>
        <v>16</v>
      </c>
      <c r="R16" s="2" t="str">
        <f t="shared" si="40"/>
        <v>202307</v>
      </c>
      <c r="S16" s="4">
        <f t="shared" si="41"/>
        <v>0</v>
      </c>
      <c r="T16" s="4">
        <f t="shared" si="42"/>
        <v>0</v>
      </c>
      <c r="U16" s="4">
        <f t="shared" si="43"/>
        <v>0</v>
      </c>
    </row>
    <row r="17" spans="1:21" x14ac:dyDescent="0.25">
      <c r="A17" s="4" t="str">
        <f t="shared" si="34"/>
        <v>5</v>
      </c>
      <c r="B17" t="s">
        <v>22</v>
      </c>
      <c r="C17" s="7">
        <v>20000000015</v>
      </c>
      <c r="D17" t="str">
        <f t="shared" si="5"/>
        <v>20-00000001-5</v>
      </c>
      <c r="E17" t="s">
        <v>38</v>
      </c>
      <c r="F17" s="3">
        <f t="shared" si="44"/>
        <v>45108</v>
      </c>
      <c r="G17" s="6">
        <v>2</v>
      </c>
      <c r="H17" s="8" t="str">
        <f t="shared" si="6"/>
        <v>002</v>
      </c>
      <c r="I17" s="3" t="s">
        <v>19</v>
      </c>
      <c r="J17" s="2">
        <f t="shared" si="35"/>
        <v>45108</v>
      </c>
      <c r="K17" s="2">
        <f t="shared" si="36"/>
        <v>45138</v>
      </c>
      <c r="L17" s="2" t="str">
        <f t="shared" si="9"/>
        <v>CONTRIBUYETNE-002-202307 - 20000000015</v>
      </c>
      <c r="M17" s="2" t="str">
        <f t="shared" si="37"/>
        <v>5 - MCR - 202307 - 20000000015 - CONTRIBUYETNE</v>
      </c>
      <c r="N17" s="5" t="str">
        <f>IFERROR(VLOOKUP(D17&amp;" - "&amp;R17,[1]Hoja1!$D:$E,2,0),"")</f>
        <v/>
      </c>
      <c r="O17" s="4"/>
      <c r="P17" s="5" t="str">
        <f t="shared" si="38"/>
        <v>x</v>
      </c>
      <c r="Q17" s="4">
        <f t="shared" si="39"/>
        <v>17</v>
      </c>
      <c r="R17" s="2" t="str">
        <f t="shared" si="40"/>
        <v>202307</v>
      </c>
      <c r="S17" s="4">
        <f t="shared" si="41"/>
        <v>0</v>
      </c>
      <c r="T17" s="4">
        <f t="shared" si="42"/>
        <v>0</v>
      </c>
      <c r="U17" s="4">
        <f t="shared" si="43"/>
        <v>0</v>
      </c>
    </row>
    <row r="18" spans="1:21" x14ac:dyDescent="0.25">
      <c r="A18" s="4" t="str">
        <f t="shared" si="34"/>
        <v>6</v>
      </c>
      <c r="B18" t="s">
        <v>22</v>
      </c>
      <c r="C18" s="7">
        <v>20000000016</v>
      </c>
      <c r="D18" t="str">
        <f t="shared" si="5"/>
        <v>20-00000001-6</v>
      </c>
      <c r="E18" t="s">
        <v>39</v>
      </c>
      <c r="F18" s="3">
        <f t="shared" si="44"/>
        <v>45108</v>
      </c>
      <c r="G18" s="6">
        <v>1</v>
      </c>
      <c r="H18" s="8" t="str">
        <f t="shared" si="6"/>
        <v>001</v>
      </c>
      <c r="I18" s="3" t="s">
        <v>19</v>
      </c>
      <c r="J18" s="2">
        <f t="shared" si="35"/>
        <v>45108</v>
      </c>
      <c r="K18" s="2">
        <f t="shared" si="36"/>
        <v>45138</v>
      </c>
      <c r="L18" s="2" t="str">
        <f t="shared" si="9"/>
        <v>CONTRIBUYETNE-001-202307 - 20000000016</v>
      </c>
      <c r="M18" s="2" t="str">
        <f t="shared" si="37"/>
        <v>6 - MCR - 202307 - 20000000016 - CONTRIBUYETNE</v>
      </c>
      <c r="N18" s="5" t="str">
        <f>IFERROR(VLOOKUP(D18&amp;" - "&amp;R18,[1]Hoja1!$D:$E,2,0),"")</f>
        <v/>
      </c>
      <c r="O18" s="4"/>
      <c r="P18" s="5" t="str">
        <f t="shared" si="38"/>
        <v>x</v>
      </c>
      <c r="Q18" s="4">
        <f t="shared" si="39"/>
        <v>18</v>
      </c>
      <c r="R18" s="2" t="str">
        <f t="shared" si="40"/>
        <v>202307</v>
      </c>
      <c r="S18" s="4">
        <f t="shared" si="41"/>
        <v>0</v>
      </c>
      <c r="T18" s="4">
        <f t="shared" si="42"/>
        <v>0</v>
      </c>
      <c r="U18" s="4">
        <f t="shared" si="43"/>
        <v>0</v>
      </c>
    </row>
    <row r="19" spans="1:21" x14ac:dyDescent="0.25">
      <c r="A19" s="4" t="str">
        <f t="shared" si="34"/>
        <v>7</v>
      </c>
      <c r="B19" t="s">
        <v>22</v>
      </c>
      <c r="C19" s="7">
        <v>20000000017</v>
      </c>
      <c r="D19" t="str">
        <f t="shared" si="5"/>
        <v>20-00000001-7</v>
      </c>
      <c r="E19" t="s">
        <v>40</v>
      </c>
      <c r="F19" s="3">
        <f t="shared" si="44"/>
        <v>45108</v>
      </c>
      <c r="G19" s="6">
        <v>3</v>
      </c>
      <c r="H19" s="8" t="str">
        <f t="shared" si="6"/>
        <v>003</v>
      </c>
      <c r="I19" s="3" t="s">
        <v>19</v>
      </c>
      <c r="J19" s="2">
        <f t="shared" si="35"/>
        <v>45108</v>
      </c>
      <c r="K19" s="2">
        <f t="shared" si="36"/>
        <v>45138</v>
      </c>
      <c r="L19" s="2" t="str">
        <f t="shared" si="9"/>
        <v>CONTRIBUYETNE-003-202307 - 20000000017</v>
      </c>
      <c r="M19" s="2" t="str">
        <f t="shared" si="37"/>
        <v>7 - MCR - 202307 - 20000000017 - CONTRIBUYETNE</v>
      </c>
      <c r="N19" s="5" t="str">
        <f>IFERROR(VLOOKUP(D19&amp;" - "&amp;R19,[1]Hoja1!$D:$E,2,0),"")</f>
        <v/>
      </c>
      <c r="O19" s="4"/>
      <c r="P19" s="5" t="str">
        <f t="shared" si="38"/>
        <v>x</v>
      </c>
      <c r="Q19" s="4">
        <f t="shared" si="39"/>
        <v>19</v>
      </c>
      <c r="R19" s="2" t="str">
        <f t="shared" si="40"/>
        <v>202307</v>
      </c>
      <c r="S19" s="4">
        <f t="shared" si="41"/>
        <v>0</v>
      </c>
      <c r="T19" s="4">
        <f t="shared" si="42"/>
        <v>0</v>
      </c>
      <c r="U19" s="4">
        <f t="shared" si="43"/>
        <v>0</v>
      </c>
    </row>
    <row r="20" spans="1:21" x14ac:dyDescent="0.25">
      <c r="A20" s="4" t="str">
        <f t="shared" ref="A20:A32" si="45">RIGHT(D20,1)</f>
        <v>8</v>
      </c>
      <c r="B20" t="s">
        <v>22</v>
      </c>
      <c r="C20" s="7">
        <v>20000000018</v>
      </c>
      <c r="D20" t="str">
        <f t="shared" si="5"/>
        <v>20-00000001-8</v>
      </c>
      <c r="E20" t="s">
        <v>41</v>
      </c>
      <c r="F20" s="3">
        <f t="shared" si="44"/>
        <v>45108</v>
      </c>
      <c r="G20" s="6">
        <v>4</v>
      </c>
      <c r="H20" s="8" t="str">
        <f t="shared" si="6"/>
        <v>004</v>
      </c>
      <c r="I20" s="3" t="s">
        <v>19</v>
      </c>
      <c r="J20" s="2">
        <f t="shared" ref="J20:J32" si="46">F20</f>
        <v>45108</v>
      </c>
      <c r="K20" s="2">
        <f t="shared" ref="K20:K32" si="47">EOMONTH(F20,0)</f>
        <v>45138</v>
      </c>
      <c r="L20" s="2" t="str">
        <f t="shared" si="9"/>
        <v>CONTRIBUYETNE-004-202307 - 20000000018</v>
      </c>
      <c r="M20" s="2" t="str">
        <f t="shared" ref="M20:M32" si="48">CONCATENATE(TEXT(A20,"0")," - ","MCR - ",YEAR(J20),TEXT(MONTH(J20),"00")," - ",SUBSTITUTE(D20,"-","")," - ",B20)</f>
        <v>8 - MCR - 202307 - 20000000018 - CONTRIBUYETNE</v>
      </c>
      <c r="N20" s="5" t="str">
        <f>IFERROR(VLOOKUP(D20&amp;" - "&amp;R20,[1]Hoja1!$D:$E,2,0),"")</f>
        <v/>
      </c>
      <c r="O20" s="4"/>
      <c r="P20" s="5" t="str">
        <f t="shared" ref="P20:P32" si="49">IF(EXACT(O20,E20),"ü","x")</f>
        <v>x</v>
      </c>
      <c r="Q20" s="4">
        <f t="shared" ref="Q20:Q32" si="50">ROW(A20)</f>
        <v>20</v>
      </c>
      <c r="R20" s="2" t="str">
        <f t="shared" ref="R20:R32" si="51">YEAR(J20)&amp;TEXT(MONTH(J20),"00")</f>
        <v>202307</v>
      </c>
      <c r="S20" s="4">
        <f t="shared" ref="S20:S32" si="52">IF(C20=C19,1,0)</f>
        <v>0</v>
      </c>
      <c r="T20" s="4">
        <f t="shared" ref="T20:T32" si="53">IF(C20=C21,1,0)</f>
        <v>0</v>
      </c>
      <c r="U20" s="4">
        <f t="shared" ref="U20:U32" si="54">SUM(S20:T20)</f>
        <v>0</v>
      </c>
    </row>
    <row r="21" spans="1:21" x14ac:dyDescent="0.25">
      <c r="A21" s="4" t="str">
        <f t="shared" si="45"/>
        <v>9</v>
      </c>
      <c r="B21" t="s">
        <v>22</v>
      </c>
      <c r="C21" s="7">
        <v>20000000019</v>
      </c>
      <c r="D21" t="str">
        <f t="shared" si="5"/>
        <v>20-00000001-9</v>
      </c>
      <c r="E21" t="s">
        <v>42</v>
      </c>
      <c r="F21" s="3">
        <f t="shared" si="44"/>
        <v>45108</v>
      </c>
      <c r="G21" s="6">
        <v>1</v>
      </c>
      <c r="H21" s="8" t="str">
        <f t="shared" si="6"/>
        <v>001</v>
      </c>
      <c r="I21" s="3" t="s">
        <v>19</v>
      </c>
      <c r="J21" s="2">
        <f t="shared" si="46"/>
        <v>45108</v>
      </c>
      <c r="K21" s="2">
        <f t="shared" si="47"/>
        <v>45138</v>
      </c>
      <c r="L21" s="2" t="str">
        <f t="shared" si="9"/>
        <v>CONTRIBUYETNE-001-202307 - 20000000019</v>
      </c>
      <c r="M21" s="2" t="str">
        <f t="shared" si="48"/>
        <v>9 - MCR - 202307 - 20000000019 - CONTRIBUYETNE</v>
      </c>
      <c r="N21" s="5" t="str">
        <f>IFERROR(VLOOKUP(D21&amp;" - "&amp;R21,[1]Hoja1!$D:$E,2,0),"")</f>
        <v/>
      </c>
      <c r="O21" s="4"/>
      <c r="P21" s="5" t="str">
        <f t="shared" si="49"/>
        <v>x</v>
      </c>
      <c r="Q21" s="4">
        <f t="shared" si="50"/>
        <v>21</v>
      </c>
      <c r="R21" s="2" t="str">
        <f t="shared" si="51"/>
        <v>202307</v>
      </c>
      <c r="S21" s="4">
        <f t="shared" si="52"/>
        <v>0</v>
      </c>
      <c r="T21" s="4">
        <f t="shared" si="53"/>
        <v>0</v>
      </c>
      <c r="U21" s="4">
        <f t="shared" si="54"/>
        <v>0</v>
      </c>
    </row>
    <row r="22" spans="1:21" x14ac:dyDescent="0.25">
      <c r="A22" s="4" t="str">
        <f t="shared" si="45"/>
        <v>0</v>
      </c>
      <c r="B22" t="s">
        <v>22</v>
      </c>
      <c r="C22" s="7">
        <v>20000000020</v>
      </c>
      <c r="D22" t="str">
        <f t="shared" si="5"/>
        <v>20-00000002-0</v>
      </c>
      <c r="E22" t="s">
        <v>43</v>
      </c>
      <c r="F22" s="3">
        <f t="shared" si="44"/>
        <v>45108</v>
      </c>
      <c r="G22" s="6">
        <v>1</v>
      </c>
      <c r="H22" s="8" t="str">
        <f t="shared" si="6"/>
        <v>001</v>
      </c>
      <c r="I22" s="3" t="s">
        <v>19</v>
      </c>
      <c r="J22" s="2">
        <f t="shared" si="46"/>
        <v>45108</v>
      </c>
      <c r="K22" s="2">
        <f t="shared" si="47"/>
        <v>45138</v>
      </c>
      <c r="L22" s="2" t="str">
        <f t="shared" si="9"/>
        <v>CONTRIBUYETNE-001-202307 - 20000000020</v>
      </c>
      <c r="M22" s="2" t="str">
        <f t="shared" si="48"/>
        <v>0 - MCR - 202307 - 20000000020 - CONTRIBUYETNE</v>
      </c>
      <c r="N22" s="5" t="str">
        <f>IFERROR(VLOOKUP(D22&amp;" - "&amp;R22,[1]Hoja1!$D:$E,2,0),"")</f>
        <v/>
      </c>
      <c r="O22" s="4"/>
      <c r="P22" s="5" t="str">
        <f t="shared" si="49"/>
        <v>x</v>
      </c>
      <c r="Q22" s="4">
        <f t="shared" si="50"/>
        <v>22</v>
      </c>
      <c r="R22" s="2" t="str">
        <f t="shared" si="51"/>
        <v>202307</v>
      </c>
      <c r="S22" s="4">
        <f t="shared" si="52"/>
        <v>0</v>
      </c>
      <c r="T22" s="4">
        <f t="shared" si="53"/>
        <v>0</v>
      </c>
      <c r="U22" s="4">
        <f t="shared" si="54"/>
        <v>0</v>
      </c>
    </row>
    <row r="23" spans="1:21" x14ac:dyDescent="0.25">
      <c r="A23" s="4" t="str">
        <f t="shared" si="45"/>
        <v>1</v>
      </c>
      <c r="B23" t="s">
        <v>22</v>
      </c>
      <c r="C23" s="7">
        <v>20000000021</v>
      </c>
      <c r="D23" t="str">
        <f t="shared" si="5"/>
        <v>20-00000002-1</v>
      </c>
      <c r="E23" t="s">
        <v>44</v>
      </c>
      <c r="F23" s="3">
        <f t="shared" si="44"/>
        <v>45108</v>
      </c>
      <c r="G23" s="6">
        <v>1</v>
      </c>
      <c r="H23" s="8" t="str">
        <f t="shared" si="6"/>
        <v>001</v>
      </c>
      <c r="I23" s="3" t="s">
        <v>19</v>
      </c>
      <c r="J23" s="2">
        <f t="shared" si="46"/>
        <v>45108</v>
      </c>
      <c r="K23" s="2">
        <f t="shared" si="47"/>
        <v>45138</v>
      </c>
      <c r="L23" s="2" t="str">
        <f t="shared" si="9"/>
        <v>CONTRIBUYETNE-001-202307 - 20000000021</v>
      </c>
      <c r="M23" s="2" t="str">
        <f t="shared" si="48"/>
        <v>1 - MCR - 202307 - 20000000021 - CONTRIBUYETNE</v>
      </c>
      <c r="N23" s="5" t="str">
        <f>IFERROR(VLOOKUP(D23&amp;" - "&amp;R23,[1]Hoja1!$D:$E,2,0),"")</f>
        <v/>
      </c>
      <c r="O23" s="4"/>
      <c r="P23" s="5" t="str">
        <f t="shared" si="49"/>
        <v>x</v>
      </c>
      <c r="Q23" s="4">
        <f t="shared" si="50"/>
        <v>23</v>
      </c>
      <c r="R23" s="2" t="str">
        <f t="shared" si="51"/>
        <v>202307</v>
      </c>
      <c r="S23" s="4">
        <f t="shared" si="52"/>
        <v>0</v>
      </c>
      <c r="T23" s="4">
        <f t="shared" si="53"/>
        <v>0</v>
      </c>
      <c r="U23" s="4">
        <f t="shared" si="54"/>
        <v>0</v>
      </c>
    </row>
    <row r="24" spans="1:21" x14ac:dyDescent="0.25">
      <c r="A24" s="4" t="str">
        <f t="shared" si="45"/>
        <v>2</v>
      </c>
      <c r="B24" t="s">
        <v>22</v>
      </c>
      <c r="C24" s="7">
        <v>20000000022</v>
      </c>
      <c r="D24" t="str">
        <f t="shared" si="5"/>
        <v>20-00000002-2</v>
      </c>
      <c r="E24" t="s">
        <v>45</v>
      </c>
      <c r="F24" s="3">
        <f t="shared" si="44"/>
        <v>45108</v>
      </c>
      <c r="G24" s="6">
        <v>2</v>
      </c>
      <c r="H24" s="8" t="str">
        <f t="shared" si="6"/>
        <v>002</v>
      </c>
      <c r="I24" s="3" t="s">
        <v>19</v>
      </c>
      <c r="J24" s="2">
        <f t="shared" si="46"/>
        <v>45108</v>
      </c>
      <c r="K24" s="2">
        <f t="shared" si="47"/>
        <v>45138</v>
      </c>
      <c r="L24" s="2" t="str">
        <f t="shared" si="9"/>
        <v>CONTRIBUYETNE-002-202307 - 20000000022</v>
      </c>
      <c r="M24" s="2" t="str">
        <f t="shared" si="48"/>
        <v>2 - MCR - 202307 - 20000000022 - CONTRIBUYETNE</v>
      </c>
      <c r="N24" s="5" t="str">
        <f>IFERROR(VLOOKUP(D24&amp;" - "&amp;R24,[1]Hoja1!$D:$E,2,0),"")</f>
        <v/>
      </c>
      <c r="O24" s="4"/>
      <c r="P24" s="5" t="str">
        <f t="shared" si="49"/>
        <v>x</v>
      </c>
      <c r="Q24" s="4">
        <f t="shared" si="50"/>
        <v>24</v>
      </c>
      <c r="R24" s="2" t="str">
        <f t="shared" si="51"/>
        <v>202307</v>
      </c>
      <c r="S24" s="4">
        <f t="shared" si="52"/>
        <v>0</v>
      </c>
      <c r="T24" s="4">
        <f t="shared" si="53"/>
        <v>0</v>
      </c>
      <c r="U24" s="4">
        <f t="shared" si="54"/>
        <v>0</v>
      </c>
    </row>
    <row r="25" spans="1:21" x14ac:dyDescent="0.25">
      <c r="A25" s="4" t="str">
        <f t="shared" si="45"/>
        <v>3</v>
      </c>
      <c r="B25" t="s">
        <v>22</v>
      </c>
      <c r="C25" s="7">
        <v>20000000023</v>
      </c>
      <c r="D25" t="str">
        <f t="shared" si="5"/>
        <v>20-00000002-3</v>
      </c>
      <c r="E25" t="s">
        <v>46</v>
      </c>
      <c r="F25" s="3">
        <f t="shared" si="44"/>
        <v>45108</v>
      </c>
      <c r="G25" s="6">
        <v>4</v>
      </c>
      <c r="H25" s="8" t="str">
        <f t="shared" si="6"/>
        <v>004</v>
      </c>
      <c r="I25" s="3" t="s">
        <v>19</v>
      </c>
      <c r="J25" s="2">
        <f t="shared" si="46"/>
        <v>45108</v>
      </c>
      <c r="K25" s="2">
        <f t="shared" si="47"/>
        <v>45138</v>
      </c>
      <c r="L25" s="2" t="str">
        <f t="shared" si="9"/>
        <v>CONTRIBUYETNE-004-202307 - 20000000023</v>
      </c>
      <c r="M25" s="2" t="str">
        <f t="shared" si="48"/>
        <v>3 - MCR - 202307 - 20000000023 - CONTRIBUYETNE</v>
      </c>
      <c r="N25" s="5" t="str">
        <f>IFERROR(VLOOKUP(D25&amp;" - "&amp;R25,[1]Hoja1!$D:$E,2,0),"")</f>
        <v/>
      </c>
      <c r="O25" s="4"/>
      <c r="P25" s="5" t="str">
        <f t="shared" si="49"/>
        <v>x</v>
      </c>
      <c r="Q25" s="4">
        <f t="shared" si="50"/>
        <v>25</v>
      </c>
      <c r="R25" s="2" t="str">
        <f t="shared" si="51"/>
        <v>202307</v>
      </c>
      <c r="S25" s="4">
        <f t="shared" si="52"/>
        <v>0</v>
      </c>
      <c r="T25" s="4">
        <f t="shared" si="53"/>
        <v>0</v>
      </c>
      <c r="U25" s="4">
        <f t="shared" si="54"/>
        <v>0</v>
      </c>
    </row>
    <row r="26" spans="1:21" x14ac:dyDescent="0.25">
      <c r="A26" s="4" t="str">
        <f t="shared" si="45"/>
        <v>4</v>
      </c>
      <c r="B26" t="s">
        <v>22</v>
      </c>
      <c r="C26" s="7">
        <v>20000000024</v>
      </c>
      <c r="D26" t="str">
        <f t="shared" si="5"/>
        <v>20-00000002-4</v>
      </c>
      <c r="E26" t="s">
        <v>47</v>
      </c>
      <c r="F26" s="3">
        <f t="shared" si="44"/>
        <v>45108</v>
      </c>
      <c r="G26" s="6">
        <v>2</v>
      </c>
      <c r="H26" s="8" t="str">
        <f t="shared" si="6"/>
        <v>002</v>
      </c>
      <c r="I26" s="3" t="s">
        <v>19</v>
      </c>
      <c r="J26" s="2">
        <f t="shared" si="46"/>
        <v>45108</v>
      </c>
      <c r="K26" s="2">
        <f t="shared" si="47"/>
        <v>45138</v>
      </c>
      <c r="L26" s="2" t="str">
        <f t="shared" si="9"/>
        <v>CONTRIBUYETNE-002-202307 - 20000000024</v>
      </c>
      <c r="M26" s="2" t="str">
        <f t="shared" si="48"/>
        <v>4 - MCR - 202307 - 20000000024 - CONTRIBUYETNE</v>
      </c>
      <c r="N26" s="5" t="str">
        <f>IFERROR(VLOOKUP(D26&amp;" - "&amp;R26,[1]Hoja1!$D:$E,2,0),"")</f>
        <v/>
      </c>
      <c r="O26" s="4"/>
      <c r="P26" s="5" t="str">
        <f t="shared" si="49"/>
        <v>x</v>
      </c>
      <c r="Q26" s="4">
        <f t="shared" si="50"/>
        <v>26</v>
      </c>
      <c r="R26" s="2" t="str">
        <f t="shared" si="51"/>
        <v>202307</v>
      </c>
      <c r="S26" s="4">
        <f t="shared" si="52"/>
        <v>0</v>
      </c>
      <c r="T26" s="4">
        <f t="shared" si="53"/>
        <v>0</v>
      </c>
      <c r="U26" s="4">
        <f t="shared" si="54"/>
        <v>0</v>
      </c>
    </row>
    <row r="27" spans="1:21" x14ac:dyDescent="0.25">
      <c r="A27" s="4" t="str">
        <f t="shared" si="45"/>
        <v>5</v>
      </c>
      <c r="B27" t="s">
        <v>22</v>
      </c>
      <c r="C27" s="7">
        <v>20000000025</v>
      </c>
      <c r="D27" t="str">
        <f t="shared" si="5"/>
        <v>20-00000002-5</v>
      </c>
      <c r="E27" t="s">
        <v>48</v>
      </c>
      <c r="F27" s="3">
        <f t="shared" si="44"/>
        <v>45108</v>
      </c>
      <c r="G27" s="6">
        <v>5</v>
      </c>
      <c r="H27" s="8" t="str">
        <f t="shared" si="6"/>
        <v>005</v>
      </c>
      <c r="I27" s="3" t="s">
        <v>19</v>
      </c>
      <c r="J27" s="2">
        <f t="shared" si="46"/>
        <v>45108</v>
      </c>
      <c r="K27" s="2">
        <f t="shared" si="47"/>
        <v>45138</v>
      </c>
      <c r="L27" s="2" t="str">
        <f t="shared" si="9"/>
        <v>CONTRIBUYETNE-005-202307 - 20000000025</v>
      </c>
      <c r="M27" s="2" t="str">
        <f t="shared" si="48"/>
        <v>5 - MCR - 202307 - 20000000025 - CONTRIBUYETNE</v>
      </c>
      <c r="N27" s="5" t="str">
        <f>IFERROR(VLOOKUP(D27&amp;" - "&amp;R27,[1]Hoja1!$D:$E,2,0),"")</f>
        <v/>
      </c>
      <c r="O27" s="4"/>
      <c r="P27" s="5" t="str">
        <f t="shared" si="49"/>
        <v>x</v>
      </c>
      <c r="Q27" s="4">
        <f t="shared" si="50"/>
        <v>27</v>
      </c>
      <c r="R27" s="2" t="str">
        <f t="shared" si="51"/>
        <v>202307</v>
      </c>
      <c r="S27" s="4">
        <f t="shared" si="52"/>
        <v>0</v>
      </c>
      <c r="T27" s="4">
        <f t="shared" si="53"/>
        <v>0</v>
      </c>
      <c r="U27" s="4">
        <f t="shared" si="54"/>
        <v>0</v>
      </c>
    </row>
    <row r="28" spans="1:21" x14ac:dyDescent="0.25">
      <c r="A28" s="4" t="str">
        <f t="shared" si="45"/>
        <v>6</v>
      </c>
      <c r="B28" t="s">
        <v>22</v>
      </c>
      <c r="C28" s="7">
        <v>20000000026</v>
      </c>
      <c r="D28" t="str">
        <f t="shared" si="5"/>
        <v>20-00000002-6</v>
      </c>
      <c r="E28" t="s">
        <v>49</v>
      </c>
      <c r="F28" s="3">
        <f t="shared" si="44"/>
        <v>45108</v>
      </c>
      <c r="G28" s="6">
        <v>2</v>
      </c>
      <c r="H28" s="8" t="str">
        <f t="shared" si="6"/>
        <v>002</v>
      </c>
      <c r="I28" s="3" t="s">
        <v>19</v>
      </c>
      <c r="J28" s="2">
        <f t="shared" si="46"/>
        <v>45108</v>
      </c>
      <c r="K28" s="2">
        <f t="shared" si="47"/>
        <v>45138</v>
      </c>
      <c r="L28" s="2" t="str">
        <f t="shared" si="9"/>
        <v>CONTRIBUYETNE-002-202307 - 20000000026</v>
      </c>
      <c r="M28" s="2" t="str">
        <f t="shared" si="48"/>
        <v>6 - MCR - 202307 - 20000000026 - CONTRIBUYETNE</v>
      </c>
      <c r="N28" s="5" t="str">
        <f>IFERROR(VLOOKUP(D28&amp;" - "&amp;R28,[1]Hoja1!$D:$E,2,0),"")</f>
        <v/>
      </c>
      <c r="O28" s="4"/>
      <c r="P28" s="5" t="str">
        <f t="shared" si="49"/>
        <v>x</v>
      </c>
      <c r="Q28" s="4">
        <f t="shared" si="50"/>
        <v>28</v>
      </c>
      <c r="R28" s="2" t="str">
        <f t="shared" si="51"/>
        <v>202307</v>
      </c>
      <c r="S28" s="4">
        <f t="shared" si="52"/>
        <v>0</v>
      </c>
      <c r="T28" s="4">
        <f t="shared" si="53"/>
        <v>0</v>
      </c>
      <c r="U28" s="4">
        <f t="shared" si="54"/>
        <v>0</v>
      </c>
    </row>
    <row r="29" spans="1:21" x14ac:dyDescent="0.25">
      <c r="A29" s="4" t="str">
        <f t="shared" si="45"/>
        <v>7</v>
      </c>
      <c r="B29" t="s">
        <v>22</v>
      </c>
      <c r="C29" s="7">
        <v>20000000027</v>
      </c>
      <c r="D29" t="str">
        <f t="shared" si="5"/>
        <v>20-00000002-7</v>
      </c>
      <c r="E29" t="s">
        <v>50</v>
      </c>
      <c r="F29" s="3">
        <f t="shared" si="44"/>
        <v>45108</v>
      </c>
      <c r="G29" s="6">
        <v>3</v>
      </c>
      <c r="H29" s="8" t="str">
        <f t="shared" si="6"/>
        <v>003</v>
      </c>
      <c r="I29" s="3" t="s">
        <v>19</v>
      </c>
      <c r="J29" s="2">
        <f t="shared" si="46"/>
        <v>45108</v>
      </c>
      <c r="K29" s="2">
        <f t="shared" si="47"/>
        <v>45138</v>
      </c>
      <c r="L29" s="2" t="str">
        <f t="shared" si="9"/>
        <v>CONTRIBUYETNE-003-202307 - 20000000027</v>
      </c>
      <c r="M29" s="2" t="str">
        <f t="shared" si="48"/>
        <v>7 - MCR - 202307 - 20000000027 - CONTRIBUYETNE</v>
      </c>
      <c r="N29" s="5" t="str">
        <f>IFERROR(VLOOKUP(D29&amp;" - "&amp;R29,[1]Hoja1!$D:$E,2,0),"")</f>
        <v/>
      </c>
      <c r="O29" s="4"/>
      <c r="P29" s="5" t="str">
        <f t="shared" si="49"/>
        <v>x</v>
      </c>
      <c r="Q29" s="4">
        <f t="shared" si="50"/>
        <v>29</v>
      </c>
      <c r="R29" s="2" t="str">
        <f t="shared" si="51"/>
        <v>202307</v>
      </c>
      <c r="S29" s="4">
        <f t="shared" si="52"/>
        <v>0</v>
      </c>
      <c r="T29" s="4">
        <f t="shared" si="53"/>
        <v>0</v>
      </c>
      <c r="U29" s="4">
        <f t="shared" si="54"/>
        <v>0</v>
      </c>
    </row>
    <row r="30" spans="1:21" x14ac:dyDescent="0.25">
      <c r="A30" s="4" t="str">
        <f t="shared" si="45"/>
        <v>8</v>
      </c>
      <c r="B30" t="s">
        <v>22</v>
      </c>
      <c r="C30" s="7">
        <v>20000000028</v>
      </c>
      <c r="D30" t="str">
        <f t="shared" si="5"/>
        <v>20-00000002-8</v>
      </c>
      <c r="E30" t="s">
        <v>51</v>
      </c>
      <c r="F30" s="3">
        <f t="shared" si="44"/>
        <v>45108</v>
      </c>
      <c r="G30" s="6">
        <v>1</v>
      </c>
      <c r="H30" s="8" t="str">
        <f t="shared" si="6"/>
        <v>001</v>
      </c>
      <c r="I30" s="3" t="s">
        <v>19</v>
      </c>
      <c r="J30" s="2">
        <f t="shared" si="46"/>
        <v>45108</v>
      </c>
      <c r="K30" s="2">
        <f t="shared" si="47"/>
        <v>45138</v>
      </c>
      <c r="L30" s="2" t="str">
        <f t="shared" si="9"/>
        <v>CONTRIBUYETNE-001-202307 - 20000000028</v>
      </c>
      <c r="M30" s="2" t="str">
        <f t="shared" si="48"/>
        <v>8 - MCR - 202307 - 20000000028 - CONTRIBUYETNE</v>
      </c>
      <c r="N30" s="5" t="str">
        <f>IFERROR(VLOOKUP(D30&amp;" - "&amp;R30,[1]Hoja1!$D:$E,2,0),"")</f>
        <v/>
      </c>
      <c r="O30" s="4"/>
      <c r="P30" s="5" t="str">
        <f t="shared" si="49"/>
        <v>x</v>
      </c>
      <c r="Q30" s="4">
        <f t="shared" si="50"/>
        <v>30</v>
      </c>
      <c r="R30" s="2" t="str">
        <f t="shared" si="51"/>
        <v>202307</v>
      </c>
      <c r="S30" s="4">
        <f t="shared" si="52"/>
        <v>0</v>
      </c>
      <c r="T30" s="4">
        <f t="shared" si="53"/>
        <v>0</v>
      </c>
      <c r="U30" s="4">
        <f t="shared" si="54"/>
        <v>0</v>
      </c>
    </row>
    <row r="31" spans="1:21" x14ac:dyDescent="0.25">
      <c r="A31" s="4" t="str">
        <f t="shared" si="45"/>
        <v>9</v>
      </c>
      <c r="B31" t="s">
        <v>22</v>
      </c>
      <c r="C31" s="7">
        <v>20000000029</v>
      </c>
      <c r="D31" t="str">
        <f t="shared" si="5"/>
        <v>20-00000002-9</v>
      </c>
      <c r="E31" t="s">
        <v>52</v>
      </c>
      <c r="F31" s="3">
        <f t="shared" ref="F31:F72" si="55">+F30</f>
        <v>45108</v>
      </c>
      <c r="G31" s="6">
        <v>2</v>
      </c>
      <c r="H31" s="8" t="str">
        <f t="shared" si="6"/>
        <v>002</v>
      </c>
      <c r="I31" s="3" t="s">
        <v>19</v>
      </c>
      <c r="J31" s="2">
        <f t="shared" si="46"/>
        <v>45108</v>
      </c>
      <c r="K31" s="2">
        <f t="shared" si="47"/>
        <v>45138</v>
      </c>
      <c r="L31" s="2" t="str">
        <f t="shared" si="9"/>
        <v>CONTRIBUYETNE-002-202307 - 20000000029</v>
      </c>
      <c r="M31" s="2" t="str">
        <f t="shared" si="48"/>
        <v>9 - MCR - 202307 - 20000000029 - CONTRIBUYETNE</v>
      </c>
      <c r="N31" s="5" t="str">
        <f>IFERROR(VLOOKUP(D31&amp;" - "&amp;R31,[1]Hoja1!$D:$E,2,0),"")</f>
        <v/>
      </c>
      <c r="O31" s="4"/>
      <c r="P31" s="5" t="str">
        <f t="shared" si="49"/>
        <v>x</v>
      </c>
      <c r="Q31" s="4">
        <f t="shared" si="50"/>
        <v>31</v>
      </c>
      <c r="R31" s="2" t="str">
        <f t="shared" si="51"/>
        <v>202307</v>
      </c>
      <c r="S31" s="4">
        <f t="shared" si="52"/>
        <v>0</v>
      </c>
      <c r="T31" s="4">
        <f t="shared" si="53"/>
        <v>0</v>
      </c>
      <c r="U31" s="4">
        <f t="shared" si="54"/>
        <v>0</v>
      </c>
    </row>
    <row r="32" spans="1:21" x14ac:dyDescent="0.25">
      <c r="A32" s="4" t="str">
        <f t="shared" si="45"/>
        <v>0</v>
      </c>
      <c r="B32" t="s">
        <v>22</v>
      </c>
      <c r="C32" s="7">
        <v>20000000030</v>
      </c>
      <c r="D32" t="str">
        <f t="shared" si="5"/>
        <v>20-00000003-0</v>
      </c>
      <c r="E32" t="s">
        <v>53</v>
      </c>
      <c r="F32" s="3">
        <f t="shared" si="55"/>
        <v>45108</v>
      </c>
      <c r="G32" s="6">
        <v>2</v>
      </c>
      <c r="H32" s="8" t="str">
        <f t="shared" si="6"/>
        <v>002</v>
      </c>
      <c r="I32" s="3" t="s">
        <v>19</v>
      </c>
      <c r="J32" s="2">
        <f t="shared" si="46"/>
        <v>45108</v>
      </c>
      <c r="K32" s="2">
        <f t="shared" si="47"/>
        <v>45138</v>
      </c>
      <c r="L32" s="2" t="str">
        <f t="shared" si="9"/>
        <v>CONTRIBUYETNE-002-202307 - 20000000030</v>
      </c>
      <c r="M32" s="2" t="str">
        <f t="shared" si="48"/>
        <v>0 - MCR - 202307 - 20000000030 - CONTRIBUYETNE</v>
      </c>
      <c r="N32" s="5" t="str">
        <f>IFERROR(VLOOKUP(D32&amp;" - "&amp;R32,[1]Hoja1!$D:$E,2,0),"")</f>
        <v/>
      </c>
      <c r="O32" s="4"/>
      <c r="P32" s="5" t="str">
        <f t="shared" si="49"/>
        <v>x</v>
      </c>
      <c r="Q32" s="4">
        <f t="shared" si="50"/>
        <v>32</v>
      </c>
      <c r="R32" s="2" t="str">
        <f t="shared" si="51"/>
        <v>202307</v>
      </c>
      <c r="S32" s="4">
        <f t="shared" si="52"/>
        <v>0</v>
      </c>
      <c r="T32" s="4">
        <f t="shared" si="53"/>
        <v>0</v>
      </c>
      <c r="U32" s="4">
        <f t="shared" si="54"/>
        <v>0</v>
      </c>
    </row>
    <row r="33" spans="1:21" x14ac:dyDescent="0.25">
      <c r="A33" s="4" t="str">
        <f t="shared" ref="A33:A64" si="56">RIGHT(D33,1)</f>
        <v>1</v>
      </c>
      <c r="B33" t="s">
        <v>22</v>
      </c>
      <c r="C33" s="7">
        <v>20000000031</v>
      </c>
      <c r="D33" t="str">
        <f t="shared" si="5"/>
        <v>20-00000003-1</v>
      </c>
      <c r="E33" t="s">
        <v>54</v>
      </c>
      <c r="F33" s="3">
        <f t="shared" si="55"/>
        <v>45108</v>
      </c>
      <c r="G33" s="6">
        <v>1</v>
      </c>
      <c r="H33" s="8" t="str">
        <f t="shared" ref="H33:H64" si="57">CONCATENATE("00",G33)</f>
        <v>001</v>
      </c>
      <c r="I33" s="3" t="s">
        <v>19</v>
      </c>
      <c r="J33" s="2">
        <f t="shared" ref="J33:J64" si="58">F33</f>
        <v>45108</v>
      </c>
      <c r="K33" s="2">
        <f t="shared" ref="K33:K64" si="59">EOMONTH(F33,0)</f>
        <v>45138</v>
      </c>
      <c r="L33" s="2" t="str">
        <f t="shared" si="9"/>
        <v>CONTRIBUYETNE-001-202307 - 20000000031</v>
      </c>
      <c r="M33" s="2" t="str">
        <f t="shared" ref="M33:M64" si="60">CONCATENATE(TEXT(A33,"0")," - ","MCR - ",YEAR(J33),TEXT(MONTH(J33),"00")," - ",SUBSTITUTE(D33,"-","")," - ",B33)</f>
        <v>1 - MCR - 202307 - 20000000031 - CONTRIBUYETNE</v>
      </c>
      <c r="N33" s="5" t="str">
        <f>IFERROR(VLOOKUP(D33&amp;" - "&amp;R33,[1]Hoja1!$D:$E,2,0),"")</f>
        <v/>
      </c>
      <c r="O33" s="4"/>
      <c r="P33" s="5" t="str">
        <f t="shared" ref="P33:P64" si="61">IF(EXACT(O33,E33),"ü","x")</f>
        <v>x</v>
      </c>
      <c r="Q33" s="4">
        <f t="shared" ref="Q33:Q64" si="62">ROW(A33)</f>
        <v>33</v>
      </c>
      <c r="R33" s="2" t="str">
        <f t="shared" ref="R33:R64" si="63">YEAR(J33)&amp;TEXT(MONTH(J33),"00")</f>
        <v>202307</v>
      </c>
      <c r="S33" s="4">
        <f t="shared" ref="S33:S64" si="64">IF(C33=C32,1,0)</f>
        <v>0</v>
      </c>
      <c r="T33" s="4">
        <f t="shared" ref="T33:T64" si="65">IF(C33=C34,1,0)</f>
        <v>0</v>
      </c>
      <c r="U33" s="4">
        <f t="shared" ref="U33:U64" si="66">SUM(S33:T33)</f>
        <v>0</v>
      </c>
    </row>
    <row r="34" spans="1:21" x14ac:dyDescent="0.25">
      <c r="A34" s="4" t="str">
        <f t="shared" si="56"/>
        <v>2</v>
      </c>
      <c r="B34" t="s">
        <v>22</v>
      </c>
      <c r="C34" s="7">
        <v>20000000032</v>
      </c>
      <c r="D34" t="str">
        <f t="shared" si="5"/>
        <v>20-00000003-2</v>
      </c>
      <c r="E34" t="s">
        <v>55</v>
      </c>
      <c r="F34" s="3">
        <f t="shared" si="55"/>
        <v>45108</v>
      </c>
      <c r="G34" s="6">
        <v>3</v>
      </c>
      <c r="H34" s="8" t="str">
        <f t="shared" si="57"/>
        <v>003</v>
      </c>
      <c r="I34" s="3" t="s">
        <v>19</v>
      </c>
      <c r="J34" s="2">
        <f t="shared" si="58"/>
        <v>45108</v>
      </c>
      <c r="K34" s="2">
        <f t="shared" si="59"/>
        <v>45138</v>
      </c>
      <c r="L34" s="2" t="str">
        <f t="shared" si="9"/>
        <v>CONTRIBUYETNE-003-202307 - 20000000032</v>
      </c>
      <c r="M34" s="2" t="str">
        <f t="shared" si="60"/>
        <v>2 - MCR - 202307 - 20000000032 - CONTRIBUYETNE</v>
      </c>
      <c r="N34" s="5" t="str">
        <f>IFERROR(VLOOKUP(D34&amp;" - "&amp;R34,[1]Hoja1!$D:$E,2,0),"")</f>
        <v/>
      </c>
      <c r="O34" s="4"/>
      <c r="P34" s="5" t="str">
        <f t="shared" si="61"/>
        <v>x</v>
      </c>
      <c r="Q34" s="4">
        <f t="shared" si="62"/>
        <v>34</v>
      </c>
      <c r="R34" s="2" t="str">
        <f t="shared" si="63"/>
        <v>202307</v>
      </c>
      <c r="S34" s="4">
        <f t="shared" si="64"/>
        <v>0</v>
      </c>
      <c r="T34" s="4">
        <f t="shared" si="65"/>
        <v>0</v>
      </c>
      <c r="U34" s="4">
        <f t="shared" si="66"/>
        <v>0</v>
      </c>
    </row>
    <row r="35" spans="1:21" x14ac:dyDescent="0.25">
      <c r="A35" s="4" t="str">
        <f t="shared" si="56"/>
        <v>3</v>
      </c>
      <c r="B35" t="s">
        <v>22</v>
      </c>
      <c r="C35" s="7">
        <v>20000000033</v>
      </c>
      <c r="D35" t="str">
        <f t="shared" si="5"/>
        <v>20-00000003-3</v>
      </c>
      <c r="E35" t="s">
        <v>56</v>
      </c>
      <c r="F35" s="3">
        <f t="shared" si="55"/>
        <v>45108</v>
      </c>
      <c r="G35" s="6">
        <v>3</v>
      </c>
      <c r="H35" s="8" t="str">
        <f t="shared" si="57"/>
        <v>003</v>
      </c>
      <c r="I35" s="3" t="s">
        <v>19</v>
      </c>
      <c r="J35" s="2">
        <f t="shared" si="58"/>
        <v>45108</v>
      </c>
      <c r="K35" s="2">
        <f t="shared" si="59"/>
        <v>45138</v>
      </c>
      <c r="L35" s="2" t="str">
        <f t="shared" si="9"/>
        <v>CONTRIBUYETNE-003-202307 - 20000000033</v>
      </c>
      <c r="M35" s="2" t="str">
        <f t="shared" si="60"/>
        <v>3 - MCR - 202307 - 20000000033 - CONTRIBUYETNE</v>
      </c>
      <c r="N35" s="5" t="str">
        <f>IFERROR(VLOOKUP(D35&amp;" - "&amp;R35,[1]Hoja1!$D:$E,2,0),"")</f>
        <v/>
      </c>
      <c r="O35" s="4"/>
      <c r="P35" s="5" t="str">
        <f t="shared" si="61"/>
        <v>x</v>
      </c>
      <c r="Q35" s="4">
        <f t="shared" si="62"/>
        <v>35</v>
      </c>
      <c r="R35" s="2" t="str">
        <f t="shared" si="63"/>
        <v>202307</v>
      </c>
      <c r="S35" s="4">
        <f t="shared" si="64"/>
        <v>0</v>
      </c>
      <c r="T35" s="4">
        <f t="shared" si="65"/>
        <v>0</v>
      </c>
      <c r="U35" s="4">
        <f t="shared" si="66"/>
        <v>0</v>
      </c>
    </row>
    <row r="36" spans="1:21" x14ac:dyDescent="0.25">
      <c r="A36" s="4" t="str">
        <f t="shared" si="56"/>
        <v>4</v>
      </c>
      <c r="B36" t="s">
        <v>22</v>
      </c>
      <c r="C36" s="7">
        <v>20000000034</v>
      </c>
      <c r="D36" t="str">
        <f t="shared" si="5"/>
        <v>20-00000003-4</v>
      </c>
      <c r="E36" t="s">
        <v>57</v>
      </c>
      <c r="F36" s="3">
        <f t="shared" si="55"/>
        <v>45108</v>
      </c>
      <c r="G36" s="6">
        <v>3</v>
      </c>
      <c r="H36" s="8" t="str">
        <f t="shared" si="57"/>
        <v>003</v>
      </c>
      <c r="I36" s="3" t="s">
        <v>19</v>
      </c>
      <c r="J36" s="2">
        <f t="shared" si="58"/>
        <v>45108</v>
      </c>
      <c r="K36" s="2">
        <f t="shared" si="59"/>
        <v>45138</v>
      </c>
      <c r="L36" s="2" t="str">
        <f t="shared" si="9"/>
        <v>CONTRIBUYETNE-003-202307 - 20000000034</v>
      </c>
      <c r="M36" s="2" t="str">
        <f t="shared" si="60"/>
        <v>4 - MCR - 202307 - 20000000034 - CONTRIBUYETNE</v>
      </c>
      <c r="N36" s="5" t="str">
        <f>IFERROR(VLOOKUP(D36&amp;" - "&amp;R36,[1]Hoja1!$D:$E,2,0),"")</f>
        <v/>
      </c>
      <c r="O36" s="4"/>
      <c r="P36" s="5" t="str">
        <f t="shared" si="61"/>
        <v>x</v>
      </c>
      <c r="Q36" s="4">
        <f t="shared" si="62"/>
        <v>36</v>
      </c>
      <c r="R36" s="2" t="str">
        <f t="shared" si="63"/>
        <v>202307</v>
      </c>
      <c r="S36" s="4">
        <f t="shared" si="64"/>
        <v>0</v>
      </c>
      <c r="T36" s="4">
        <f t="shared" si="65"/>
        <v>0</v>
      </c>
      <c r="U36" s="4">
        <f t="shared" si="66"/>
        <v>0</v>
      </c>
    </row>
    <row r="37" spans="1:21" x14ac:dyDescent="0.25">
      <c r="A37" s="4" t="str">
        <f t="shared" si="56"/>
        <v>5</v>
      </c>
      <c r="B37" t="s">
        <v>22</v>
      </c>
      <c r="C37" s="7">
        <v>20000000035</v>
      </c>
      <c r="D37" t="str">
        <f t="shared" si="5"/>
        <v>20-00000003-5</v>
      </c>
      <c r="E37" t="s">
        <v>58</v>
      </c>
      <c r="F37" s="3">
        <f t="shared" si="55"/>
        <v>45108</v>
      </c>
      <c r="G37" s="6">
        <v>4</v>
      </c>
      <c r="H37" s="8" t="str">
        <f t="shared" si="57"/>
        <v>004</v>
      </c>
      <c r="I37" s="3" t="s">
        <v>19</v>
      </c>
      <c r="J37" s="2">
        <f t="shared" si="58"/>
        <v>45108</v>
      </c>
      <c r="K37" s="2">
        <f t="shared" si="59"/>
        <v>45138</v>
      </c>
      <c r="L37" s="2" t="str">
        <f t="shared" si="9"/>
        <v>CONTRIBUYETNE-004-202307 - 20000000035</v>
      </c>
      <c r="M37" s="2" t="str">
        <f t="shared" si="60"/>
        <v>5 - MCR - 202307 - 20000000035 - CONTRIBUYETNE</v>
      </c>
      <c r="N37" s="5" t="str">
        <f>IFERROR(VLOOKUP(D37&amp;" - "&amp;R37,[1]Hoja1!$D:$E,2,0),"")</f>
        <v/>
      </c>
      <c r="O37" s="4"/>
      <c r="P37" s="5" t="str">
        <f t="shared" si="61"/>
        <v>x</v>
      </c>
      <c r="Q37" s="4">
        <f t="shared" si="62"/>
        <v>37</v>
      </c>
      <c r="R37" s="2" t="str">
        <f t="shared" si="63"/>
        <v>202307</v>
      </c>
      <c r="S37" s="4">
        <f t="shared" si="64"/>
        <v>0</v>
      </c>
      <c r="T37" s="4">
        <f t="shared" si="65"/>
        <v>0</v>
      </c>
      <c r="U37" s="4">
        <f t="shared" si="66"/>
        <v>0</v>
      </c>
    </row>
    <row r="38" spans="1:21" x14ac:dyDescent="0.25">
      <c r="A38" s="4" t="str">
        <f t="shared" si="56"/>
        <v>6</v>
      </c>
      <c r="B38" t="s">
        <v>22</v>
      </c>
      <c r="C38" s="7">
        <v>20000000036</v>
      </c>
      <c r="D38" t="str">
        <f t="shared" si="5"/>
        <v>20-00000003-6</v>
      </c>
      <c r="E38" t="s">
        <v>59</v>
      </c>
      <c r="F38" s="3">
        <f t="shared" si="55"/>
        <v>45108</v>
      </c>
      <c r="G38" s="6">
        <v>2</v>
      </c>
      <c r="H38" s="8" t="str">
        <f t="shared" si="57"/>
        <v>002</v>
      </c>
      <c r="I38" s="3" t="s">
        <v>19</v>
      </c>
      <c r="J38" s="2">
        <f t="shared" si="58"/>
        <v>45108</v>
      </c>
      <c r="K38" s="2">
        <f t="shared" si="59"/>
        <v>45138</v>
      </c>
      <c r="L38" s="2" t="str">
        <f t="shared" si="9"/>
        <v>CONTRIBUYETNE-002-202307 - 20000000036</v>
      </c>
      <c r="M38" s="2" t="str">
        <f t="shared" si="60"/>
        <v>6 - MCR - 202307 - 20000000036 - CONTRIBUYETNE</v>
      </c>
      <c r="N38" s="5" t="str">
        <f>IFERROR(VLOOKUP(D38&amp;" - "&amp;R38,[1]Hoja1!$D:$E,2,0),"")</f>
        <v/>
      </c>
      <c r="O38" s="4"/>
      <c r="P38" s="5" t="str">
        <f t="shared" si="61"/>
        <v>x</v>
      </c>
      <c r="Q38" s="4">
        <f t="shared" si="62"/>
        <v>38</v>
      </c>
      <c r="R38" s="2" t="str">
        <f t="shared" si="63"/>
        <v>202307</v>
      </c>
      <c r="S38" s="4">
        <f t="shared" si="64"/>
        <v>0</v>
      </c>
      <c r="T38" s="4">
        <f t="shared" si="65"/>
        <v>0</v>
      </c>
      <c r="U38" s="4">
        <f t="shared" si="66"/>
        <v>0</v>
      </c>
    </row>
    <row r="39" spans="1:21" x14ac:dyDescent="0.25">
      <c r="A39" s="4" t="str">
        <f t="shared" si="56"/>
        <v>7</v>
      </c>
      <c r="B39" t="s">
        <v>22</v>
      </c>
      <c r="C39" s="7">
        <v>20000000037</v>
      </c>
      <c r="D39" t="str">
        <f t="shared" si="5"/>
        <v>20-00000003-7</v>
      </c>
      <c r="E39" t="s">
        <v>60</v>
      </c>
      <c r="F39" s="3">
        <f t="shared" si="55"/>
        <v>45108</v>
      </c>
      <c r="G39" s="6">
        <v>3</v>
      </c>
      <c r="H39" s="8" t="str">
        <f t="shared" si="57"/>
        <v>003</v>
      </c>
      <c r="I39" s="3" t="s">
        <v>19</v>
      </c>
      <c r="J39" s="2">
        <f t="shared" si="58"/>
        <v>45108</v>
      </c>
      <c r="K39" s="2">
        <f t="shared" si="59"/>
        <v>45138</v>
      </c>
      <c r="L39" s="2" t="str">
        <f t="shared" si="9"/>
        <v>CONTRIBUYETNE-003-202307 - 20000000037</v>
      </c>
      <c r="M39" s="2" t="str">
        <f t="shared" si="60"/>
        <v>7 - MCR - 202307 - 20000000037 - CONTRIBUYETNE</v>
      </c>
      <c r="N39" s="5" t="str">
        <f>IFERROR(VLOOKUP(D39&amp;" - "&amp;R39,[1]Hoja1!$D:$E,2,0),"")</f>
        <v/>
      </c>
      <c r="O39" s="4"/>
      <c r="P39" s="5" t="str">
        <f t="shared" si="61"/>
        <v>x</v>
      </c>
      <c r="Q39" s="4">
        <f t="shared" si="62"/>
        <v>39</v>
      </c>
      <c r="R39" s="2" t="str">
        <f t="shared" si="63"/>
        <v>202307</v>
      </c>
      <c r="S39" s="4">
        <f t="shared" si="64"/>
        <v>0</v>
      </c>
      <c r="T39" s="4">
        <f t="shared" si="65"/>
        <v>0</v>
      </c>
      <c r="U39" s="4">
        <f t="shared" si="66"/>
        <v>0</v>
      </c>
    </row>
    <row r="40" spans="1:21" x14ac:dyDescent="0.25">
      <c r="A40" s="4" t="str">
        <f t="shared" si="56"/>
        <v>8</v>
      </c>
      <c r="B40" t="s">
        <v>22</v>
      </c>
      <c r="C40" s="7">
        <v>20000000038</v>
      </c>
      <c r="D40" t="str">
        <f t="shared" si="5"/>
        <v>20-00000003-8</v>
      </c>
      <c r="E40" t="s">
        <v>61</v>
      </c>
      <c r="F40" s="3">
        <f t="shared" si="55"/>
        <v>45108</v>
      </c>
      <c r="G40" s="6">
        <v>4</v>
      </c>
      <c r="H40" s="8" t="str">
        <f t="shared" si="57"/>
        <v>004</v>
      </c>
      <c r="I40" s="3" t="s">
        <v>19</v>
      </c>
      <c r="J40" s="2">
        <f t="shared" si="58"/>
        <v>45108</v>
      </c>
      <c r="K40" s="2">
        <f t="shared" si="59"/>
        <v>45138</v>
      </c>
      <c r="L40" s="2" t="str">
        <f t="shared" si="9"/>
        <v>CONTRIBUYETNE-004-202307 - 20000000038</v>
      </c>
      <c r="M40" s="2" t="str">
        <f t="shared" si="60"/>
        <v>8 - MCR - 202307 - 20000000038 - CONTRIBUYETNE</v>
      </c>
      <c r="N40" s="5" t="str">
        <f>IFERROR(VLOOKUP(D40&amp;" - "&amp;R40,[1]Hoja1!$D:$E,2,0),"")</f>
        <v/>
      </c>
      <c r="O40" s="4"/>
      <c r="P40" s="5" t="str">
        <f t="shared" si="61"/>
        <v>x</v>
      </c>
      <c r="Q40" s="4">
        <f t="shared" si="62"/>
        <v>40</v>
      </c>
      <c r="R40" s="2" t="str">
        <f t="shared" si="63"/>
        <v>202307</v>
      </c>
      <c r="S40" s="4">
        <f t="shared" si="64"/>
        <v>0</v>
      </c>
      <c r="T40" s="4">
        <f t="shared" si="65"/>
        <v>0</v>
      </c>
      <c r="U40" s="4">
        <f t="shared" si="66"/>
        <v>0</v>
      </c>
    </row>
    <row r="41" spans="1:21" x14ac:dyDescent="0.25">
      <c r="A41" s="4" t="str">
        <f t="shared" si="56"/>
        <v>9</v>
      </c>
      <c r="B41" t="s">
        <v>22</v>
      </c>
      <c r="C41" s="7">
        <v>20000000039</v>
      </c>
      <c r="D41" t="str">
        <f t="shared" si="5"/>
        <v>20-00000003-9</v>
      </c>
      <c r="E41" t="s">
        <v>62</v>
      </c>
      <c r="F41" s="3">
        <f t="shared" si="55"/>
        <v>45108</v>
      </c>
      <c r="G41" s="6">
        <v>2</v>
      </c>
      <c r="H41" s="8" t="str">
        <f t="shared" si="57"/>
        <v>002</v>
      </c>
      <c r="I41" s="3" t="s">
        <v>19</v>
      </c>
      <c r="J41" s="2">
        <f t="shared" si="58"/>
        <v>45108</v>
      </c>
      <c r="K41" s="2">
        <f t="shared" si="59"/>
        <v>45138</v>
      </c>
      <c r="L41" s="2" t="str">
        <f t="shared" si="9"/>
        <v>CONTRIBUYETNE-002-202307 - 20000000039</v>
      </c>
      <c r="M41" s="2" t="str">
        <f t="shared" si="60"/>
        <v>9 - MCR - 202307 - 20000000039 - CONTRIBUYETNE</v>
      </c>
      <c r="N41" s="5" t="str">
        <f>IFERROR(VLOOKUP(D41&amp;" - "&amp;R41,[1]Hoja1!$D:$E,2,0),"")</f>
        <v/>
      </c>
      <c r="O41" s="4"/>
      <c r="P41" s="5" t="str">
        <f t="shared" si="61"/>
        <v>x</v>
      </c>
      <c r="Q41" s="4">
        <f t="shared" si="62"/>
        <v>41</v>
      </c>
      <c r="R41" s="2" t="str">
        <f t="shared" si="63"/>
        <v>202307</v>
      </c>
      <c r="S41" s="4">
        <f t="shared" si="64"/>
        <v>0</v>
      </c>
      <c r="T41" s="4">
        <f t="shared" si="65"/>
        <v>0</v>
      </c>
      <c r="U41" s="4">
        <f t="shared" si="66"/>
        <v>0</v>
      </c>
    </row>
    <row r="42" spans="1:21" x14ac:dyDescent="0.25">
      <c r="A42" s="4" t="str">
        <f t="shared" si="56"/>
        <v>0</v>
      </c>
      <c r="B42" t="s">
        <v>22</v>
      </c>
      <c r="C42" s="7">
        <v>20000000040</v>
      </c>
      <c r="D42" t="str">
        <f t="shared" si="5"/>
        <v>20-00000004-0</v>
      </c>
      <c r="E42" t="s">
        <v>63</v>
      </c>
      <c r="F42" s="3">
        <f t="shared" si="55"/>
        <v>45108</v>
      </c>
      <c r="G42" s="6">
        <v>3</v>
      </c>
      <c r="H42" s="8" t="str">
        <f t="shared" si="57"/>
        <v>003</v>
      </c>
      <c r="I42" s="3" t="s">
        <v>19</v>
      </c>
      <c r="J42" s="2">
        <f t="shared" si="58"/>
        <v>45108</v>
      </c>
      <c r="K42" s="2">
        <f t="shared" si="59"/>
        <v>45138</v>
      </c>
      <c r="L42" s="2" t="str">
        <f t="shared" si="9"/>
        <v>CONTRIBUYETNE-003-202307 - 20000000040</v>
      </c>
      <c r="M42" s="2" t="str">
        <f t="shared" si="60"/>
        <v>0 - MCR - 202307 - 20000000040 - CONTRIBUYETNE</v>
      </c>
      <c r="N42" s="5" t="str">
        <f>IFERROR(VLOOKUP(D42&amp;" - "&amp;R42,[1]Hoja1!$D:$E,2,0),"")</f>
        <v/>
      </c>
      <c r="O42" s="4"/>
      <c r="P42" s="5" t="str">
        <f t="shared" si="61"/>
        <v>x</v>
      </c>
      <c r="Q42" s="4">
        <f t="shared" si="62"/>
        <v>42</v>
      </c>
      <c r="R42" s="2" t="str">
        <f t="shared" si="63"/>
        <v>202307</v>
      </c>
      <c r="S42" s="4">
        <f t="shared" si="64"/>
        <v>0</v>
      </c>
      <c r="T42" s="4">
        <f t="shared" si="65"/>
        <v>0</v>
      </c>
      <c r="U42" s="4">
        <f t="shared" si="66"/>
        <v>0</v>
      </c>
    </row>
    <row r="43" spans="1:21" x14ac:dyDescent="0.25">
      <c r="A43" s="4" t="str">
        <f t="shared" si="56"/>
        <v>1</v>
      </c>
      <c r="B43" t="s">
        <v>22</v>
      </c>
      <c r="C43" s="7">
        <v>20000000041</v>
      </c>
      <c r="D43" t="str">
        <f t="shared" si="5"/>
        <v>20-00000004-1</v>
      </c>
      <c r="E43" t="s">
        <v>64</v>
      </c>
      <c r="F43" s="3">
        <f t="shared" si="55"/>
        <v>45108</v>
      </c>
      <c r="G43" s="6">
        <v>2</v>
      </c>
      <c r="H43" s="8" t="str">
        <f t="shared" si="57"/>
        <v>002</v>
      </c>
      <c r="I43" s="3" t="s">
        <v>19</v>
      </c>
      <c r="J43" s="2">
        <f t="shared" si="58"/>
        <v>45108</v>
      </c>
      <c r="K43" s="2">
        <f t="shared" si="59"/>
        <v>45138</v>
      </c>
      <c r="L43" s="2" t="str">
        <f t="shared" si="9"/>
        <v>CONTRIBUYETNE-002-202307 - 20000000041</v>
      </c>
      <c r="M43" s="2" t="str">
        <f t="shared" si="60"/>
        <v>1 - MCR - 202307 - 20000000041 - CONTRIBUYETNE</v>
      </c>
      <c r="N43" s="5" t="str">
        <f>IFERROR(VLOOKUP(D43&amp;" - "&amp;R43,[1]Hoja1!$D:$E,2,0),"")</f>
        <v/>
      </c>
      <c r="O43" s="4"/>
      <c r="P43" s="5" t="str">
        <f t="shared" si="61"/>
        <v>x</v>
      </c>
      <c r="Q43" s="4">
        <f t="shared" si="62"/>
        <v>43</v>
      </c>
      <c r="R43" s="2" t="str">
        <f t="shared" si="63"/>
        <v>202307</v>
      </c>
      <c r="S43" s="4">
        <f t="shared" si="64"/>
        <v>0</v>
      </c>
      <c r="T43" s="4">
        <f t="shared" si="65"/>
        <v>0</v>
      </c>
      <c r="U43" s="4">
        <f t="shared" si="66"/>
        <v>0</v>
      </c>
    </row>
    <row r="44" spans="1:21" x14ac:dyDescent="0.25">
      <c r="A44" s="4" t="str">
        <f t="shared" si="56"/>
        <v>2</v>
      </c>
      <c r="B44" t="s">
        <v>22</v>
      </c>
      <c r="C44" s="7">
        <v>20000000042</v>
      </c>
      <c r="D44" t="str">
        <f t="shared" si="5"/>
        <v>20-00000004-2</v>
      </c>
      <c r="E44" t="s">
        <v>65</v>
      </c>
      <c r="F44" s="3">
        <f t="shared" si="55"/>
        <v>45108</v>
      </c>
      <c r="G44" s="6">
        <v>2</v>
      </c>
      <c r="H44" s="8" t="str">
        <f t="shared" si="57"/>
        <v>002</v>
      </c>
      <c r="I44" s="3" t="s">
        <v>19</v>
      </c>
      <c r="J44" s="2">
        <f t="shared" si="58"/>
        <v>45108</v>
      </c>
      <c r="K44" s="2">
        <f t="shared" si="59"/>
        <v>45138</v>
      </c>
      <c r="L44" s="2" t="str">
        <f t="shared" si="9"/>
        <v>CONTRIBUYETNE-002-202307 - 20000000042</v>
      </c>
      <c r="M44" s="2" t="str">
        <f t="shared" si="60"/>
        <v>2 - MCR - 202307 - 20000000042 - CONTRIBUYETNE</v>
      </c>
      <c r="N44" s="5" t="str">
        <f>IFERROR(VLOOKUP(D44&amp;" - "&amp;R44,[1]Hoja1!$D:$E,2,0),"")</f>
        <v/>
      </c>
      <c r="O44" s="4"/>
      <c r="P44" s="5" t="str">
        <f t="shared" si="61"/>
        <v>x</v>
      </c>
      <c r="Q44" s="4">
        <f t="shared" si="62"/>
        <v>44</v>
      </c>
      <c r="R44" s="2" t="str">
        <f t="shared" si="63"/>
        <v>202307</v>
      </c>
      <c r="S44" s="4">
        <f t="shared" si="64"/>
        <v>0</v>
      </c>
      <c r="T44" s="4">
        <f t="shared" si="65"/>
        <v>0</v>
      </c>
      <c r="U44" s="4">
        <f t="shared" si="66"/>
        <v>0</v>
      </c>
    </row>
    <row r="45" spans="1:21" x14ac:dyDescent="0.25">
      <c r="A45" s="4" t="str">
        <f t="shared" si="56"/>
        <v>3</v>
      </c>
      <c r="B45" t="s">
        <v>22</v>
      </c>
      <c r="C45" s="7">
        <v>20000000043</v>
      </c>
      <c r="D45" t="str">
        <f t="shared" si="5"/>
        <v>20-00000004-3</v>
      </c>
      <c r="E45" t="s">
        <v>66</v>
      </c>
      <c r="F45" s="3">
        <f t="shared" si="55"/>
        <v>45108</v>
      </c>
      <c r="G45" s="6">
        <v>4</v>
      </c>
      <c r="H45" s="8" t="str">
        <f t="shared" si="57"/>
        <v>004</v>
      </c>
      <c r="I45" s="3" t="s">
        <v>19</v>
      </c>
      <c r="J45" s="2">
        <f t="shared" si="58"/>
        <v>45108</v>
      </c>
      <c r="K45" s="2">
        <f t="shared" si="59"/>
        <v>45138</v>
      </c>
      <c r="L45" s="2" t="str">
        <f t="shared" si="9"/>
        <v>CONTRIBUYETNE-004-202307 - 20000000043</v>
      </c>
      <c r="M45" s="2" t="str">
        <f t="shared" si="60"/>
        <v>3 - MCR - 202307 - 20000000043 - CONTRIBUYETNE</v>
      </c>
      <c r="N45" s="5" t="str">
        <f>IFERROR(VLOOKUP(D45&amp;" - "&amp;R45,[1]Hoja1!$D:$E,2,0),"")</f>
        <v/>
      </c>
      <c r="O45" s="4"/>
      <c r="P45" s="5" t="str">
        <f t="shared" si="61"/>
        <v>x</v>
      </c>
      <c r="Q45" s="4">
        <f t="shared" si="62"/>
        <v>45</v>
      </c>
      <c r="R45" s="2" t="str">
        <f t="shared" si="63"/>
        <v>202307</v>
      </c>
      <c r="S45" s="4">
        <f t="shared" si="64"/>
        <v>0</v>
      </c>
      <c r="T45" s="4">
        <f t="shared" si="65"/>
        <v>0</v>
      </c>
      <c r="U45" s="4">
        <f t="shared" si="66"/>
        <v>0</v>
      </c>
    </row>
    <row r="46" spans="1:21" x14ac:dyDescent="0.25">
      <c r="A46" s="4" t="str">
        <f t="shared" si="56"/>
        <v>4</v>
      </c>
      <c r="B46" t="s">
        <v>22</v>
      </c>
      <c r="C46" s="7">
        <v>20000000044</v>
      </c>
      <c r="D46" t="str">
        <f t="shared" si="5"/>
        <v>20-00000004-4</v>
      </c>
      <c r="E46" t="s">
        <v>67</v>
      </c>
      <c r="F46" s="3">
        <f t="shared" si="55"/>
        <v>45108</v>
      </c>
      <c r="G46" s="6">
        <v>5</v>
      </c>
      <c r="H46" s="8" t="str">
        <f t="shared" si="57"/>
        <v>005</v>
      </c>
      <c r="I46" s="3" t="s">
        <v>19</v>
      </c>
      <c r="J46" s="2">
        <f t="shared" si="58"/>
        <v>45108</v>
      </c>
      <c r="K46" s="2">
        <f t="shared" si="59"/>
        <v>45138</v>
      </c>
      <c r="L46" s="2" t="str">
        <f t="shared" si="9"/>
        <v>CONTRIBUYETNE-005-202307 - 20000000044</v>
      </c>
      <c r="M46" s="2" t="str">
        <f t="shared" si="60"/>
        <v>4 - MCR - 202307 - 20000000044 - CONTRIBUYETNE</v>
      </c>
      <c r="N46" s="5" t="str">
        <f>IFERROR(VLOOKUP(D46&amp;" - "&amp;R46,[1]Hoja1!$D:$E,2,0),"")</f>
        <v/>
      </c>
      <c r="O46" s="4"/>
      <c r="P46" s="5" t="str">
        <f t="shared" si="61"/>
        <v>x</v>
      </c>
      <c r="Q46" s="4">
        <f t="shared" si="62"/>
        <v>46</v>
      </c>
      <c r="R46" s="2" t="str">
        <f t="shared" si="63"/>
        <v>202307</v>
      </c>
      <c r="S46" s="4">
        <f t="shared" si="64"/>
        <v>0</v>
      </c>
      <c r="T46" s="4">
        <f t="shared" si="65"/>
        <v>0</v>
      </c>
      <c r="U46" s="4">
        <f t="shared" si="66"/>
        <v>0</v>
      </c>
    </row>
    <row r="47" spans="1:21" x14ac:dyDescent="0.25">
      <c r="A47" s="4" t="str">
        <f t="shared" si="56"/>
        <v>5</v>
      </c>
      <c r="B47" t="s">
        <v>22</v>
      </c>
      <c r="C47" s="7">
        <v>20000000045</v>
      </c>
      <c r="D47" t="str">
        <f t="shared" si="5"/>
        <v>20-00000004-5</v>
      </c>
      <c r="E47" t="s">
        <v>68</v>
      </c>
      <c r="F47" s="3">
        <f t="shared" si="55"/>
        <v>45108</v>
      </c>
      <c r="G47" s="6">
        <v>6</v>
      </c>
      <c r="H47" s="8" t="str">
        <f t="shared" si="57"/>
        <v>006</v>
      </c>
      <c r="I47" s="3" t="s">
        <v>19</v>
      </c>
      <c r="J47" s="2">
        <f t="shared" si="58"/>
        <v>45108</v>
      </c>
      <c r="K47" s="2">
        <f t="shared" si="59"/>
        <v>45138</v>
      </c>
      <c r="L47" s="2" t="str">
        <f t="shared" si="9"/>
        <v>CONTRIBUYETNE-006-202307 - 20000000045</v>
      </c>
      <c r="M47" s="2" t="str">
        <f t="shared" si="60"/>
        <v>5 - MCR - 202307 - 20000000045 - CONTRIBUYETNE</v>
      </c>
      <c r="N47" s="5" t="str">
        <f>IFERROR(VLOOKUP(D47&amp;" - "&amp;R47,[1]Hoja1!$D:$E,2,0),"")</f>
        <v/>
      </c>
      <c r="O47" s="4"/>
      <c r="P47" s="5" t="str">
        <f t="shared" si="61"/>
        <v>x</v>
      </c>
      <c r="Q47" s="4">
        <f t="shared" si="62"/>
        <v>47</v>
      </c>
      <c r="R47" s="2" t="str">
        <f t="shared" si="63"/>
        <v>202307</v>
      </c>
      <c r="S47" s="4">
        <f t="shared" si="64"/>
        <v>0</v>
      </c>
      <c r="T47" s="4">
        <f t="shared" si="65"/>
        <v>0</v>
      </c>
      <c r="U47" s="4">
        <f t="shared" si="66"/>
        <v>0</v>
      </c>
    </row>
    <row r="48" spans="1:21" x14ac:dyDescent="0.25">
      <c r="A48" s="4" t="str">
        <f t="shared" si="56"/>
        <v>6</v>
      </c>
      <c r="B48" t="s">
        <v>22</v>
      </c>
      <c r="C48" s="7">
        <v>20000000046</v>
      </c>
      <c r="D48" t="str">
        <f t="shared" si="5"/>
        <v>20-00000004-6</v>
      </c>
      <c r="E48" t="s">
        <v>69</v>
      </c>
      <c r="F48" s="3">
        <f t="shared" si="55"/>
        <v>45108</v>
      </c>
      <c r="G48" s="6">
        <v>3</v>
      </c>
      <c r="H48" s="8" t="str">
        <f t="shared" si="57"/>
        <v>003</v>
      </c>
      <c r="I48" s="3" t="s">
        <v>19</v>
      </c>
      <c r="J48" s="2">
        <f t="shared" si="58"/>
        <v>45108</v>
      </c>
      <c r="K48" s="2">
        <f t="shared" si="59"/>
        <v>45138</v>
      </c>
      <c r="L48" s="2" t="str">
        <f t="shared" si="9"/>
        <v>CONTRIBUYETNE-003-202307 - 20000000046</v>
      </c>
      <c r="M48" s="2" t="str">
        <f t="shared" si="60"/>
        <v>6 - MCR - 202307 - 20000000046 - CONTRIBUYETNE</v>
      </c>
      <c r="N48" s="5" t="str">
        <f>IFERROR(VLOOKUP(D48&amp;" - "&amp;R48,[1]Hoja1!$D:$E,2,0),"")</f>
        <v/>
      </c>
      <c r="O48" s="4"/>
      <c r="P48" s="5" t="str">
        <f t="shared" si="61"/>
        <v>x</v>
      </c>
      <c r="Q48" s="4">
        <f t="shared" si="62"/>
        <v>48</v>
      </c>
      <c r="R48" s="2" t="str">
        <f t="shared" si="63"/>
        <v>202307</v>
      </c>
      <c r="S48" s="4">
        <f t="shared" si="64"/>
        <v>0</v>
      </c>
      <c r="T48" s="4">
        <f t="shared" si="65"/>
        <v>0</v>
      </c>
      <c r="U48" s="4">
        <f t="shared" si="66"/>
        <v>0</v>
      </c>
    </row>
    <row r="49" spans="1:21" x14ac:dyDescent="0.25">
      <c r="A49" s="4" t="str">
        <f t="shared" si="56"/>
        <v>7</v>
      </c>
      <c r="B49" t="s">
        <v>22</v>
      </c>
      <c r="C49" s="7">
        <v>20000000047</v>
      </c>
      <c r="D49" t="str">
        <f t="shared" si="5"/>
        <v>20-00000004-7</v>
      </c>
      <c r="E49" t="s">
        <v>70</v>
      </c>
      <c r="F49" s="3">
        <f t="shared" si="55"/>
        <v>45108</v>
      </c>
      <c r="G49" s="6">
        <v>4</v>
      </c>
      <c r="H49" s="8" t="str">
        <f t="shared" si="57"/>
        <v>004</v>
      </c>
      <c r="I49" s="3" t="s">
        <v>19</v>
      </c>
      <c r="J49" s="2">
        <f t="shared" si="58"/>
        <v>45108</v>
      </c>
      <c r="K49" s="2">
        <f t="shared" si="59"/>
        <v>45138</v>
      </c>
      <c r="L49" s="2" t="str">
        <f t="shared" si="9"/>
        <v>CONTRIBUYETNE-004-202307 - 20000000047</v>
      </c>
      <c r="M49" s="2" t="str">
        <f t="shared" si="60"/>
        <v>7 - MCR - 202307 - 20000000047 - CONTRIBUYETNE</v>
      </c>
      <c r="N49" s="5" t="str">
        <f>IFERROR(VLOOKUP(D49&amp;" - "&amp;R49,[1]Hoja1!$D:$E,2,0),"")</f>
        <v/>
      </c>
      <c r="O49" s="4"/>
      <c r="P49" s="5" t="str">
        <f t="shared" si="61"/>
        <v>x</v>
      </c>
      <c r="Q49" s="4">
        <f t="shared" si="62"/>
        <v>49</v>
      </c>
      <c r="R49" s="2" t="str">
        <f t="shared" si="63"/>
        <v>202307</v>
      </c>
      <c r="S49" s="4">
        <f t="shared" si="64"/>
        <v>0</v>
      </c>
      <c r="T49" s="4">
        <f t="shared" si="65"/>
        <v>0</v>
      </c>
      <c r="U49" s="4">
        <f t="shared" si="66"/>
        <v>0</v>
      </c>
    </row>
    <row r="50" spans="1:21" x14ac:dyDescent="0.25">
      <c r="A50" s="4" t="str">
        <f t="shared" si="56"/>
        <v>8</v>
      </c>
      <c r="B50" t="s">
        <v>22</v>
      </c>
      <c r="C50" s="7">
        <v>20000000048</v>
      </c>
      <c r="D50" t="str">
        <f t="shared" si="5"/>
        <v>20-00000004-8</v>
      </c>
      <c r="E50" t="s">
        <v>71</v>
      </c>
      <c r="F50" s="3">
        <f t="shared" si="55"/>
        <v>45108</v>
      </c>
      <c r="G50" s="6">
        <v>1</v>
      </c>
      <c r="H50" s="8" t="str">
        <f t="shared" si="57"/>
        <v>001</v>
      </c>
      <c r="I50" s="3" t="s">
        <v>19</v>
      </c>
      <c r="J50" s="2">
        <f t="shared" si="58"/>
        <v>45108</v>
      </c>
      <c r="K50" s="2">
        <f t="shared" si="59"/>
        <v>45138</v>
      </c>
      <c r="L50" s="2" t="str">
        <f t="shared" si="9"/>
        <v>CONTRIBUYETNE-001-202307 - 20000000048</v>
      </c>
      <c r="M50" s="2" t="str">
        <f t="shared" si="60"/>
        <v>8 - MCR - 202307 - 20000000048 - CONTRIBUYETNE</v>
      </c>
      <c r="N50" s="5" t="str">
        <f>IFERROR(VLOOKUP(D50&amp;" - "&amp;R50,[1]Hoja1!$D:$E,2,0),"")</f>
        <v/>
      </c>
      <c r="O50" s="4"/>
      <c r="P50" s="5" t="str">
        <f t="shared" si="61"/>
        <v>x</v>
      </c>
      <c r="Q50" s="4">
        <f t="shared" si="62"/>
        <v>50</v>
      </c>
      <c r="R50" s="2" t="str">
        <f t="shared" si="63"/>
        <v>202307</v>
      </c>
      <c r="S50" s="4">
        <f t="shared" si="64"/>
        <v>0</v>
      </c>
      <c r="T50" s="4">
        <f t="shared" si="65"/>
        <v>0</v>
      </c>
      <c r="U50" s="4">
        <f t="shared" si="66"/>
        <v>0</v>
      </c>
    </row>
    <row r="51" spans="1:21" x14ac:dyDescent="0.25">
      <c r="A51" s="4" t="str">
        <f t="shared" si="56"/>
        <v>9</v>
      </c>
      <c r="B51" t="s">
        <v>22</v>
      </c>
      <c r="C51" s="7">
        <v>20000000049</v>
      </c>
      <c r="D51" t="str">
        <f t="shared" si="5"/>
        <v>20-00000004-9</v>
      </c>
      <c r="E51" t="s">
        <v>72</v>
      </c>
      <c r="F51" s="3">
        <f t="shared" si="55"/>
        <v>45108</v>
      </c>
      <c r="G51" s="6">
        <v>3</v>
      </c>
      <c r="H51" s="8" t="str">
        <f t="shared" si="57"/>
        <v>003</v>
      </c>
      <c r="I51" s="3" t="s">
        <v>19</v>
      </c>
      <c r="J51" s="2">
        <f t="shared" si="58"/>
        <v>45108</v>
      </c>
      <c r="K51" s="2">
        <f t="shared" si="59"/>
        <v>45138</v>
      </c>
      <c r="L51" s="2" t="str">
        <f t="shared" si="9"/>
        <v>CONTRIBUYETNE-003-202307 - 20000000049</v>
      </c>
      <c r="M51" s="2" t="str">
        <f t="shared" si="60"/>
        <v>9 - MCR - 202307 - 20000000049 - CONTRIBUYETNE</v>
      </c>
      <c r="N51" s="5" t="str">
        <f>IFERROR(VLOOKUP(D51&amp;" - "&amp;R51,[1]Hoja1!$D:$E,2,0),"")</f>
        <v/>
      </c>
      <c r="O51" s="4"/>
      <c r="P51" s="5" t="str">
        <f t="shared" si="61"/>
        <v>x</v>
      </c>
      <c r="Q51" s="4">
        <f t="shared" si="62"/>
        <v>51</v>
      </c>
      <c r="R51" s="2" t="str">
        <f t="shared" si="63"/>
        <v>202307</v>
      </c>
      <c r="S51" s="4">
        <f t="shared" si="64"/>
        <v>0</v>
      </c>
      <c r="T51" s="4">
        <f t="shared" si="65"/>
        <v>0</v>
      </c>
      <c r="U51" s="4">
        <f t="shared" si="66"/>
        <v>0</v>
      </c>
    </row>
    <row r="52" spans="1:21" x14ac:dyDescent="0.25">
      <c r="A52" s="4" t="str">
        <f t="shared" si="56"/>
        <v>0</v>
      </c>
      <c r="B52" t="s">
        <v>22</v>
      </c>
      <c r="C52" s="7">
        <v>20000000050</v>
      </c>
      <c r="D52" t="str">
        <f t="shared" si="5"/>
        <v>20-00000005-0</v>
      </c>
      <c r="E52" t="s">
        <v>73</v>
      </c>
      <c r="F52" s="3">
        <f t="shared" si="55"/>
        <v>45108</v>
      </c>
      <c r="G52" s="6">
        <v>4</v>
      </c>
      <c r="H52" s="8" t="str">
        <f t="shared" si="57"/>
        <v>004</v>
      </c>
      <c r="I52" s="3" t="s">
        <v>19</v>
      </c>
      <c r="J52" s="2">
        <f t="shared" si="58"/>
        <v>45108</v>
      </c>
      <c r="K52" s="2">
        <f t="shared" si="59"/>
        <v>45138</v>
      </c>
      <c r="L52" s="2" t="str">
        <f t="shared" si="9"/>
        <v>CONTRIBUYETNE-004-202307 - 20000000050</v>
      </c>
      <c r="M52" s="2" t="str">
        <f t="shared" si="60"/>
        <v>0 - MCR - 202307 - 20000000050 - CONTRIBUYETNE</v>
      </c>
      <c r="N52" s="5" t="str">
        <f>IFERROR(VLOOKUP(D52&amp;" - "&amp;R52,[1]Hoja1!$D:$E,2,0),"")</f>
        <v/>
      </c>
      <c r="O52" s="4"/>
      <c r="P52" s="5" t="str">
        <f t="shared" si="61"/>
        <v>x</v>
      </c>
      <c r="Q52" s="4">
        <f t="shared" si="62"/>
        <v>52</v>
      </c>
      <c r="R52" s="2" t="str">
        <f t="shared" si="63"/>
        <v>202307</v>
      </c>
      <c r="S52" s="4">
        <f t="shared" si="64"/>
        <v>0</v>
      </c>
      <c r="T52" s="4">
        <f t="shared" si="65"/>
        <v>0</v>
      </c>
      <c r="U52" s="4">
        <f t="shared" si="66"/>
        <v>0</v>
      </c>
    </row>
    <row r="53" spans="1:21" x14ac:dyDescent="0.25">
      <c r="A53" s="4" t="str">
        <f t="shared" si="56"/>
        <v>1</v>
      </c>
      <c r="B53" t="s">
        <v>22</v>
      </c>
      <c r="C53" s="7">
        <v>20000000051</v>
      </c>
      <c r="D53" t="str">
        <f t="shared" si="5"/>
        <v>20-00000005-1</v>
      </c>
      <c r="E53" t="s">
        <v>74</v>
      </c>
      <c r="F53" s="3">
        <f t="shared" si="55"/>
        <v>45108</v>
      </c>
      <c r="G53" s="6">
        <v>5</v>
      </c>
      <c r="H53" s="8" t="str">
        <f t="shared" si="57"/>
        <v>005</v>
      </c>
      <c r="I53" s="3" t="s">
        <v>19</v>
      </c>
      <c r="J53" s="2">
        <f t="shared" si="58"/>
        <v>45108</v>
      </c>
      <c r="K53" s="2">
        <f t="shared" si="59"/>
        <v>45138</v>
      </c>
      <c r="L53" s="2" t="str">
        <f t="shared" si="9"/>
        <v>CONTRIBUYETNE-005-202307 - 20000000051</v>
      </c>
      <c r="M53" s="2" t="str">
        <f t="shared" si="60"/>
        <v>1 - MCR - 202307 - 20000000051 - CONTRIBUYETNE</v>
      </c>
      <c r="N53" s="5" t="str">
        <f>IFERROR(VLOOKUP(D53&amp;" - "&amp;R53,[1]Hoja1!$D:$E,2,0),"")</f>
        <v/>
      </c>
      <c r="O53" s="4"/>
      <c r="P53" s="5" t="str">
        <f t="shared" si="61"/>
        <v>x</v>
      </c>
      <c r="Q53" s="4">
        <f t="shared" si="62"/>
        <v>53</v>
      </c>
      <c r="R53" s="2" t="str">
        <f t="shared" si="63"/>
        <v>202307</v>
      </c>
      <c r="S53" s="4">
        <f t="shared" si="64"/>
        <v>0</v>
      </c>
      <c r="T53" s="4">
        <f t="shared" si="65"/>
        <v>0</v>
      </c>
      <c r="U53" s="4">
        <f t="shared" si="66"/>
        <v>0</v>
      </c>
    </row>
    <row r="54" spans="1:21" x14ac:dyDescent="0.25">
      <c r="A54" s="4" t="str">
        <f t="shared" si="56"/>
        <v>2</v>
      </c>
      <c r="B54" t="s">
        <v>22</v>
      </c>
      <c r="C54" s="7">
        <v>20000000052</v>
      </c>
      <c r="D54" t="str">
        <f t="shared" si="5"/>
        <v>20-00000005-2</v>
      </c>
      <c r="E54" t="s">
        <v>75</v>
      </c>
      <c r="F54" s="3">
        <f t="shared" si="55"/>
        <v>45108</v>
      </c>
      <c r="G54" s="6">
        <v>2</v>
      </c>
      <c r="H54" s="8" t="str">
        <f t="shared" si="57"/>
        <v>002</v>
      </c>
      <c r="I54" s="3" t="s">
        <v>19</v>
      </c>
      <c r="J54" s="2">
        <f t="shared" si="58"/>
        <v>45108</v>
      </c>
      <c r="K54" s="2">
        <f t="shared" si="59"/>
        <v>45138</v>
      </c>
      <c r="L54" s="2" t="str">
        <f t="shared" si="9"/>
        <v>CONTRIBUYETNE-002-202307 - 20000000052</v>
      </c>
      <c r="M54" s="2" t="str">
        <f t="shared" si="60"/>
        <v>2 - MCR - 202307 - 20000000052 - CONTRIBUYETNE</v>
      </c>
      <c r="N54" s="5" t="str">
        <f>IFERROR(VLOOKUP(D54&amp;" - "&amp;R54,[1]Hoja1!$D:$E,2,0),"")</f>
        <v/>
      </c>
      <c r="O54" s="4"/>
      <c r="P54" s="5" t="str">
        <f t="shared" si="61"/>
        <v>x</v>
      </c>
      <c r="Q54" s="4">
        <f t="shared" si="62"/>
        <v>54</v>
      </c>
      <c r="R54" s="2" t="str">
        <f t="shared" si="63"/>
        <v>202307</v>
      </c>
      <c r="S54" s="4">
        <f t="shared" si="64"/>
        <v>0</v>
      </c>
      <c r="T54" s="4">
        <f t="shared" si="65"/>
        <v>0</v>
      </c>
      <c r="U54" s="4">
        <f t="shared" si="66"/>
        <v>0</v>
      </c>
    </row>
    <row r="55" spans="1:21" x14ac:dyDescent="0.25">
      <c r="A55" s="4" t="str">
        <f t="shared" si="56"/>
        <v>3</v>
      </c>
      <c r="B55" t="s">
        <v>22</v>
      </c>
      <c r="C55" s="7">
        <v>20000000053</v>
      </c>
      <c r="D55" t="str">
        <f t="shared" si="5"/>
        <v>20-00000005-3</v>
      </c>
      <c r="E55" t="s">
        <v>76</v>
      </c>
      <c r="F55" s="3">
        <f t="shared" si="55"/>
        <v>45108</v>
      </c>
      <c r="G55" s="6">
        <v>8</v>
      </c>
      <c r="H55" s="8" t="str">
        <f t="shared" si="57"/>
        <v>008</v>
      </c>
      <c r="I55" s="3" t="s">
        <v>19</v>
      </c>
      <c r="J55" s="2">
        <f t="shared" si="58"/>
        <v>45108</v>
      </c>
      <c r="K55" s="2">
        <f t="shared" si="59"/>
        <v>45138</v>
      </c>
      <c r="L55" s="2" t="str">
        <f t="shared" si="9"/>
        <v>CONTRIBUYETNE-008-202307 - 20000000053</v>
      </c>
      <c r="M55" s="2" t="str">
        <f t="shared" si="60"/>
        <v>3 - MCR - 202307 - 20000000053 - CONTRIBUYETNE</v>
      </c>
      <c r="N55" s="5" t="str">
        <f>IFERROR(VLOOKUP(D55&amp;" - "&amp;R55,[1]Hoja1!$D:$E,2,0),"")</f>
        <v/>
      </c>
      <c r="O55" s="4"/>
      <c r="P55" s="5" t="str">
        <f t="shared" si="61"/>
        <v>x</v>
      </c>
      <c r="Q55" s="4">
        <f t="shared" si="62"/>
        <v>55</v>
      </c>
      <c r="R55" s="2" t="str">
        <f t="shared" si="63"/>
        <v>202307</v>
      </c>
      <c r="S55" s="4">
        <f t="shared" si="64"/>
        <v>0</v>
      </c>
      <c r="T55" s="4">
        <f t="shared" si="65"/>
        <v>0</v>
      </c>
      <c r="U55" s="4">
        <f t="shared" si="66"/>
        <v>0</v>
      </c>
    </row>
    <row r="56" spans="1:21" x14ac:dyDescent="0.25">
      <c r="A56" s="4" t="str">
        <f t="shared" si="56"/>
        <v>4</v>
      </c>
      <c r="B56" t="s">
        <v>22</v>
      </c>
      <c r="C56" s="7">
        <v>20000000054</v>
      </c>
      <c r="D56" t="str">
        <f t="shared" si="5"/>
        <v>20-00000005-4</v>
      </c>
      <c r="E56" t="s">
        <v>77</v>
      </c>
      <c r="F56" s="3">
        <f t="shared" si="55"/>
        <v>45108</v>
      </c>
      <c r="G56" s="6">
        <v>2</v>
      </c>
      <c r="H56" s="8" t="str">
        <f t="shared" si="57"/>
        <v>002</v>
      </c>
      <c r="I56" s="3" t="s">
        <v>19</v>
      </c>
      <c r="J56" s="2">
        <f t="shared" si="58"/>
        <v>45108</v>
      </c>
      <c r="K56" s="2">
        <f t="shared" si="59"/>
        <v>45138</v>
      </c>
      <c r="L56" s="2" t="str">
        <f t="shared" si="9"/>
        <v>CONTRIBUYETNE-002-202307 - 20000000054</v>
      </c>
      <c r="M56" s="2" t="str">
        <f t="shared" si="60"/>
        <v>4 - MCR - 202307 - 20000000054 - CONTRIBUYETNE</v>
      </c>
      <c r="N56" s="5" t="str">
        <f>IFERROR(VLOOKUP(D56&amp;" - "&amp;R56,[1]Hoja1!$D:$E,2,0),"")</f>
        <v/>
      </c>
      <c r="O56" s="4"/>
      <c r="P56" s="5" t="str">
        <f t="shared" si="61"/>
        <v>x</v>
      </c>
      <c r="Q56" s="4">
        <f t="shared" si="62"/>
        <v>56</v>
      </c>
      <c r="R56" s="2" t="str">
        <f t="shared" si="63"/>
        <v>202307</v>
      </c>
      <c r="S56" s="4">
        <f t="shared" si="64"/>
        <v>0</v>
      </c>
      <c r="T56" s="4">
        <f t="shared" si="65"/>
        <v>0</v>
      </c>
      <c r="U56" s="4">
        <f t="shared" si="66"/>
        <v>0</v>
      </c>
    </row>
    <row r="57" spans="1:21" x14ac:dyDescent="0.25">
      <c r="A57" s="4" t="str">
        <f t="shared" si="56"/>
        <v>5</v>
      </c>
      <c r="B57" t="s">
        <v>22</v>
      </c>
      <c r="C57" s="7">
        <v>20000000055</v>
      </c>
      <c r="D57" t="str">
        <f t="shared" si="5"/>
        <v>20-00000005-5</v>
      </c>
      <c r="E57" t="s">
        <v>78</v>
      </c>
      <c r="F57" s="3">
        <f t="shared" si="55"/>
        <v>45108</v>
      </c>
      <c r="G57" s="6">
        <v>5</v>
      </c>
      <c r="H57" s="8" t="str">
        <f t="shared" si="57"/>
        <v>005</v>
      </c>
      <c r="I57" s="3" t="s">
        <v>19</v>
      </c>
      <c r="J57" s="2">
        <f t="shared" si="58"/>
        <v>45108</v>
      </c>
      <c r="K57" s="2">
        <f t="shared" si="59"/>
        <v>45138</v>
      </c>
      <c r="L57" s="2" t="str">
        <f t="shared" si="9"/>
        <v>CONTRIBUYETNE-005-202307 - 20000000055</v>
      </c>
      <c r="M57" s="2" t="str">
        <f t="shared" si="60"/>
        <v>5 - MCR - 202307 - 20000000055 - CONTRIBUYETNE</v>
      </c>
      <c r="N57" s="5" t="str">
        <f>IFERROR(VLOOKUP(D57&amp;" - "&amp;R57,[1]Hoja1!$D:$E,2,0),"")</f>
        <v/>
      </c>
      <c r="O57" s="4"/>
      <c r="P57" s="5" t="str">
        <f t="shared" si="61"/>
        <v>x</v>
      </c>
      <c r="Q57" s="4">
        <f t="shared" si="62"/>
        <v>57</v>
      </c>
      <c r="R57" s="2" t="str">
        <f t="shared" si="63"/>
        <v>202307</v>
      </c>
      <c r="S57" s="4">
        <f t="shared" si="64"/>
        <v>0</v>
      </c>
      <c r="T57" s="4">
        <f t="shared" si="65"/>
        <v>0</v>
      </c>
      <c r="U57" s="4">
        <f t="shared" si="66"/>
        <v>0</v>
      </c>
    </row>
    <row r="58" spans="1:21" x14ac:dyDescent="0.25">
      <c r="A58" s="4" t="str">
        <f t="shared" si="56"/>
        <v>6</v>
      </c>
      <c r="B58" t="s">
        <v>22</v>
      </c>
      <c r="C58" s="7">
        <v>20000000056</v>
      </c>
      <c r="D58" t="str">
        <f t="shared" si="5"/>
        <v>20-00000005-6</v>
      </c>
      <c r="E58" t="s">
        <v>79</v>
      </c>
      <c r="F58" s="3">
        <f t="shared" si="55"/>
        <v>45108</v>
      </c>
      <c r="G58" s="6">
        <v>4</v>
      </c>
      <c r="H58" s="8" t="str">
        <f t="shared" si="57"/>
        <v>004</v>
      </c>
      <c r="I58" s="3" t="s">
        <v>19</v>
      </c>
      <c r="J58" s="2">
        <f t="shared" si="58"/>
        <v>45108</v>
      </c>
      <c r="K58" s="2">
        <f t="shared" si="59"/>
        <v>45138</v>
      </c>
      <c r="L58" s="2" t="str">
        <f t="shared" si="9"/>
        <v>CONTRIBUYETNE-004-202307 - 20000000056</v>
      </c>
      <c r="M58" s="2" t="str">
        <f t="shared" si="60"/>
        <v>6 - MCR - 202307 - 20000000056 - CONTRIBUYETNE</v>
      </c>
      <c r="N58" s="5" t="str">
        <f>IFERROR(VLOOKUP(D58&amp;" - "&amp;R58,[1]Hoja1!$D:$E,2,0),"")</f>
        <v/>
      </c>
      <c r="O58" s="4"/>
      <c r="P58" s="5" t="str">
        <f t="shared" si="61"/>
        <v>x</v>
      </c>
      <c r="Q58" s="4">
        <f t="shared" si="62"/>
        <v>58</v>
      </c>
      <c r="R58" s="2" t="str">
        <f t="shared" si="63"/>
        <v>202307</v>
      </c>
      <c r="S58" s="4">
        <f t="shared" si="64"/>
        <v>0</v>
      </c>
      <c r="T58" s="4">
        <f t="shared" si="65"/>
        <v>0</v>
      </c>
      <c r="U58" s="4">
        <f t="shared" si="66"/>
        <v>0</v>
      </c>
    </row>
    <row r="59" spans="1:21" x14ac:dyDescent="0.25">
      <c r="A59" s="4" t="str">
        <f t="shared" si="56"/>
        <v>7</v>
      </c>
      <c r="B59" t="s">
        <v>22</v>
      </c>
      <c r="C59" s="7">
        <v>20000000057</v>
      </c>
      <c r="D59" t="str">
        <f t="shared" si="5"/>
        <v>20-00000005-7</v>
      </c>
      <c r="E59" t="s">
        <v>80</v>
      </c>
      <c r="F59" s="3">
        <f t="shared" si="55"/>
        <v>45108</v>
      </c>
      <c r="G59" s="6">
        <v>3</v>
      </c>
      <c r="H59" s="8" t="str">
        <f t="shared" si="57"/>
        <v>003</v>
      </c>
      <c r="I59" s="3" t="s">
        <v>19</v>
      </c>
      <c r="J59" s="2">
        <f t="shared" si="58"/>
        <v>45108</v>
      </c>
      <c r="K59" s="2">
        <f t="shared" si="59"/>
        <v>45138</v>
      </c>
      <c r="L59" s="2" t="str">
        <f t="shared" si="9"/>
        <v>CONTRIBUYETNE-003-202307 - 20000000057</v>
      </c>
      <c r="M59" s="2" t="str">
        <f t="shared" si="60"/>
        <v>7 - MCR - 202307 - 20000000057 - CONTRIBUYETNE</v>
      </c>
      <c r="N59" s="5" t="str">
        <f>IFERROR(VLOOKUP(D59&amp;" - "&amp;R59,[1]Hoja1!$D:$E,2,0),"")</f>
        <v/>
      </c>
      <c r="O59" s="4"/>
      <c r="P59" s="5" t="str">
        <f t="shared" si="61"/>
        <v>x</v>
      </c>
      <c r="Q59" s="4">
        <f t="shared" si="62"/>
        <v>59</v>
      </c>
      <c r="R59" s="2" t="str">
        <f t="shared" si="63"/>
        <v>202307</v>
      </c>
      <c r="S59" s="4">
        <f t="shared" si="64"/>
        <v>0</v>
      </c>
      <c r="T59" s="4">
        <f t="shared" si="65"/>
        <v>0</v>
      </c>
      <c r="U59" s="4">
        <f t="shared" si="66"/>
        <v>0</v>
      </c>
    </row>
    <row r="60" spans="1:21" x14ac:dyDescent="0.25">
      <c r="A60" s="4" t="str">
        <f t="shared" si="56"/>
        <v>8</v>
      </c>
      <c r="B60" t="s">
        <v>22</v>
      </c>
      <c r="C60" s="7">
        <v>20000000058</v>
      </c>
      <c r="D60" t="str">
        <f t="shared" si="5"/>
        <v>20-00000005-8</v>
      </c>
      <c r="E60" t="s">
        <v>81</v>
      </c>
      <c r="F60" s="3">
        <f t="shared" si="55"/>
        <v>45108</v>
      </c>
      <c r="G60" s="6">
        <v>2</v>
      </c>
      <c r="H60" s="8" t="str">
        <f t="shared" si="57"/>
        <v>002</v>
      </c>
      <c r="I60" s="3" t="s">
        <v>19</v>
      </c>
      <c r="J60" s="2">
        <f t="shared" si="58"/>
        <v>45108</v>
      </c>
      <c r="K60" s="2">
        <f t="shared" si="59"/>
        <v>45138</v>
      </c>
      <c r="L60" s="2" t="str">
        <f t="shared" si="9"/>
        <v>CONTRIBUYETNE-002-202307 - 20000000058</v>
      </c>
      <c r="M60" s="2" t="str">
        <f t="shared" si="60"/>
        <v>8 - MCR - 202307 - 20000000058 - CONTRIBUYETNE</v>
      </c>
      <c r="N60" s="5" t="str">
        <f>IFERROR(VLOOKUP(D60&amp;" - "&amp;R60,[1]Hoja1!$D:$E,2,0),"")</f>
        <v/>
      </c>
      <c r="O60" s="4"/>
      <c r="P60" s="5" t="str">
        <f t="shared" si="61"/>
        <v>x</v>
      </c>
      <c r="Q60" s="4">
        <f t="shared" si="62"/>
        <v>60</v>
      </c>
      <c r="R60" s="2" t="str">
        <f t="shared" si="63"/>
        <v>202307</v>
      </c>
      <c r="S60" s="4">
        <f t="shared" si="64"/>
        <v>0</v>
      </c>
      <c r="T60" s="4">
        <f t="shared" si="65"/>
        <v>0</v>
      </c>
      <c r="U60" s="4">
        <f t="shared" si="66"/>
        <v>0</v>
      </c>
    </row>
    <row r="61" spans="1:21" x14ac:dyDescent="0.25">
      <c r="A61" s="4" t="str">
        <f t="shared" si="56"/>
        <v>9</v>
      </c>
      <c r="B61" t="s">
        <v>22</v>
      </c>
      <c r="C61" s="7">
        <v>20000000059</v>
      </c>
      <c r="D61" t="str">
        <f t="shared" si="5"/>
        <v>20-00000005-9</v>
      </c>
      <c r="E61" t="s">
        <v>82</v>
      </c>
      <c r="F61" s="3">
        <f t="shared" si="55"/>
        <v>45108</v>
      </c>
      <c r="G61" s="6">
        <v>2</v>
      </c>
      <c r="H61" s="8" t="str">
        <f t="shared" si="57"/>
        <v>002</v>
      </c>
      <c r="I61" s="3" t="s">
        <v>19</v>
      </c>
      <c r="J61" s="2">
        <f t="shared" si="58"/>
        <v>45108</v>
      </c>
      <c r="K61" s="2">
        <f t="shared" si="59"/>
        <v>45138</v>
      </c>
      <c r="L61" s="2" t="str">
        <f t="shared" si="9"/>
        <v>CONTRIBUYETNE-002-202307 - 20000000059</v>
      </c>
      <c r="M61" s="2" t="str">
        <f t="shared" si="60"/>
        <v>9 - MCR - 202307 - 20000000059 - CONTRIBUYETNE</v>
      </c>
      <c r="N61" s="5" t="str">
        <f>IFERROR(VLOOKUP(D61&amp;" - "&amp;R61,[1]Hoja1!$D:$E,2,0),"")</f>
        <v/>
      </c>
      <c r="O61" s="4"/>
      <c r="P61" s="5" t="str">
        <f t="shared" si="61"/>
        <v>x</v>
      </c>
      <c r="Q61" s="4">
        <f t="shared" si="62"/>
        <v>61</v>
      </c>
      <c r="R61" s="2" t="str">
        <f t="shared" si="63"/>
        <v>202307</v>
      </c>
      <c r="S61" s="4">
        <f t="shared" si="64"/>
        <v>0</v>
      </c>
      <c r="T61" s="4">
        <f t="shared" si="65"/>
        <v>0</v>
      </c>
      <c r="U61" s="4">
        <f t="shared" si="66"/>
        <v>0</v>
      </c>
    </row>
    <row r="62" spans="1:21" x14ac:dyDescent="0.25">
      <c r="A62" s="4" t="str">
        <f t="shared" si="56"/>
        <v>0</v>
      </c>
      <c r="B62" t="s">
        <v>22</v>
      </c>
      <c r="C62" s="7">
        <v>20000000060</v>
      </c>
      <c r="D62" t="str">
        <f t="shared" si="5"/>
        <v>20-00000006-0</v>
      </c>
      <c r="E62" t="s">
        <v>83</v>
      </c>
      <c r="F62" s="3">
        <f t="shared" si="55"/>
        <v>45108</v>
      </c>
      <c r="G62" s="6">
        <v>5</v>
      </c>
      <c r="H62" s="8" t="str">
        <f t="shared" si="57"/>
        <v>005</v>
      </c>
      <c r="I62" s="3" t="s">
        <v>19</v>
      </c>
      <c r="J62" s="2">
        <f t="shared" si="58"/>
        <v>45108</v>
      </c>
      <c r="K62" s="2">
        <f t="shared" si="59"/>
        <v>45138</v>
      </c>
      <c r="L62" s="2" t="str">
        <f t="shared" si="9"/>
        <v>CONTRIBUYETNE-005-202307 - 20000000060</v>
      </c>
      <c r="M62" s="2" t="str">
        <f t="shared" si="60"/>
        <v>0 - MCR - 202307 - 20000000060 - CONTRIBUYETNE</v>
      </c>
      <c r="N62" s="5" t="str">
        <f>IFERROR(VLOOKUP(D62&amp;" - "&amp;R62,[1]Hoja1!$D:$E,2,0),"")</f>
        <v/>
      </c>
      <c r="O62" s="4"/>
      <c r="P62" s="5" t="str">
        <f t="shared" si="61"/>
        <v>x</v>
      </c>
      <c r="Q62" s="4">
        <f t="shared" si="62"/>
        <v>62</v>
      </c>
      <c r="R62" s="2" t="str">
        <f t="shared" si="63"/>
        <v>202307</v>
      </c>
      <c r="S62" s="4">
        <f t="shared" si="64"/>
        <v>0</v>
      </c>
      <c r="T62" s="4">
        <f t="shared" si="65"/>
        <v>0</v>
      </c>
      <c r="U62" s="4">
        <f t="shared" si="66"/>
        <v>0</v>
      </c>
    </row>
    <row r="63" spans="1:21" x14ac:dyDescent="0.25">
      <c r="A63" s="4" t="str">
        <f t="shared" si="56"/>
        <v>1</v>
      </c>
      <c r="B63" t="s">
        <v>22</v>
      </c>
      <c r="C63" s="7">
        <v>20000000061</v>
      </c>
      <c r="D63" t="str">
        <f t="shared" si="5"/>
        <v>20-00000006-1</v>
      </c>
      <c r="E63" t="s">
        <v>84</v>
      </c>
      <c r="F63" s="3">
        <f t="shared" si="55"/>
        <v>45108</v>
      </c>
      <c r="G63" s="6">
        <v>2</v>
      </c>
      <c r="H63" s="8" t="str">
        <f t="shared" si="57"/>
        <v>002</v>
      </c>
      <c r="I63" s="3" t="s">
        <v>19</v>
      </c>
      <c r="J63" s="2">
        <f t="shared" si="58"/>
        <v>45108</v>
      </c>
      <c r="K63" s="2">
        <f t="shared" si="59"/>
        <v>45138</v>
      </c>
      <c r="L63" s="2" t="str">
        <f t="shared" si="9"/>
        <v>CONTRIBUYETNE-002-202307 - 20000000061</v>
      </c>
      <c r="M63" s="2" t="str">
        <f t="shared" si="60"/>
        <v>1 - MCR - 202307 - 20000000061 - CONTRIBUYETNE</v>
      </c>
      <c r="N63" s="5" t="str">
        <f>IFERROR(VLOOKUP(D63&amp;" - "&amp;R63,[1]Hoja1!$D:$E,2,0),"")</f>
        <v/>
      </c>
      <c r="O63" s="4"/>
      <c r="P63" s="5" t="str">
        <f t="shared" si="61"/>
        <v>x</v>
      </c>
      <c r="Q63" s="4">
        <f t="shared" si="62"/>
        <v>63</v>
      </c>
      <c r="R63" s="2" t="str">
        <f t="shared" si="63"/>
        <v>202307</v>
      </c>
      <c r="S63" s="4">
        <f t="shared" si="64"/>
        <v>0</v>
      </c>
      <c r="T63" s="4">
        <f t="shared" si="65"/>
        <v>0</v>
      </c>
      <c r="U63" s="4">
        <f t="shared" si="66"/>
        <v>0</v>
      </c>
    </row>
    <row r="64" spans="1:21" x14ac:dyDescent="0.25">
      <c r="A64" s="4" t="str">
        <f t="shared" si="56"/>
        <v>2</v>
      </c>
      <c r="B64" t="s">
        <v>22</v>
      </c>
      <c r="C64" s="7">
        <v>20000000062</v>
      </c>
      <c r="D64" t="str">
        <f t="shared" si="5"/>
        <v>20-00000006-2</v>
      </c>
      <c r="E64" t="s">
        <v>85</v>
      </c>
      <c r="F64" s="3">
        <f t="shared" si="55"/>
        <v>45108</v>
      </c>
      <c r="G64" s="6">
        <v>1</v>
      </c>
      <c r="H64" s="8" t="str">
        <f t="shared" si="57"/>
        <v>001</v>
      </c>
      <c r="I64" s="3" t="s">
        <v>19</v>
      </c>
      <c r="J64" s="2">
        <f t="shared" si="58"/>
        <v>45108</v>
      </c>
      <c r="K64" s="2">
        <f t="shared" si="59"/>
        <v>45138</v>
      </c>
      <c r="L64" s="2" t="str">
        <f t="shared" si="9"/>
        <v>CONTRIBUYETNE-001-202307 - 20000000062</v>
      </c>
      <c r="M64" s="2" t="str">
        <f t="shared" si="60"/>
        <v>2 - MCR - 202307 - 20000000062 - CONTRIBUYETNE</v>
      </c>
      <c r="N64" s="5" t="str">
        <f>IFERROR(VLOOKUP(D64&amp;" - "&amp;R64,[1]Hoja1!$D:$E,2,0),"")</f>
        <v/>
      </c>
      <c r="O64" s="4"/>
      <c r="P64" s="5" t="str">
        <f t="shared" si="61"/>
        <v>x</v>
      </c>
      <c r="Q64" s="4">
        <f t="shared" si="62"/>
        <v>64</v>
      </c>
      <c r="R64" s="2" t="str">
        <f t="shared" si="63"/>
        <v>202307</v>
      </c>
      <c r="S64" s="4">
        <f t="shared" si="64"/>
        <v>0</v>
      </c>
      <c r="T64" s="4">
        <f t="shared" si="65"/>
        <v>0</v>
      </c>
      <c r="U64" s="4">
        <f t="shared" si="66"/>
        <v>0</v>
      </c>
    </row>
    <row r="65" spans="1:21" x14ac:dyDescent="0.25">
      <c r="A65" s="4" t="str">
        <f t="shared" ref="A65" si="67">RIGHT(D65,1)</f>
        <v>3</v>
      </c>
      <c r="B65" t="s">
        <v>22</v>
      </c>
      <c r="C65" s="7">
        <v>20000000063</v>
      </c>
      <c r="D65" t="str">
        <f t="shared" si="5"/>
        <v>20-00000006-3</v>
      </c>
      <c r="E65" t="s">
        <v>86</v>
      </c>
      <c r="F65" s="3">
        <f t="shared" si="55"/>
        <v>45108</v>
      </c>
      <c r="G65" s="6">
        <v>2</v>
      </c>
      <c r="H65" s="8" t="str">
        <f t="shared" ref="H65" si="68">CONCATENATE("00",G65)</f>
        <v>002</v>
      </c>
      <c r="I65" s="3" t="s">
        <v>19</v>
      </c>
      <c r="J65" s="2">
        <f t="shared" ref="J65" si="69">F65</f>
        <v>45108</v>
      </c>
      <c r="K65" s="2">
        <f t="shared" ref="K65" si="70">EOMONTH(F65,0)</f>
        <v>45138</v>
      </c>
      <c r="L65" s="2" t="str">
        <f t="shared" ref="L65" si="71">CONCATENATE(B65,"-",H65, "-",YEAR(J65),TEXT(MONTH(J65),"00")," - ",SUBSTITUTE(D65,"-",""))</f>
        <v>CONTRIBUYETNE-002-202307 - 20000000063</v>
      </c>
      <c r="M65" s="2" t="str">
        <f t="shared" ref="M65" si="72">CONCATENATE(TEXT(A65,"0")," - ","MCR - ",YEAR(J65),TEXT(MONTH(J65),"00")," - ",SUBSTITUTE(D65,"-","")," - ",B65)</f>
        <v>3 - MCR - 202307 - 20000000063 - CONTRIBUYETNE</v>
      </c>
      <c r="N65" s="5" t="str">
        <f>IFERROR(VLOOKUP(D65&amp;" - "&amp;R65,[1]Hoja1!$D:$E,2,0),"")</f>
        <v/>
      </c>
      <c r="O65" s="4"/>
      <c r="P65" s="5" t="str">
        <f t="shared" ref="P65" si="73">IF(EXACT(O65,E65),"ü","x")</f>
        <v>x</v>
      </c>
      <c r="Q65" s="4">
        <f t="shared" ref="Q65" si="74">ROW(A65)</f>
        <v>65</v>
      </c>
      <c r="R65" s="2" t="str">
        <f t="shared" ref="R65" si="75">YEAR(J65)&amp;TEXT(MONTH(J65),"00")</f>
        <v>202307</v>
      </c>
      <c r="S65" s="4">
        <f t="shared" ref="S65" si="76">IF(C65=C64,1,0)</f>
        <v>0</v>
      </c>
      <c r="T65" s="4">
        <f t="shared" ref="T65" si="77">IF(C65=C66,1,0)</f>
        <v>0</v>
      </c>
      <c r="U65" s="4">
        <f t="shared" ref="U65" si="78">SUM(S65:T65)</f>
        <v>0</v>
      </c>
    </row>
    <row r="66" spans="1:21" x14ac:dyDescent="0.25">
      <c r="A66" s="4" t="str">
        <f t="shared" ref="A66:A79" si="79">RIGHT(D66,1)</f>
        <v>4</v>
      </c>
      <c r="B66" t="s">
        <v>22</v>
      </c>
      <c r="C66" s="7">
        <v>20000000064</v>
      </c>
      <c r="D66" t="str">
        <f t="shared" si="5"/>
        <v>20-00000006-4</v>
      </c>
      <c r="E66" t="s">
        <v>87</v>
      </c>
      <c r="F66" s="3">
        <f t="shared" si="55"/>
        <v>45108</v>
      </c>
      <c r="G66" s="6">
        <v>2</v>
      </c>
      <c r="H66" s="8" t="str">
        <f t="shared" ref="H66:H79" si="80">CONCATENATE("00",G66)</f>
        <v>002</v>
      </c>
      <c r="I66" s="3" t="s">
        <v>19</v>
      </c>
      <c r="J66" s="2">
        <f t="shared" ref="J66:J79" si="81">F66</f>
        <v>45108</v>
      </c>
      <c r="K66" s="2">
        <f t="shared" ref="K66:K79" si="82">EOMONTH(F66,0)</f>
        <v>45138</v>
      </c>
      <c r="L66" s="2" t="str">
        <f t="shared" ref="L66:L79" si="83">CONCATENATE(B66,"-",H66, "-",YEAR(J66),TEXT(MONTH(J66),"00")," - ",SUBSTITUTE(D66,"-",""))</f>
        <v>CONTRIBUYETNE-002-202307 - 20000000064</v>
      </c>
      <c r="M66" s="2" t="str">
        <f t="shared" ref="M66:M79" si="84">CONCATENATE(TEXT(A66,"0")," - ","MCR - ",YEAR(J66),TEXT(MONTH(J66),"00")," - ",SUBSTITUTE(D66,"-","")," - ",B66)</f>
        <v>4 - MCR - 202307 - 20000000064 - CONTRIBUYETNE</v>
      </c>
      <c r="N66" s="5" t="str">
        <f>IFERROR(VLOOKUP(D66&amp;" - "&amp;R66,[1]Hoja1!$D:$E,2,0),"")</f>
        <v/>
      </c>
      <c r="O66" s="4"/>
      <c r="P66" s="5" t="str">
        <f t="shared" ref="P66:P79" si="85">IF(EXACT(O66,E66),"ü","x")</f>
        <v>x</v>
      </c>
      <c r="Q66" s="4">
        <f t="shared" ref="Q66:Q79" si="86">ROW(A66)</f>
        <v>66</v>
      </c>
      <c r="R66" s="2" t="str">
        <f t="shared" ref="R66:R79" si="87">YEAR(J66)&amp;TEXT(MONTH(J66),"00")</f>
        <v>202307</v>
      </c>
      <c r="S66" s="4">
        <f t="shared" ref="S66:S79" si="88">IF(C66=C65,1,0)</f>
        <v>0</v>
      </c>
      <c r="T66" s="4">
        <f t="shared" ref="T66:T79" si="89">IF(C66=C67,1,0)</f>
        <v>0</v>
      </c>
      <c r="U66" s="4">
        <f t="shared" ref="U66:U79" si="90">SUM(S66:T66)</f>
        <v>0</v>
      </c>
    </row>
    <row r="67" spans="1:21" x14ac:dyDescent="0.25">
      <c r="A67" s="4" t="str">
        <f t="shared" si="79"/>
        <v>5</v>
      </c>
      <c r="B67" t="s">
        <v>22</v>
      </c>
      <c r="C67" s="7">
        <v>20000000065</v>
      </c>
      <c r="D67" t="str">
        <f t="shared" ref="D67:D71" si="91">TEXT(C67,"00-00000000-0")</f>
        <v>20-00000006-5</v>
      </c>
      <c r="E67" t="s">
        <v>88</v>
      </c>
      <c r="F67" s="3">
        <f t="shared" si="55"/>
        <v>45108</v>
      </c>
      <c r="G67" s="6">
        <v>3</v>
      </c>
      <c r="H67" s="8" t="str">
        <f t="shared" si="80"/>
        <v>003</v>
      </c>
      <c r="I67" s="3" t="s">
        <v>19</v>
      </c>
      <c r="J67" s="2">
        <f t="shared" si="81"/>
        <v>45108</v>
      </c>
      <c r="K67" s="2">
        <f t="shared" si="82"/>
        <v>45138</v>
      </c>
      <c r="L67" s="2" t="str">
        <f t="shared" si="83"/>
        <v>CONTRIBUYETNE-003-202307 - 20000000065</v>
      </c>
      <c r="M67" s="2" t="str">
        <f t="shared" si="84"/>
        <v>5 - MCR - 202307 - 20000000065 - CONTRIBUYETNE</v>
      </c>
      <c r="N67" s="5" t="str">
        <f>IFERROR(VLOOKUP(D67&amp;" - "&amp;R67,[1]Hoja1!$D:$E,2,0),"")</f>
        <v/>
      </c>
      <c r="O67" s="4"/>
      <c r="P67" s="5" t="str">
        <f t="shared" si="85"/>
        <v>x</v>
      </c>
      <c r="Q67" s="4">
        <f t="shared" si="86"/>
        <v>67</v>
      </c>
      <c r="R67" s="2" t="str">
        <f t="shared" si="87"/>
        <v>202307</v>
      </c>
      <c r="S67" s="4">
        <f t="shared" si="88"/>
        <v>0</v>
      </c>
      <c r="T67" s="4">
        <f t="shared" si="89"/>
        <v>0</v>
      </c>
      <c r="U67" s="4">
        <f t="shared" si="90"/>
        <v>0</v>
      </c>
    </row>
    <row r="68" spans="1:21" x14ac:dyDescent="0.25">
      <c r="A68" s="4" t="str">
        <f t="shared" si="79"/>
        <v>6</v>
      </c>
      <c r="B68" t="s">
        <v>22</v>
      </c>
      <c r="C68" s="7">
        <v>20000000066</v>
      </c>
      <c r="D68" t="str">
        <f t="shared" si="91"/>
        <v>20-00000006-6</v>
      </c>
      <c r="E68" t="s">
        <v>89</v>
      </c>
      <c r="F68" s="3">
        <f t="shared" si="55"/>
        <v>45108</v>
      </c>
      <c r="G68" s="6">
        <v>1</v>
      </c>
      <c r="H68" s="8" t="str">
        <f t="shared" si="80"/>
        <v>001</v>
      </c>
      <c r="I68" s="3" t="s">
        <v>19</v>
      </c>
      <c r="J68" s="2">
        <f t="shared" si="81"/>
        <v>45108</v>
      </c>
      <c r="K68" s="2">
        <f t="shared" si="82"/>
        <v>45138</v>
      </c>
      <c r="L68" s="2" t="str">
        <f t="shared" si="83"/>
        <v>CONTRIBUYETNE-001-202307 - 20000000066</v>
      </c>
      <c r="M68" s="2" t="str">
        <f t="shared" si="84"/>
        <v>6 - MCR - 202307 - 20000000066 - CONTRIBUYETNE</v>
      </c>
      <c r="N68" s="5" t="str">
        <f>IFERROR(VLOOKUP(D68&amp;" - "&amp;R68,[1]Hoja1!$D:$E,2,0),"")</f>
        <v/>
      </c>
      <c r="O68" s="4"/>
      <c r="P68" s="5" t="str">
        <f t="shared" si="85"/>
        <v>x</v>
      </c>
      <c r="Q68" s="4">
        <f t="shared" si="86"/>
        <v>68</v>
      </c>
      <c r="R68" s="2" t="str">
        <f t="shared" si="87"/>
        <v>202307</v>
      </c>
      <c r="S68" s="4">
        <f t="shared" si="88"/>
        <v>0</v>
      </c>
      <c r="T68" s="4">
        <f t="shared" si="89"/>
        <v>0</v>
      </c>
      <c r="U68" s="4">
        <f t="shared" si="90"/>
        <v>0</v>
      </c>
    </row>
    <row r="69" spans="1:21" x14ac:dyDescent="0.25">
      <c r="A69" s="4" t="str">
        <f t="shared" si="79"/>
        <v>7</v>
      </c>
      <c r="B69" t="s">
        <v>22</v>
      </c>
      <c r="C69" s="7">
        <v>20000000067</v>
      </c>
      <c r="D69" t="str">
        <f t="shared" si="91"/>
        <v>20-00000006-7</v>
      </c>
      <c r="E69" t="s">
        <v>90</v>
      </c>
      <c r="F69" s="3">
        <f t="shared" si="55"/>
        <v>45108</v>
      </c>
      <c r="G69" s="6">
        <v>2</v>
      </c>
      <c r="H69" s="8" t="str">
        <f t="shared" si="80"/>
        <v>002</v>
      </c>
      <c r="I69" s="3" t="s">
        <v>19</v>
      </c>
      <c r="J69" s="2">
        <f t="shared" si="81"/>
        <v>45108</v>
      </c>
      <c r="K69" s="2">
        <f t="shared" si="82"/>
        <v>45138</v>
      </c>
      <c r="L69" s="2" t="str">
        <f t="shared" si="83"/>
        <v>CONTRIBUYETNE-002-202307 - 20000000067</v>
      </c>
      <c r="M69" s="2" t="str">
        <f t="shared" si="84"/>
        <v>7 - MCR - 202307 - 20000000067 - CONTRIBUYETNE</v>
      </c>
      <c r="N69" s="5" t="str">
        <f>IFERROR(VLOOKUP(D69&amp;" - "&amp;R69,[1]Hoja1!$D:$E,2,0),"")</f>
        <v/>
      </c>
      <c r="O69" s="4"/>
      <c r="P69" s="5" t="str">
        <f t="shared" si="85"/>
        <v>x</v>
      </c>
      <c r="Q69" s="4">
        <f t="shared" si="86"/>
        <v>69</v>
      </c>
      <c r="R69" s="2" t="str">
        <f t="shared" si="87"/>
        <v>202307</v>
      </c>
      <c r="S69" s="4">
        <f t="shared" si="88"/>
        <v>0</v>
      </c>
      <c r="T69" s="4">
        <f t="shared" si="89"/>
        <v>0</v>
      </c>
      <c r="U69" s="4">
        <f t="shared" si="90"/>
        <v>0</v>
      </c>
    </row>
    <row r="70" spans="1:21" x14ac:dyDescent="0.25">
      <c r="A70" s="4" t="str">
        <f t="shared" si="79"/>
        <v>8</v>
      </c>
      <c r="B70" t="s">
        <v>22</v>
      </c>
      <c r="C70" s="7">
        <v>20000000068</v>
      </c>
      <c r="D70" t="str">
        <f t="shared" si="91"/>
        <v>20-00000006-8</v>
      </c>
      <c r="E70" t="s">
        <v>91</v>
      </c>
      <c r="F70" s="3">
        <f t="shared" si="55"/>
        <v>45108</v>
      </c>
      <c r="G70" s="6">
        <v>2</v>
      </c>
      <c r="H70" s="8" t="str">
        <f t="shared" si="80"/>
        <v>002</v>
      </c>
      <c r="I70" s="3" t="s">
        <v>19</v>
      </c>
      <c r="J70" s="2">
        <f t="shared" si="81"/>
        <v>45108</v>
      </c>
      <c r="K70" s="2">
        <f t="shared" si="82"/>
        <v>45138</v>
      </c>
      <c r="L70" s="2" t="str">
        <f t="shared" si="83"/>
        <v>CONTRIBUYETNE-002-202307 - 20000000068</v>
      </c>
      <c r="M70" s="2" t="str">
        <f t="shared" si="84"/>
        <v>8 - MCR - 202307 - 20000000068 - CONTRIBUYETNE</v>
      </c>
      <c r="N70" s="5" t="str">
        <f>IFERROR(VLOOKUP(D70&amp;" - "&amp;R70,[1]Hoja1!$D:$E,2,0),"")</f>
        <v/>
      </c>
      <c r="O70" s="4"/>
      <c r="P70" s="5" t="str">
        <f t="shared" si="85"/>
        <v>x</v>
      </c>
      <c r="Q70" s="4">
        <f t="shared" si="86"/>
        <v>70</v>
      </c>
      <c r="R70" s="2" t="str">
        <f t="shared" si="87"/>
        <v>202307</v>
      </c>
      <c r="S70" s="4">
        <f t="shared" si="88"/>
        <v>0</v>
      </c>
      <c r="T70" s="4">
        <f t="shared" si="89"/>
        <v>0</v>
      </c>
      <c r="U70" s="4">
        <f t="shared" si="90"/>
        <v>0</v>
      </c>
    </row>
    <row r="71" spans="1:21" x14ac:dyDescent="0.25">
      <c r="A71" s="4" t="str">
        <f t="shared" si="79"/>
        <v>9</v>
      </c>
      <c r="B71" t="s">
        <v>22</v>
      </c>
      <c r="C71" s="7">
        <v>20000000069</v>
      </c>
      <c r="D71" t="str">
        <f t="shared" si="91"/>
        <v>20-00000006-9</v>
      </c>
      <c r="E71" t="s">
        <v>92</v>
      </c>
      <c r="F71" s="3">
        <f t="shared" si="55"/>
        <v>45108</v>
      </c>
      <c r="G71" s="6">
        <v>2</v>
      </c>
      <c r="H71" s="8" t="str">
        <f t="shared" si="80"/>
        <v>002</v>
      </c>
      <c r="I71" s="3" t="s">
        <v>19</v>
      </c>
      <c r="J71" s="2">
        <f t="shared" si="81"/>
        <v>45108</v>
      </c>
      <c r="K71" s="2">
        <f t="shared" si="82"/>
        <v>45138</v>
      </c>
      <c r="L71" s="2" t="str">
        <f t="shared" si="83"/>
        <v>CONTRIBUYETNE-002-202307 - 20000000069</v>
      </c>
      <c r="M71" s="2" t="str">
        <f t="shared" si="84"/>
        <v>9 - MCR - 202307 - 20000000069 - CONTRIBUYETNE</v>
      </c>
      <c r="N71" s="5" t="str">
        <f>IFERROR(VLOOKUP(D71&amp;" - "&amp;R71,[1]Hoja1!$D:$E,2,0),"")</f>
        <v/>
      </c>
      <c r="O71" s="4"/>
      <c r="P71" s="5" t="str">
        <f t="shared" si="85"/>
        <v>x</v>
      </c>
      <c r="Q71" s="4">
        <f t="shared" si="86"/>
        <v>71</v>
      </c>
      <c r="R71" s="2" t="str">
        <f t="shared" si="87"/>
        <v>202307</v>
      </c>
      <c r="S71" s="4">
        <f t="shared" si="88"/>
        <v>0</v>
      </c>
      <c r="T71" s="4">
        <f t="shared" si="89"/>
        <v>0</v>
      </c>
      <c r="U71" s="4">
        <f t="shared" si="90"/>
        <v>0</v>
      </c>
    </row>
    <row r="72" spans="1:21" x14ac:dyDescent="0.25">
      <c r="A72" s="4" t="str">
        <f t="shared" si="79"/>
        <v>0</v>
      </c>
      <c r="D72" t="str">
        <f t="shared" ref="D31:D72" si="92">TEXT(C72,"00-00000000-0")</f>
        <v>00-00000000-0</v>
      </c>
      <c r="F72" s="3">
        <f t="shared" si="55"/>
        <v>45108</v>
      </c>
      <c r="G72" s="6"/>
      <c r="H72" s="8" t="str">
        <f t="shared" si="80"/>
        <v>00</v>
      </c>
      <c r="I72" s="3" t="s">
        <v>19</v>
      </c>
      <c r="J72" s="2">
        <f t="shared" si="81"/>
        <v>45108</v>
      </c>
      <c r="K72" s="2">
        <f t="shared" si="82"/>
        <v>45138</v>
      </c>
      <c r="L72" s="2" t="str">
        <f t="shared" si="83"/>
        <v>-00-202307 - 00000000000</v>
      </c>
      <c r="M72" s="2" t="str">
        <f t="shared" si="84"/>
        <v xml:space="preserve">0 - MCR - 202307 - 00000000000 - </v>
      </c>
      <c r="N72" s="5" t="str">
        <f>IFERROR(VLOOKUP(D72&amp;" - "&amp;R72,[1]Hoja1!$D:$E,2,0),"")</f>
        <v/>
      </c>
      <c r="O72" s="4"/>
      <c r="P72" s="5" t="str">
        <f t="shared" si="85"/>
        <v>ü</v>
      </c>
      <c r="Q72" s="4">
        <f t="shared" si="86"/>
        <v>72</v>
      </c>
      <c r="R72" s="2" t="str">
        <f t="shared" si="87"/>
        <v>202307</v>
      </c>
      <c r="S72" s="4">
        <f t="shared" si="88"/>
        <v>0</v>
      </c>
      <c r="T72" s="4">
        <f t="shared" si="89"/>
        <v>1</v>
      </c>
      <c r="U72" s="4">
        <f t="shared" si="90"/>
        <v>1</v>
      </c>
    </row>
    <row r="73" spans="1:21" x14ac:dyDescent="0.25">
      <c r="A73" s="4" t="str">
        <f t="shared" si="79"/>
        <v>0</v>
      </c>
      <c r="C73">
        <v>0</v>
      </c>
      <c r="D73" t="str">
        <f t="shared" ref="D73:D79" si="93">TEXT(C73,"00-00000000-0")</f>
        <v>00-00000000-0</v>
      </c>
      <c r="F73" s="3">
        <f t="shared" ref="F73:F79" si="94">+F72</f>
        <v>45108</v>
      </c>
      <c r="G73" s="6"/>
      <c r="H73" s="8" t="str">
        <f t="shared" si="80"/>
        <v>00</v>
      </c>
      <c r="I73" s="3" t="s">
        <v>19</v>
      </c>
      <c r="J73" s="2">
        <f t="shared" si="81"/>
        <v>45108</v>
      </c>
      <c r="K73" s="2">
        <f t="shared" si="82"/>
        <v>45138</v>
      </c>
      <c r="L73" s="2" t="str">
        <f t="shared" si="83"/>
        <v>-00-202307 - 00000000000</v>
      </c>
      <c r="M73" s="2" t="str">
        <f t="shared" si="84"/>
        <v xml:space="preserve">0 - MCR - 202307 - 00000000000 - </v>
      </c>
      <c r="N73" s="5" t="str">
        <f>IFERROR(VLOOKUP(D73&amp;" - "&amp;R73,[1]Hoja1!$D:$E,2,0),"")</f>
        <v/>
      </c>
      <c r="O73" s="4"/>
      <c r="P73" s="5" t="str">
        <f t="shared" si="85"/>
        <v>ü</v>
      </c>
      <c r="Q73" s="4">
        <f t="shared" si="86"/>
        <v>73</v>
      </c>
      <c r="R73" s="2" t="str">
        <f t="shared" si="87"/>
        <v>202307</v>
      </c>
      <c r="S73" s="4">
        <f t="shared" si="88"/>
        <v>1</v>
      </c>
      <c r="T73" s="4">
        <f t="shared" si="89"/>
        <v>1</v>
      </c>
      <c r="U73" s="4">
        <f t="shared" si="90"/>
        <v>2</v>
      </c>
    </row>
    <row r="74" spans="1:21" x14ac:dyDescent="0.25">
      <c r="A74" s="4" t="str">
        <f t="shared" si="79"/>
        <v>0</v>
      </c>
      <c r="C74">
        <v>0</v>
      </c>
      <c r="D74" t="str">
        <f t="shared" si="93"/>
        <v>00-00000000-0</v>
      </c>
      <c r="F74" s="3">
        <f t="shared" si="94"/>
        <v>45108</v>
      </c>
      <c r="G74" s="6"/>
      <c r="H74" s="8" t="str">
        <f t="shared" si="80"/>
        <v>00</v>
      </c>
      <c r="I74" s="3" t="s">
        <v>19</v>
      </c>
      <c r="J74" s="2">
        <f t="shared" si="81"/>
        <v>45108</v>
      </c>
      <c r="K74" s="2">
        <f t="shared" si="82"/>
        <v>45138</v>
      </c>
      <c r="L74" s="2" t="str">
        <f t="shared" si="83"/>
        <v>-00-202307 - 00000000000</v>
      </c>
      <c r="M74" s="2" t="str">
        <f t="shared" si="84"/>
        <v xml:space="preserve">0 - MCR - 202307 - 00000000000 - </v>
      </c>
      <c r="N74" s="5" t="str">
        <f>IFERROR(VLOOKUP(D74&amp;" - "&amp;R74,[1]Hoja1!$D:$E,2,0),"")</f>
        <v/>
      </c>
      <c r="O74" s="4"/>
      <c r="P74" s="5" t="str">
        <f t="shared" si="85"/>
        <v>ü</v>
      </c>
      <c r="Q74" s="4">
        <f t="shared" si="86"/>
        <v>74</v>
      </c>
      <c r="R74" s="2" t="str">
        <f t="shared" si="87"/>
        <v>202307</v>
      </c>
      <c r="S74" s="4">
        <f t="shared" si="88"/>
        <v>1</v>
      </c>
      <c r="T74" s="4">
        <f t="shared" si="89"/>
        <v>1</v>
      </c>
      <c r="U74" s="4">
        <f t="shared" si="90"/>
        <v>2</v>
      </c>
    </row>
    <row r="75" spans="1:21" x14ac:dyDescent="0.25">
      <c r="A75" s="4" t="str">
        <f t="shared" si="79"/>
        <v>0</v>
      </c>
      <c r="C75">
        <v>0</v>
      </c>
      <c r="D75" t="str">
        <f t="shared" si="93"/>
        <v>00-00000000-0</v>
      </c>
      <c r="F75" s="3">
        <f t="shared" si="94"/>
        <v>45108</v>
      </c>
      <c r="G75" s="6"/>
      <c r="H75" s="8" t="str">
        <f t="shared" si="80"/>
        <v>00</v>
      </c>
      <c r="I75" s="3" t="s">
        <v>19</v>
      </c>
      <c r="J75" s="2">
        <f t="shared" si="81"/>
        <v>45108</v>
      </c>
      <c r="K75" s="2">
        <f t="shared" si="82"/>
        <v>45138</v>
      </c>
      <c r="L75" s="2" t="str">
        <f t="shared" si="83"/>
        <v>-00-202307 - 00000000000</v>
      </c>
      <c r="M75" s="2" t="str">
        <f t="shared" si="84"/>
        <v xml:space="preserve">0 - MCR - 202307 - 00000000000 - </v>
      </c>
      <c r="N75" s="5" t="str">
        <f>IFERROR(VLOOKUP(D75&amp;" - "&amp;R75,[1]Hoja1!$D:$E,2,0),"")</f>
        <v/>
      </c>
      <c r="O75" s="4"/>
      <c r="P75" s="5" t="str">
        <f t="shared" si="85"/>
        <v>ü</v>
      </c>
      <c r="Q75" s="4">
        <f t="shared" si="86"/>
        <v>75</v>
      </c>
      <c r="R75" s="2" t="str">
        <f t="shared" si="87"/>
        <v>202307</v>
      </c>
      <c r="S75" s="4">
        <f t="shared" si="88"/>
        <v>1</v>
      </c>
      <c r="T75" s="4">
        <f t="shared" si="89"/>
        <v>1</v>
      </c>
      <c r="U75" s="4">
        <f t="shared" si="90"/>
        <v>2</v>
      </c>
    </row>
    <row r="76" spans="1:21" x14ac:dyDescent="0.25">
      <c r="A76" s="4" t="str">
        <f t="shared" si="79"/>
        <v>0</v>
      </c>
      <c r="C76">
        <v>0</v>
      </c>
      <c r="D76" t="str">
        <f t="shared" si="93"/>
        <v>00-00000000-0</v>
      </c>
      <c r="F76" s="3">
        <f t="shared" si="94"/>
        <v>45108</v>
      </c>
      <c r="G76" s="6"/>
      <c r="H76" s="8" t="str">
        <f t="shared" si="80"/>
        <v>00</v>
      </c>
      <c r="I76" s="3" t="s">
        <v>19</v>
      </c>
      <c r="J76" s="2">
        <f t="shared" si="81"/>
        <v>45108</v>
      </c>
      <c r="K76" s="2">
        <f t="shared" si="82"/>
        <v>45138</v>
      </c>
      <c r="L76" s="2" t="str">
        <f t="shared" si="83"/>
        <v>-00-202307 - 00000000000</v>
      </c>
      <c r="M76" s="2" t="str">
        <f t="shared" si="84"/>
        <v xml:space="preserve">0 - MCR - 202307 - 00000000000 - </v>
      </c>
      <c r="N76" s="5" t="str">
        <f>IFERROR(VLOOKUP(D76&amp;" - "&amp;R76,[1]Hoja1!$D:$E,2,0),"")</f>
        <v/>
      </c>
      <c r="O76" s="4"/>
      <c r="P76" s="5" t="str">
        <f t="shared" si="85"/>
        <v>ü</v>
      </c>
      <c r="Q76" s="4">
        <f t="shared" si="86"/>
        <v>76</v>
      </c>
      <c r="R76" s="2" t="str">
        <f t="shared" si="87"/>
        <v>202307</v>
      </c>
      <c r="S76" s="4">
        <f t="shared" si="88"/>
        <v>1</v>
      </c>
      <c r="T76" s="4">
        <f t="shared" si="89"/>
        <v>1</v>
      </c>
      <c r="U76" s="4">
        <f t="shared" si="90"/>
        <v>2</v>
      </c>
    </row>
    <row r="77" spans="1:21" x14ac:dyDescent="0.25">
      <c r="A77" s="4" t="str">
        <f t="shared" si="79"/>
        <v>0</v>
      </c>
      <c r="C77">
        <v>0</v>
      </c>
      <c r="D77" t="str">
        <f t="shared" si="93"/>
        <v>00-00000000-0</v>
      </c>
      <c r="F77" s="3">
        <f t="shared" si="94"/>
        <v>45108</v>
      </c>
      <c r="G77" s="6"/>
      <c r="H77" s="8" t="str">
        <f t="shared" si="80"/>
        <v>00</v>
      </c>
      <c r="I77" s="3" t="s">
        <v>19</v>
      </c>
      <c r="J77" s="2">
        <f t="shared" si="81"/>
        <v>45108</v>
      </c>
      <c r="K77" s="2">
        <f t="shared" si="82"/>
        <v>45138</v>
      </c>
      <c r="L77" s="2" t="str">
        <f t="shared" si="83"/>
        <v>-00-202307 - 00000000000</v>
      </c>
      <c r="M77" s="2" t="str">
        <f t="shared" si="84"/>
        <v xml:space="preserve">0 - MCR - 202307 - 00000000000 - </v>
      </c>
      <c r="N77" s="5" t="str">
        <f>IFERROR(VLOOKUP(D77&amp;" - "&amp;R77,[1]Hoja1!$D:$E,2,0),"")</f>
        <v/>
      </c>
      <c r="O77" s="4"/>
      <c r="P77" s="5" t="str">
        <f t="shared" si="85"/>
        <v>ü</v>
      </c>
      <c r="Q77" s="4">
        <f t="shared" si="86"/>
        <v>77</v>
      </c>
      <c r="R77" s="2" t="str">
        <f t="shared" si="87"/>
        <v>202307</v>
      </c>
      <c r="S77" s="4">
        <f t="shared" si="88"/>
        <v>1</v>
      </c>
      <c r="T77" s="4">
        <f t="shared" si="89"/>
        <v>1</v>
      </c>
      <c r="U77" s="4">
        <f t="shared" si="90"/>
        <v>2</v>
      </c>
    </row>
    <row r="78" spans="1:21" x14ac:dyDescent="0.25">
      <c r="A78" s="4" t="str">
        <f t="shared" si="79"/>
        <v>0</v>
      </c>
      <c r="C78">
        <v>0</v>
      </c>
      <c r="D78" t="str">
        <f t="shared" si="93"/>
        <v>00-00000000-0</v>
      </c>
      <c r="F78" s="3">
        <f t="shared" si="94"/>
        <v>45108</v>
      </c>
      <c r="G78" s="6"/>
      <c r="H78" s="8" t="str">
        <f t="shared" si="80"/>
        <v>00</v>
      </c>
      <c r="I78" s="3" t="s">
        <v>19</v>
      </c>
      <c r="J78" s="2">
        <f t="shared" si="81"/>
        <v>45108</v>
      </c>
      <c r="K78" s="2">
        <f t="shared" si="82"/>
        <v>45138</v>
      </c>
      <c r="L78" s="2" t="str">
        <f t="shared" si="83"/>
        <v>-00-202307 - 00000000000</v>
      </c>
      <c r="M78" s="2" t="str">
        <f t="shared" si="84"/>
        <v xml:space="preserve">0 - MCR - 202307 - 00000000000 - </v>
      </c>
      <c r="N78" s="5" t="str">
        <f>IFERROR(VLOOKUP(D78&amp;" - "&amp;R78,[1]Hoja1!$D:$E,2,0),"")</f>
        <v/>
      </c>
      <c r="O78" s="4"/>
      <c r="P78" s="5" t="str">
        <f t="shared" si="85"/>
        <v>ü</v>
      </c>
      <c r="Q78" s="4">
        <f t="shared" si="86"/>
        <v>78</v>
      </c>
      <c r="R78" s="2" t="str">
        <f t="shared" si="87"/>
        <v>202307</v>
      </c>
      <c r="S78" s="4">
        <f t="shared" si="88"/>
        <v>1</v>
      </c>
      <c r="T78" s="4">
        <f t="shared" si="89"/>
        <v>1</v>
      </c>
      <c r="U78" s="4">
        <f t="shared" si="90"/>
        <v>2</v>
      </c>
    </row>
    <row r="79" spans="1:21" x14ac:dyDescent="0.25">
      <c r="A79" s="4" t="str">
        <f t="shared" si="79"/>
        <v>0</v>
      </c>
      <c r="C79">
        <v>0</v>
      </c>
      <c r="D79" t="str">
        <f t="shared" si="93"/>
        <v>00-00000000-0</v>
      </c>
      <c r="F79" s="3">
        <f t="shared" si="94"/>
        <v>45108</v>
      </c>
      <c r="G79" s="6"/>
      <c r="H79" s="8" t="str">
        <f t="shared" si="80"/>
        <v>00</v>
      </c>
      <c r="I79" s="3" t="s">
        <v>19</v>
      </c>
      <c r="J79" s="2">
        <f t="shared" si="81"/>
        <v>45108</v>
      </c>
      <c r="K79" s="2">
        <f t="shared" si="82"/>
        <v>45138</v>
      </c>
      <c r="L79" s="2" t="str">
        <f t="shared" si="83"/>
        <v>-00-202307 - 00000000000</v>
      </c>
      <c r="M79" s="2" t="str">
        <f t="shared" si="84"/>
        <v xml:space="preserve">0 - MCR - 202307 - 00000000000 - </v>
      </c>
      <c r="N79" s="5" t="str">
        <f>IFERROR(VLOOKUP(D79&amp;" - "&amp;R79,[1]Hoja1!$D:$E,2,0),"")</f>
        <v/>
      </c>
      <c r="O79" s="4"/>
      <c r="P79" s="5" t="str">
        <f t="shared" si="85"/>
        <v>ü</v>
      </c>
      <c r="Q79" s="4">
        <f t="shared" si="86"/>
        <v>79</v>
      </c>
      <c r="R79" s="2" t="str">
        <f t="shared" si="87"/>
        <v>202307</v>
      </c>
      <c r="S79" s="4">
        <f t="shared" si="88"/>
        <v>1</v>
      </c>
      <c r="T79" s="4">
        <f t="shared" si="89"/>
        <v>1</v>
      </c>
      <c r="U79" s="4">
        <f t="shared" si="90"/>
        <v>2</v>
      </c>
    </row>
  </sheetData>
  <autoFilter ref="A1:U79"/>
  <sortState ref="B31:G72">
    <sortCondition ref="B31"/>
  </sortState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Bustos</dc:creator>
  <cp:lastModifiedBy>Fede</cp:lastModifiedBy>
  <dcterms:created xsi:type="dcterms:W3CDTF">2015-06-05T18:19:34Z</dcterms:created>
  <dcterms:modified xsi:type="dcterms:W3CDTF">2023-08-25T19:39:13Z</dcterms:modified>
</cp:coreProperties>
</file>