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k uniform end-to-end delay" sheetId="1" r:id="rId1"/>
    <sheet name="k uniform mean packets in queue" sheetId="4" r:id="rId2"/>
    <sheet name="k exponential End-to-end delay" sheetId="2" r:id="rId3"/>
    <sheet name="k exponential - mean pkt queu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E14" i="2" s="1"/>
  <c r="L11" i="2"/>
  <c r="F15" i="2" s="1"/>
  <c r="L12" i="2"/>
  <c r="N12" i="2" s="1"/>
  <c r="L9" i="2"/>
  <c r="C13" i="2" s="1"/>
  <c r="L10" i="5"/>
  <c r="L11" i="5"/>
  <c r="E15" i="5" s="1"/>
  <c r="L12" i="5"/>
  <c r="L9" i="5"/>
  <c r="M9" i="5"/>
  <c r="C29" i="5"/>
  <c r="C30" i="5" s="1"/>
  <c r="C29" i="2"/>
  <c r="C30" i="2" s="1"/>
  <c r="D16" i="5"/>
  <c r="C13" i="5"/>
  <c r="N12" i="5"/>
  <c r="C16" i="5"/>
  <c r="F12" i="5"/>
  <c r="Q11" i="5"/>
  <c r="O11" i="5"/>
  <c r="M11" i="5"/>
  <c r="F11" i="5"/>
  <c r="F15" i="5" s="1"/>
  <c r="E14" i="5"/>
  <c r="F10" i="5"/>
  <c r="Q9" i="5"/>
  <c r="O9" i="5"/>
  <c r="N9" i="5"/>
  <c r="F9" i="5"/>
  <c r="F13" i="5" s="1"/>
  <c r="F12" i="2"/>
  <c r="M11" i="2"/>
  <c r="F11" i="2"/>
  <c r="F10" i="2"/>
  <c r="F9" i="2"/>
  <c r="C29" i="4"/>
  <c r="C30" i="4" s="1"/>
  <c r="L12" i="4"/>
  <c r="C16" i="4" s="1"/>
  <c r="F12" i="4"/>
  <c r="Q11" i="4"/>
  <c r="L11" i="4"/>
  <c r="D15" i="4" s="1"/>
  <c r="F11" i="4"/>
  <c r="L10" i="4"/>
  <c r="E14" i="4" s="1"/>
  <c r="F10" i="4"/>
  <c r="L9" i="4"/>
  <c r="N9" i="4" s="1"/>
  <c r="F9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29" i="1"/>
  <c r="I22" i="1"/>
  <c r="F20" i="1"/>
  <c r="E22" i="1"/>
  <c r="F22" i="1"/>
  <c r="D22" i="1"/>
  <c r="C21" i="1"/>
  <c r="I20" i="1"/>
  <c r="E20" i="1"/>
  <c r="D20" i="1"/>
  <c r="N15" i="1"/>
  <c r="O15" i="1"/>
  <c r="P15" i="1"/>
  <c r="Q15" i="1"/>
  <c r="M15" i="1"/>
  <c r="M9" i="1"/>
  <c r="N14" i="1"/>
  <c r="O14" i="1"/>
  <c r="P14" i="1"/>
  <c r="Q14" i="1"/>
  <c r="M14" i="1"/>
  <c r="N13" i="1"/>
  <c r="O13" i="1"/>
  <c r="P13" i="1"/>
  <c r="Q13" i="1"/>
  <c r="M13" i="1"/>
  <c r="D18" i="1"/>
  <c r="E18" i="1"/>
  <c r="F18" i="1"/>
  <c r="C18" i="1"/>
  <c r="F15" i="1"/>
  <c r="F17" i="1"/>
  <c r="D17" i="1"/>
  <c r="E17" i="1"/>
  <c r="C17" i="1"/>
  <c r="F14" i="1"/>
  <c r="F16" i="1"/>
  <c r="E14" i="1"/>
  <c r="E15" i="1"/>
  <c r="E16" i="1"/>
  <c r="D14" i="1"/>
  <c r="D15" i="1"/>
  <c r="D16" i="1"/>
  <c r="C14" i="1"/>
  <c r="E13" i="1"/>
  <c r="D13" i="1"/>
  <c r="F13" i="1"/>
  <c r="C15" i="1"/>
  <c r="C16" i="1"/>
  <c r="C13" i="1"/>
  <c r="Q10" i="1"/>
  <c r="Q11" i="1"/>
  <c r="Q12" i="1"/>
  <c r="P10" i="1"/>
  <c r="P11" i="1"/>
  <c r="P12" i="1"/>
  <c r="O10" i="1"/>
  <c r="O11" i="1"/>
  <c r="O12" i="1"/>
  <c r="N10" i="1"/>
  <c r="N11" i="1"/>
  <c r="N12" i="1"/>
  <c r="N9" i="1"/>
  <c r="M10" i="1"/>
  <c r="O9" i="1"/>
  <c r="P9" i="1"/>
  <c r="Q9" i="1"/>
  <c r="M11" i="1"/>
  <c r="M12" i="1"/>
  <c r="L9" i="1"/>
  <c r="L10" i="1"/>
  <c r="L11" i="1"/>
  <c r="L12" i="1"/>
  <c r="F9" i="1"/>
  <c r="F12" i="1"/>
  <c r="F11" i="1"/>
  <c r="F10" i="1"/>
  <c r="D16" i="2" l="1"/>
  <c r="E16" i="2"/>
  <c r="F16" i="2"/>
  <c r="O12" i="2"/>
  <c r="O11" i="2"/>
  <c r="N11" i="2"/>
  <c r="E15" i="2"/>
  <c r="D15" i="2"/>
  <c r="Q11" i="2"/>
  <c r="N9" i="2"/>
  <c r="O9" i="2"/>
  <c r="F13" i="2"/>
  <c r="C16" i="2"/>
  <c r="D15" i="5"/>
  <c r="F16" i="5"/>
  <c r="F15" i="4"/>
  <c r="M11" i="4"/>
  <c r="O9" i="4"/>
  <c r="C13" i="4"/>
  <c r="F13" i="4"/>
  <c r="Q9" i="4"/>
  <c r="F16" i="4"/>
  <c r="E15" i="4"/>
  <c r="D16" i="4"/>
  <c r="M9" i="4"/>
  <c r="O11" i="4"/>
  <c r="N12" i="4"/>
  <c r="C31" i="5"/>
  <c r="C31" i="2"/>
  <c r="P9" i="5"/>
  <c r="M10" i="5"/>
  <c r="M15" i="5" s="1"/>
  <c r="Q10" i="5"/>
  <c r="N11" i="5"/>
  <c r="O12" i="5"/>
  <c r="D13" i="5"/>
  <c r="C14" i="5"/>
  <c r="E16" i="5"/>
  <c r="N10" i="5"/>
  <c r="N15" i="5" s="1"/>
  <c r="P12" i="5"/>
  <c r="E13" i="5"/>
  <c r="D14" i="5"/>
  <c r="C15" i="5"/>
  <c r="P10" i="5"/>
  <c r="F14" i="5"/>
  <c r="O10" i="5"/>
  <c r="P11" i="5"/>
  <c r="M12" i="5"/>
  <c r="Q12" i="5"/>
  <c r="Q15" i="5" s="1"/>
  <c r="F14" i="2"/>
  <c r="M10" i="2"/>
  <c r="Q10" i="2"/>
  <c r="D13" i="2"/>
  <c r="C14" i="2"/>
  <c r="M9" i="2"/>
  <c r="Q9" i="2"/>
  <c r="N10" i="2"/>
  <c r="P12" i="2"/>
  <c r="E13" i="2"/>
  <c r="D14" i="2"/>
  <c r="C15" i="2"/>
  <c r="P10" i="2"/>
  <c r="P9" i="2"/>
  <c r="O10" i="2"/>
  <c r="P11" i="2"/>
  <c r="M12" i="2"/>
  <c r="Q12" i="2"/>
  <c r="C31" i="4"/>
  <c r="F14" i="4"/>
  <c r="P9" i="4"/>
  <c r="M10" i="4"/>
  <c r="Q10" i="4"/>
  <c r="N11" i="4"/>
  <c r="O12" i="4"/>
  <c r="D13" i="4"/>
  <c r="C14" i="4"/>
  <c r="E16" i="4"/>
  <c r="P10" i="4"/>
  <c r="N10" i="4"/>
  <c r="P12" i="4"/>
  <c r="E13" i="4"/>
  <c r="D14" i="4"/>
  <c r="C15" i="4"/>
  <c r="O10" i="4"/>
  <c r="P11" i="4"/>
  <c r="M12" i="4"/>
  <c r="Q12" i="4"/>
  <c r="O15" i="2" l="1"/>
  <c r="E17" i="2"/>
  <c r="E18" i="2" s="1"/>
  <c r="E20" i="2" s="1"/>
  <c r="N13" i="2"/>
  <c r="N14" i="2" s="1"/>
  <c r="F17" i="2"/>
  <c r="F18" i="2" s="1"/>
  <c r="F20" i="2" s="1"/>
  <c r="C17" i="2"/>
  <c r="C18" i="2" s="1"/>
  <c r="F17" i="5"/>
  <c r="F18" i="5" s="1"/>
  <c r="F20" i="5" s="1"/>
  <c r="F17" i="4"/>
  <c r="F18" i="4" s="1"/>
  <c r="F20" i="4" s="1"/>
  <c r="C17" i="4"/>
  <c r="C18" i="4" s="1"/>
  <c r="Q13" i="4"/>
  <c r="Q14" i="4" s="1"/>
  <c r="O15" i="5"/>
  <c r="C17" i="5"/>
  <c r="C18" i="5" s="1"/>
  <c r="E17" i="4"/>
  <c r="E18" i="4" s="1"/>
  <c r="E20" i="4" s="1"/>
  <c r="O15" i="4"/>
  <c r="N15" i="4"/>
  <c r="D17" i="4"/>
  <c r="D18" i="4" s="1"/>
  <c r="D20" i="4" s="1"/>
  <c r="M13" i="4"/>
  <c r="M14" i="4" s="1"/>
  <c r="C32" i="5"/>
  <c r="C32" i="2"/>
  <c r="O13" i="5"/>
  <c r="O14" i="5" s="1"/>
  <c r="P13" i="5"/>
  <c r="P14" i="5" s="1"/>
  <c r="P15" i="5"/>
  <c r="E17" i="5"/>
  <c r="E18" i="5" s="1"/>
  <c r="E20" i="5" s="1"/>
  <c r="Q13" i="5"/>
  <c r="Q14" i="5" s="1"/>
  <c r="N13" i="5"/>
  <c r="N14" i="5" s="1"/>
  <c r="D17" i="5"/>
  <c r="D18" i="5" s="1"/>
  <c r="D20" i="5" s="1"/>
  <c r="M13" i="5"/>
  <c r="M14" i="5" s="1"/>
  <c r="M15" i="2"/>
  <c r="M13" i="2"/>
  <c r="M14" i="2" s="1"/>
  <c r="D17" i="2"/>
  <c r="D18" i="2" s="1"/>
  <c r="D20" i="2" s="1"/>
  <c r="N15" i="2"/>
  <c r="P13" i="2"/>
  <c r="P14" i="2" s="1"/>
  <c r="P15" i="2"/>
  <c r="O13" i="2"/>
  <c r="O14" i="2" s="1"/>
  <c r="Q13" i="2"/>
  <c r="Q14" i="2" s="1"/>
  <c r="Q15" i="2"/>
  <c r="C32" i="4"/>
  <c r="N13" i="4"/>
  <c r="N14" i="4" s="1"/>
  <c r="P13" i="4"/>
  <c r="P14" i="4" s="1"/>
  <c r="P15" i="4"/>
  <c r="O13" i="4"/>
  <c r="O14" i="4" s="1"/>
  <c r="Q15" i="4"/>
  <c r="M15" i="4"/>
  <c r="I20" i="5" l="1"/>
  <c r="C21" i="5" s="1"/>
  <c r="F22" i="5" s="1"/>
  <c r="C33" i="5"/>
  <c r="C33" i="2"/>
  <c r="I20" i="2"/>
  <c r="C33" i="4"/>
  <c r="I20" i="4"/>
  <c r="C34" i="5" l="1"/>
  <c r="C34" i="2"/>
  <c r="I22" i="5"/>
  <c r="D22" i="5"/>
  <c r="E22" i="5"/>
  <c r="C21" i="2"/>
  <c r="C34" i="4"/>
  <c r="C21" i="4"/>
  <c r="C35" i="5" l="1"/>
  <c r="C35" i="2"/>
  <c r="E22" i="2"/>
  <c r="F22" i="2"/>
  <c r="D22" i="2"/>
  <c r="I22" i="2"/>
  <c r="C35" i="4"/>
  <c r="F22" i="4"/>
  <c r="D22" i="4"/>
  <c r="E22" i="4"/>
  <c r="I22" i="4"/>
  <c r="C36" i="5" l="1"/>
  <c r="C36" i="2"/>
  <c r="C36" i="4"/>
  <c r="C37" i="5" l="1"/>
  <c r="C37" i="2"/>
  <c r="C37" i="4"/>
  <c r="C38" i="5" l="1"/>
  <c r="C38" i="2"/>
  <c r="C38" i="4"/>
  <c r="C39" i="5" l="1"/>
  <c r="C39" i="2"/>
  <c r="C39" i="4"/>
  <c r="C40" i="5" l="1"/>
  <c r="C40" i="2"/>
  <c r="C40" i="4"/>
  <c r="C41" i="5" l="1"/>
  <c r="C41" i="2"/>
  <c r="C41" i="4"/>
  <c r="C42" i="5" l="1"/>
  <c r="C42" i="2"/>
  <c r="C42" i="4"/>
  <c r="C43" i="5" l="1"/>
  <c r="C43" i="2"/>
  <c r="C43" i="4"/>
  <c r="C44" i="5" l="1"/>
  <c r="C44" i="2"/>
  <c r="C44" i="4"/>
  <c r="C45" i="5" l="1"/>
  <c r="C45" i="2"/>
  <c r="C45" i="4"/>
  <c r="C46" i="5" l="1"/>
  <c r="C46" i="2"/>
  <c r="C46" i="4"/>
  <c r="C47" i="5" l="1"/>
  <c r="D46" i="5" s="1"/>
  <c r="E46" i="5" s="1"/>
  <c r="C47" i="2"/>
  <c r="C47" i="4"/>
  <c r="D28" i="5" l="1"/>
  <c r="E28" i="5" s="1"/>
  <c r="D47" i="5"/>
  <c r="E47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7" i="2"/>
  <c r="E4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29" i="4"/>
  <c r="E29" i="4" s="1"/>
  <c r="D47" i="4"/>
  <c r="E47" i="4" s="1"/>
  <c r="D28" i="4"/>
  <c r="E28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</calcChain>
</file>

<file path=xl/sharedStrings.xml><?xml version="1.0" encoding="utf-8"?>
<sst xmlns="http://schemas.openxmlformats.org/spreadsheetml/2006/main" count="181" uniqueCount="80">
  <si>
    <t>t [s]</t>
  </si>
  <si>
    <t xml:space="preserve">	10.77522</t>
  </si>
  <si>
    <t xml:space="preserve">	11.16677</t>
  </si>
  <si>
    <t xml:space="preserve">	12.32315</t>
  </si>
  <si>
    <t xml:space="preserve">	10.98670</t>
  </si>
  <si>
    <t xml:space="preserve">	0.11945</t>
  </si>
  <si>
    <t xml:space="preserve">	0.11939</t>
  </si>
  <si>
    <t xml:space="preserve">	0.12019</t>
  </si>
  <si>
    <t xml:space="preserve">	0.11934</t>
  </si>
  <si>
    <t xml:space="preserve">	0.11869</t>
  </si>
  <si>
    <t xml:space="preserve">	0.10767</t>
  </si>
  <si>
    <t xml:space="preserve">	0.10781</t>
  </si>
  <si>
    <t xml:space="preserve">	0.10888</t>
  </si>
  <si>
    <t xml:space="preserve">	0.10777</t>
  </si>
  <si>
    <t xml:space="preserve">	0.10814</t>
  </si>
  <si>
    <t xml:space="preserve">	305.69885</t>
  </si>
  <si>
    <t xml:space="preserve">	140.89963</t>
  </si>
  <si>
    <t xml:space="preserve">	244.91901</t>
  </si>
  <si>
    <t xml:space="preserve">	157.25523</t>
  </si>
  <si>
    <t xml:space="preserve">	192.46556</t>
  </si>
  <si>
    <t xml:space="preserve">	12.67200</t>
  </si>
  <si>
    <t xml:space="preserve">	11.42567</t>
  </si>
  <si>
    <t xml:space="preserve">	12.68652</t>
  </si>
  <si>
    <t xml:space="preserve">	11.33610</t>
  </si>
  <si>
    <t xml:space="preserve">	0.10882</t>
  </si>
  <si>
    <t xml:space="preserve">	0.11068</t>
  </si>
  <si>
    <t xml:space="preserve">	0.11179</t>
  </si>
  <si>
    <t xml:space="preserve">	0.10846</t>
  </si>
  <si>
    <t xml:space="preserve">	0.11072</t>
  </si>
  <si>
    <t xml:space="preserve">	0.12277</t>
  </si>
  <si>
    <t xml:space="preserve">	0.12373</t>
  </si>
  <si>
    <t xml:space="preserve">	0.12394</t>
  </si>
  <si>
    <t xml:space="preserve">	0.11999</t>
  </si>
  <si>
    <t xml:space="preserve">	0.12307</t>
  </si>
  <si>
    <t>I</t>
  </si>
  <si>
    <t>A</t>
  </si>
  <si>
    <t>B</t>
  </si>
  <si>
    <t>AB</t>
  </si>
  <si>
    <t>k_max [s] (A)</t>
  </si>
  <si>
    <t>t [s] (B)</t>
  </si>
  <si>
    <t>0.2 (-1)</t>
  </si>
  <si>
    <t>4 (1)</t>
  </si>
  <si>
    <t>5 (-1)</t>
  </si>
  <si>
    <t>25 (1)</t>
  </si>
  <si>
    <t>y1</t>
  </si>
  <si>
    <t>y2</t>
  </si>
  <si>
    <t>y3</t>
  </si>
  <si>
    <t>y4</t>
  </si>
  <si>
    <t>y5</t>
  </si>
  <si>
    <t>ym</t>
  </si>
  <si>
    <t>residuals</t>
  </si>
  <si>
    <t>err1</t>
  </si>
  <si>
    <t>err2</t>
  </si>
  <si>
    <t>err3</t>
  </si>
  <si>
    <t>err4</t>
  </si>
  <si>
    <t>err5</t>
  </si>
  <si>
    <t>sum</t>
  </si>
  <si>
    <t>mean (qi)</t>
  </si>
  <si>
    <t>&lt;- sum</t>
  </si>
  <si>
    <t>&lt;- mean</t>
  </si>
  <si>
    <t>&lt;- SSQ</t>
  </si>
  <si>
    <t>SST-&gt;</t>
  </si>
  <si>
    <t>variation</t>
  </si>
  <si>
    <t>4*5*qi^2</t>
  </si>
  <si>
    <t>SSE --&gt;</t>
  </si>
  <si>
    <t>i</t>
  </si>
  <si>
    <t>quantile</t>
  </si>
  <si>
    <t>normal Q</t>
  </si>
  <si>
    <t>k_max [s] A</t>
  </si>
  <si>
    <t>t [s] B</t>
  </si>
  <si>
    <t>(-1)5</t>
  </si>
  <si>
    <t>(1)25</t>
  </si>
  <si>
    <t>0.2(-1)</t>
  </si>
  <si>
    <t>4(1)</t>
  </si>
  <si>
    <t>k_mean [s] (A)</t>
  </si>
  <si>
    <t>0.1 (-1)</t>
  </si>
  <si>
    <t>2 (1)</t>
  </si>
  <si>
    <t>k_mean [s] A</t>
  </si>
  <si>
    <t>0.1(-1)</t>
  </si>
  <si>
    <t>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</si>
</sst>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Font="1" applyBorder="1"/>
    <xf numFmtId="10" fontId="1" fillId="0" borderId="1" xfId="0" applyNumberFormat="1" applyFont="1" applyBorder="1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delay'!$F$28:$F$47</c:f>
              <c:numCache>
                <c:formatCode>General</c:formatCode>
                <c:ptCount val="20"/>
                <c:pt idx="0">
                  <c:v>-44.762949999999989</c:v>
                </c:pt>
                <c:pt idx="1">
                  <c:v>-26.146406999999982</c:v>
                </c:pt>
                <c:pt idx="2">
                  <c:v>-22.52185399999999</c:v>
                </c:pt>
                <c:pt idx="3">
                  <c:v>-10.017590999999982</c:v>
                </c:pt>
                <c:pt idx="4">
                  <c:v>-0.75270800000000015</c:v>
                </c:pt>
                <c:pt idx="5">
                  <c:v>-0.54122799999999849</c:v>
                </c:pt>
                <c:pt idx="6">
                  <c:v>-0.36115799999999965</c:v>
                </c:pt>
                <c:pt idx="7">
                  <c:v>-7.2200000000000042E-4</c:v>
                </c:pt>
                <c:pt idx="8">
                  <c:v>-3.8400000000000933E-4</c:v>
                </c:pt>
                <c:pt idx="9">
                  <c:v>-2.8400000000000647E-4</c:v>
                </c:pt>
                <c:pt idx="10">
                  <c:v>-2.440000000000081E-4</c:v>
                </c:pt>
                <c:pt idx="11">
                  <c:v>-7.2000000000002617E-5</c:v>
                </c:pt>
                <c:pt idx="12">
                  <c:v>-2.2000000000008124E-5</c:v>
                </c:pt>
                <c:pt idx="13">
                  <c:v>3.799999999999637E-5</c:v>
                </c:pt>
                <c:pt idx="14">
                  <c:v>8.5999999999988863E-5</c:v>
                </c:pt>
                <c:pt idx="15">
                  <c:v>7.7800000000000091E-4</c:v>
                </c:pt>
                <c:pt idx="16">
                  <c:v>8.2599999999999341E-4</c:v>
                </c:pt>
                <c:pt idx="17">
                  <c:v>0.79522200000000076</c:v>
                </c:pt>
                <c:pt idx="18">
                  <c:v>0.85987200000000108</c:v>
                </c:pt>
                <c:pt idx="19">
                  <c:v>103.44880200000003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2E4-AD9C-95A9B46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4393518518518519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delay'!$C$51:$C$70</c:f>
              <c:numCache>
                <c:formatCode>General</c:formatCode>
                <c:ptCount val="20"/>
                <c:pt idx="0">
                  <c:v>11.527927999999999</c:v>
                </c:pt>
                <c:pt idx="1">
                  <c:v>11.527927999999999</c:v>
                </c:pt>
                <c:pt idx="2">
                  <c:v>11.527927999999999</c:v>
                </c:pt>
                <c:pt idx="3">
                  <c:v>11.527927999999999</c:v>
                </c:pt>
                <c:pt idx="4">
                  <c:v>11.527927999999999</c:v>
                </c:pt>
                <c:pt idx="5">
                  <c:v>0.10805400000000001</c:v>
                </c:pt>
                <c:pt idx="6">
                  <c:v>0.10805400000000001</c:v>
                </c:pt>
                <c:pt idx="7">
                  <c:v>0.10805400000000001</c:v>
                </c:pt>
                <c:pt idx="8">
                  <c:v>0.10805400000000001</c:v>
                </c:pt>
                <c:pt idx="9">
                  <c:v>0.10805400000000001</c:v>
                </c:pt>
                <c:pt idx="10">
                  <c:v>205.41007199999999</c:v>
                </c:pt>
                <c:pt idx="11">
                  <c:v>205.41007199999999</c:v>
                </c:pt>
                <c:pt idx="12">
                  <c:v>205.41007199999999</c:v>
                </c:pt>
                <c:pt idx="13">
                  <c:v>205.41007199999999</c:v>
                </c:pt>
                <c:pt idx="14">
                  <c:v>205.41007199999999</c:v>
                </c:pt>
                <c:pt idx="15">
                  <c:v>0.119412</c:v>
                </c:pt>
                <c:pt idx="16">
                  <c:v>0.119412</c:v>
                </c:pt>
                <c:pt idx="17">
                  <c:v>0.119412</c:v>
                </c:pt>
                <c:pt idx="18">
                  <c:v>0.119412</c:v>
                </c:pt>
                <c:pt idx="19">
                  <c:v>0.119412</c:v>
                </c:pt>
              </c:numCache>
            </c:numRef>
          </c:xVal>
          <c:yVal>
            <c:numRef>
              <c:f>'k uniform end-to-end delay'!$D$51:$D$70</c:f>
              <c:numCache>
                <c:formatCode>General</c:formatCode>
                <c:ptCount val="20"/>
                <c:pt idx="0">
                  <c:v>0.85987200000000108</c:v>
                </c:pt>
                <c:pt idx="1">
                  <c:v>-0.75270800000000015</c:v>
                </c:pt>
                <c:pt idx="2">
                  <c:v>-0.36115799999999965</c:v>
                </c:pt>
                <c:pt idx="3">
                  <c:v>0.79522200000000076</c:v>
                </c:pt>
                <c:pt idx="4">
                  <c:v>-0.54122799999999849</c:v>
                </c:pt>
                <c:pt idx="5">
                  <c:v>-3.8400000000000933E-4</c:v>
                </c:pt>
                <c:pt idx="6">
                  <c:v>-2.440000000000081E-4</c:v>
                </c:pt>
                <c:pt idx="7">
                  <c:v>8.2599999999999341E-4</c:v>
                </c:pt>
                <c:pt idx="8">
                  <c:v>-2.8400000000000647E-4</c:v>
                </c:pt>
                <c:pt idx="9">
                  <c:v>8.5999999999988863E-5</c:v>
                </c:pt>
                <c:pt idx="10">
                  <c:v>-44.762949999999989</c:v>
                </c:pt>
                <c:pt idx="11">
                  <c:v>103.44880200000003</c:v>
                </c:pt>
                <c:pt idx="12">
                  <c:v>-26.146406999999982</c:v>
                </c:pt>
                <c:pt idx="13">
                  <c:v>-10.017590999999982</c:v>
                </c:pt>
                <c:pt idx="14">
                  <c:v>-22.52185399999999</c:v>
                </c:pt>
                <c:pt idx="15">
                  <c:v>3.799999999999637E-5</c:v>
                </c:pt>
                <c:pt idx="16">
                  <c:v>-2.2000000000008124E-5</c:v>
                </c:pt>
                <c:pt idx="17">
                  <c:v>7.7800000000000091E-4</c:v>
                </c:pt>
                <c:pt idx="18">
                  <c:v>-7.2000000000002617E-5</c:v>
                </c:pt>
                <c:pt idx="19">
                  <c:v>-7.2200000000000042E-4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6D2-B4B9-29A149C3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561295</xdr:colOff>
      <xdr:row>27</xdr:row>
      <xdr:rowOff>180295</xdr:rowOff>
    </xdr:from>
    <xdr:to>
      <xdr:col>14</xdr:col>
      <xdr:colOff>313645</xdr:colOff>
      <xdr:row>43</xdr:row>
      <xdr:rowOff>23813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53</xdr:row>
      <xdr:rowOff>38100</xdr:rowOff>
    </xdr:from>
    <xdr:to>
      <xdr:col>12</xdr:col>
      <xdr:colOff>5443</xdr:colOff>
      <xdr:row>68</xdr:row>
      <xdr:rowOff>5443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70" zoomScaleNormal="70" workbookViewId="0">
      <selection activeCell="G10" sqref="G10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18" x14ac:dyDescent="0.3">
      <c r="C1" s="1" t="s">
        <v>38</v>
      </c>
      <c r="D1" s="1"/>
      <c r="E1" s="1"/>
      <c r="F1" s="1"/>
      <c r="G1" s="1"/>
      <c r="H1" s="1"/>
      <c r="I1" s="1"/>
      <c r="J1" s="1"/>
      <c r="K1" s="1"/>
      <c r="L1" s="1"/>
    </row>
    <row r="2" spans="1:18" x14ac:dyDescent="0.3">
      <c r="C2" s="2" t="s">
        <v>40</v>
      </c>
      <c r="D2" s="2"/>
      <c r="E2" s="2"/>
      <c r="F2" s="2"/>
      <c r="G2" s="2"/>
      <c r="H2" s="1" t="s">
        <v>41</v>
      </c>
      <c r="I2" s="1"/>
      <c r="J2" s="1"/>
      <c r="K2" s="1"/>
      <c r="L2" s="1"/>
    </row>
    <row r="3" spans="1:18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1</v>
      </c>
      <c r="I3" s="3">
        <v>2</v>
      </c>
      <c r="J3" s="3">
        <v>3</v>
      </c>
      <c r="K3" s="3">
        <v>4</v>
      </c>
      <c r="L3" s="3">
        <v>5</v>
      </c>
    </row>
    <row r="4" spans="1:18" x14ac:dyDescent="0.3">
      <c r="A4" s="4" t="s">
        <v>39</v>
      </c>
      <c r="B4" s="3" t="s">
        <v>42</v>
      </c>
      <c r="C4" s="3">
        <v>12.3878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</row>
    <row r="5" spans="1:18" x14ac:dyDescent="0.3">
      <c r="A5" s="4"/>
      <c r="B5" s="3" t="s">
        <v>43</v>
      </c>
      <c r="C5" s="3">
        <v>160.647122</v>
      </c>
      <c r="D5" s="3">
        <v>308.85887400000001</v>
      </c>
      <c r="E5" s="3">
        <v>179.263665</v>
      </c>
      <c r="F5" s="3">
        <v>195.392481</v>
      </c>
      <c r="G5" s="3">
        <v>182.88821799999999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</row>
    <row r="7" spans="1:18" x14ac:dyDescent="0.3">
      <c r="M7" s="1" t="s">
        <v>50</v>
      </c>
      <c r="N7" s="1"/>
      <c r="O7" s="1"/>
      <c r="P7" s="1"/>
      <c r="Q7" s="1"/>
    </row>
    <row r="8" spans="1:18" x14ac:dyDescent="0.3">
      <c r="C8" s="5" t="s">
        <v>34</v>
      </c>
      <c r="D8" s="5" t="s">
        <v>35</v>
      </c>
      <c r="E8" s="5" t="s">
        <v>36</v>
      </c>
      <c r="F8" s="5" t="s">
        <v>37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7" t="s">
        <v>49</v>
      </c>
      <c r="M8" s="6" t="s">
        <v>51</v>
      </c>
      <c r="N8" s="6" t="s">
        <v>52</v>
      </c>
      <c r="O8" s="6" t="s">
        <v>53</v>
      </c>
      <c r="P8" s="6" t="s">
        <v>54</v>
      </c>
      <c r="Q8" s="6" t="s">
        <v>55</v>
      </c>
    </row>
    <row r="9" spans="1:18" x14ac:dyDescent="0.3">
      <c r="C9" s="3">
        <v>1</v>
      </c>
      <c r="D9" s="3">
        <v>-1</v>
      </c>
      <c r="E9" s="3">
        <v>-1</v>
      </c>
      <c r="F9" s="3">
        <f>D9*E9</f>
        <v>1</v>
      </c>
      <c r="G9" s="3">
        <v>12.3878</v>
      </c>
      <c r="H9" s="3">
        <v>10.775219999999999</v>
      </c>
      <c r="I9" s="3">
        <v>11.16677</v>
      </c>
      <c r="J9" s="3">
        <v>12.32315</v>
      </c>
      <c r="K9" s="3">
        <v>10.986700000000001</v>
      </c>
      <c r="L9" s="8">
        <f>SUM(G9:K9)/5</f>
        <v>11.527927999999999</v>
      </c>
      <c r="M9" s="3">
        <f>G9-$L9</f>
        <v>0.85987200000000108</v>
      </c>
      <c r="N9" s="3">
        <f>H9-$L9</f>
        <v>-0.75270800000000015</v>
      </c>
      <c r="O9" s="3">
        <f t="shared" ref="N9:Q12" si="0">I9-$L9</f>
        <v>-0.36115799999999965</v>
      </c>
      <c r="P9" s="3">
        <f t="shared" si="0"/>
        <v>0.79522200000000076</v>
      </c>
      <c r="Q9" s="3">
        <f t="shared" si="0"/>
        <v>-0.54122799999999849</v>
      </c>
    </row>
    <row r="10" spans="1:18" x14ac:dyDescent="0.3">
      <c r="C10" s="3">
        <v>1</v>
      </c>
      <c r="D10" s="3">
        <v>1</v>
      </c>
      <c r="E10" s="3">
        <v>-1</v>
      </c>
      <c r="F10" s="3">
        <f t="shared" ref="F10:F12" si="1">D10*E10</f>
        <v>-1</v>
      </c>
      <c r="G10" s="3">
        <v>0.10767</v>
      </c>
      <c r="H10" s="3">
        <v>0.10781</v>
      </c>
      <c r="I10" s="3">
        <v>0.10888</v>
      </c>
      <c r="J10" s="3">
        <v>0.10777</v>
      </c>
      <c r="K10" s="3">
        <v>0.10814</v>
      </c>
      <c r="L10" s="8">
        <f t="shared" ref="L10:L12" si="2">SUM(G10:K10)/5</f>
        <v>0.10805400000000001</v>
      </c>
      <c r="M10" s="3">
        <f>G10-$L10</f>
        <v>-3.8400000000000933E-4</v>
      </c>
      <c r="N10" s="3">
        <f t="shared" ref="N10:N12" si="3">H10-$L10</f>
        <v>-2.440000000000081E-4</v>
      </c>
      <c r="O10" s="3">
        <f t="shared" si="0"/>
        <v>8.2599999999999341E-4</v>
      </c>
      <c r="P10" s="3">
        <f t="shared" si="0"/>
        <v>-2.8400000000000647E-4</v>
      </c>
      <c r="Q10" s="3">
        <f t="shared" si="0"/>
        <v>8.5999999999988863E-5</v>
      </c>
    </row>
    <row r="11" spans="1:18" x14ac:dyDescent="0.3">
      <c r="C11" s="3">
        <v>1</v>
      </c>
      <c r="D11" s="3">
        <v>-1</v>
      </c>
      <c r="E11" s="3">
        <v>1</v>
      </c>
      <c r="F11" s="3">
        <f t="shared" si="1"/>
        <v>-1</v>
      </c>
      <c r="G11" s="3">
        <v>160.647122</v>
      </c>
      <c r="H11" s="3">
        <v>308.85887400000001</v>
      </c>
      <c r="I11" s="3">
        <v>179.263665</v>
      </c>
      <c r="J11" s="3">
        <v>195.392481</v>
      </c>
      <c r="K11" s="3">
        <v>182.88821799999999</v>
      </c>
      <c r="L11" s="8">
        <f t="shared" si="2"/>
        <v>205.41007199999999</v>
      </c>
      <c r="M11" s="3">
        <f t="shared" ref="M10:M12" si="4">G11-$L11</f>
        <v>-44.762949999999989</v>
      </c>
      <c r="N11" s="3">
        <f t="shared" si="3"/>
        <v>103.44880200000003</v>
      </c>
      <c r="O11" s="3">
        <f t="shared" si="0"/>
        <v>-26.146406999999982</v>
      </c>
      <c r="P11" s="3">
        <f t="shared" si="0"/>
        <v>-10.017590999999982</v>
      </c>
      <c r="Q11" s="3">
        <f t="shared" si="0"/>
        <v>-22.52185399999999</v>
      </c>
    </row>
    <row r="12" spans="1:18" x14ac:dyDescent="0.3">
      <c r="C12" s="3">
        <v>1</v>
      </c>
      <c r="D12" s="3">
        <v>1</v>
      </c>
      <c r="E12" s="3">
        <v>1</v>
      </c>
      <c r="F12" s="3">
        <f t="shared" si="1"/>
        <v>1</v>
      </c>
      <c r="G12" s="3">
        <v>0.11945</v>
      </c>
      <c r="H12" s="3">
        <v>0.11939</v>
      </c>
      <c r="I12" s="3">
        <v>0.12019000000000001</v>
      </c>
      <c r="J12" s="3">
        <v>0.11934</v>
      </c>
      <c r="K12" s="3">
        <v>0.11869</v>
      </c>
      <c r="L12" s="8">
        <f t="shared" si="2"/>
        <v>0.119412</v>
      </c>
      <c r="M12" s="3">
        <f t="shared" si="4"/>
        <v>3.799999999999637E-5</v>
      </c>
      <c r="N12" s="3">
        <f t="shared" si="3"/>
        <v>-2.2000000000008124E-5</v>
      </c>
      <c r="O12" s="3">
        <f t="shared" si="0"/>
        <v>7.7800000000000091E-4</v>
      </c>
      <c r="P12" s="3">
        <f t="shared" si="0"/>
        <v>-7.2000000000002617E-5</v>
      </c>
      <c r="Q12" s="3">
        <f t="shared" si="0"/>
        <v>-7.2200000000000042E-4</v>
      </c>
    </row>
    <row r="13" spans="1:18" x14ac:dyDescent="0.3">
      <c r="C13">
        <f>C9*$L9</f>
        <v>11.527927999999999</v>
      </c>
      <c r="D13">
        <f>D9*$L9</f>
        <v>-11.527927999999999</v>
      </c>
      <c r="E13">
        <f>E9*$L9</f>
        <v>-11.527927999999999</v>
      </c>
      <c r="F13">
        <f t="shared" ref="D13:F13" si="5">F9*$L9</f>
        <v>11.527927999999999</v>
      </c>
      <c r="M13" s="9">
        <f>SUM(M9:M12)</f>
        <v>-43.903423999999987</v>
      </c>
      <c r="N13" s="9">
        <f t="shared" ref="N13:Q13" si="6">SUM(N9:N12)</f>
        <v>102.69582800000003</v>
      </c>
      <c r="O13" s="9">
        <f t="shared" si="6"/>
        <v>-26.505960999999981</v>
      </c>
      <c r="P13" s="9">
        <f t="shared" si="6"/>
        <v>-9.222724999999981</v>
      </c>
      <c r="Q13" s="9">
        <f t="shared" si="6"/>
        <v>-23.063717999999987</v>
      </c>
      <c r="R13" s="5" t="s">
        <v>58</v>
      </c>
    </row>
    <row r="14" spans="1:18" x14ac:dyDescent="0.3">
      <c r="C14">
        <f>C10*$L10</f>
        <v>0.10805400000000001</v>
      </c>
      <c r="D14">
        <f t="shared" ref="D14:F16" si="7">D10*$L10</f>
        <v>0.10805400000000001</v>
      </c>
      <c r="E14">
        <f t="shared" si="7"/>
        <v>-0.10805400000000001</v>
      </c>
      <c r="F14">
        <f t="shared" si="7"/>
        <v>-0.10805400000000001</v>
      </c>
      <c r="M14" s="9">
        <f>M13/4</f>
        <v>-10.975855999999997</v>
      </c>
      <c r="N14" s="9">
        <f t="shared" ref="N14:Q14" si="8">N13/4</f>
        <v>25.673957000000009</v>
      </c>
      <c r="O14" s="9">
        <f t="shared" si="8"/>
        <v>-6.6264902499999954</v>
      </c>
      <c r="P14" s="9">
        <f t="shared" si="8"/>
        <v>-2.3056812499999952</v>
      </c>
      <c r="Q14" s="9">
        <f t="shared" si="8"/>
        <v>-5.7659294999999968</v>
      </c>
      <c r="R14" s="5" t="s">
        <v>59</v>
      </c>
    </row>
    <row r="15" spans="1:18" x14ac:dyDescent="0.3">
      <c r="C15">
        <f t="shared" ref="C14:C16" si="9">C11*$L11</f>
        <v>205.41007199999999</v>
      </c>
      <c r="D15">
        <f t="shared" si="7"/>
        <v>-205.41007199999999</v>
      </c>
      <c r="E15">
        <f t="shared" si="7"/>
        <v>205.41007199999999</v>
      </c>
      <c r="F15">
        <f>F11*$L11</f>
        <v>-205.41007199999999</v>
      </c>
      <c r="M15" s="3">
        <f>M9^2+M10^2+M11^2+M12^2</f>
        <v>2004.4610727077832</v>
      </c>
      <c r="N15" s="3">
        <f t="shared" ref="N15:Q15" si="10">N9^2+N10^2+N11^2+N12^2</f>
        <v>10702.221204628495</v>
      </c>
      <c r="O15" s="3">
        <f t="shared" si="10"/>
        <v>683.76503539817202</v>
      </c>
      <c r="P15" s="3">
        <f t="shared" si="10"/>
        <v>100.98450755840464</v>
      </c>
      <c r="Q15" s="3">
        <f t="shared" si="10"/>
        <v>507.52683587397956</v>
      </c>
      <c r="R15" s="5" t="s">
        <v>60</v>
      </c>
    </row>
    <row r="16" spans="1:18" x14ac:dyDescent="0.3">
      <c r="C16">
        <f t="shared" si="9"/>
        <v>0.119412</v>
      </c>
      <c r="D16">
        <f t="shared" si="7"/>
        <v>0.119412</v>
      </c>
      <c r="E16">
        <f t="shared" si="7"/>
        <v>0.119412</v>
      </c>
      <c r="F16">
        <f t="shared" si="7"/>
        <v>0.119412</v>
      </c>
    </row>
    <row r="17" spans="2:9" x14ac:dyDescent="0.3">
      <c r="B17" s="5" t="s">
        <v>56</v>
      </c>
      <c r="C17" s="3">
        <f>SUM(C13:C16)</f>
        <v>217.16546599999998</v>
      </c>
      <c r="D17" s="3">
        <f t="shared" ref="D17:F17" si="11">SUM(D13:D16)</f>
        <v>-216.71053399999997</v>
      </c>
      <c r="E17" s="3">
        <f t="shared" si="11"/>
        <v>193.89350200000001</v>
      </c>
      <c r="F17" s="3">
        <f>SUM(F13:F16)</f>
        <v>-193.87078599999998</v>
      </c>
    </row>
    <row r="18" spans="2:9" x14ac:dyDescent="0.3">
      <c r="B18" s="5" t="s">
        <v>57</v>
      </c>
      <c r="C18" s="3">
        <f>C17/4</f>
        <v>54.291366499999995</v>
      </c>
      <c r="D18" s="3">
        <f t="shared" ref="D18:F18" si="12">D17/4</f>
        <v>-54.177633499999992</v>
      </c>
      <c r="E18" s="3">
        <f t="shared" si="12"/>
        <v>48.473375500000003</v>
      </c>
      <c r="F18" s="3">
        <f t="shared" si="12"/>
        <v>-48.467696499999995</v>
      </c>
    </row>
    <row r="20" spans="2:9" x14ac:dyDescent="0.3">
      <c r="B20" s="10" t="s">
        <v>63</v>
      </c>
      <c r="D20" s="3">
        <f>4*5*D18^2</f>
        <v>58704.31943320643</v>
      </c>
      <c r="E20" s="3">
        <f t="shared" ref="E20:F20" si="13">4*5*E18^2</f>
        <v>46993.36264728001</v>
      </c>
      <c r="F20" s="3">
        <f>4*5*F18^2</f>
        <v>46982.352080322235</v>
      </c>
      <c r="H20" s="5" t="s">
        <v>64</v>
      </c>
      <c r="I20" s="3">
        <f>SUM(M15:Q15)</f>
        <v>13998.958656166835</v>
      </c>
    </row>
    <row r="21" spans="2:9" x14ac:dyDescent="0.3">
      <c r="B21" s="5" t="s">
        <v>61</v>
      </c>
      <c r="C21" s="3">
        <f>SUM(D20:F20)+I20</f>
        <v>166678.99281697549</v>
      </c>
    </row>
    <row r="22" spans="2:9" x14ac:dyDescent="0.3">
      <c r="B22" s="6" t="s">
        <v>62</v>
      </c>
      <c r="D22" s="11">
        <f>D20/$C21</f>
        <v>0.35219986898809524</v>
      </c>
      <c r="E22" s="11">
        <f t="shared" ref="E22:F22" si="14">E20/$C21</f>
        <v>0.2819393245247277</v>
      </c>
      <c r="F22" s="11">
        <f t="shared" si="14"/>
        <v>0.28187326600846424</v>
      </c>
      <c r="I22" s="11">
        <f>I20/$C21</f>
        <v>8.3987540478712958E-2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-44.762949999999989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-26.146406999999982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-22.52185399999999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-10.017590999999982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-0.75270800000000015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-0.54122799999999849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-0.36115799999999965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-7.2200000000000042E-4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-3.8400000000000933E-4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-2.8400000000000647E-4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-2.440000000000081E-4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-7.2000000000002617E-5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-2.2000000000008124E-5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3.799999999999637E-5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8.5999999999988863E-5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7.7800000000000091E-4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8.2599999999999341E-4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0.79522200000000076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0.85987200000000108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103.44880200000003</v>
      </c>
    </row>
    <row r="50" spans="3:4" x14ac:dyDescent="0.3">
      <c r="C50" t="s">
        <v>49</v>
      </c>
      <c r="D50" t="s">
        <v>50</v>
      </c>
    </row>
    <row r="51" spans="3:4" x14ac:dyDescent="0.3">
      <c r="C51" s="12">
        <v>11.527927999999999</v>
      </c>
      <c r="D51">
        <v>0.85987200000000108</v>
      </c>
    </row>
    <row r="52" spans="3:4" x14ac:dyDescent="0.3">
      <c r="C52" s="12">
        <v>11.527927999999999</v>
      </c>
      <c r="D52">
        <v>-0.75270800000000015</v>
      </c>
    </row>
    <row r="53" spans="3:4" x14ac:dyDescent="0.3">
      <c r="C53" s="12">
        <v>11.527927999999999</v>
      </c>
      <c r="D53">
        <v>-0.36115799999999965</v>
      </c>
    </row>
    <row r="54" spans="3:4" x14ac:dyDescent="0.3">
      <c r="C54" s="12">
        <v>11.527927999999999</v>
      </c>
      <c r="D54">
        <v>0.79522200000000076</v>
      </c>
    </row>
    <row r="55" spans="3:4" x14ac:dyDescent="0.3">
      <c r="C55" s="12">
        <v>11.527927999999999</v>
      </c>
      <c r="D55">
        <v>-0.54122799999999849</v>
      </c>
    </row>
    <row r="56" spans="3:4" x14ac:dyDescent="0.3">
      <c r="C56" s="12">
        <v>0.10805400000000001</v>
      </c>
      <c r="D56">
        <v>-3.8400000000000933E-4</v>
      </c>
    </row>
    <row r="57" spans="3:4" x14ac:dyDescent="0.3">
      <c r="C57" s="12">
        <v>0.10805400000000001</v>
      </c>
      <c r="D57">
        <v>-2.440000000000081E-4</v>
      </c>
    </row>
    <row r="58" spans="3:4" x14ac:dyDescent="0.3">
      <c r="C58" s="12">
        <v>0.10805400000000001</v>
      </c>
      <c r="D58">
        <v>8.2599999999999341E-4</v>
      </c>
    </row>
    <row r="59" spans="3:4" x14ac:dyDescent="0.3">
      <c r="C59" s="12">
        <v>0.10805400000000001</v>
      </c>
      <c r="D59">
        <v>-2.8400000000000647E-4</v>
      </c>
    </row>
    <row r="60" spans="3:4" x14ac:dyDescent="0.3">
      <c r="C60" s="12">
        <v>0.10805400000000001</v>
      </c>
      <c r="D60">
        <v>8.5999999999988863E-5</v>
      </c>
    </row>
    <row r="61" spans="3:4" x14ac:dyDescent="0.3">
      <c r="C61" s="12">
        <v>205.41007199999999</v>
      </c>
      <c r="D61">
        <v>-44.762949999999989</v>
      </c>
    </row>
    <row r="62" spans="3:4" x14ac:dyDescent="0.3">
      <c r="C62" s="12">
        <v>205.41007199999999</v>
      </c>
      <c r="D62">
        <v>103.44880200000003</v>
      </c>
    </row>
    <row r="63" spans="3:4" x14ac:dyDescent="0.3">
      <c r="C63" s="12">
        <v>205.41007199999999</v>
      </c>
      <c r="D63">
        <v>-26.146406999999982</v>
      </c>
    </row>
    <row r="64" spans="3:4" x14ac:dyDescent="0.3">
      <c r="C64" s="12">
        <v>205.41007199999999</v>
      </c>
      <c r="D64">
        <v>-10.017590999999982</v>
      </c>
    </row>
    <row r="65" spans="3:4" x14ac:dyDescent="0.3">
      <c r="C65" s="12">
        <v>205.41007199999999</v>
      </c>
      <c r="D65">
        <v>-22.52185399999999</v>
      </c>
    </row>
    <row r="66" spans="3:4" x14ac:dyDescent="0.3">
      <c r="C66" s="12">
        <v>0.119412</v>
      </c>
      <c r="D66">
        <v>3.799999999999637E-5</v>
      </c>
    </row>
    <row r="67" spans="3:4" x14ac:dyDescent="0.3">
      <c r="C67" s="12">
        <v>0.119412</v>
      </c>
      <c r="D67">
        <v>-2.2000000000008124E-5</v>
      </c>
    </row>
    <row r="68" spans="3:4" x14ac:dyDescent="0.3">
      <c r="C68" s="12">
        <v>0.119412</v>
      </c>
      <c r="D68">
        <v>7.7800000000000091E-4</v>
      </c>
    </row>
    <row r="69" spans="3:4" x14ac:dyDescent="0.3">
      <c r="C69" s="12">
        <v>0.119412</v>
      </c>
      <c r="D69">
        <v>-7.2000000000002617E-5</v>
      </c>
    </row>
    <row r="70" spans="3:4" x14ac:dyDescent="0.3">
      <c r="C70" s="12">
        <v>0.119412</v>
      </c>
      <c r="D70">
        <v>-7.2200000000000042E-4</v>
      </c>
    </row>
    <row r="71" spans="3:4" x14ac:dyDescent="0.3">
      <c r="C71" s="12"/>
    </row>
  </sheetData>
  <sortState ref="F28:F47">
    <sortCondition ref="F28:F47"/>
  </sortState>
  <mergeCells count="5">
    <mergeCell ref="C2:G2"/>
    <mergeCell ref="H2:L2"/>
    <mergeCell ref="C1:L1"/>
    <mergeCell ref="A4:A5"/>
    <mergeCell ref="M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85" zoomScaleNormal="85" workbookViewId="0">
      <selection activeCell="C4" sqref="C4"/>
    </sheetView>
  </sheetViews>
  <sheetFormatPr defaultRowHeight="14.4" x14ac:dyDescent="0.3"/>
  <cols>
    <col min="9" max="9" width="12.44140625" bestFit="1" customWidth="1"/>
  </cols>
  <sheetData>
    <row r="1" spans="1:18" x14ac:dyDescent="0.3">
      <c r="C1" s="1" t="s">
        <v>68</v>
      </c>
      <c r="D1" s="1"/>
      <c r="E1" s="1"/>
      <c r="F1" s="1"/>
      <c r="G1" s="1"/>
      <c r="H1" s="1"/>
      <c r="I1" s="1"/>
      <c r="J1" s="1"/>
      <c r="K1" s="1"/>
      <c r="L1" s="1"/>
    </row>
    <row r="2" spans="1:18" x14ac:dyDescent="0.3">
      <c r="C2" s="2" t="s">
        <v>72</v>
      </c>
      <c r="D2" s="2"/>
      <c r="E2" s="2"/>
      <c r="F2" s="2"/>
      <c r="G2" s="2"/>
      <c r="H2" s="1" t="s">
        <v>73</v>
      </c>
      <c r="I2" s="1"/>
      <c r="J2" s="1"/>
      <c r="K2" s="1"/>
      <c r="L2" s="1"/>
    </row>
    <row r="3" spans="1:18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1</v>
      </c>
      <c r="I3" s="3">
        <v>2</v>
      </c>
      <c r="J3" s="3">
        <v>3</v>
      </c>
      <c r="K3" s="3">
        <v>4</v>
      </c>
      <c r="L3" s="3">
        <v>5</v>
      </c>
    </row>
    <row r="4" spans="1:18" x14ac:dyDescent="0.3">
      <c r="A4" s="4" t="s">
        <v>69</v>
      </c>
      <c r="B4" s="3" t="s">
        <v>70</v>
      </c>
      <c r="C4" s="3">
        <v>125.54284710270065</v>
      </c>
      <c r="D4" s="3">
        <v>109.08354232673474</v>
      </c>
      <c r="E4">
        <v>113.31546148031791</v>
      </c>
      <c r="F4">
        <v>125.44467678270978</v>
      </c>
      <c r="G4" s="3">
        <v>111.31532560926618</v>
      </c>
      <c r="H4" s="3">
        <v>2.6550319525898277E-3</v>
      </c>
      <c r="I4" s="3">
        <v>2.9627572865360587E-3</v>
      </c>
      <c r="J4" s="3">
        <v>2.7700243807157071E-3</v>
      </c>
      <c r="K4" s="3">
        <v>2.9948230776493195E-3</v>
      </c>
      <c r="L4" s="3">
        <v>2.7923139467836032E-3</v>
      </c>
    </row>
    <row r="5" spans="1:18" x14ac:dyDescent="0.3">
      <c r="A5" s="4"/>
      <c r="B5" s="3" t="s">
        <v>71</v>
      </c>
      <c r="C5" s="3">
        <v>1694.7991036168705</v>
      </c>
      <c r="D5" s="3">
        <v>3049.6483103916412</v>
      </c>
      <c r="E5" s="3">
        <v>1746.3639720931992</v>
      </c>
      <c r="F5" s="3">
        <v>1888.8080542986056</v>
      </c>
      <c r="G5" s="3">
        <v>1801.9347457750171</v>
      </c>
      <c r="H5" s="3">
        <v>1.89007977463346E-3</v>
      </c>
      <c r="I5" s="3">
        <v>2.47621808762251E-3</v>
      </c>
      <c r="J5" s="3">
        <v>2.0654323127700385E-3</v>
      </c>
      <c r="K5" s="3">
        <v>2.1212432128655564E-3</v>
      </c>
      <c r="L5" s="3">
        <v>2.0962958593402923E-3</v>
      </c>
    </row>
    <row r="7" spans="1:18" x14ac:dyDescent="0.3">
      <c r="M7" s="1" t="s">
        <v>50</v>
      </c>
      <c r="N7" s="1"/>
      <c r="O7" s="1"/>
      <c r="P7" s="1"/>
      <c r="Q7" s="1"/>
    </row>
    <row r="8" spans="1:18" x14ac:dyDescent="0.3">
      <c r="C8" s="5" t="s">
        <v>34</v>
      </c>
      <c r="D8" s="5" t="s">
        <v>35</v>
      </c>
      <c r="E8" s="5" t="s">
        <v>36</v>
      </c>
      <c r="F8" s="5" t="s">
        <v>37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7" t="s">
        <v>49</v>
      </c>
      <c r="M8" s="6" t="s">
        <v>51</v>
      </c>
      <c r="N8" s="6" t="s">
        <v>52</v>
      </c>
      <c r="O8" s="6" t="s">
        <v>53</v>
      </c>
      <c r="P8" s="6" t="s">
        <v>54</v>
      </c>
      <c r="Q8" s="6" t="s">
        <v>55</v>
      </c>
    </row>
    <row r="9" spans="1:18" x14ac:dyDescent="0.3">
      <c r="C9" s="3">
        <v>1</v>
      </c>
      <c r="D9" s="3">
        <v>-1</v>
      </c>
      <c r="E9" s="3">
        <v>-1</v>
      </c>
      <c r="F9" s="3">
        <f>D9*E9</f>
        <v>1</v>
      </c>
      <c r="G9" s="3">
        <v>125.54284710270065</v>
      </c>
      <c r="H9" s="3">
        <v>109.08354232673474</v>
      </c>
      <c r="I9">
        <v>113.31546148031791</v>
      </c>
      <c r="J9">
        <v>125.44467678270978</v>
      </c>
      <c r="K9" s="3">
        <v>111.31532560926618</v>
      </c>
      <c r="L9" s="8">
        <f>SUM(G9:K9)/5</f>
        <v>116.94037066034585</v>
      </c>
      <c r="M9" s="3">
        <f>G9-$L9</f>
        <v>8.6024764423547992</v>
      </c>
      <c r="N9" s="3">
        <f>H9-$L9</f>
        <v>-7.8568283336111051</v>
      </c>
      <c r="O9" s="3">
        <f t="shared" ref="O9:Q12" si="0">I9-$L9</f>
        <v>-3.6249091800279416</v>
      </c>
      <c r="P9" s="3">
        <f t="shared" si="0"/>
        <v>8.5043061223639285</v>
      </c>
      <c r="Q9" s="3">
        <f t="shared" si="0"/>
        <v>-5.6250450510796668</v>
      </c>
    </row>
    <row r="10" spans="1:18" x14ac:dyDescent="0.3">
      <c r="C10" s="3">
        <v>1</v>
      </c>
      <c r="D10" s="3">
        <v>1</v>
      </c>
      <c r="E10" s="3">
        <v>-1</v>
      </c>
      <c r="F10" s="3">
        <f t="shared" ref="F10:F12" si="1">D10*E10</f>
        <v>-1</v>
      </c>
      <c r="G10" s="3">
        <v>2.6550319525898277E-3</v>
      </c>
      <c r="H10" s="3">
        <v>2.9627572865360587E-3</v>
      </c>
      <c r="I10" s="3">
        <v>2.7700243807157071E-3</v>
      </c>
      <c r="J10" s="3">
        <v>2.9948230776493195E-3</v>
      </c>
      <c r="K10" s="3">
        <v>2.7923139467836032E-3</v>
      </c>
      <c r="L10" s="8">
        <f t="shared" ref="L10:L12" si="2">SUM(G10:K10)/5</f>
        <v>2.8349901288549036E-3</v>
      </c>
      <c r="M10" s="3">
        <f>G10-$L10</f>
        <v>-1.7995817626507591E-4</v>
      </c>
      <c r="N10" s="3">
        <f t="shared" ref="N10:N12" si="3">H10-$L10</f>
        <v>1.2776715768115501E-4</v>
      </c>
      <c r="O10" s="3">
        <f t="shared" si="0"/>
        <v>-6.4965748139196589E-5</v>
      </c>
      <c r="P10" s="3">
        <f t="shared" si="0"/>
        <v>1.5983294879441581E-4</v>
      </c>
      <c r="Q10" s="3">
        <f t="shared" si="0"/>
        <v>-4.2676182071300483E-5</v>
      </c>
    </row>
    <row r="11" spans="1:18" x14ac:dyDescent="0.3">
      <c r="C11" s="3">
        <v>1</v>
      </c>
      <c r="D11" s="3">
        <v>-1</v>
      </c>
      <c r="E11" s="3">
        <v>1</v>
      </c>
      <c r="F11" s="3">
        <f t="shared" si="1"/>
        <v>-1</v>
      </c>
      <c r="G11" s="3">
        <v>1694.7991036168705</v>
      </c>
      <c r="H11" s="3">
        <v>3049.6483103916412</v>
      </c>
      <c r="I11" s="3">
        <v>1746.3639720931992</v>
      </c>
      <c r="J11" s="3">
        <v>1888.8080542986056</v>
      </c>
      <c r="K11" s="3">
        <v>1801.9347457750171</v>
      </c>
      <c r="L11" s="8">
        <f t="shared" si="2"/>
        <v>2036.3108372350666</v>
      </c>
      <c r="M11" s="3">
        <f t="shared" ref="M11:M13" si="4">G11-$L11</f>
        <v>-341.5117336181961</v>
      </c>
      <c r="N11" s="3">
        <f t="shared" si="3"/>
        <v>1013.3374731565746</v>
      </c>
      <c r="O11" s="3">
        <f t="shared" si="0"/>
        <v>-289.94686514186742</v>
      </c>
      <c r="P11" s="3">
        <f t="shared" si="0"/>
        <v>-147.50278293646102</v>
      </c>
      <c r="Q11" s="3">
        <f t="shared" si="0"/>
        <v>-234.37609146004957</v>
      </c>
    </row>
    <row r="12" spans="1:18" x14ac:dyDescent="0.3">
      <c r="C12" s="3">
        <v>1</v>
      </c>
      <c r="D12" s="3">
        <v>1</v>
      </c>
      <c r="E12" s="3">
        <v>1</v>
      </c>
      <c r="F12" s="3">
        <f t="shared" si="1"/>
        <v>1</v>
      </c>
      <c r="G12" s="3">
        <v>1.89007977463346E-3</v>
      </c>
      <c r="H12" s="3">
        <v>2.47621808762251E-3</v>
      </c>
      <c r="I12" s="3">
        <v>2.0654323127700385E-3</v>
      </c>
      <c r="J12" s="3">
        <v>2.1212432128655564E-3</v>
      </c>
      <c r="K12" s="3">
        <v>2.0962958593402923E-3</v>
      </c>
      <c r="L12" s="8">
        <f t="shared" si="2"/>
        <v>2.129853849446371E-3</v>
      </c>
      <c r="M12" s="3">
        <f t="shared" si="4"/>
        <v>-2.3977407481291096E-4</v>
      </c>
      <c r="N12" s="3">
        <f t="shared" si="3"/>
        <v>3.4636423817613901E-4</v>
      </c>
      <c r="O12" s="3">
        <f t="shared" si="0"/>
        <v>-6.442153667633255E-5</v>
      </c>
      <c r="P12" s="3">
        <f t="shared" si="0"/>
        <v>-8.6106365808145784E-6</v>
      </c>
      <c r="Q12" s="3">
        <f t="shared" si="0"/>
        <v>-3.3557990106078753E-5</v>
      </c>
    </row>
    <row r="13" spans="1:18" x14ac:dyDescent="0.3">
      <c r="C13">
        <f>C9*$L9</f>
        <v>116.94037066034585</v>
      </c>
      <c r="D13">
        <f>D9*$L9</f>
        <v>-116.94037066034585</v>
      </c>
      <c r="E13">
        <f>E9*$L9</f>
        <v>-116.94037066034585</v>
      </c>
      <c r="F13">
        <f t="shared" ref="F13:H13" si="5">F9*$L9</f>
        <v>116.94037066034585</v>
      </c>
      <c r="M13" s="9">
        <f>SUM(M9:M12)</f>
        <v>-332.90967690809242</v>
      </c>
      <c r="N13" s="9">
        <f t="shared" ref="N13:Q13" si="6">SUM(N9:N12)</f>
        <v>1005.4811189543593</v>
      </c>
      <c r="O13" s="9">
        <f t="shared" si="6"/>
        <v>-293.57190370918016</v>
      </c>
      <c r="P13" s="9">
        <f t="shared" si="6"/>
        <v>-138.99832559178486</v>
      </c>
      <c r="Q13" s="9">
        <f t="shared" si="6"/>
        <v>-240.00121274530139</v>
      </c>
      <c r="R13" s="5" t="s">
        <v>58</v>
      </c>
    </row>
    <row r="14" spans="1:18" x14ac:dyDescent="0.3">
      <c r="C14">
        <f>C10*$L10</f>
        <v>2.8349901288549036E-3</v>
      </c>
      <c r="D14">
        <f t="shared" ref="D14:F16" si="7">D10*$L10</f>
        <v>2.8349901288549036E-3</v>
      </c>
      <c r="E14">
        <f t="shared" si="7"/>
        <v>-2.8349901288549036E-3</v>
      </c>
      <c r="F14">
        <f t="shared" si="7"/>
        <v>-2.8349901288549036E-3</v>
      </c>
      <c r="M14" s="9">
        <f>M13/4</f>
        <v>-83.227419227023105</v>
      </c>
      <c r="N14" s="9">
        <f t="shared" ref="N14:Q14" si="8">N13/4</f>
        <v>251.37027973858983</v>
      </c>
      <c r="O14" s="9">
        <f t="shared" si="8"/>
        <v>-73.392975927295041</v>
      </c>
      <c r="P14" s="9">
        <f t="shared" si="8"/>
        <v>-34.749581397946216</v>
      </c>
      <c r="Q14" s="9">
        <f t="shared" si="8"/>
        <v>-60.000303186325347</v>
      </c>
      <c r="R14" s="5" t="s">
        <v>59</v>
      </c>
    </row>
    <row r="15" spans="1:18" x14ac:dyDescent="0.3">
      <c r="C15">
        <f t="shared" ref="C15:C16" si="9">C11*$L11</f>
        <v>2036.3108372350666</v>
      </c>
      <c r="D15">
        <f t="shared" si="7"/>
        <v>-2036.3108372350666</v>
      </c>
      <c r="E15">
        <f t="shared" si="7"/>
        <v>2036.3108372350666</v>
      </c>
      <c r="F15">
        <f>F11*$L11</f>
        <v>-2036.3108372350666</v>
      </c>
      <c r="M15" s="3">
        <f>M9^2+M10^2+M11^2+M12^2</f>
        <v>116704.26679993689</v>
      </c>
      <c r="N15" s="3">
        <f t="shared" ref="N15:Q15" si="10">N9^2+N10^2+N11^2+N12^2</f>
        <v>1026914.5642549517</v>
      </c>
      <c r="O15" s="3">
        <f t="shared" si="10"/>
        <v>84082.324572168072</v>
      </c>
      <c r="P15" s="3">
        <f t="shared" si="10"/>
        <v>21829.394196649231</v>
      </c>
      <c r="Q15" s="3">
        <f t="shared" si="10"/>
        <v>54963.793379919145</v>
      </c>
      <c r="R15" s="5" t="s">
        <v>60</v>
      </c>
    </row>
    <row r="16" spans="1:18" x14ac:dyDescent="0.3">
      <c r="C16">
        <f t="shared" si="9"/>
        <v>2.129853849446371E-3</v>
      </c>
      <c r="D16">
        <f t="shared" si="7"/>
        <v>2.129853849446371E-3</v>
      </c>
      <c r="E16">
        <f t="shared" si="7"/>
        <v>2.129853849446371E-3</v>
      </c>
      <c r="F16">
        <f t="shared" si="7"/>
        <v>2.129853849446371E-3</v>
      </c>
    </row>
    <row r="17" spans="2:9" x14ac:dyDescent="0.3">
      <c r="B17" s="5" t="s">
        <v>56</v>
      </c>
      <c r="C17" s="3">
        <f>SUM(C13:C16)</f>
        <v>2153.2561727393909</v>
      </c>
      <c r="D17" s="3">
        <f t="shared" ref="D17:E17" si="11">SUM(D13:D16)</f>
        <v>-2153.2462430514342</v>
      </c>
      <c r="E17" s="3">
        <f t="shared" si="11"/>
        <v>1919.3697614384414</v>
      </c>
      <c r="F17" s="3">
        <f>SUM(F13:F16)</f>
        <v>-1919.3711717110002</v>
      </c>
    </row>
    <row r="18" spans="2:9" x14ac:dyDescent="0.3">
      <c r="B18" s="5" t="s">
        <v>57</v>
      </c>
      <c r="C18" s="3">
        <f>C17/4</f>
        <v>538.31404318484772</v>
      </c>
      <c r="D18" s="3">
        <f t="shared" ref="D18:F18" si="12">D17/4</f>
        <v>-538.31156076285856</v>
      </c>
      <c r="E18" s="3">
        <f t="shared" si="12"/>
        <v>479.84244035961035</v>
      </c>
      <c r="F18" s="3">
        <f t="shared" si="12"/>
        <v>-479.84279292775005</v>
      </c>
    </row>
    <row r="20" spans="2:9" x14ac:dyDescent="0.3">
      <c r="B20" s="10" t="s">
        <v>63</v>
      </c>
      <c r="D20" s="3">
        <f>4*5*D18^2</f>
        <v>5795586.729018895</v>
      </c>
      <c r="E20" s="3">
        <f t="shared" ref="E20:F20" si="13">4*5*E18^2</f>
        <v>4604975.3514053244</v>
      </c>
      <c r="F20" s="3">
        <f>4*5*F18^2</f>
        <v>4604982.118494072</v>
      </c>
      <c r="H20" s="5" t="s">
        <v>64</v>
      </c>
      <c r="I20" s="3">
        <f>SUM(M15:Q15)</f>
        <v>1304494.3432036252</v>
      </c>
    </row>
    <row r="21" spans="2:9" x14ac:dyDescent="0.3">
      <c r="B21" s="5" t="s">
        <v>61</v>
      </c>
      <c r="C21" s="3">
        <f>SUM(D20:F20)+I20</f>
        <v>16310038.542121915</v>
      </c>
    </row>
    <row r="22" spans="2:9" x14ac:dyDescent="0.3">
      <c r="B22" s="6" t="s">
        <v>62</v>
      </c>
      <c r="D22" s="11">
        <f>D20/$C21</f>
        <v>0.35533862866426413</v>
      </c>
      <c r="E22" s="11">
        <f t="shared" ref="E22:F22" si="14">E20/$C21</f>
        <v>0.28233994294450165</v>
      </c>
      <c r="F22" s="11">
        <f t="shared" si="14"/>
        <v>0.28234035784779754</v>
      </c>
      <c r="I22" s="11">
        <f>I20/$C21</f>
        <v>7.9981070543436755E-2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</row>
    <row r="33" spans="3:5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</row>
    <row r="34" spans="3:5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</row>
    <row r="35" spans="3:5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</row>
    <row r="36" spans="3:5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</row>
    <row r="37" spans="3:5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</row>
    <row r="38" spans="3:5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</row>
    <row r="39" spans="3:5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</row>
    <row r="40" spans="3:5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</row>
    <row r="41" spans="3:5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</row>
    <row r="42" spans="3:5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</row>
    <row r="43" spans="3:5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</row>
    <row r="44" spans="3:5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</row>
    <row r="45" spans="3:5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</row>
    <row r="46" spans="3:5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</row>
    <row r="47" spans="3:5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</row>
    <row r="50" spans="3:4" x14ac:dyDescent="0.3">
      <c r="C50" t="s">
        <v>49</v>
      </c>
      <c r="D50" t="s">
        <v>50</v>
      </c>
    </row>
  </sheetData>
  <mergeCells count="5">
    <mergeCell ref="C1:L1"/>
    <mergeCell ref="C2:G2"/>
    <mergeCell ref="H2:L2"/>
    <mergeCell ref="A4:A5"/>
    <mergeCell ref="M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85" zoomScaleNormal="85" workbookViewId="0">
      <selection activeCell="E22" sqref="E22"/>
    </sheetView>
  </sheetViews>
  <sheetFormatPr defaultRowHeight="14.4" x14ac:dyDescent="0.3"/>
  <cols>
    <col min="2" max="2" width="9.109375" bestFit="1" customWidth="1"/>
    <col min="3" max="7" width="10.5546875" bestFit="1" customWidth="1"/>
    <col min="8" max="8" width="10" bestFit="1" customWidth="1"/>
    <col min="9" max="9" width="12" bestFit="1" customWidth="1"/>
    <col min="11" max="11" width="10" bestFit="1" customWidth="1"/>
    <col min="12" max="12" width="11" bestFit="1" customWidth="1"/>
  </cols>
  <sheetData>
    <row r="1" spans="1:18" x14ac:dyDescent="0.3">
      <c r="C1" s="1" t="s">
        <v>77</v>
      </c>
      <c r="D1" s="1"/>
      <c r="E1" s="1"/>
      <c r="F1" s="1"/>
      <c r="G1" s="1"/>
      <c r="H1" s="1"/>
      <c r="I1" s="1"/>
      <c r="J1" s="1"/>
      <c r="K1" s="1"/>
      <c r="L1" s="1"/>
    </row>
    <row r="2" spans="1:18" x14ac:dyDescent="0.3">
      <c r="C2" s="2" t="s">
        <v>78</v>
      </c>
      <c r="D2" s="2"/>
      <c r="E2" s="2"/>
      <c r="F2" s="2"/>
      <c r="G2" s="2"/>
      <c r="H2" s="1" t="s">
        <v>79</v>
      </c>
      <c r="I2" s="1"/>
      <c r="J2" s="1"/>
      <c r="K2" s="1"/>
      <c r="L2" s="1"/>
    </row>
    <row r="3" spans="1:18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1</v>
      </c>
      <c r="I3" s="3">
        <v>2</v>
      </c>
      <c r="J3" s="3">
        <v>3</v>
      </c>
      <c r="K3" s="3">
        <v>4</v>
      </c>
      <c r="L3" s="3">
        <v>5</v>
      </c>
    </row>
    <row r="4" spans="1:18" x14ac:dyDescent="0.3">
      <c r="A4" s="4" t="s">
        <v>69</v>
      </c>
      <c r="B4" s="3" t="s">
        <v>70</v>
      </c>
      <c r="C4" s="3" t="s">
        <v>20</v>
      </c>
      <c r="D4" s="3">
        <v>10.90743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8" x14ac:dyDescent="0.3">
      <c r="A5" s="4"/>
      <c r="B5" s="3" t="s">
        <v>71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</row>
    <row r="7" spans="1:18" x14ac:dyDescent="0.3">
      <c r="M7" s="1" t="s">
        <v>50</v>
      </c>
      <c r="N7" s="1"/>
      <c r="O7" s="1"/>
      <c r="P7" s="1"/>
      <c r="Q7" s="1"/>
    </row>
    <row r="8" spans="1:18" x14ac:dyDescent="0.3">
      <c r="C8" s="5" t="s">
        <v>34</v>
      </c>
      <c r="D8" s="5" t="s">
        <v>35</v>
      </c>
      <c r="E8" s="5" t="s">
        <v>36</v>
      </c>
      <c r="F8" s="5" t="s">
        <v>37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7" t="s">
        <v>49</v>
      </c>
      <c r="M8" s="6" t="s">
        <v>51</v>
      </c>
      <c r="N8" s="6" t="s">
        <v>52</v>
      </c>
      <c r="O8" s="6" t="s">
        <v>53</v>
      </c>
      <c r="P8" s="6" t="s">
        <v>54</v>
      </c>
      <c r="Q8" s="6" t="s">
        <v>55</v>
      </c>
    </row>
    <row r="9" spans="1:18" x14ac:dyDescent="0.3">
      <c r="C9" s="3">
        <v>1</v>
      </c>
      <c r="D9" s="3">
        <v>-1</v>
      </c>
      <c r="E9" s="3">
        <v>-1</v>
      </c>
      <c r="F9" s="3">
        <f>D9*E9</f>
        <v>1</v>
      </c>
      <c r="G9" s="3">
        <v>12.672000000000001</v>
      </c>
      <c r="H9" s="3">
        <v>10.90743</v>
      </c>
      <c r="I9" s="3">
        <v>11.42567</v>
      </c>
      <c r="J9" s="3">
        <v>12.68652</v>
      </c>
      <c r="K9" s="3">
        <v>11.3361</v>
      </c>
      <c r="L9" s="8">
        <f>SUM(G9:K9)/5</f>
        <v>11.805544000000001</v>
      </c>
      <c r="M9" s="3">
        <f>G9-$L9</f>
        <v>0.86645599999999945</v>
      </c>
      <c r="N9" s="3">
        <f>H9-$L9</f>
        <v>-0.89811400000000141</v>
      </c>
      <c r="O9" s="3">
        <f t="shared" ref="O9:Q12" si="0">I9-$L9</f>
        <v>-0.37987400000000093</v>
      </c>
      <c r="P9" s="3">
        <f t="shared" si="0"/>
        <v>0.88097599999999865</v>
      </c>
      <c r="Q9" s="3">
        <f t="shared" si="0"/>
        <v>-0.46944400000000108</v>
      </c>
    </row>
    <row r="10" spans="1:18" x14ac:dyDescent="0.3">
      <c r="C10" s="3">
        <v>1</v>
      </c>
      <c r="D10" s="3">
        <v>1</v>
      </c>
      <c r="E10" s="3">
        <v>-1</v>
      </c>
      <c r="F10" s="3">
        <f t="shared" ref="F10:F12" si="1">D10*E10</f>
        <v>-1</v>
      </c>
      <c r="G10" s="3">
        <v>0.10882</v>
      </c>
      <c r="H10" s="3">
        <v>0.11068</v>
      </c>
      <c r="I10" s="3">
        <v>0.11179</v>
      </c>
      <c r="J10" s="3">
        <v>0.10846</v>
      </c>
      <c r="K10" s="3">
        <v>0.11072</v>
      </c>
      <c r="L10" s="8">
        <f t="shared" ref="L10:L12" si="2">SUM(G10:K10)/5</f>
        <v>0.110094</v>
      </c>
      <c r="M10" s="3">
        <f>G10-$L10</f>
        <v>-1.2739999999999974E-3</v>
      </c>
      <c r="N10" s="3">
        <f t="shared" ref="N10:N12" si="3">H10-$L10</f>
        <v>5.8600000000000319E-4</v>
      </c>
      <c r="O10" s="3">
        <f t="shared" si="0"/>
        <v>1.6960000000000031E-3</v>
      </c>
      <c r="P10" s="3">
        <f t="shared" si="0"/>
        <v>-1.6339999999999966E-3</v>
      </c>
      <c r="Q10" s="3">
        <f t="shared" si="0"/>
        <v>6.2600000000000156E-4</v>
      </c>
    </row>
    <row r="11" spans="1:18" x14ac:dyDescent="0.3">
      <c r="C11" s="3">
        <v>1</v>
      </c>
      <c r="D11" s="3">
        <v>-1</v>
      </c>
      <c r="E11" s="3">
        <v>1</v>
      </c>
      <c r="F11" s="3">
        <f t="shared" si="1"/>
        <v>-1</v>
      </c>
      <c r="G11" s="3">
        <v>305.69884999999999</v>
      </c>
      <c r="H11" s="3">
        <v>140.89963</v>
      </c>
      <c r="I11" s="3">
        <v>244.91900999999999</v>
      </c>
      <c r="J11" s="3">
        <v>157.25523000000001</v>
      </c>
      <c r="K11" s="3">
        <v>192.46556000000001</v>
      </c>
      <c r="L11" s="8">
        <f t="shared" si="2"/>
        <v>208.24765600000001</v>
      </c>
      <c r="M11" s="3">
        <f t="shared" ref="M11:M13" si="4">G11-$L11</f>
        <v>97.451193999999987</v>
      </c>
      <c r="N11" s="3">
        <f t="shared" si="3"/>
        <v>-67.348026000000004</v>
      </c>
      <c r="O11" s="3">
        <f t="shared" si="0"/>
        <v>36.67135399999998</v>
      </c>
      <c r="P11" s="3">
        <f t="shared" si="0"/>
        <v>-50.992425999999995</v>
      </c>
      <c r="Q11" s="3">
        <f t="shared" si="0"/>
        <v>-15.782095999999996</v>
      </c>
    </row>
    <row r="12" spans="1:18" x14ac:dyDescent="0.3">
      <c r="C12" s="3">
        <v>1</v>
      </c>
      <c r="D12" s="3">
        <v>1</v>
      </c>
      <c r="E12" s="3">
        <v>1</v>
      </c>
      <c r="F12" s="3">
        <f t="shared" si="1"/>
        <v>1</v>
      </c>
      <c r="G12" s="3">
        <v>0.12277</v>
      </c>
      <c r="H12" s="3">
        <v>0.12373000000000001</v>
      </c>
      <c r="I12" s="3">
        <v>0.12393999999999999</v>
      </c>
      <c r="J12" s="3">
        <v>0.11999</v>
      </c>
      <c r="K12" s="3">
        <v>0.12307</v>
      </c>
      <c r="L12" s="8">
        <f t="shared" si="2"/>
        <v>0.12269999999999999</v>
      </c>
      <c r="M12" s="3">
        <f t="shared" si="4"/>
        <v>7.0000000000014495E-5</v>
      </c>
      <c r="N12" s="3">
        <f t="shared" si="3"/>
        <v>1.030000000000017E-3</v>
      </c>
      <c r="O12" s="3">
        <f t="shared" si="0"/>
        <v>1.240000000000005E-3</v>
      </c>
      <c r="P12" s="3">
        <f t="shared" si="0"/>
        <v>-2.7099999999999902E-3</v>
      </c>
      <c r="Q12" s="3">
        <f t="shared" si="0"/>
        <v>3.7000000000000921E-4</v>
      </c>
    </row>
    <row r="13" spans="1:18" x14ac:dyDescent="0.3">
      <c r="C13">
        <f>C9*$L9</f>
        <v>11.805544000000001</v>
      </c>
      <c r="D13">
        <f>D9*$L9</f>
        <v>-11.805544000000001</v>
      </c>
      <c r="E13">
        <f>E9*$L9</f>
        <v>-11.805544000000001</v>
      </c>
      <c r="F13">
        <f t="shared" ref="F13:H13" si="5">F9*$L9</f>
        <v>11.805544000000001</v>
      </c>
      <c r="M13" s="9">
        <f>SUM(M9:M12)</f>
        <v>98.316445999999985</v>
      </c>
      <c r="N13" s="9">
        <f t="shared" ref="N13:Q13" si="6">SUM(N9:N12)</f>
        <v>-68.244524000000013</v>
      </c>
      <c r="O13" s="9">
        <f t="shared" si="6"/>
        <v>36.294415999999984</v>
      </c>
      <c r="P13" s="9">
        <f t="shared" si="6"/>
        <v>-50.115793999999994</v>
      </c>
      <c r="Q13" s="9">
        <f t="shared" si="6"/>
        <v>-16.250543999999998</v>
      </c>
      <c r="R13" s="5" t="s">
        <v>58</v>
      </c>
    </row>
    <row r="14" spans="1:18" x14ac:dyDescent="0.3">
      <c r="C14">
        <f>C10*$L10</f>
        <v>0.110094</v>
      </c>
      <c r="D14">
        <f t="shared" ref="D14:F16" si="7">D10*$L10</f>
        <v>0.110094</v>
      </c>
      <c r="E14">
        <f t="shared" si="7"/>
        <v>-0.110094</v>
      </c>
      <c r="F14">
        <f t="shared" si="7"/>
        <v>-0.110094</v>
      </c>
      <c r="M14" s="9">
        <f>M13/4</f>
        <v>24.579111499999996</v>
      </c>
      <c r="N14" s="9">
        <f t="shared" ref="N14:Q14" si="8">N13/4</f>
        <v>-17.061131000000003</v>
      </c>
      <c r="O14" s="9">
        <f t="shared" si="8"/>
        <v>9.073603999999996</v>
      </c>
      <c r="P14" s="9">
        <f t="shared" si="8"/>
        <v>-12.528948499999998</v>
      </c>
      <c r="Q14" s="9">
        <f t="shared" si="8"/>
        <v>-4.0626359999999995</v>
      </c>
      <c r="R14" s="5" t="s">
        <v>59</v>
      </c>
    </row>
    <row r="15" spans="1:18" x14ac:dyDescent="0.3">
      <c r="C15">
        <f t="shared" ref="C15:C16" si="9">C11*$L11</f>
        <v>208.24765600000001</v>
      </c>
      <c r="D15">
        <f t="shared" si="7"/>
        <v>-208.24765600000001</v>
      </c>
      <c r="E15">
        <f t="shared" si="7"/>
        <v>208.24765600000001</v>
      </c>
      <c r="F15">
        <f>F11*$L11</f>
        <v>-208.24765600000001</v>
      </c>
      <c r="M15" s="3">
        <f>M9^2+M10^2+M11^2+M12^2</f>
        <v>9497.4859596535443</v>
      </c>
      <c r="N15" s="3">
        <f t="shared" ref="N15:Q15" si="10">N9^2+N10^2+N11^2+N12^2</f>
        <v>4536.5632162579686</v>
      </c>
      <c r="O15" s="3">
        <f t="shared" si="10"/>
        <v>1344.9325128632063</v>
      </c>
      <c r="P15" s="3">
        <f t="shared" si="10"/>
        <v>2601.0036380921074</v>
      </c>
      <c r="Q15" s="3">
        <f t="shared" si="10"/>
        <v>249.2949323511279</v>
      </c>
      <c r="R15" s="5" t="s">
        <v>60</v>
      </c>
    </row>
    <row r="16" spans="1:18" x14ac:dyDescent="0.3">
      <c r="C16">
        <f t="shared" si="9"/>
        <v>0.12269999999999999</v>
      </c>
      <c r="D16">
        <f t="shared" si="7"/>
        <v>0.12269999999999999</v>
      </c>
      <c r="E16">
        <f t="shared" si="7"/>
        <v>0.12269999999999999</v>
      </c>
      <c r="F16">
        <f t="shared" si="7"/>
        <v>0.12269999999999999</v>
      </c>
    </row>
    <row r="17" spans="2:9" x14ac:dyDescent="0.3">
      <c r="B17" s="5" t="s">
        <v>56</v>
      </c>
      <c r="C17" s="3">
        <f>SUM(C13:C16)</f>
        <v>220.28599400000002</v>
      </c>
      <c r="D17" s="3">
        <f t="shared" ref="D17:E17" si="11">SUM(D13:D16)</f>
        <v>-219.82040599999999</v>
      </c>
      <c r="E17" s="3">
        <f t="shared" si="11"/>
        <v>196.45471800000001</v>
      </c>
      <c r="F17" s="3">
        <f>SUM(F13:F16)</f>
        <v>-196.429506</v>
      </c>
    </row>
    <row r="18" spans="2:9" x14ac:dyDescent="0.3">
      <c r="B18" s="5" t="s">
        <v>57</v>
      </c>
      <c r="C18" s="3">
        <f>C17/4</f>
        <v>55.071498500000004</v>
      </c>
      <c r="D18" s="3">
        <f t="shared" ref="D18:F18" si="12">D17/4</f>
        <v>-54.955101499999998</v>
      </c>
      <c r="E18" s="3">
        <f t="shared" si="12"/>
        <v>49.113679500000003</v>
      </c>
      <c r="F18" s="3">
        <f t="shared" si="12"/>
        <v>-49.107376500000001</v>
      </c>
    </row>
    <row r="20" spans="2:9" x14ac:dyDescent="0.3">
      <c r="B20" s="10" t="s">
        <v>63</v>
      </c>
      <c r="D20" s="3">
        <f>4*5*D18^2</f>
        <v>60401.26361750604</v>
      </c>
      <c r="E20" s="3">
        <f t="shared" ref="E20:F20" si="13">4*5*E18^2</f>
        <v>48243.070280574408</v>
      </c>
      <c r="F20" s="3">
        <f>4*5*F18^2</f>
        <v>48230.688534255052</v>
      </c>
      <c r="H20" s="5" t="s">
        <v>64</v>
      </c>
      <c r="I20" s="3">
        <f>SUM(M15:Q15)</f>
        <v>18229.280259217954</v>
      </c>
    </row>
    <row r="21" spans="2:9" x14ac:dyDescent="0.3">
      <c r="B21" s="5" t="s">
        <v>61</v>
      </c>
      <c r="C21" s="3">
        <f>SUM(D20:F20)+I20</f>
        <v>175104.30269155346</v>
      </c>
    </row>
    <row r="22" spans="2:9" x14ac:dyDescent="0.3">
      <c r="B22" s="6" t="s">
        <v>62</v>
      </c>
      <c r="D22" s="11">
        <f>D20/$C21</f>
        <v>0.34494448559555374</v>
      </c>
      <c r="E22" s="11">
        <f t="shared" ref="E22:F22" si="14">E20/$C21</f>
        <v>0.27551047883474722</v>
      </c>
      <c r="F22" s="11">
        <f t="shared" si="14"/>
        <v>0.27543976814329624</v>
      </c>
      <c r="I22" s="11">
        <f>I20/$C21</f>
        <v>0.10410526742640279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</row>
    <row r="33" spans="3:5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</row>
    <row r="34" spans="3:5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</row>
    <row r="35" spans="3:5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</row>
    <row r="36" spans="3:5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</row>
    <row r="37" spans="3:5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</row>
    <row r="38" spans="3:5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</row>
    <row r="39" spans="3:5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</row>
    <row r="40" spans="3:5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</row>
    <row r="41" spans="3:5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</row>
    <row r="42" spans="3:5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</row>
    <row r="43" spans="3:5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</row>
    <row r="44" spans="3:5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</row>
    <row r="45" spans="3:5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</row>
    <row r="46" spans="3:5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</row>
    <row r="47" spans="3:5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</row>
    <row r="50" spans="3:4" x14ac:dyDescent="0.3">
      <c r="C50" t="s">
        <v>49</v>
      </c>
      <c r="D50" t="s">
        <v>50</v>
      </c>
    </row>
  </sheetData>
  <mergeCells count="5">
    <mergeCell ref="C1:L1"/>
    <mergeCell ref="C2:G2"/>
    <mergeCell ref="H2:L2"/>
    <mergeCell ref="A4:A5"/>
    <mergeCell ref="M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70" zoomScaleNormal="70" workbookViewId="0">
      <selection activeCell="I22" sqref="I22"/>
    </sheetView>
  </sheetViews>
  <sheetFormatPr defaultRowHeight="14.4" x14ac:dyDescent="0.3"/>
  <sheetData>
    <row r="1" spans="1:18" x14ac:dyDescent="0.3"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</row>
    <row r="2" spans="1:18" x14ac:dyDescent="0.3">
      <c r="C2" s="2" t="s">
        <v>75</v>
      </c>
      <c r="D2" s="2"/>
      <c r="E2" s="2"/>
      <c r="F2" s="2"/>
      <c r="G2" s="2"/>
      <c r="H2" s="1" t="s">
        <v>76</v>
      </c>
      <c r="I2" s="1"/>
      <c r="J2" s="1"/>
      <c r="K2" s="1"/>
      <c r="L2" s="1"/>
    </row>
    <row r="3" spans="1:18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1</v>
      </c>
      <c r="I3" s="3">
        <v>2</v>
      </c>
      <c r="J3" s="3">
        <v>3</v>
      </c>
      <c r="K3" s="3">
        <v>4</v>
      </c>
      <c r="L3" s="3">
        <v>5</v>
      </c>
    </row>
    <row r="4" spans="1:18" x14ac:dyDescent="0.3">
      <c r="A4" s="4" t="s">
        <v>0</v>
      </c>
      <c r="B4" s="3" t="s">
        <v>70</v>
      </c>
      <c r="C4" s="3">
        <v>128.38005250911644</v>
      </c>
      <c r="D4" s="3">
        <v>110.15649370208499</v>
      </c>
      <c r="E4" s="3">
        <v>115.92090395714975</v>
      </c>
      <c r="F4" s="3">
        <v>129.25817515847248</v>
      </c>
      <c r="G4" s="3">
        <v>114.82556291371449</v>
      </c>
      <c r="H4" s="3">
        <v>3.5605177809369102E-3</v>
      </c>
      <c r="I4" s="3">
        <v>4.3517998761753917E-3</v>
      </c>
      <c r="J4" s="3">
        <v>4.2090561765058734E-3</v>
      </c>
      <c r="K4">
        <v>3.7401064320294001E-3</v>
      </c>
      <c r="L4" s="3">
        <v>4.176241860750148E-3</v>
      </c>
    </row>
    <row r="5" spans="1:18" x14ac:dyDescent="0.3">
      <c r="A5" s="4"/>
      <c r="B5" s="3" t="s">
        <v>71</v>
      </c>
      <c r="C5" s="3">
        <v>3047.4426714466003</v>
      </c>
      <c r="D5" s="3">
        <v>1383.33992738948</v>
      </c>
      <c r="E5" s="3">
        <v>2418.167958151012</v>
      </c>
      <c r="F5" s="3">
        <v>1563.0201182974361</v>
      </c>
      <c r="G5" s="3">
        <v>2030.2970381397954</v>
      </c>
      <c r="H5" s="3">
        <v>3.4915996652420895E-3</v>
      </c>
      <c r="I5" s="3">
        <v>4.5168311809567971E-3</v>
      </c>
      <c r="J5" s="3">
        <v>3.9157938122999138E-3</v>
      </c>
      <c r="K5" s="3">
        <v>3.5478045068116745E-3</v>
      </c>
      <c r="L5" s="3">
        <v>4.1355805832148686E-3</v>
      </c>
    </row>
    <row r="7" spans="1:18" x14ac:dyDescent="0.3">
      <c r="M7" s="1" t="s">
        <v>50</v>
      </c>
      <c r="N7" s="1"/>
      <c r="O7" s="1"/>
      <c r="P7" s="1"/>
      <c r="Q7" s="1"/>
    </row>
    <row r="8" spans="1:18" x14ac:dyDescent="0.3">
      <c r="C8" s="5" t="s">
        <v>34</v>
      </c>
      <c r="D8" s="5" t="s">
        <v>35</v>
      </c>
      <c r="E8" s="5" t="s">
        <v>36</v>
      </c>
      <c r="F8" s="5" t="s">
        <v>37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7" t="s">
        <v>49</v>
      </c>
      <c r="M8" s="6" t="s">
        <v>51</v>
      </c>
      <c r="N8" s="6" t="s">
        <v>52</v>
      </c>
      <c r="O8" s="6" t="s">
        <v>53</v>
      </c>
      <c r="P8" s="6" t="s">
        <v>54</v>
      </c>
      <c r="Q8" s="6" t="s">
        <v>55</v>
      </c>
    </row>
    <row r="9" spans="1:18" x14ac:dyDescent="0.3">
      <c r="C9" s="3">
        <v>1</v>
      </c>
      <c r="D9" s="3">
        <v>-1</v>
      </c>
      <c r="E9" s="3">
        <v>-1</v>
      </c>
      <c r="F9" s="3">
        <f>D9*E9</f>
        <v>1</v>
      </c>
      <c r="G9" s="3">
        <v>128.38005250911644</v>
      </c>
      <c r="H9" s="3">
        <v>110.15649370208499</v>
      </c>
      <c r="I9" s="3">
        <v>115.92090395714975</v>
      </c>
      <c r="J9" s="3">
        <v>129.25817515847248</v>
      </c>
      <c r="K9" s="3">
        <v>114.82556291371449</v>
      </c>
      <c r="L9" s="8">
        <f>SUM(G9:K9)/5</f>
        <v>119.70823764810764</v>
      </c>
      <c r="M9" s="3">
        <f>G9-$L9</f>
        <v>8.6718148610087979</v>
      </c>
      <c r="N9" s="3">
        <f>H9-$L9</f>
        <v>-9.5517439460226541</v>
      </c>
      <c r="O9" s="3">
        <f t="shared" ref="O9:Q12" si="0">I9-$L9</f>
        <v>-3.7873336909578939</v>
      </c>
      <c r="P9" s="3">
        <f t="shared" si="0"/>
        <v>9.5499375103648418</v>
      </c>
      <c r="Q9" s="3">
        <f t="shared" si="0"/>
        <v>-4.8826747343931487</v>
      </c>
    </row>
    <row r="10" spans="1:18" x14ac:dyDescent="0.3">
      <c r="C10" s="3">
        <v>1</v>
      </c>
      <c r="D10" s="3">
        <v>1</v>
      </c>
      <c r="E10" s="3">
        <v>-1</v>
      </c>
      <c r="F10" s="3">
        <f t="shared" ref="F10:F12" si="1">D10*E10</f>
        <v>-1</v>
      </c>
      <c r="G10" s="3">
        <v>3.5605177809369102E-3</v>
      </c>
      <c r="H10" s="3">
        <v>4.3517998761753917E-3</v>
      </c>
      <c r="I10" s="3">
        <v>4.2090561765058734E-3</v>
      </c>
      <c r="J10">
        <v>3.7401064320294001E-3</v>
      </c>
      <c r="K10" s="3">
        <v>4.176241860750148E-3</v>
      </c>
      <c r="L10" s="8">
        <f>SUM(G10:K10)/5</f>
        <v>4.0075444252795451E-3</v>
      </c>
      <c r="M10" s="3">
        <f>G10-$L10</f>
        <v>-4.4702664434263491E-4</v>
      </c>
      <c r="N10" s="3">
        <f t="shared" ref="N10:N12" si="2">H10-$L10</f>
        <v>3.4425545089584661E-4</v>
      </c>
      <c r="O10" s="3">
        <f t="shared" si="0"/>
        <v>2.0151175122632824E-4</v>
      </c>
      <c r="P10" s="3">
        <f t="shared" si="0"/>
        <v>-2.6743799325014504E-4</v>
      </c>
      <c r="Q10" s="3">
        <f t="shared" si="0"/>
        <v>1.6869743547060292E-4</v>
      </c>
    </row>
    <row r="11" spans="1:18" x14ac:dyDescent="0.3">
      <c r="C11" s="3">
        <v>1</v>
      </c>
      <c r="D11" s="3">
        <v>-1</v>
      </c>
      <c r="E11" s="3">
        <v>1</v>
      </c>
      <c r="F11" s="3">
        <f t="shared" si="1"/>
        <v>-1</v>
      </c>
      <c r="G11" s="3">
        <v>3047.4426714466003</v>
      </c>
      <c r="H11" s="3">
        <v>1383.33992738948</v>
      </c>
      <c r="I11" s="3">
        <v>2418.167958151012</v>
      </c>
      <c r="J11" s="3">
        <v>1563.0201182974361</v>
      </c>
      <c r="K11" s="3">
        <v>2030.2970381397954</v>
      </c>
      <c r="L11" s="8">
        <f t="shared" ref="L10:L12" si="3">SUM(G11:K11)/5</f>
        <v>2088.4535426848647</v>
      </c>
      <c r="M11" s="3">
        <f t="shared" ref="M11:M13" si="4">G11-$L11</f>
        <v>958.98912876173563</v>
      </c>
      <c r="N11" s="3">
        <f t="shared" si="2"/>
        <v>-705.11361529538476</v>
      </c>
      <c r="O11" s="3">
        <f t="shared" si="0"/>
        <v>329.71441546614733</v>
      </c>
      <c r="P11" s="3">
        <f t="shared" si="0"/>
        <v>-525.43342438742866</v>
      </c>
      <c r="Q11" s="3">
        <f t="shared" si="0"/>
        <v>-58.156504545069311</v>
      </c>
    </row>
    <row r="12" spans="1:18" x14ac:dyDescent="0.3">
      <c r="C12" s="3">
        <v>1</v>
      </c>
      <c r="D12" s="3">
        <v>1</v>
      </c>
      <c r="E12" s="3">
        <v>1</v>
      </c>
      <c r="F12" s="3">
        <f t="shared" si="1"/>
        <v>1</v>
      </c>
      <c r="G12" s="3">
        <v>3.4915996652420895E-3</v>
      </c>
      <c r="H12" s="3">
        <v>4.5168311809567971E-3</v>
      </c>
      <c r="I12" s="3">
        <v>3.9157938122999138E-3</v>
      </c>
      <c r="J12" s="3">
        <v>3.5478045068116745E-3</v>
      </c>
      <c r="K12" s="3">
        <v>4.1355805832148686E-3</v>
      </c>
      <c r="L12" s="8">
        <f t="shared" si="3"/>
        <v>3.9215219497050688E-3</v>
      </c>
      <c r="M12" s="3">
        <f t="shared" si="4"/>
        <v>-4.2992228446297933E-4</v>
      </c>
      <c r="N12" s="3">
        <f t="shared" si="2"/>
        <v>5.953092312517283E-4</v>
      </c>
      <c r="O12" s="3">
        <f t="shared" si="0"/>
        <v>-5.7281374051549455E-6</v>
      </c>
      <c r="P12" s="3">
        <f t="shared" si="0"/>
        <v>-3.7371744289339424E-4</v>
      </c>
      <c r="Q12" s="3">
        <f t="shared" si="0"/>
        <v>2.1405863350979978E-4</v>
      </c>
    </row>
    <row r="13" spans="1:18" x14ac:dyDescent="0.3">
      <c r="C13">
        <f>C9*$L9</f>
        <v>119.70823764810764</v>
      </c>
      <c r="D13">
        <f>D9*$L9</f>
        <v>-119.70823764810764</v>
      </c>
      <c r="E13">
        <f>E9*$L9</f>
        <v>-119.70823764810764</v>
      </c>
      <c r="F13">
        <f t="shared" ref="F13:H13" si="5">F9*$L9</f>
        <v>119.70823764810764</v>
      </c>
      <c r="M13" s="9">
        <f>SUM(M9:M12)</f>
        <v>967.66006667381566</v>
      </c>
      <c r="N13" s="9">
        <f t="shared" ref="N13:Q13" si="6">SUM(N9:N12)</f>
        <v>-714.66441967672529</v>
      </c>
      <c r="O13" s="9">
        <f t="shared" si="6"/>
        <v>325.92727755880327</v>
      </c>
      <c r="P13" s="9">
        <f t="shared" si="6"/>
        <v>-515.88412803250003</v>
      </c>
      <c r="Q13" s="9">
        <f t="shared" si="6"/>
        <v>-63.038796523393479</v>
      </c>
      <c r="R13" s="5" t="s">
        <v>58</v>
      </c>
    </row>
    <row r="14" spans="1:18" x14ac:dyDescent="0.3">
      <c r="C14">
        <f>C10*$L10</f>
        <v>4.0075444252795451E-3</v>
      </c>
      <c r="D14">
        <f t="shared" ref="D14:F16" si="7">D10*$L10</f>
        <v>4.0075444252795451E-3</v>
      </c>
      <c r="E14">
        <f t="shared" si="7"/>
        <v>-4.0075444252795451E-3</v>
      </c>
      <c r="F14">
        <f t="shared" si="7"/>
        <v>-4.0075444252795451E-3</v>
      </c>
      <c r="M14" s="9">
        <f>M13/4</f>
        <v>241.91501666845392</v>
      </c>
      <c r="N14" s="9">
        <f t="shared" ref="N14:Q14" si="8">N13/4</f>
        <v>-178.66610491918132</v>
      </c>
      <c r="O14" s="9">
        <f t="shared" si="8"/>
        <v>81.481819389700817</v>
      </c>
      <c r="P14" s="9">
        <f t="shared" si="8"/>
        <v>-128.97103200812501</v>
      </c>
      <c r="Q14" s="9">
        <f t="shared" si="8"/>
        <v>-15.75969913084837</v>
      </c>
      <c r="R14" s="5" t="s">
        <v>59</v>
      </c>
    </row>
    <row r="15" spans="1:18" x14ac:dyDescent="0.3">
      <c r="C15">
        <f t="shared" ref="C15:C16" si="9">C11*$L11</f>
        <v>2088.4535426848647</v>
      </c>
      <c r="D15">
        <f t="shared" si="7"/>
        <v>-2088.4535426848647</v>
      </c>
      <c r="E15">
        <f t="shared" si="7"/>
        <v>2088.4535426848647</v>
      </c>
      <c r="F15">
        <f>F11*$L11</f>
        <v>-2088.4535426848647</v>
      </c>
      <c r="M15" s="3">
        <f>M9^2+M10^2+M11^2+M12^2</f>
        <v>919735.34945656115</v>
      </c>
      <c r="N15" s="3">
        <f t="shared" ref="N15:Q15" si="10">N9^2+N10^2+N11^2+N12^2</f>
        <v>497276.44628781109</v>
      </c>
      <c r="O15" s="3">
        <f t="shared" si="10"/>
        <v>108725.9396627105</v>
      </c>
      <c r="P15" s="3">
        <f t="shared" si="10"/>
        <v>276171.48477016273</v>
      </c>
      <c r="Q15" s="3">
        <f t="shared" si="10"/>
        <v>3406.0195335368285</v>
      </c>
      <c r="R15" s="5" t="s">
        <v>60</v>
      </c>
    </row>
    <row r="16" spans="1:18" x14ac:dyDescent="0.3">
      <c r="C16">
        <f t="shared" si="9"/>
        <v>3.9215219497050688E-3</v>
      </c>
      <c r="D16">
        <f t="shared" si="7"/>
        <v>3.9215219497050688E-3</v>
      </c>
      <c r="E16">
        <f t="shared" si="7"/>
        <v>3.9215219497050688E-3</v>
      </c>
      <c r="F16">
        <f t="shared" si="7"/>
        <v>3.9215219497050688E-3</v>
      </c>
    </row>
    <row r="17" spans="2:9" x14ac:dyDescent="0.3">
      <c r="B17" s="5" t="s">
        <v>56</v>
      </c>
      <c r="C17" s="3">
        <f>SUM(C13:C16)</f>
        <v>2208.1697093993475</v>
      </c>
      <c r="D17" s="3">
        <f t="shared" ref="D17:E17" si="11">SUM(D13:D16)</f>
        <v>-2208.153851266597</v>
      </c>
      <c r="E17" s="3">
        <f t="shared" si="11"/>
        <v>1968.7452190142815</v>
      </c>
      <c r="F17" s="3">
        <f>SUM(F13:F16)</f>
        <v>-1968.7453910592326</v>
      </c>
    </row>
    <row r="18" spans="2:9" x14ac:dyDescent="0.3">
      <c r="B18" s="5" t="s">
        <v>57</v>
      </c>
      <c r="C18" s="3">
        <f>C17/4</f>
        <v>552.04242734983688</v>
      </c>
      <c r="D18" s="3">
        <f t="shared" ref="D18:F18" si="12">D17/4</f>
        <v>-552.03846281664926</v>
      </c>
      <c r="E18" s="3">
        <f t="shared" si="12"/>
        <v>492.18630475357037</v>
      </c>
      <c r="F18" s="3">
        <f t="shared" si="12"/>
        <v>-492.18634776480815</v>
      </c>
    </row>
    <row r="20" spans="2:9" x14ac:dyDescent="0.3">
      <c r="B20" s="10" t="s">
        <v>63</v>
      </c>
      <c r="D20" s="3">
        <f>4*5*D18^2</f>
        <v>6094929.2885793801</v>
      </c>
      <c r="E20" s="3">
        <f t="shared" ref="E20:F20" si="13">4*5*E18^2</f>
        <v>4844947.1717394888</v>
      </c>
      <c r="F20" s="3">
        <f>4*5*F18^2</f>
        <v>4844948.018521213</v>
      </c>
      <c r="H20" s="5" t="s">
        <v>64</v>
      </c>
      <c r="I20" s="3">
        <f>SUM(M15:Q15)</f>
        <v>1805315.2397107824</v>
      </c>
    </row>
    <row r="21" spans="2:9" x14ac:dyDescent="0.3">
      <c r="B21" s="5" t="s">
        <v>61</v>
      </c>
      <c r="C21" s="3">
        <f>SUM(D20:F20)+I20</f>
        <v>17590139.718550865</v>
      </c>
    </row>
    <row r="22" spans="2:9" x14ac:dyDescent="0.3">
      <c r="B22" s="6" t="s">
        <v>62</v>
      </c>
      <c r="D22" s="11">
        <f>D20/$C21</f>
        <v>0.34649692305465674</v>
      </c>
      <c r="E22" s="11">
        <f t="shared" ref="E22:F22" si="14">E20/$C21</f>
        <v>0.27543540013101342</v>
      </c>
      <c r="F22" s="11">
        <f t="shared" si="14"/>
        <v>0.27543544827058125</v>
      </c>
      <c r="I22" s="11">
        <f>I20/$C21</f>
        <v>0.10263222854374862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</row>
    <row r="33" spans="3:5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</row>
    <row r="34" spans="3:5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</row>
    <row r="35" spans="3:5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</row>
    <row r="36" spans="3:5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</row>
    <row r="37" spans="3:5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</row>
    <row r="38" spans="3:5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</row>
    <row r="39" spans="3:5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</row>
    <row r="40" spans="3:5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</row>
    <row r="41" spans="3:5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</row>
    <row r="42" spans="3:5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</row>
    <row r="43" spans="3:5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</row>
    <row r="44" spans="3:5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</row>
    <row r="45" spans="3:5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</row>
    <row r="46" spans="3:5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</row>
    <row r="47" spans="3:5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</row>
    <row r="50" spans="3:4" x14ac:dyDescent="0.3">
      <c r="C50" t="s">
        <v>49</v>
      </c>
      <c r="D50" t="s">
        <v>50</v>
      </c>
    </row>
  </sheetData>
  <mergeCells count="5">
    <mergeCell ref="C1:L1"/>
    <mergeCell ref="C2:G2"/>
    <mergeCell ref="H2:L2"/>
    <mergeCell ref="A4:A5"/>
    <mergeCell ref="M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end-to-end delay</vt:lpstr>
      <vt:lpstr>k uniform mean packets in queue</vt:lpstr>
      <vt:lpstr>k exponential End-to-end delay</vt:lpstr>
      <vt:lpstr>k exponential - mean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2023-12-16T19:13:00Z</dcterms:modified>
</cp:coreProperties>
</file>