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lia\ownCloud - emilio.paredes@uniber.com.ar@nube.uniber.com.ar\Trafico\Fede\2. El Sol Materiales SA\Indicadores ELSOL\OCTUBRE\"/>
    </mc:Choice>
  </mc:AlternateContent>
  <xr:revisionPtr revIDLastSave="0" documentId="13_ncr:1_{4C6A91D2-E7F7-4476-BEB3-39413410FD02}" xr6:coauthVersionLast="47" xr6:coauthVersionMax="47" xr10:uidLastSave="{00000000-0000-0000-0000-000000000000}"/>
  <bookViews>
    <workbookView xWindow="-120" yWindow="-120" windowWidth="20730" windowHeight="11160" tabRatio="372" xr2:uid="{00000000-000D-0000-FFFF-FFFF00000000}"/>
  </bookViews>
  <sheets>
    <sheet name="MENSUAL" sheetId="1" r:id="rId1"/>
    <sheet name="Hoja3" sheetId="3" state="hidden" r:id="rId2"/>
    <sheet name="POMI" sheetId="4" r:id="rId3"/>
    <sheet name="Auxiliar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0" i="1" l="1"/>
  <c r="J12" i="1"/>
  <c r="J27" i="1" l="1"/>
  <c r="R27" i="1"/>
  <c r="S27" i="1" l="1"/>
  <c r="J4" i="1"/>
  <c r="J3" i="1"/>
  <c r="J33" i="1" l="1"/>
  <c r="J32" i="1"/>
  <c r="J31" i="1"/>
  <c r="J30" i="1"/>
  <c r="J29" i="1"/>
  <c r="J28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1" i="1"/>
  <c r="J9" i="1"/>
  <c r="J8" i="1"/>
  <c r="J7" i="1"/>
  <c r="J6" i="1"/>
  <c r="J5" i="1"/>
  <c r="R33" i="1" l="1"/>
  <c r="R32" i="1"/>
  <c r="S32" i="1" s="1"/>
  <c r="R31" i="1"/>
  <c r="R30" i="1"/>
  <c r="R29" i="1"/>
  <c r="R28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34" i="1" l="1"/>
  <c r="J34" i="1"/>
  <c r="S3" i="1" l="1"/>
  <c r="S34" i="1"/>
  <c r="S31" i="1"/>
  <c r="S25" i="1"/>
  <c r="S23" i="1"/>
  <c r="S17" i="1"/>
  <c r="S21" i="1"/>
  <c r="S20" i="1"/>
  <c r="S19" i="1"/>
  <c r="S18" i="1"/>
  <c r="S16" i="1"/>
  <c r="S15" i="1"/>
  <c r="S14" i="1"/>
  <c r="S13" i="1"/>
  <c r="S12" i="1"/>
  <c r="S11" i="1"/>
  <c r="S9" i="1"/>
  <c r="S8" i="1"/>
  <c r="S7" i="1"/>
  <c r="S6" i="1"/>
  <c r="S5" i="1"/>
  <c r="S4" i="1"/>
  <c r="S30" i="1"/>
  <c r="S26" i="1"/>
  <c r="S22" i="1"/>
  <c r="S29" i="1"/>
  <c r="S33" i="1"/>
  <c r="S28" i="1"/>
  <c r="S24" i="1"/>
  <c r="S10" i="1"/>
  <c r="D35" i="1"/>
  <c r="E35" i="1"/>
  <c r="F35" i="1"/>
  <c r="G35" i="1"/>
  <c r="H35" i="1"/>
  <c r="I35" i="1"/>
  <c r="K35" i="1"/>
  <c r="L35" i="1"/>
  <c r="M35" i="1"/>
  <c r="N35" i="1"/>
  <c r="O35" i="1"/>
  <c r="P35" i="1"/>
  <c r="Q35" i="1"/>
  <c r="C35" i="1"/>
  <c r="J35" i="1" l="1"/>
  <c r="R35" i="1"/>
  <c r="C41" i="1" s="1"/>
  <c r="S35" i="1" l="1"/>
  <c r="C40" i="1"/>
  <c r="R36" i="1"/>
  <c r="C42" i="1" l="1"/>
  <c r="B18" i="5"/>
  <c r="B17" i="5"/>
  <c r="N14" i="5"/>
  <c r="I14" i="5"/>
  <c r="N13" i="5"/>
  <c r="I13" i="5"/>
  <c r="B13" i="5"/>
  <c r="E12" i="5" s="1"/>
  <c r="N11" i="5"/>
  <c r="O9" i="5" s="1"/>
  <c r="I11" i="5"/>
  <c r="J9" i="5" s="1"/>
  <c r="O10" i="5"/>
  <c r="N7" i="5"/>
  <c r="N15" i="5" s="1"/>
  <c r="I7" i="5"/>
  <c r="B7" i="5"/>
  <c r="J6" i="5"/>
  <c r="J5" i="5"/>
  <c r="B19" i="5" l="1"/>
  <c r="E5" i="5"/>
  <c r="O5" i="5"/>
  <c r="O11" i="5"/>
  <c r="E6" i="5"/>
  <c r="J10" i="5"/>
  <c r="J11" i="5" s="1"/>
  <c r="J7" i="5"/>
  <c r="O6" i="5"/>
  <c r="E11" i="5"/>
  <c r="E13" i="5" s="1"/>
  <c r="O13" i="5"/>
  <c r="O14" i="5"/>
  <c r="E18" i="5"/>
  <c r="E17" i="5"/>
  <c r="I15" i="5"/>
  <c r="J14" i="5" s="1"/>
  <c r="S10" i="5"/>
  <c r="S9" i="5"/>
  <c r="S6" i="5"/>
  <c r="S5" i="5"/>
  <c r="S14" i="5"/>
  <c r="S13" i="5"/>
  <c r="S11" i="5"/>
  <c r="N21" i="5" s="1"/>
  <c r="S15" i="5"/>
  <c r="D24" i="5" s="1"/>
  <c r="N18" i="5" l="1"/>
  <c r="N17" i="5"/>
  <c r="E7" i="5"/>
  <c r="O15" i="5"/>
  <c r="O7" i="5"/>
  <c r="E19" i="5"/>
  <c r="J13" i="5"/>
  <c r="J15" i="5" s="1"/>
  <c r="S7" i="5"/>
  <c r="N20" i="5" s="1"/>
  <c r="T10" i="5"/>
  <c r="T9" i="5"/>
  <c r="T13" i="5"/>
  <c r="T5" i="5" l="1"/>
  <c r="T6" i="5"/>
  <c r="T11" i="5"/>
  <c r="T14" i="5"/>
  <c r="T15" i="5" s="1"/>
  <c r="T7" i="5" l="1"/>
  <c r="G36" i="1" l="1"/>
  <c r="I36" i="1" l="1"/>
  <c r="H36" i="1"/>
  <c r="D36" i="1"/>
  <c r="F36" i="1"/>
  <c r="C36" i="1"/>
  <c r="J36" i="1"/>
  <c r="E36" i="1"/>
  <c r="F41" i="1" l="1"/>
  <c r="F40" i="1"/>
  <c r="F42" i="1" l="1"/>
  <c r="L36" i="1" l="1"/>
  <c r="M36" i="1"/>
  <c r="N36" i="1"/>
  <c r="O36" i="1"/>
  <c r="P36" i="1"/>
  <c r="Q36" i="1"/>
  <c r="K36" i="1"/>
</calcChain>
</file>

<file path=xl/sharedStrings.xml><?xml version="1.0" encoding="utf-8"?>
<sst xmlns="http://schemas.openxmlformats.org/spreadsheetml/2006/main" count="98" uniqueCount="44">
  <si>
    <t>PHR Prometidas</t>
  </si>
  <si>
    <t>PHR Agregadas</t>
  </si>
  <si>
    <t>totales</t>
  </si>
  <si>
    <t>Dia</t>
  </si>
  <si>
    <t>Cumplidas</t>
  </si>
  <si>
    <t>Pend/Stk</t>
  </si>
  <si>
    <t>Pend/m Fac</t>
  </si>
  <si>
    <t>Caido/Traf</t>
  </si>
  <si>
    <t>Caido/lluv</t>
  </si>
  <si>
    <t>Total</t>
  </si>
  <si>
    <t>Totales</t>
  </si>
  <si>
    <t>Total PHR</t>
  </si>
  <si>
    <t>HR</t>
  </si>
  <si>
    <t>Total del mes</t>
  </si>
  <si>
    <t xml:space="preserve">Centro </t>
  </si>
  <si>
    <t>Prometidas</t>
  </si>
  <si>
    <t xml:space="preserve"> </t>
  </si>
  <si>
    <t>Metalurgico </t>
  </si>
  <si>
    <t>Agregadas</t>
  </si>
  <si>
    <t>No Metalurgico</t>
  </si>
  <si>
    <t>No Centro</t>
  </si>
  <si>
    <t>Toneladas Totales</t>
  </si>
  <si>
    <r>
      <t>Prom-</t>
    </r>
    <r>
      <rPr>
        <b/>
        <i/>
        <sz val="11"/>
        <color theme="1"/>
        <rFont val="Calibri"/>
        <family val="2"/>
        <scheme val="minor"/>
      </rPr>
      <t>Pomi</t>
    </r>
  </si>
  <si>
    <r>
      <t>Agre-</t>
    </r>
    <r>
      <rPr>
        <b/>
        <i/>
        <sz val="11"/>
        <color theme="1"/>
        <rFont val="Calibri"/>
        <family val="2"/>
        <scheme val="minor"/>
      </rPr>
      <t>Pomi</t>
    </r>
  </si>
  <si>
    <t>El Sol Matriales</t>
  </si>
  <si>
    <t>Bercovich Mayorista</t>
  </si>
  <si>
    <t>El Sol Materiales</t>
  </si>
  <si>
    <t>Total General</t>
  </si>
  <si>
    <t>Planta Weber/CMP:</t>
  </si>
  <si>
    <t>Transferencias:</t>
  </si>
  <si>
    <t>Toral General</t>
  </si>
  <si>
    <t xml:space="preserve">Tonelades Totales: </t>
  </si>
  <si>
    <t>Total Met</t>
  </si>
  <si>
    <t>Total No Met</t>
  </si>
  <si>
    <t>Total Centro</t>
  </si>
  <si>
    <t>Total No Centro</t>
  </si>
  <si>
    <t>Caido/Cl</t>
  </si>
  <si>
    <t>Cantidad de PHR</t>
  </si>
  <si>
    <t>PROG/AGRE</t>
  </si>
  <si>
    <t>caido/DEP</t>
  </si>
  <si>
    <t>caido/dep</t>
  </si>
  <si>
    <t>caido / S Stock</t>
  </si>
  <si>
    <t>PEN/Traf</t>
  </si>
  <si>
    <t>Cumplio?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</si>
</sst>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20">
    <xf numFmtId="0" fontId="0" fillId="0" borderId="0" xfId="0"/>
    <xf numFmtId="0" fontId="0" fillId="0" borderId="0" xfId="0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0" fillId="8" borderId="1" xfId="0" applyFill="1" applyBorder="1"/>
    <xf numFmtId="0" fontId="1" fillId="3" borderId="1" xfId="0" applyFont="1" applyFill="1" applyBorder="1" applyAlignment="1">
      <alignment horizontal="center" vertical="center"/>
    </xf>
    <xf numFmtId="17" fontId="2" fillId="3" borderId="1" xfId="0" applyNumberFormat="1" applyFont="1" applyFill="1" applyBorder="1" applyAlignment="1">
      <alignment horizontal="center" vertical="center"/>
    </xf>
    <xf numFmtId="0" fontId="3" fillId="0" borderId="0" xfId="0" applyFont="1"/>
    <xf numFmtId="0" fontId="0" fillId="4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6" fontId="1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vertical="center"/>
    </xf>
    <xf numFmtId="0" fontId="1" fillId="7" borderId="1" xfId="0" applyFont="1" applyFill="1" applyBorder="1"/>
    <xf numFmtId="16" fontId="1" fillId="6" borderId="1" xfId="0" applyNumberFormat="1" applyFont="1" applyFill="1" applyBorder="1" applyAlignment="1">
      <alignment horizontal="center" vertical="center"/>
    </xf>
    <xf numFmtId="0" fontId="0" fillId="11" borderId="1" xfId="0" applyFill="1" applyBorder="1"/>
    <xf numFmtId="1" fontId="1" fillId="7" borderId="1" xfId="0" applyNumberFormat="1" applyFont="1" applyFill="1" applyBorder="1"/>
    <xf numFmtId="1" fontId="0" fillId="8" borderId="1" xfId="0" applyNumberFormat="1" applyFill="1" applyBorder="1"/>
    <xf numFmtId="0" fontId="1" fillId="4" borderId="1" xfId="0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0" fontId="0" fillId="7" borderId="1" xfId="0" applyFill="1" applyBorder="1"/>
    <xf numFmtId="0" fontId="8" fillId="10" borderId="4" xfId="0" applyFont="1" applyFill="1" applyBorder="1" applyAlignment="1">
      <alignment horizontal="right" vertical="center"/>
    </xf>
    <xf numFmtId="0" fontId="0" fillId="10" borderId="6" xfId="0" applyFill="1" applyBorder="1"/>
    <xf numFmtId="9" fontId="4" fillId="0" borderId="0" xfId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2" fontId="9" fillId="8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9" fontId="9" fillId="8" borderId="14" xfId="0" applyNumberFormat="1" applyFont="1" applyFill="1" applyBorder="1" applyAlignment="1">
      <alignment horizontal="center" vertical="center"/>
    </xf>
    <xf numFmtId="9" fontId="9" fillId="0" borderId="14" xfId="0" applyNumberFormat="1" applyFont="1" applyBorder="1" applyAlignment="1">
      <alignment horizontal="center" vertical="center"/>
    </xf>
    <xf numFmtId="2" fontId="9" fillId="0" borderId="18" xfId="0" applyNumberFormat="1" applyFont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5" fillId="6" borderId="22" xfId="0" applyFont="1" applyFill="1" applyBorder="1" applyAlignment="1">
      <alignment horizontal="right" vertical="center"/>
    </xf>
    <xf numFmtId="9" fontId="5" fillId="6" borderId="14" xfId="1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right" vertical="center"/>
    </xf>
    <xf numFmtId="9" fontId="5" fillId="2" borderId="14" xfId="1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9" fontId="5" fillId="0" borderId="19" xfId="0" applyNumberFormat="1" applyFont="1" applyBorder="1" applyAlignment="1">
      <alignment horizontal="center" vertical="center"/>
    </xf>
    <xf numFmtId="9" fontId="9" fillId="0" borderId="19" xfId="0" applyNumberFormat="1" applyFont="1" applyBorder="1" applyAlignment="1">
      <alignment horizontal="center" vertical="center"/>
    </xf>
    <xf numFmtId="0" fontId="5" fillId="7" borderId="22" xfId="0" applyFont="1" applyFill="1" applyBorder="1" applyAlignment="1">
      <alignment horizontal="right" vertical="center"/>
    </xf>
    <xf numFmtId="9" fontId="5" fillId="7" borderId="14" xfId="1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0" xfId="0" applyFont="1"/>
    <xf numFmtId="2" fontId="4" fillId="12" borderId="26" xfId="0" applyNumberFormat="1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/>
    </xf>
    <xf numFmtId="164" fontId="9" fillId="8" borderId="1" xfId="0" applyNumberFormat="1" applyFont="1" applyFill="1" applyBorder="1" applyAlignment="1">
      <alignment horizontal="center" vertical="center"/>
    </xf>
    <xf numFmtId="164" fontId="9" fillId="0" borderId="18" xfId="0" applyNumberFormat="1" applyFont="1" applyBorder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9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3" borderId="20" xfId="0" applyFont="1" applyFill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6" borderId="22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165" fontId="3" fillId="4" borderId="1" xfId="1" applyNumberFormat="1" applyFont="1" applyFill="1" applyBorder="1" applyAlignment="1">
      <alignment horizontal="center" vertical="center"/>
    </xf>
    <xf numFmtId="165" fontId="3" fillId="8" borderId="1" xfId="1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9" fillId="8" borderId="13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9" borderId="15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colors>
    <mruColors>
      <color rgb="FFFFFF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47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U5" sqref="U5"/>
    </sheetView>
  </sheetViews>
  <sheetFormatPr baseColWidth="10" defaultColWidth="11.42578125" defaultRowHeight="15" x14ac:dyDescent="0.25"/>
  <cols>
    <col min="1" max="1" width="3.7109375" customWidth="1"/>
    <col min="2" max="2" width="9.85546875" customWidth="1"/>
    <col min="3" max="3" width="9.7109375" customWidth="1"/>
    <col min="4" max="4" width="10.85546875" customWidth="1"/>
    <col min="5" max="6" width="7.7109375" customWidth="1"/>
    <col min="7" max="7" width="8.140625" customWidth="1"/>
    <col min="8" max="8" width="6.7109375" customWidth="1"/>
    <col min="9" max="9" width="7" customWidth="1"/>
    <col min="10" max="10" width="9.7109375" customWidth="1"/>
    <col min="11" max="11" width="9.85546875" customWidth="1"/>
    <col min="12" max="12" width="6.85546875" customWidth="1"/>
    <col min="13" max="14" width="7.140625" customWidth="1"/>
    <col min="15" max="15" width="7.42578125" customWidth="1"/>
    <col min="16" max="17" width="7.140625" customWidth="1"/>
    <col min="18" max="18" width="9.5703125" customWidth="1"/>
    <col min="19" max="19" width="6.5703125" customWidth="1"/>
  </cols>
  <sheetData>
    <row r="1" spans="2:21" ht="15.75" x14ac:dyDescent="0.25">
      <c r="B1" s="11"/>
      <c r="C1" s="79" t="s">
        <v>0</v>
      </c>
      <c r="D1" s="79"/>
      <c r="E1" s="79"/>
      <c r="F1" s="79"/>
      <c r="G1" s="79"/>
      <c r="H1" s="79"/>
      <c r="I1" s="79"/>
      <c r="J1" s="79"/>
      <c r="K1" s="78" t="s">
        <v>1</v>
      </c>
      <c r="L1" s="78"/>
      <c r="M1" s="78"/>
      <c r="N1" s="78"/>
      <c r="O1" s="78"/>
      <c r="P1" s="78"/>
      <c r="Q1" s="78"/>
      <c r="R1" s="78"/>
      <c r="S1" s="10" t="s">
        <v>2</v>
      </c>
    </row>
    <row r="2" spans="2:21" s="65" customFormat="1" ht="30" x14ac:dyDescent="0.25">
      <c r="B2" s="61" t="s">
        <v>3</v>
      </c>
      <c r="C2" s="62" t="s">
        <v>4</v>
      </c>
      <c r="D2" s="62" t="s">
        <v>5</v>
      </c>
      <c r="E2" s="62" t="s">
        <v>41</v>
      </c>
      <c r="F2" s="62" t="s">
        <v>7</v>
      </c>
      <c r="G2" s="62" t="s">
        <v>8</v>
      </c>
      <c r="H2" s="62" t="s">
        <v>36</v>
      </c>
      <c r="I2" s="62" t="s">
        <v>39</v>
      </c>
      <c r="J2" s="62" t="s">
        <v>9</v>
      </c>
      <c r="K2" s="63" t="s">
        <v>4</v>
      </c>
      <c r="L2" s="63" t="s">
        <v>5</v>
      </c>
      <c r="M2" s="63" t="s">
        <v>6</v>
      </c>
      <c r="N2" s="63" t="s">
        <v>42</v>
      </c>
      <c r="O2" s="63" t="s">
        <v>8</v>
      </c>
      <c r="P2" s="63" t="s">
        <v>36</v>
      </c>
      <c r="Q2" s="63" t="s">
        <v>40</v>
      </c>
      <c r="R2" s="63" t="s">
        <v>9</v>
      </c>
      <c r="S2" s="64" t="s">
        <v>38</v>
      </c>
      <c r="U2" s="65" t="s">
        <v>43</v>
      </c>
    </row>
    <row r="3" spans="2:21" ht="19.5" customHeight="1" x14ac:dyDescent="0.3">
      <c r="B3" s="72">
        <v>1</v>
      </c>
      <c r="C3" s="73"/>
      <c r="D3" s="73"/>
      <c r="E3" s="73"/>
      <c r="F3" s="73"/>
      <c r="G3" s="73"/>
      <c r="H3" s="73"/>
      <c r="I3" s="73"/>
      <c r="J3" s="74">
        <f t="shared" ref="J3" si="0">SUM(C3:I3)</f>
        <v>0</v>
      </c>
      <c r="K3" s="73"/>
      <c r="L3" s="73"/>
      <c r="M3" s="73"/>
      <c r="N3" s="73"/>
      <c r="O3" s="73"/>
      <c r="P3" s="73"/>
      <c r="Q3" s="73"/>
      <c r="R3" s="74">
        <f>SUM(K3:Q3)</f>
        <v>0</v>
      </c>
      <c r="S3" s="75">
        <f>+R3+J3</f>
        <v>0</v>
      </c>
    </row>
    <row r="4" spans="2:21" ht="18.75" x14ac:dyDescent="0.3">
      <c r="B4" s="10">
        <v>2</v>
      </c>
      <c r="C4" s="2">
        <v>42</v>
      </c>
      <c r="D4" s="2">
        <v>3</v>
      </c>
      <c r="E4" s="2"/>
      <c r="F4" s="2">
        <v>1</v>
      </c>
      <c r="G4" s="2"/>
      <c r="H4" s="2">
        <v>4</v>
      </c>
      <c r="I4" s="2"/>
      <c r="J4" s="51">
        <f>SUM(C4:I4)</f>
        <v>50</v>
      </c>
      <c r="K4" s="8">
        <v>10</v>
      </c>
      <c r="L4" s="8"/>
      <c r="M4" s="8"/>
      <c r="N4" s="8"/>
      <c r="O4" s="8"/>
      <c r="P4" s="8"/>
      <c r="Q4" s="8"/>
      <c r="R4" s="6">
        <f t="shared" ref="R4:R33" si="1">SUM(K4:Q4)</f>
        <v>10</v>
      </c>
      <c r="S4" s="4">
        <f t="shared" ref="S4:S34" si="2">+R4+J4</f>
        <v>60</v>
      </c>
      <c r="U4">
        <v>1</v>
      </c>
    </row>
    <row r="5" spans="2:21" ht="18.75" x14ac:dyDescent="0.3">
      <c r="B5" s="10">
        <v>3</v>
      </c>
      <c r="C5" s="2">
        <v>36</v>
      </c>
      <c r="D5" s="2">
        <v>5</v>
      </c>
      <c r="E5" s="2"/>
      <c r="F5" s="2">
        <v>3</v>
      </c>
      <c r="G5" s="2"/>
      <c r="H5" s="2">
        <v>1</v>
      </c>
      <c r="I5" s="2"/>
      <c r="J5" s="51">
        <f>SUM(C5:I5)</f>
        <v>45</v>
      </c>
      <c r="K5" s="8">
        <v>7</v>
      </c>
      <c r="L5" s="8"/>
      <c r="M5" s="8"/>
      <c r="N5" s="8"/>
      <c r="O5" s="8"/>
      <c r="P5" s="8"/>
      <c r="Q5" s="8"/>
      <c r="R5" s="6">
        <f t="shared" si="1"/>
        <v>7</v>
      </c>
      <c r="S5" s="4">
        <f>+R5+J5</f>
        <v>52</v>
      </c>
      <c r="U5">
        <v>3</v>
      </c>
    </row>
    <row r="6" spans="2:21" ht="18.75" x14ac:dyDescent="0.3">
      <c r="B6" s="10">
        <v>4</v>
      </c>
      <c r="C6" s="2">
        <v>43</v>
      </c>
      <c r="D6" s="2">
        <v>1</v>
      </c>
      <c r="E6" s="2"/>
      <c r="F6" s="2"/>
      <c r="G6" s="2"/>
      <c r="H6" s="2">
        <v>2</v>
      </c>
      <c r="I6" s="2"/>
      <c r="J6" s="51">
        <f t="shared" ref="J6:J33" si="3">SUM(C6:I6)</f>
        <v>46</v>
      </c>
      <c r="K6" s="8">
        <v>12</v>
      </c>
      <c r="L6" s="8"/>
      <c r="M6" s="8"/>
      <c r="N6" s="8"/>
      <c r="O6" s="8"/>
      <c r="P6" s="8"/>
      <c r="Q6" s="8"/>
      <c r="R6" s="6">
        <f t="shared" si="1"/>
        <v>12</v>
      </c>
      <c r="S6" s="4">
        <f>+R6+J6</f>
        <v>58</v>
      </c>
    </row>
    <row r="7" spans="2:21" ht="18.75" x14ac:dyDescent="0.3">
      <c r="B7" s="10">
        <v>5</v>
      </c>
      <c r="C7" s="2">
        <v>47</v>
      </c>
      <c r="D7" s="2">
        <v>1</v>
      </c>
      <c r="E7" s="2"/>
      <c r="F7" s="2"/>
      <c r="G7" s="2"/>
      <c r="H7" s="2">
        <v>2</v>
      </c>
      <c r="I7" s="2"/>
      <c r="J7" s="51">
        <f t="shared" si="3"/>
        <v>50</v>
      </c>
      <c r="K7" s="8">
        <v>13</v>
      </c>
      <c r="L7" s="8"/>
      <c r="M7" s="8"/>
      <c r="N7" s="8"/>
      <c r="O7" s="8"/>
      <c r="P7" s="8"/>
      <c r="Q7" s="8"/>
      <c r="R7" s="6">
        <f t="shared" si="1"/>
        <v>13</v>
      </c>
      <c r="S7" s="4">
        <f t="shared" si="2"/>
        <v>63</v>
      </c>
    </row>
    <row r="8" spans="2:21" ht="18.75" x14ac:dyDescent="0.3">
      <c r="B8" s="10">
        <v>6</v>
      </c>
      <c r="C8" s="2">
        <v>51</v>
      </c>
      <c r="D8" s="2">
        <v>1</v>
      </c>
      <c r="E8" s="2"/>
      <c r="F8" s="2"/>
      <c r="G8" s="2"/>
      <c r="H8" s="2">
        <v>1</v>
      </c>
      <c r="I8" s="2"/>
      <c r="J8" s="51">
        <f t="shared" si="3"/>
        <v>53</v>
      </c>
      <c r="K8" s="8">
        <v>12</v>
      </c>
      <c r="L8" s="8"/>
      <c r="M8" s="8"/>
      <c r="N8" s="8"/>
      <c r="O8" s="8"/>
      <c r="P8" s="8"/>
      <c r="Q8" s="8"/>
      <c r="R8" s="6">
        <f t="shared" si="1"/>
        <v>12</v>
      </c>
      <c r="S8" s="4">
        <f t="shared" si="2"/>
        <v>65</v>
      </c>
    </row>
    <row r="9" spans="2:21" ht="18.75" x14ac:dyDescent="0.3">
      <c r="B9" s="10">
        <v>7</v>
      </c>
      <c r="C9" s="2">
        <v>15</v>
      </c>
      <c r="D9" s="2">
        <v>1</v>
      </c>
      <c r="E9" s="2"/>
      <c r="F9" s="2"/>
      <c r="G9" s="2"/>
      <c r="H9" s="2"/>
      <c r="I9" s="2"/>
      <c r="J9" s="51">
        <f t="shared" si="3"/>
        <v>16</v>
      </c>
      <c r="K9" s="8">
        <v>8</v>
      </c>
      <c r="L9" s="8"/>
      <c r="M9" s="8"/>
      <c r="N9" s="8"/>
      <c r="O9" s="8"/>
      <c r="P9" s="8"/>
      <c r="Q9" s="8"/>
      <c r="R9" s="6">
        <f t="shared" si="1"/>
        <v>8</v>
      </c>
      <c r="S9" s="4">
        <f t="shared" si="2"/>
        <v>24</v>
      </c>
    </row>
    <row r="10" spans="2:21" ht="18.75" x14ac:dyDescent="0.3">
      <c r="B10" s="72">
        <v>8</v>
      </c>
      <c r="C10" s="73"/>
      <c r="D10" s="73"/>
      <c r="E10" s="73"/>
      <c r="F10" s="73"/>
      <c r="G10" s="73"/>
      <c r="H10" s="73"/>
      <c r="I10" s="73"/>
      <c r="J10" s="74">
        <f t="shared" ref="J10" si="4">SUM(C10:I10)</f>
        <v>0</v>
      </c>
      <c r="K10" s="73"/>
      <c r="L10" s="73"/>
      <c r="M10" s="73"/>
      <c r="N10" s="73"/>
      <c r="O10" s="73"/>
      <c r="P10" s="73"/>
      <c r="Q10" s="73"/>
      <c r="R10" s="74">
        <f t="shared" si="1"/>
        <v>0</v>
      </c>
      <c r="S10" s="75">
        <f t="shared" si="2"/>
        <v>0</v>
      </c>
    </row>
    <row r="11" spans="2:21" ht="18.75" x14ac:dyDescent="0.3">
      <c r="B11" s="10">
        <v>9</v>
      </c>
      <c r="C11" s="2">
        <v>51</v>
      </c>
      <c r="D11" s="2"/>
      <c r="E11" s="2"/>
      <c r="F11" s="2">
        <v>2</v>
      </c>
      <c r="G11" s="2"/>
      <c r="H11" s="2">
        <v>1</v>
      </c>
      <c r="I11" s="2"/>
      <c r="J11" s="51">
        <f t="shared" si="3"/>
        <v>54</v>
      </c>
      <c r="K11" s="8">
        <v>2</v>
      </c>
      <c r="L11" s="8"/>
      <c r="M11" s="8"/>
      <c r="N11" s="8"/>
      <c r="O11" s="8"/>
      <c r="P11" s="8"/>
      <c r="Q11" s="8"/>
      <c r="R11" s="6">
        <f t="shared" si="1"/>
        <v>2</v>
      </c>
      <c r="S11" s="4">
        <f t="shared" si="2"/>
        <v>56</v>
      </c>
      <c r="U11">
        <v>2</v>
      </c>
    </row>
    <row r="12" spans="2:21" ht="18.75" x14ac:dyDescent="0.3">
      <c r="B12" s="10">
        <v>10</v>
      </c>
      <c r="C12" s="2">
        <v>46</v>
      </c>
      <c r="D12" s="2">
        <v>6</v>
      </c>
      <c r="E12" s="2">
        <v>1</v>
      </c>
      <c r="F12" s="2"/>
      <c r="G12" s="2"/>
      <c r="H12" s="2"/>
      <c r="I12" s="2"/>
      <c r="J12" s="51">
        <f t="shared" ref="J12" si="5">SUM(C12:I12)</f>
        <v>53</v>
      </c>
      <c r="K12" s="8">
        <v>13</v>
      </c>
      <c r="L12" s="8"/>
      <c r="M12" s="8"/>
      <c r="N12" s="8"/>
      <c r="O12" s="8"/>
      <c r="P12" s="8"/>
      <c r="Q12" s="8"/>
      <c r="R12" s="6">
        <f t="shared" si="1"/>
        <v>13</v>
      </c>
      <c r="S12" s="4">
        <f t="shared" si="2"/>
        <v>66</v>
      </c>
    </row>
    <row r="13" spans="2:21" ht="18.75" x14ac:dyDescent="0.3">
      <c r="B13" s="10">
        <v>11</v>
      </c>
      <c r="C13" s="2">
        <v>33</v>
      </c>
      <c r="D13" s="2">
        <v>2</v>
      </c>
      <c r="E13" s="2">
        <v>1</v>
      </c>
      <c r="F13" s="2"/>
      <c r="G13" s="2"/>
      <c r="H13" s="2">
        <v>2</v>
      </c>
      <c r="I13" s="2"/>
      <c r="J13" s="51">
        <f t="shared" si="3"/>
        <v>38</v>
      </c>
      <c r="K13" s="8">
        <v>9</v>
      </c>
      <c r="L13" s="8"/>
      <c r="M13" s="8"/>
      <c r="N13" s="8"/>
      <c r="O13" s="8"/>
      <c r="P13" s="8"/>
      <c r="Q13" s="8"/>
      <c r="R13" s="6">
        <f t="shared" si="1"/>
        <v>9</v>
      </c>
      <c r="S13" s="4">
        <f t="shared" si="2"/>
        <v>47</v>
      </c>
    </row>
    <row r="14" spans="2:21" ht="18.75" x14ac:dyDescent="0.3">
      <c r="B14" s="10">
        <v>12</v>
      </c>
      <c r="C14" s="2">
        <v>44</v>
      </c>
      <c r="D14" s="2">
        <v>2</v>
      </c>
      <c r="E14" s="2"/>
      <c r="F14" s="2"/>
      <c r="G14" s="2"/>
      <c r="H14" s="2"/>
      <c r="I14" s="2"/>
      <c r="J14" s="51">
        <f t="shared" si="3"/>
        <v>46</v>
      </c>
      <c r="K14" s="8">
        <v>9</v>
      </c>
      <c r="L14" s="8"/>
      <c r="M14" s="8"/>
      <c r="N14" s="8"/>
      <c r="O14" s="8"/>
      <c r="P14" s="8"/>
      <c r="Q14" s="8"/>
      <c r="R14" s="6">
        <f t="shared" si="1"/>
        <v>9</v>
      </c>
      <c r="S14" s="4">
        <f t="shared" si="2"/>
        <v>55</v>
      </c>
    </row>
    <row r="15" spans="2:21" ht="18.75" x14ac:dyDescent="0.3">
      <c r="B15" s="72">
        <v>13</v>
      </c>
      <c r="C15" s="73"/>
      <c r="D15" s="73"/>
      <c r="E15" s="73"/>
      <c r="F15" s="73"/>
      <c r="G15" s="73"/>
      <c r="H15" s="73"/>
      <c r="I15" s="73"/>
      <c r="J15" s="74">
        <f t="shared" si="3"/>
        <v>0</v>
      </c>
      <c r="K15" s="73"/>
      <c r="L15" s="73"/>
      <c r="M15" s="73"/>
      <c r="N15" s="73"/>
      <c r="O15" s="73"/>
      <c r="P15" s="73"/>
      <c r="Q15" s="73"/>
      <c r="R15" s="74">
        <f t="shared" si="1"/>
        <v>0</v>
      </c>
      <c r="S15" s="75">
        <f t="shared" si="2"/>
        <v>0</v>
      </c>
    </row>
    <row r="16" spans="2:21" ht="18.75" x14ac:dyDescent="0.3">
      <c r="B16" s="10">
        <v>14</v>
      </c>
      <c r="C16" s="2">
        <v>8</v>
      </c>
      <c r="D16" s="2">
        <v>1</v>
      </c>
      <c r="E16" s="2"/>
      <c r="F16" s="2"/>
      <c r="G16" s="2"/>
      <c r="H16" s="2"/>
      <c r="I16" s="2"/>
      <c r="J16" s="51">
        <f t="shared" si="3"/>
        <v>9</v>
      </c>
      <c r="K16" s="8">
        <v>0</v>
      </c>
      <c r="L16" s="8"/>
      <c r="M16" s="8"/>
      <c r="N16" s="8"/>
      <c r="O16" s="8"/>
      <c r="P16" s="8"/>
      <c r="Q16" s="8"/>
      <c r="R16" s="6">
        <f t="shared" si="1"/>
        <v>0</v>
      </c>
      <c r="S16" s="4">
        <f t="shared" si="2"/>
        <v>9</v>
      </c>
    </row>
    <row r="17" spans="2:21" ht="18.75" x14ac:dyDescent="0.3">
      <c r="B17" s="72">
        <v>15</v>
      </c>
      <c r="C17" s="73"/>
      <c r="D17" s="73"/>
      <c r="E17" s="73"/>
      <c r="F17" s="73"/>
      <c r="G17" s="73"/>
      <c r="H17" s="73"/>
      <c r="I17" s="73"/>
      <c r="J17" s="74">
        <f t="shared" si="3"/>
        <v>0</v>
      </c>
      <c r="K17" s="73"/>
      <c r="L17" s="73"/>
      <c r="M17" s="73"/>
      <c r="N17" s="73"/>
      <c r="O17" s="73"/>
      <c r="P17" s="73"/>
      <c r="Q17" s="73"/>
      <c r="R17" s="74">
        <f t="shared" si="1"/>
        <v>0</v>
      </c>
      <c r="S17" s="75">
        <f t="shared" si="2"/>
        <v>0</v>
      </c>
    </row>
    <row r="18" spans="2:21" ht="18.75" x14ac:dyDescent="0.3">
      <c r="B18" s="72">
        <v>16</v>
      </c>
      <c r="C18" s="73"/>
      <c r="D18" s="73"/>
      <c r="E18" s="73"/>
      <c r="F18" s="73"/>
      <c r="G18" s="73"/>
      <c r="H18" s="73"/>
      <c r="I18" s="73"/>
      <c r="J18" s="74">
        <f t="shared" si="3"/>
        <v>0</v>
      </c>
      <c r="K18" s="73"/>
      <c r="L18" s="73"/>
      <c r="M18" s="73"/>
      <c r="N18" s="73"/>
      <c r="O18" s="73"/>
      <c r="P18" s="73"/>
      <c r="Q18" s="73"/>
      <c r="R18" s="74">
        <f t="shared" si="1"/>
        <v>0</v>
      </c>
      <c r="S18" s="75">
        <f t="shared" si="2"/>
        <v>0</v>
      </c>
    </row>
    <row r="19" spans="2:21" ht="18.75" x14ac:dyDescent="0.3">
      <c r="B19" s="10">
        <v>17</v>
      </c>
      <c r="C19" s="2">
        <v>38</v>
      </c>
      <c r="D19" s="2">
        <v>1</v>
      </c>
      <c r="E19" s="2">
        <v>1</v>
      </c>
      <c r="F19" s="2">
        <v>1</v>
      </c>
      <c r="G19" s="2"/>
      <c r="H19" s="2">
        <v>6</v>
      </c>
      <c r="I19" s="2">
        <v>1</v>
      </c>
      <c r="J19" s="51">
        <f t="shared" si="3"/>
        <v>48</v>
      </c>
      <c r="K19" s="8">
        <v>4</v>
      </c>
      <c r="L19" s="8"/>
      <c r="M19" s="8"/>
      <c r="N19" s="8"/>
      <c r="O19" s="8"/>
      <c r="P19" s="8"/>
      <c r="Q19" s="8"/>
      <c r="R19" s="6">
        <f t="shared" si="1"/>
        <v>4</v>
      </c>
      <c r="S19" s="4">
        <f t="shared" si="2"/>
        <v>52</v>
      </c>
      <c r="U19">
        <v>1</v>
      </c>
    </row>
    <row r="20" spans="2:21" ht="18.75" x14ac:dyDescent="0.3">
      <c r="B20" s="10">
        <v>18</v>
      </c>
      <c r="C20" s="2">
        <v>29</v>
      </c>
      <c r="D20" s="2">
        <v>1</v>
      </c>
      <c r="E20" s="2"/>
      <c r="F20" s="2"/>
      <c r="G20" s="2">
        <v>12</v>
      </c>
      <c r="H20" s="2"/>
      <c r="I20" s="2"/>
      <c r="J20" s="51">
        <f t="shared" si="3"/>
        <v>42</v>
      </c>
      <c r="K20" s="8">
        <v>9</v>
      </c>
      <c r="L20" s="8"/>
      <c r="M20" s="8"/>
      <c r="N20" s="8"/>
      <c r="O20" s="8"/>
      <c r="P20" s="8"/>
      <c r="Q20" s="8"/>
      <c r="R20" s="6">
        <f t="shared" si="1"/>
        <v>9</v>
      </c>
      <c r="S20" s="4">
        <f t="shared" si="2"/>
        <v>51</v>
      </c>
    </row>
    <row r="21" spans="2:21" ht="18.75" x14ac:dyDescent="0.3">
      <c r="B21" s="10">
        <v>19</v>
      </c>
      <c r="C21" s="2">
        <v>32</v>
      </c>
      <c r="D21" s="2">
        <v>1</v>
      </c>
      <c r="E21" s="2"/>
      <c r="F21" s="2">
        <v>1</v>
      </c>
      <c r="G21" s="2">
        <v>20</v>
      </c>
      <c r="H21" s="2"/>
      <c r="I21" s="2"/>
      <c r="J21" s="51">
        <f t="shared" si="3"/>
        <v>54</v>
      </c>
      <c r="K21" s="8">
        <v>9</v>
      </c>
      <c r="L21" s="8"/>
      <c r="M21" s="8"/>
      <c r="N21" s="8"/>
      <c r="O21" s="8"/>
      <c r="P21" s="8"/>
      <c r="Q21" s="8"/>
      <c r="R21" s="6">
        <f t="shared" si="1"/>
        <v>9</v>
      </c>
      <c r="S21" s="4">
        <f t="shared" si="2"/>
        <v>63</v>
      </c>
      <c r="U21">
        <v>1</v>
      </c>
    </row>
    <row r="22" spans="2:21" ht="18.75" x14ac:dyDescent="0.3">
      <c r="B22" s="10">
        <v>20</v>
      </c>
      <c r="C22" s="2">
        <v>45</v>
      </c>
      <c r="D22" s="2">
        <v>2</v>
      </c>
      <c r="E22" s="2">
        <v>1</v>
      </c>
      <c r="F22" s="2"/>
      <c r="G22" s="2"/>
      <c r="H22" s="2">
        <v>3</v>
      </c>
      <c r="I22" s="2"/>
      <c r="J22" s="51">
        <f t="shared" si="3"/>
        <v>51</v>
      </c>
      <c r="K22" s="8">
        <v>9</v>
      </c>
      <c r="L22" s="8"/>
      <c r="M22" s="8"/>
      <c r="N22" s="8"/>
      <c r="O22" s="8"/>
      <c r="P22" s="8"/>
      <c r="Q22" s="8"/>
      <c r="R22" s="6">
        <f t="shared" si="1"/>
        <v>9</v>
      </c>
      <c r="S22" s="4">
        <f t="shared" si="2"/>
        <v>60</v>
      </c>
    </row>
    <row r="23" spans="2:21" ht="18.75" x14ac:dyDescent="0.3">
      <c r="B23" s="10">
        <v>21</v>
      </c>
      <c r="C23" s="2">
        <v>8</v>
      </c>
      <c r="D23" s="2"/>
      <c r="E23" s="2"/>
      <c r="F23" s="2"/>
      <c r="G23" s="2"/>
      <c r="H23" s="2">
        <v>1</v>
      </c>
      <c r="I23" s="2"/>
      <c r="J23" s="51">
        <f t="shared" si="3"/>
        <v>9</v>
      </c>
      <c r="K23" s="8">
        <v>3</v>
      </c>
      <c r="L23" s="8"/>
      <c r="M23" s="8"/>
      <c r="N23" s="8"/>
      <c r="O23" s="8"/>
      <c r="P23" s="8"/>
      <c r="Q23" s="8"/>
      <c r="R23" s="6">
        <f t="shared" si="1"/>
        <v>3</v>
      </c>
      <c r="S23" s="4">
        <f t="shared" si="2"/>
        <v>12</v>
      </c>
    </row>
    <row r="24" spans="2:21" ht="18.75" x14ac:dyDescent="0.3">
      <c r="B24" s="72">
        <v>22</v>
      </c>
      <c r="C24" s="73"/>
      <c r="D24" s="73"/>
      <c r="E24" s="73"/>
      <c r="F24" s="73"/>
      <c r="G24" s="73"/>
      <c r="H24" s="73"/>
      <c r="I24" s="73"/>
      <c r="J24" s="74">
        <f t="shared" si="3"/>
        <v>0</v>
      </c>
      <c r="K24" s="73"/>
      <c r="L24" s="73"/>
      <c r="M24" s="73"/>
      <c r="N24" s="73"/>
      <c r="O24" s="73"/>
      <c r="P24" s="73"/>
      <c r="Q24" s="73"/>
      <c r="R24" s="74">
        <f t="shared" si="1"/>
        <v>0</v>
      </c>
      <c r="S24" s="75">
        <f t="shared" si="2"/>
        <v>0</v>
      </c>
    </row>
    <row r="25" spans="2:21" ht="18.75" x14ac:dyDescent="0.3">
      <c r="B25" s="10">
        <v>23</v>
      </c>
      <c r="C25" s="2">
        <v>13</v>
      </c>
      <c r="D25" s="2">
        <v>2</v>
      </c>
      <c r="E25" s="2"/>
      <c r="F25" s="2"/>
      <c r="G25" s="2">
        <v>28</v>
      </c>
      <c r="H25" s="2">
        <v>2</v>
      </c>
      <c r="I25" s="2"/>
      <c r="J25" s="51">
        <f t="shared" si="3"/>
        <v>45</v>
      </c>
      <c r="K25" s="8">
        <v>4</v>
      </c>
      <c r="L25" s="8"/>
      <c r="M25" s="8"/>
      <c r="N25" s="8"/>
      <c r="O25" s="8"/>
      <c r="P25" s="8"/>
      <c r="Q25" s="8"/>
      <c r="R25" s="6">
        <f t="shared" si="1"/>
        <v>4</v>
      </c>
      <c r="S25" s="4">
        <f t="shared" si="2"/>
        <v>49</v>
      </c>
    </row>
    <row r="26" spans="2:21" ht="18.75" x14ac:dyDescent="0.3">
      <c r="B26" s="10">
        <v>24</v>
      </c>
      <c r="C26" s="2">
        <v>14</v>
      </c>
      <c r="D26" s="2"/>
      <c r="E26" s="2"/>
      <c r="F26" s="2">
        <v>1</v>
      </c>
      <c r="G26" s="2">
        <v>32</v>
      </c>
      <c r="H26" s="2"/>
      <c r="I26" s="2"/>
      <c r="J26" s="51">
        <f>SUM(C26:I26)</f>
        <v>47</v>
      </c>
      <c r="K26" s="8">
        <v>5</v>
      </c>
      <c r="L26" s="8"/>
      <c r="M26" s="8"/>
      <c r="N26" s="8"/>
      <c r="O26" s="8"/>
      <c r="P26" s="8"/>
      <c r="Q26" s="8"/>
      <c r="R26" s="6">
        <f>SUM(K26:Q26)</f>
        <v>5</v>
      </c>
      <c r="S26" s="4">
        <f>+R26+J26</f>
        <v>52</v>
      </c>
      <c r="U26">
        <v>1</v>
      </c>
    </row>
    <row r="27" spans="2:21" ht="18.75" x14ac:dyDescent="0.3">
      <c r="B27" s="10">
        <v>25</v>
      </c>
      <c r="C27" s="2">
        <v>4</v>
      </c>
      <c r="D27" s="2"/>
      <c r="E27" s="2"/>
      <c r="F27" s="2"/>
      <c r="G27" s="2">
        <v>31</v>
      </c>
      <c r="H27" s="2">
        <v>2</v>
      </c>
      <c r="I27" s="2"/>
      <c r="J27" s="51">
        <f t="shared" si="3"/>
        <v>37</v>
      </c>
      <c r="K27" s="8">
        <v>18</v>
      </c>
      <c r="L27" s="8"/>
      <c r="M27" s="8"/>
      <c r="N27" s="8"/>
      <c r="O27" s="8"/>
      <c r="P27" s="8"/>
      <c r="Q27" s="8"/>
      <c r="R27" s="6">
        <f t="shared" si="1"/>
        <v>18</v>
      </c>
      <c r="S27" s="4">
        <f t="shared" si="2"/>
        <v>55</v>
      </c>
    </row>
    <row r="28" spans="2:21" ht="18.75" x14ac:dyDescent="0.3">
      <c r="B28" s="10">
        <v>26</v>
      </c>
      <c r="C28" s="2">
        <v>11</v>
      </c>
      <c r="D28" s="2"/>
      <c r="E28" s="2"/>
      <c r="F28" s="2"/>
      <c r="G28" s="2">
        <v>7</v>
      </c>
      <c r="H28" s="2"/>
      <c r="I28" s="2"/>
      <c r="J28" s="51">
        <f t="shared" si="3"/>
        <v>18</v>
      </c>
      <c r="K28" s="8">
        <v>20</v>
      </c>
      <c r="L28" s="8"/>
      <c r="M28" s="8"/>
      <c r="N28" s="8"/>
      <c r="O28" s="8"/>
      <c r="P28" s="8"/>
      <c r="Q28" s="8"/>
      <c r="R28" s="6">
        <f t="shared" si="1"/>
        <v>20</v>
      </c>
      <c r="S28" s="4">
        <f t="shared" si="2"/>
        <v>38</v>
      </c>
    </row>
    <row r="29" spans="2:21" ht="18.75" x14ac:dyDescent="0.3">
      <c r="B29" s="10">
        <v>27</v>
      </c>
      <c r="C29" s="2">
        <v>9</v>
      </c>
      <c r="D29" s="2"/>
      <c r="E29" s="2"/>
      <c r="F29" s="2"/>
      <c r="G29" s="2"/>
      <c r="H29" s="2">
        <v>3</v>
      </c>
      <c r="I29" s="2"/>
      <c r="J29" s="51">
        <f t="shared" si="3"/>
        <v>12</v>
      </c>
      <c r="K29" s="8">
        <v>16</v>
      </c>
      <c r="L29" s="8"/>
      <c r="M29" s="8"/>
      <c r="N29" s="8"/>
      <c r="O29" s="8"/>
      <c r="P29" s="8"/>
      <c r="Q29" s="8"/>
      <c r="R29" s="6">
        <f t="shared" si="1"/>
        <v>16</v>
      </c>
      <c r="S29" s="4">
        <f t="shared" si="2"/>
        <v>28</v>
      </c>
    </row>
    <row r="30" spans="2:21" ht="18.75" x14ac:dyDescent="0.3">
      <c r="B30" s="10">
        <v>28</v>
      </c>
      <c r="C30" s="2">
        <v>7</v>
      </c>
      <c r="D30" s="2"/>
      <c r="E30" s="2"/>
      <c r="F30" s="2"/>
      <c r="G30" s="2"/>
      <c r="H30" s="2">
        <v>1</v>
      </c>
      <c r="I30" s="2"/>
      <c r="J30" s="51">
        <f t="shared" si="3"/>
        <v>8</v>
      </c>
      <c r="K30" s="8">
        <v>4</v>
      </c>
      <c r="L30" s="8"/>
      <c r="M30" s="8"/>
      <c r="N30" s="8"/>
      <c r="O30" s="8"/>
      <c r="P30" s="8"/>
      <c r="Q30" s="8"/>
      <c r="R30" s="6">
        <f t="shared" si="1"/>
        <v>4</v>
      </c>
      <c r="S30" s="4">
        <f t="shared" si="2"/>
        <v>12</v>
      </c>
    </row>
    <row r="31" spans="2:21" ht="18.75" x14ac:dyDescent="0.3">
      <c r="B31" s="72">
        <v>29</v>
      </c>
      <c r="C31" s="73"/>
      <c r="D31" s="73"/>
      <c r="E31" s="73"/>
      <c r="F31" s="73"/>
      <c r="G31" s="73"/>
      <c r="H31" s="73"/>
      <c r="I31" s="73"/>
      <c r="J31" s="74">
        <f t="shared" si="3"/>
        <v>0</v>
      </c>
      <c r="K31" s="73"/>
      <c r="L31" s="73"/>
      <c r="M31" s="73"/>
      <c r="N31" s="73"/>
      <c r="O31" s="73"/>
      <c r="P31" s="73"/>
      <c r="Q31" s="73"/>
      <c r="R31" s="74">
        <f t="shared" si="1"/>
        <v>0</v>
      </c>
      <c r="S31" s="75">
        <f t="shared" si="2"/>
        <v>0</v>
      </c>
    </row>
    <row r="32" spans="2:21" ht="18.75" x14ac:dyDescent="0.3">
      <c r="B32" s="10">
        <v>30</v>
      </c>
      <c r="C32" s="2">
        <v>50</v>
      </c>
      <c r="D32" s="2">
        <v>2</v>
      </c>
      <c r="E32" s="2"/>
      <c r="F32" s="2"/>
      <c r="G32" s="2"/>
      <c r="H32" s="2">
        <v>3</v>
      </c>
      <c r="I32" s="2"/>
      <c r="J32" s="51">
        <f t="shared" si="3"/>
        <v>55</v>
      </c>
      <c r="K32" s="8">
        <v>8</v>
      </c>
      <c r="L32" s="8"/>
      <c r="M32" s="8"/>
      <c r="N32" s="8"/>
      <c r="O32" s="8"/>
      <c r="P32" s="8"/>
      <c r="Q32" s="8"/>
      <c r="R32" s="6">
        <f t="shared" si="1"/>
        <v>8</v>
      </c>
      <c r="S32" s="4">
        <f t="shared" si="2"/>
        <v>63</v>
      </c>
    </row>
    <row r="33" spans="2:21" ht="18.75" x14ac:dyDescent="0.3">
      <c r="B33" s="10">
        <v>31</v>
      </c>
      <c r="C33" s="2">
        <v>50</v>
      </c>
      <c r="D33" s="2">
        <v>2</v>
      </c>
      <c r="E33" s="2"/>
      <c r="F33" s="2">
        <v>1</v>
      </c>
      <c r="G33" s="2"/>
      <c r="H33" s="2">
        <v>1</v>
      </c>
      <c r="I33" s="2"/>
      <c r="J33" s="51">
        <f t="shared" si="3"/>
        <v>54</v>
      </c>
      <c r="K33" s="8">
        <v>14</v>
      </c>
      <c r="L33" s="8"/>
      <c r="M33" s="8"/>
      <c r="N33" s="8"/>
      <c r="O33" s="8"/>
      <c r="P33" s="8"/>
      <c r="Q33" s="8"/>
      <c r="R33" s="6">
        <f t="shared" si="1"/>
        <v>14</v>
      </c>
      <c r="S33" s="4">
        <f t="shared" si="2"/>
        <v>68</v>
      </c>
      <c r="U33">
        <v>1</v>
      </c>
    </row>
    <row r="34" spans="2:21" ht="18.75" x14ac:dyDescent="0.3">
      <c r="B34" s="10"/>
      <c r="C34" s="2"/>
      <c r="D34" s="2"/>
      <c r="E34" s="2"/>
      <c r="F34" s="2"/>
      <c r="G34" s="2"/>
      <c r="H34" s="2"/>
      <c r="I34" s="2"/>
      <c r="J34" s="51">
        <f t="shared" ref="J34" si="6">SUM(C34:I34)</f>
        <v>0</v>
      </c>
      <c r="K34" s="8"/>
      <c r="L34" s="8"/>
      <c r="M34" s="8"/>
      <c r="N34" s="8"/>
      <c r="O34" s="8"/>
      <c r="P34" s="8"/>
      <c r="Q34" s="8"/>
      <c r="R34" s="6">
        <f t="shared" ref="R34:R35" si="7">SUM(K34:Q34)</f>
        <v>0</v>
      </c>
      <c r="S34" s="4">
        <f t="shared" si="2"/>
        <v>0</v>
      </c>
    </row>
    <row r="35" spans="2:21" ht="18.75" x14ac:dyDescent="0.3">
      <c r="B35" s="58" t="s">
        <v>10</v>
      </c>
      <c r="C35" s="59">
        <f t="shared" ref="C35:I35" si="8">SUM(C3:C34)</f>
        <v>726</v>
      </c>
      <c r="D35" s="59">
        <f t="shared" si="8"/>
        <v>34</v>
      </c>
      <c r="E35" s="59">
        <f t="shared" si="8"/>
        <v>4</v>
      </c>
      <c r="F35" s="59">
        <f t="shared" si="8"/>
        <v>10</v>
      </c>
      <c r="G35" s="59">
        <f t="shared" si="8"/>
        <v>130</v>
      </c>
      <c r="H35" s="59">
        <f t="shared" si="8"/>
        <v>35</v>
      </c>
      <c r="I35" s="59">
        <f t="shared" si="8"/>
        <v>1</v>
      </c>
      <c r="J35" s="51">
        <f>SUM(C35:I35)</f>
        <v>940</v>
      </c>
      <c r="K35" s="59">
        <f t="shared" ref="K35:Q35" si="9">SUM(K3:K34)</f>
        <v>218</v>
      </c>
      <c r="L35" s="59">
        <f t="shared" si="9"/>
        <v>0</v>
      </c>
      <c r="M35" s="59">
        <f t="shared" si="9"/>
        <v>0</v>
      </c>
      <c r="N35" s="59">
        <f t="shared" si="9"/>
        <v>0</v>
      </c>
      <c r="O35" s="59">
        <f t="shared" si="9"/>
        <v>0</v>
      </c>
      <c r="P35" s="59">
        <f t="shared" si="9"/>
        <v>0</v>
      </c>
      <c r="Q35" s="59">
        <f t="shared" si="9"/>
        <v>0</v>
      </c>
      <c r="R35" s="6">
        <f t="shared" si="7"/>
        <v>218</v>
      </c>
      <c r="S35" s="4">
        <f>+J35+R35</f>
        <v>1158</v>
      </c>
      <c r="T35" s="60" t="s">
        <v>11</v>
      </c>
    </row>
    <row r="36" spans="2:21" ht="18.75" x14ac:dyDescent="0.25">
      <c r="B36" s="7"/>
      <c r="C36" s="70">
        <f t="shared" ref="C36:J36" si="10">C35/$J$35</f>
        <v>0.77234042553191484</v>
      </c>
      <c r="D36" s="70">
        <f t="shared" si="10"/>
        <v>3.6170212765957444E-2</v>
      </c>
      <c r="E36" s="70">
        <f t="shared" si="10"/>
        <v>4.2553191489361703E-3</v>
      </c>
      <c r="F36" s="70">
        <f t="shared" si="10"/>
        <v>1.0638297872340425E-2</v>
      </c>
      <c r="G36" s="70">
        <f t="shared" si="10"/>
        <v>0.13829787234042554</v>
      </c>
      <c r="H36" s="70">
        <f t="shared" si="10"/>
        <v>3.7234042553191488E-2</v>
      </c>
      <c r="I36" s="70">
        <f t="shared" si="10"/>
        <v>1.0638297872340426E-3</v>
      </c>
      <c r="J36" s="70">
        <f t="shared" si="10"/>
        <v>1</v>
      </c>
      <c r="K36" s="71">
        <f t="shared" ref="K36:R36" si="11">K35/$R$35</f>
        <v>1</v>
      </c>
      <c r="L36" s="71">
        <f t="shared" si="11"/>
        <v>0</v>
      </c>
      <c r="M36" s="71">
        <f t="shared" si="11"/>
        <v>0</v>
      </c>
      <c r="N36" s="71">
        <f t="shared" si="11"/>
        <v>0</v>
      </c>
      <c r="O36" s="71">
        <f t="shared" si="11"/>
        <v>0</v>
      </c>
      <c r="P36" s="71">
        <f t="shared" si="11"/>
        <v>0</v>
      </c>
      <c r="Q36" s="71">
        <f t="shared" si="11"/>
        <v>0</v>
      </c>
      <c r="R36" s="71">
        <f t="shared" si="11"/>
        <v>1</v>
      </c>
    </row>
    <row r="37" spans="2:21" ht="15.75" thickBot="1" x14ac:dyDescent="0.3"/>
    <row r="38" spans="2:21" ht="16.5" thickBot="1" x14ac:dyDescent="0.3">
      <c r="B38" s="80" t="s">
        <v>37</v>
      </c>
      <c r="C38" s="81"/>
      <c r="D38" s="81"/>
      <c r="E38" s="81"/>
      <c r="F38" s="82"/>
      <c r="H38" s="33"/>
      <c r="I38" s="33"/>
      <c r="J38" s="33"/>
      <c r="K38" s="33"/>
      <c r="L38" s="33"/>
      <c r="M38" s="83"/>
      <c r="N38" s="83"/>
      <c r="O38" s="83"/>
      <c r="P38" s="83"/>
      <c r="Q38" s="33"/>
    </row>
    <row r="39" spans="2:21" ht="18.75" x14ac:dyDescent="0.3">
      <c r="B39" s="66" t="s">
        <v>12</v>
      </c>
      <c r="C39" s="84" t="s">
        <v>13</v>
      </c>
      <c r="D39" s="85"/>
      <c r="E39" s="85"/>
      <c r="F39" s="86"/>
      <c r="G39" s="12"/>
      <c r="H39" s="28"/>
      <c r="I39" s="28"/>
      <c r="J39" s="28"/>
      <c r="K39" s="28"/>
      <c r="M39" s="77"/>
      <c r="N39" s="77"/>
      <c r="O39" s="77"/>
      <c r="P39" s="77"/>
    </row>
    <row r="40" spans="2:21" ht="37.5" x14ac:dyDescent="0.3">
      <c r="B40" s="68" t="s">
        <v>15</v>
      </c>
      <c r="C40" s="87">
        <f>+J35</f>
        <v>940</v>
      </c>
      <c r="D40" s="88"/>
      <c r="E40" s="89"/>
      <c r="F40" s="39">
        <f>C40/C42</f>
        <v>0.81174438687392059</v>
      </c>
      <c r="G40" s="12" t="s">
        <v>16</v>
      </c>
      <c r="H40" s="57"/>
      <c r="I40" s="57"/>
      <c r="J40" s="56"/>
      <c r="K40" s="55"/>
      <c r="M40" s="76"/>
      <c r="N40" s="76"/>
      <c r="O40" s="56"/>
      <c r="P40" s="55"/>
    </row>
    <row r="41" spans="2:21" ht="37.5" x14ac:dyDescent="0.3">
      <c r="B41" s="69" t="s">
        <v>18</v>
      </c>
      <c r="C41" s="90">
        <f>+R35</f>
        <v>218</v>
      </c>
      <c r="D41" s="91"/>
      <c r="E41" s="92"/>
      <c r="F41" s="41">
        <f>C41/C42</f>
        <v>0.18825561312607944</v>
      </c>
      <c r="G41" s="12"/>
      <c r="H41" s="57"/>
      <c r="I41" s="57"/>
      <c r="J41" s="56"/>
      <c r="K41" s="55"/>
      <c r="L41" s="28"/>
      <c r="M41" s="76"/>
      <c r="N41" s="76"/>
      <c r="O41" s="56"/>
      <c r="P41" s="55"/>
    </row>
    <row r="42" spans="2:21" ht="19.5" thickBot="1" x14ac:dyDescent="0.35">
      <c r="B42" s="67" t="s">
        <v>10</v>
      </c>
      <c r="C42" s="93">
        <f>+C41+C40</f>
        <v>1158</v>
      </c>
      <c r="D42" s="94"/>
      <c r="E42" s="95"/>
      <c r="F42" s="43">
        <f>SUM(F40:F41)</f>
        <v>1</v>
      </c>
      <c r="G42" s="12"/>
      <c r="H42" s="57"/>
      <c r="I42" s="57"/>
      <c r="J42" s="56"/>
      <c r="K42" s="55"/>
      <c r="L42" s="27"/>
      <c r="M42" s="76"/>
      <c r="N42" s="76"/>
      <c r="O42" s="56"/>
      <c r="P42" s="55"/>
    </row>
    <row r="43" spans="2:21" ht="18.75" x14ac:dyDescent="0.25">
      <c r="C43" s="1"/>
      <c r="H43" s="28"/>
      <c r="I43" s="28"/>
      <c r="J43" s="28"/>
      <c r="K43" s="28"/>
      <c r="L43" s="27"/>
      <c r="M43" s="77"/>
      <c r="N43" s="77"/>
      <c r="O43" s="77"/>
      <c r="P43" s="77"/>
    </row>
    <row r="44" spans="2:21" ht="18.75" x14ac:dyDescent="0.25">
      <c r="H44" s="77"/>
      <c r="I44" s="77"/>
      <c r="J44" s="77"/>
      <c r="K44" s="77"/>
    </row>
    <row r="45" spans="2:21" ht="15.75" x14ac:dyDescent="0.25">
      <c r="H45" s="76"/>
      <c r="I45" s="76"/>
      <c r="J45" s="54"/>
      <c r="K45" s="55"/>
    </row>
    <row r="46" spans="2:21" ht="15.75" x14ac:dyDescent="0.25">
      <c r="H46" s="76"/>
      <c r="I46" s="76"/>
      <c r="J46" s="54"/>
      <c r="K46" s="55"/>
    </row>
    <row r="47" spans="2:21" ht="15.75" x14ac:dyDescent="0.25">
      <c r="H47" s="76"/>
      <c r="I47" s="76"/>
      <c r="J47" s="54"/>
      <c r="K47" s="55"/>
    </row>
  </sheetData>
  <mergeCells count="17">
    <mergeCell ref="H45:I45"/>
    <mergeCell ref="H46:I46"/>
    <mergeCell ref="H47:I47"/>
    <mergeCell ref="H44:K44"/>
    <mergeCell ref="C42:E42"/>
    <mergeCell ref="M42:N42"/>
    <mergeCell ref="M43:P43"/>
    <mergeCell ref="K1:R1"/>
    <mergeCell ref="C1:J1"/>
    <mergeCell ref="M39:P39"/>
    <mergeCell ref="M40:N40"/>
    <mergeCell ref="M41:N41"/>
    <mergeCell ref="B38:F38"/>
    <mergeCell ref="M38:P38"/>
    <mergeCell ref="C39:F39"/>
    <mergeCell ref="C40:E40"/>
    <mergeCell ref="C41:E41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O7"/>
  <sheetViews>
    <sheetView workbookViewId="0">
      <selection activeCell="B11" sqref="B11"/>
    </sheetView>
  </sheetViews>
  <sheetFormatPr baseColWidth="10" defaultColWidth="11.42578125" defaultRowHeight="15" x14ac:dyDescent="0.25"/>
  <sheetData>
    <row r="3" spans="1:15" ht="20.25" customHeight="1" x14ac:dyDescent="0.25">
      <c r="A3" s="25" t="s">
        <v>22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9"/>
    </row>
    <row r="4" spans="1:15" ht="20.25" customHeight="1" x14ac:dyDescent="0.25">
      <c r="A4" s="26"/>
      <c r="B4" s="22"/>
      <c r="C4" s="13"/>
      <c r="D4" s="13"/>
      <c r="E4" s="13"/>
      <c r="F4" s="22"/>
      <c r="G4" s="22"/>
      <c r="H4" s="22"/>
      <c r="I4" s="22"/>
      <c r="J4" s="22"/>
      <c r="K4" s="22"/>
      <c r="L4" s="22"/>
      <c r="M4" s="22"/>
      <c r="N4" s="22"/>
      <c r="O4" s="23"/>
    </row>
    <row r="5" spans="1:15" ht="20.25" customHeight="1" x14ac:dyDescent="0.25">
      <c r="A5" s="25" t="s">
        <v>23</v>
      </c>
      <c r="B5" s="15"/>
      <c r="C5" s="15"/>
      <c r="D5" s="16"/>
      <c r="E5" s="17"/>
      <c r="F5" s="20"/>
      <c r="G5" s="24"/>
      <c r="H5" s="5"/>
      <c r="I5" s="5"/>
      <c r="J5" s="5"/>
      <c r="K5" s="24"/>
      <c r="L5" s="24"/>
      <c r="M5" s="24"/>
      <c r="N5" s="24"/>
      <c r="O5" s="24"/>
    </row>
    <row r="6" spans="1:15" ht="20.25" customHeight="1" x14ac:dyDescent="0.25">
      <c r="A6" s="26"/>
      <c r="B6" s="14"/>
      <c r="C6" s="9"/>
      <c r="D6" s="9"/>
      <c r="E6" s="9"/>
      <c r="F6" s="21"/>
      <c r="G6" s="9"/>
      <c r="H6" s="8"/>
      <c r="I6" s="8"/>
      <c r="J6" s="8"/>
      <c r="K6" s="9"/>
      <c r="L6" s="9"/>
      <c r="M6" s="9"/>
      <c r="N6" s="9"/>
      <c r="O6" s="9"/>
    </row>
    <row r="7" spans="1:15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T29"/>
  <sheetViews>
    <sheetView workbookViewId="0">
      <selection activeCell="G19" sqref="G19:H19"/>
    </sheetView>
  </sheetViews>
  <sheetFormatPr baseColWidth="10" defaultRowHeight="15" x14ac:dyDescent="0.25"/>
  <cols>
    <col min="1" max="1" width="16" customWidth="1"/>
    <col min="2" max="2" width="4.140625" customWidth="1"/>
    <col min="3" max="3" width="1.140625" customWidth="1"/>
    <col min="4" max="4" width="9.5703125" customWidth="1"/>
    <col min="5" max="5" width="8.85546875" customWidth="1"/>
    <col min="6" max="6" width="2.28515625" customWidth="1"/>
    <col min="7" max="7" width="7" customWidth="1"/>
    <col min="8" max="8" width="8.7109375" customWidth="1"/>
    <col min="9" max="9" width="8" customWidth="1"/>
    <col min="10" max="10" width="8.140625" customWidth="1"/>
    <col min="11" max="11" width="1.28515625" customWidth="1"/>
    <col min="12" max="12" width="8.7109375" customWidth="1"/>
    <col min="13" max="13" width="6.7109375" customWidth="1"/>
    <col min="14" max="14" width="7.7109375" customWidth="1"/>
    <col min="15" max="15" width="8.42578125" customWidth="1"/>
    <col min="16" max="16" width="1.42578125" customWidth="1"/>
    <col min="17" max="17" width="8.5703125" customWidth="1"/>
    <col min="18" max="18" width="7.7109375" customWidth="1"/>
    <col min="19" max="19" width="8.85546875" customWidth="1"/>
    <col min="20" max="20" width="8.140625" customWidth="1"/>
  </cols>
  <sheetData>
    <row r="2" spans="1:20" ht="15.75" thickBot="1" x14ac:dyDescent="0.3"/>
    <row r="3" spans="1:20" ht="16.5" customHeight="1" thickBot="1" x14ac:dyDescent="0.3">
      <c r="A3" s="80" t="s">
        <v>25</v>
      </c>
      <c r="B3" s="81"/>
      <c r="C3" s="81"/>
      <c r="D3" s="81"/>
      <c r="E3" s="82"/>
      <c r="G3" s="80" t="s">
        <v>25</v>
      </c>
      <c r="H3" s="81"/>
      <c r="I3" s="81"/>
      <c r="J3" s="82"/>
      <c r="K3" s="33"/>
      <c r="L3" s="80" t="s">
        <v>26</v>
      </c>
      <c r="M3" s="81"/>
      <c r="N3" s="81"/>
      <c r="O3" s="82"/>
      <c r="Q3" s="80" t="s">
        <v>30</v>
      </c>
      <c r="R3" s="81"/>
      <c r="S3" s="81"/>
      <c r="T3" s="82"/>
    </row>
    <row r="4" spans="1:20" ht="18.75" x14ac:dyDescent="0.3">
      <c r="A4" s="37" t="s">
        <v>12</v>
      </c>
      <c r="B4" s="84" t="s">
        <v>13</v>
      </c>
      <c r="C4" s="85"/>
      <c r="D4" s="85"/>
      <c r="E4" s="86"/>
      <c r="F4" s="12"/>
      <c r="G4" s="111" t="s">
        <v>14</v>
      </c>
      <c r="H4" s="112"/>
      <c r="I4" s="112"/>
      <c r="J4" s="113"/>
      <c r="L4" s="111" t="s">
        <v>14</v>
      </c>
      <c r="M4" s="112"/>
      <c r="N4" s="112"/>
      <c r="O4" s="113"/>
      <c r="Q4" s="111" t="s">
        <v>14</v>
      </c>
      <c r="R4" s="112"/>
      <c r="S4" s="112"/>
      <c r="T4" s="113"/>
    </row>
    <row r="5" spans="1:20" ht="18.75" x14ac:dyDescent="0.3">
      <c r="A5" s="38" t="s">
        <v>15</v>
      </c>
      <c r="B5" s="87">
        <v>87</v>
      </c>
      <c r="C5" s="88"/>
      <c r="D5" s="89"/>
      <c r="E5" s="39">
        <f>B5/B7</f>
        <v>0.82857142857142863</v>
      </c>
      <c r="F5" s="12" t="s">
        <v>16</v>
      </c>
      <c r="G5" s="96" t="s">
        <v>17</v>
      </c>
      <c r="H5" s="97"/>
      <c r="I5" s="31">
        <v>18.8</v>
      </c>
      <c r="J5" s="34">
        <f>I5/I7</f>
        <v>0.39085239085239087</v>
      </c>
      <c r="L5" s="96" t="s">
        <v>17</v>
      </c>
      <c r="M5" s="97"/>
      <c r="N5" s="31">
        <v>7.3</v>
      </c>
      <c r="O5" s="34">
        <f>N5/N7</f>
        <v>0.15051546391752577</v>
      </c>
      <c r="Q5" s="96" t="s">
        <v>17</v>
      </c>
      <c r="R5" s="97"/>
      <c r="S5" s="31">
        <f>N5+I5</f>
        <v>26.1</v>
      </c>
      <c r="T5" s="34">
        <f>S5/S7</f>
        <v>0.27018633540372672</v>
      </c>
    </row>
    <row r="6" spans="1:20" ht="18.75" x14ac:dyDescent="0.3">
      <c r="A6" s="40" t="s">
        <v>18</v>
      </c>
      <c r="B6" s="90">
        <v>18</v>
      </c>
      <c r="C6" s="91"/>
      <c r="D6" s="92"/>
      <c r="E6" s="41">
        <f>B6/B7</f>
        <v>0.17142857142857143</v>
      </c>
      <c r="F6" s="12"/>
      <c r="G6" s="96" t="s">
        <v>19</v>
      </c>
      <c r="H6" s="97"/>
      <c r="I6" s="31">
        <v>29.3</v>
      </c>
      <c r="J6" s="34">
        <f>I6/I7</f>
        <v>0.60914760914760913</v>
      </c>
      <c r="K6" s="28"/>
      <c r="L6" s="96" t="s">
        <v>19</v>
      </c>
      <c r="M6" s="97"/>
      <c r="N6" s="31">
        <v>41.2</v>
      </c>
      <c r="O6" s="34">
        <f>N6/N7</f>
        <v>0.84948453608247432</v>
      </c>
      <c r="Q6" s="96" t="s">
        <v>19</v>
      </c>
      <c r="R6" s="97"/>
      <c r="S6" s="31">
        <f t="shared" ref="S6:S7" si="0">N6+I6</f>
        <v>70.5</v>
      </c>
      <c r="T6" s="34">
        <f>S6/S7</f>
        <v>0.72981366459627328</v>
      </c>
    </row>
    <row r="7" spans="1:20" ht="19.5" thickBot="1" x14ac:dyDescent="0.35">
      <c r="A7" s="42" t="s">
        <v>10</v>
      </c>
      <c r="B7" s="93">
        <f>B5+B6</f>
        <v>105</v>
      </c>
      <c r="C7" s="94"/>
      <c r="D7" s="95"/>
      <c r="E7" s="43">
        <f>SUM(E5:E6)</f>
        <v>1</v>
      </c>
      <c r="F7" s="12"/>
      <c r="G7" s="103" t="s">
        <v>10</v>
      </c>
      <c r="H7" s="104"/>
      <c r="I7" s="30">
        <f>SUM(I5:I6)</f>
        <v>48.1</v>
      </c>
      <c r="J7" s="35">
        <f>SUM(J5:J6)</f>
        <v>1</v>
      </c>
      <c r="K7" s="27"/>
      <c r="L7" s="103" t="s">
        <v>10</v>
      </c>
      <c r="M7" s="104"/>
      <c r="N7" s="30">
        <f>N5+N6</f>
        <v>48.5</v>
      </c>
      <c r="O7" s="35">
        <f>SUM(O5:O6)</f>
        <v>1</v>
      </c>
      <c r="Q7" s="103" t="s">
        <v>10</v>
      </c>
      <c r="R7" s="104"/>
      <c r="S7" s="30">
        <f t="shared" si="0"/>
        <v>96.6</v>
      </c>
      <c r="T7" s="35">
        <f>SUM(T5:T6)</f>
        <v>1</v>
      </c>
    </row>
    <row r="8" spans="1:20" ht="19.5" thickBot="1" x14ac:dyDescent="0.3">
      <c r="B8" s="1"/>
      <c r="G8" s="100" t="s">
        <v>20</v>
      </c>
      <c r="H8" s="101"/>
      <c r="I8" s="101"/>
      <c r="J8" s="102"/>
      <c r="K8" s="27"/>
      <c r="L8" s="100" t="s">
        <v>20</v>
      </c>
      <c r="M8" s="101"/>
      <c r="N8" s="101"/>
      <c r="O8" s="102"/>
      <c r="Q8" s="100" t="s">
        <v>20</v>
      </c>
      <c r="R8" s="101"/>
      <c r="S8" s="101"/>
      <c r="T8" s="102"/>
    </row>
    <row r="9" spans="1:20" ht="19.5" customHeight="1" thickBot="1" x14ac:dyDescent="0.3">
      <c r="A9" s="80" t="s">
        <v>24</v>
      </c>
      <c r="B9" s="81"/>
      <c r="C9" s="81"/>
      <c r="D9" s="81"/>
      <c r="E9" s="82"/>
      <c r="G9" s="96" t="s">
        <v>17</v>
      </c>
      <c r="H9" s="97"/>
      <c r="I9" s="31">
        <v>27.4</v>
      </c>
      <c r="J9" s="34">
        <f>I9/I11</f>
        <v>0.17287066246056781</v>
      </c>
      <c r="K9" s="27"/>
      <c r="L9" s="96" t="s">
        <v>17</v>
      </c>
      <c r="M9" s="97"/>
      <c r="N9" s="31">
        <v>2.9</v>
      </c>
      <c r="O9" s="34">
        <f>N9/N11</f>
        <v>5.5662188099808059E-2</v>
      </c>
      <c r="Q9" s="96" t="s">
        <v>17</v>
      </c>
      <c r="R9" s="97"/>
      <c r="S9" s="31">
        <f>N9+I9</f>
        <v>30.299999999999997</v>
      </c>
      <c r="T9" s="34">
        <f>S9/S11</f>
        <v>0.14387464387464385</v>
      </c>
    </row>
    <row r="10" spans="1:20" ht="18.75" x14ac:dyDescent="0.25">
      <c r="A10" s="37" t="s">
        <v>12</v>
      </c>
      <c r="B10" s="84" t="s">
        <v>13</v>
      </c>
      <c r="C10" s="85"/>
      <c r="D10" s="85"/>
      <c r="E10" s="86"/>
      <c r="G10" s="96" t="s">
        <v>19</v>
      </c>
      <c r="H10" s="97"/>
      <c r="I10" s="31">
        <v>131.1</v>
      </c>
      <c r="J10" s="34">
        <f>I10/I11</f>
        <v>0.82712933753943219</v>
      </c>
      <c r="L10" s="96" t="s">
        <v>19</v>
      </c>
      <c r="M10" s="97"/>
      <c r="N10" s="31">
        <v>49.2</v>
      </c>
      <c r="O10" s="34">
        <f>N10/N11</f>
        <v>0.94433781190019195</v>
      </c>
      <c r="Q10" s="96" t="s">
        <v>19</v>
      </c>
      <c r="R10" s="97"/>
      <c r="S10" s="31">
        <f t="shared" ref="S10:S11" si="1">N10+I10</f>
        <v>180.3</v>
      </c>
      <c r="T10" s="34">
        <f>S10/S11</f>
        <v>0.85612535612535623</v>
      </c>
    </row>
    <row r="11" spans="1:20" ht="18.75" x14ac:dyDescent="0.25">
      <c r="A11" s="38" t="s">
        <v>15</v>
      </c>
      <c r="B11" s="87">
        <v>15</v>
      </c>
      <c r="C11" s="88"/>
      <c r="D11" s="89"/>
      <c r="E11" s="39">
        <f>B11/B13</f>
        <v>0.75</v>
      </c>
      <c r="G11" s="103" t="s">
        <v>10</v>
      </c>
      <c r="H11" s="104"/>
      <c r="I11" s="30">
        <f>SUM(I9:I10)</f>
        <v>158.5</v>
      </c>
      <c r="J11" s="35">
        <f>SUM(J9:J10)</f>
        <v>1</v>
      </c>
      <c r="L11" s="103" t="s">
        <v>10</v>
      </c>
      <c r="M11" s="104"/>
      <c r="N11" s="30">
        <f>N9+N10</f>
        <v>52.1</v>
      </c>
      <c r="O11" s="35">
        <f>SUM(O9:O10)</f>
        <v>1</v>
      </c>
      <c r="Q11" s="103" t="s">
        <v>10</v>
      </c>
      <c r="R11" s="104"/>
      <c r="S11" s="30">
        <f t="shared" si="1"/>
        <v>210.6</v>
      </c>
      <c r="T11" s="35">
        <f>SUM(T9:T10)</f>
        <v>1</v>
      </c>
    </row>
    <row r="12" spans="1:20" ht="18.75" x14ac:dyDescent="0.25">
      <c r="A12" s="40" t="s">
        <v>18</v>
      </c>
      <c r="B12" s="90">
        <v>5</v>
      </c>
      <c r="C12" s="91"/>
      <c r="D12" s="92"/>
      <c r="E12" s="41">
        <f>B12/B13</f>
        <v>0.25</v>
      </c>
      <c r="G12" s="105" t="s">
        <v>21</v>
      </c>
      <c r="H12" s="106"/>
      <c r="I12" s="106"/>
      <c r="J12" s="107"/>
      <c r="L12" s="105" t="s">
        <v>21</v>
      </c>
      <c r="M12" s="106"/>
      <c r="N12" s="106"/>
      <c r="O12" s="107"/>
      <c r="Q12" s="105" t="s">
        <v>21</v>
      </c>
      <c r="R12" s="106"/>
      <c r="S12" s="106"/>
      <c r="T12" s="107"/>
    </row>
    <row r="13" spans="1:20" ht="19.5" thickBot="1" x14ac:dyDescent="0.3">
      <c r="A13" s="42" t="s">
        <v>10</v>
      </c>
      <c r="B13" s="93">
        <f>B11+B12</f>
        <v>20</v>
      </c>
      <c r="C13" s="94"/>
      <c r="D13" s="95"/>
      <c r="E13" s="43">
        <f>SUM(E11:E12)</f>
        <v>1</v>
      </c>
      <c r="G13" s="96" t="s">
        <v>17</v>
      </c>
      <c r="H13" s="97"/>
      <c r="I13" s="52">
        <f>I5+I9</f>
        <v>46.2</v>
      </c>
      <c r="J13" s="34">
        <f>I13/I15</f>
        <v>0.22362052274927399</v>
      </c>
      <c r="L13" s="96" t="s">
        <v>17</v>
      </c>
      <c r="M13" s="97"/>
      <c r="N13" s="52">
        <f>N5+N9</f>
        <v>10.199999999999999</v>
      </c>
      <c r="O13" s="34">
        <f>N13/N15</f>
        <v>0.10139165009940358</v>
      </c>
      <c r="Q13" s="96" t="s">
        <v>17</v>
      </c>
      <c r="R13" s="97"/>
      <c r="S13" s="32">
        <f>N13+I13</f>
        <v>56.400000000000006</v>
      </c>
      <c r="T13" s="34">
        <f>S13/S15</f>
        <v>0.18359375000000003</v>
      </c>
    </row>
    <row r="14" spans="1:20" ht="19.5" thickBot="1" x14ac:dyDescent="0.3">
      <c r="B14" s="29"/>
      <c r="C14" s="29"/>
      <c r="G14" s="96" t="s">
        <v>19</v>
      </c>
      <c r="H14" s="97"/>
      <c r="I14" s="52">
        <f t="shared" ref="I14:I15" si="2">I6+I10</f>
        <v>160.4</v>
      </c>
      <c r="J14" s="34">
        <f>I14/I15</f>
        <v>0.77637947725072609</v>
      </c>
      <c r="L14" s="96" t="s">
        <v>19</v>
      </c>
      <c r="M14" s="97"/>
      <c r="N14" s="52">
        <f t="shared" ref="N14:N15" si="3">N6+N10</f>
        <v>90.4</v>
      </c>
      <c r="O14" s="34">
        <f>N14/N15</f>
        <v>0.89860834990059657</v>
      </c>
      <c r="Q14" s="96" t="s">
        <v>19</v>
      </c>
      <c r="R14" s="97"/>
      <c r="S14" s="32">
        <f t="shared" ref="S14:S15" si="4">N14+I14</f>
        <v>250.8</v>
      </c>
      <c r="T14" s="34">
        <f>S14/S15</f>
        <v>0.81640625000000011</v>
      </c>
    </row>
    <row r="15" spans="1:20" ht="19.5" thickBot="1" x14ac:dyDescent="0.3">
      <c r="A15" s="80" t="s">
        <v>27</v>
      </c>
      <c r="B15" s="81"/>
      <c r="C15" s="81"/>
      <c r="D15" s="81"/>
      <c r="E15" s="82"/>
      <c r="G15" s="98" t="s">
        <v>10</v>
      </c>
      <c r="H15" s="99"/>
      <c r="I15" s="53">
        <f t="shared" si="2"/>
        <v>206.6</v>
      </c>
      <c r="J15" s="44">
        <f>SUM(J13:J14)</f>
        <v>1</v>
      </c>
      <c r="K15" s="3"/>
      <c r="L15" s="98" t="s">
        <v>10</v>
      </c>
      <c r="M15" s="99"/>
      <c r="N15" s="53">
        <f t="shared" si="3"/>
        <v>100.6</v>
      </c>
      <c r="O15" s="44">
        <f>SUM(O13:O14)</f>
        <v>1.0000000000000002</v>
      </c>
      <c r="Q15" s="98" t="s">
        <v>10</v>
      </c>
      <c r="R15" s="99"/>
      <c r="S15" s="36">
        <f t="shared" si="4"/>
        <v>307.2</v>
      </c>
      <c r="T15" s="44">
        <f>SUM(T13:T14)</f>
        <v>1.0000000000000002</v>
      </c>
    </row>
    <row r="16" spans="1:20" ht="18.75" x14ac:dyDescent="0.25">
      <c r="A16" s="37" t="s">
        <v>12</v>
      </c>
      <c r="B16" s="84" t="s">
        <v>13</v>
      </c>
      <c r="C16" s="85"/>
      <c r="D16" s="85"/>
      <c r="E16" s="86"/>
      <c r="K16" s="3"/>
    </row>
    <row r="17" spans="1:14" ht="18.75" x14ac:dyDescent="0.25">
      <c r="A17" s="38" t="s">
        <v>15</v>
      </c>
      <c r="B17" s="87">
        <f>B5+B11</f>
        <v>102</v>
      </c>
      <c r="C17" s="88"/>
      <c r="D17" s="89"/>
      <c r="E17" s="39">
        <f>B17/B19</f>
        <v>0.81599999999999995</v>
      </c>
      <c r="G17" s="83"/>
      <c r="H17" s="83"/>
      <c r="I17" s="83"/>
      <c r="J17" s="83"/>
      <c r="K17" s="3"/>
      <c r="L17" s="96" t="s">
        <v>32</v>
      </c>
      <c r="M17" s="97"/>
      <c r="N17" s="31">
        <f>S5+S9</f>
        <v>56.4</v>
      </c>
    </row>
    <row r="18" spans="1:14" ht="18.75" x14ac:dyDescent="0.25">
      <c r="A18" s="45" t="s">
        <v>18</v>
      </c>
      <c r="B18" s="108">
        <f t="shared" ref="B18:B19" si="5">B6+B12</f>
        <v>23</v>
      </c>
      <c r="C18" s="109"/>
      <c r="D18" s="110"/>
      <c r="E18" s="46">
        <f>B18/B19</f>
        <v>0.184</v>
      </c>
      <c r="G18" s="77"/>
      <c r="H18" s="77"/>
      <c r="I18" s="77"/>
      <c r="J18" s="77"/>
      <c r="L18" s="96" t="s">
        <v>33</v>
      </c>
      <c r="M18" s="97"/>
      <c r="N18" s="31">
        <f>S6+S10</f>
        <v>250.8</v>
      </c>
    </row>
    <row r="19" spans="1:14" ht="19.5" thickBot="1" x14ac:dyDescent="0.3">
      <c r="A19" s="42" t="s">
        <v>10</v>
      </c>
      <c r="B19" s="93">
        <f t="shared" si="5"/>
        <v>125</v>
      </c>
      <c r="C19" s="94"/>
      <c r="D19" s="95"/>
      <c r="E19" s="43">
        <f>SUM(E17:E18)</f>
        <v>1</v>
      </c>
      <c r="G19" s="76"/>
      <c r="H19" s="76"/>
      <c r="I19" s="56"/>
      <c r="J19" s="55"/>
    </row>
    <row r="20" spans="1:14" ht="16.5" thickBot="1" x14ac:dyDescent="0.3">
      <c r="G20" s="76"/>
      <c r="H20" s="76"/>
      <c r="I20" s="56"/>
      <c r="J20" s="55"/>
      <c r="L20" s="96" t="s">
        <v>34</v>
      </c>
      <c r="M20" s="97"/>
      <c r="N20" s="31">
        <f>S7</f>
        <v>96.6</v>
      </c>
    </row>
    <row r="21" spans="1:14" ht="19.5" thickBot="1" x14ac:dyDescent="0.3">
      <c r="A21" s="117" t="s">
        <v>29</v>
      </c>
      <c r="B21" s="118"/>
      <c r="C21" s="118"/>
      <c r="D21" s="119"/>
      <c r="E21" s="47">
        <v>44.7</v>
      </c>
      <c r="G21" s="76"/>
      <c r="H21" s="76"/>
      <c r="I21" s="56"/>
      <c r="J21" s="55"/>
      <c r="L21" s="96" t="s">
        <v>35</v>
      </c>
      <c r="M21" s="97"/>
      <c r="N21" s="31">
        <f>S11</f>
        <v>210.6</v>
      </c>
    </row>
    <row r="22" spans="1:14" ht="19.5" thickBot="1" x14ac:dyDescent="0.3">
      <c r="A22" s="117" t="s">
        <v>28</v>
      </c>
      <c r="B22" s="118"/>
      <c r="C22" s="118"/>
      <c r="D22" s="119"/>
      <c r="E22" s="48">
        <v>108</v>
      </c>
      <c r="G22" s="77"/>
      <c r="H22" s="77"/>
      <c r="I22" s="77"/>
      <c r="J22" s="77"/>
    </row>
    <row r="23" spans="1:14" ht="19.5" thickBot="1" x14ac:dyDescent="0.35">
      <c r="A23" s="49"/>
      <c r="B23" s="49"/>
      <c r="C23" s="49"/>
      <c r="D23" s="49"/>
      <c r="E23" s="49"/>
      <c r="G23" s="76"/>
      <c r="H23" s="76"/>
      <c r="I23" s="56"/>
      <c r="J23" s="55"/>
    </row>
    <row r="24" spans="1:14" ht="19.5" thickBot="1" x14ac:dyDescent="0.35">
      <c r="A24" s="114" t="s">
        <v>31</v>
      </c>
      <c r="B24" s="115"/>
      <c r="C24" s="116"/>
      <c r="D24" s="50">
        <f>E21+E22+S15</f>
        <v>459.9</v>
      </c>
      <c r="E24" s="49"/>
      <c r="G24" s="76"/>
      <c r="H24" s="76"/>
      <c r="I24" s="56"/>
      <c r="J24" s="55"/>
    </row>
    <row r="25" spans="1:14" ht="15.75" x14ac:dyDescent="0.25">
      <c r="G25" s="76"/>
      <c r="H25" s="76"/>
      <c r="I25" s="56"/>
      <c r="J25" s="55"/>
    </row>
    <row r="26" spans="1:14" ht="18.75" x14ac:dyDescent="0.25">
      <c r="G26" s="77"/>
      <c r="H26" s="77"/>
      <c r="I26" s="77"/>
      <c r="J26" s="77"/>
    </row>
    <row r="27" spans="1:14" ht="15.75" x14ac:dyDescent="0.25">
      <c r="G27" s="76"/>
      <c r="H27" s="76"/>
      <c r="I27" s="54"/>
      <c r="J27" s="55"/>
    </row>
    <row r="28" spans="1:14" ht="15.75" x14ac:dyDescent="0.25">
      <c r="G28" s="76"/>
      <c r="H28" s="76"/>
      <c r="I28" s="54"/>
      <c r="J28" s="55"/>
    </row>
    <row r="29" spans="1:14" ht="15.75" x14ac:dyDescent="0.25">
      <c r="G29" s="76"/>
      <c r="H29" s="76"/>
      <c r="I29" s="54"/>
      <c r="J29" s="55"/>
    </row>
  </sheetData>
  <mergeCells count="74">
    <mergeCell ref="G27:H27"/>
    <mergeCell ref="G28:H28"/>
    <mergeCell ref="G29:H29"/>
    <mergeCell ref="L17:M17"/>
    <mergeCell ref="L18:M18"/>
    <mergeCell ref="L20:M20"/>
    <mergeCell ref="L21:M21"/>
    <mergeCell ref="G23:H23"/>
    <mergeCell ref="A24:C24"/>
    <mergeCell ref="G24:H24"/>
    <mergeCell ref="G25:H25"/>
    <mergeCell ref="G26:J26"/>
    <mergeCell ref="G19:H19"/>
    <mergeCell ref="G20:H20"/>
    <mergeCell ref="A21:D21"/>
    <mergeCell ref="G21:H21"/>
    <mergeCell ref="A22:D22"/>
    <mergeCell ref="G22:J22"/>
    <mergeCell ref="A3:E3"/>
    <mergeCell ref="G3:J3"/>
    <mergeCell ref="L3:O3"/>
    <mergeCell ref="B4:E4"/>
    <mergeCell ref="G4:J4"/>
    <mergeCell ref="L4:O4"/>
    <mergeCell ref="A9:E9"/>
    <mergeCell ref="G9:H9"/>
    <mergeCell ref="L9:M9"/>
    <mergeCell ref="B5:D5"/>
    <mergeCell ref="G5:H5"/>
    <mergeCell ref="L5:M5"/>
    <mergeCell ref="B6:D6"/>
    <mergeCell ref="G6:H6"/>
    <mergeCell ref="L6:M6"/>
    <mergeCell ref="B7:D7"/>
    <mergeCell ref="G7:H7"/>
    <mergeCell ref="L7:M7"/>
    <mergeCell ref="G8:J8"/>
    <mergeCell ref="L8:O8"/>
    <mergeCell ref="B13:D13"/>
    <mergeCell ref="G13:H13"/>
    <mergeCell ref="L13:M13"/>
    <mergeCell ref="B10:E10"/>
    <mergeCell ref="G10:H10"/>
    <mergeCell ref="L10:M10"/>
    <mergeCell ref="B11:D11"/>
    <mergeCell ref="G11:H11"/>
    <mergeCell ref="L11:M11"/>
    <mergeCell ref="B17:D17"/>
    <mergeCell ref="B18:D18"/>
    <mergeCell ref="B19:D19"/>
    <mergeCell ref="Q3:T3"/>
    <mergeCell ref="Q4:T4"/>
    <mergeCell ref="Q5:R5"/>
    <mergeCell ref="Q6:R6"/>
    <mergeCell ref="Q7:R7"/>
    <mergeCell ref="G14:H14"/>
    <mergeCell ref="L14:M14"/>
    <mergeCell ref="A15:E15"/>
    <mergeCell ref="G15:H15"/>
    <mergeCell ref="L15:M15"/>
    <mergeCell ref="B16:E16"/>
    <mergeCell ref="B12:D12"/>
    <mergeCell ref="G12:J12"/>
    <mergeCell ref="Q14:R14"/>
    <mergeCell ref="Q15:R15"/>
    <mergeCell ref="G17:J17"/>
    <mergeCell ref="G18:J18"/>
    <mergeCell ref="Q8:T8"/>
    <mergeCell ref="Q9:R9"/>
    <mergeCell ref="Q10:R10"/>
    <mergeCell ref="Q11:R11"/>
    <mergeCell ref="Q12:T12"/>
    <mergeCell ref="Q13:R13"/>
    <mergeCell ref="L12:O12"/>
  </mergeCells>
  <pageMargins left="0.27559055118110237" right="0.27559055118110237" top="0.35433070866141736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MENSUAL</vt:lpstr>
      <vt:lpstr>Hoja3</vt:lpstr>
      <vt:lpstr>POMI</vt:lpstr>
      <vt:lpstr>Auxiliar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jose lago</cp:lastModifiedBy>
  <cp:revision/>
  <cp:lastPrinted>2019-06-11T19:06:21Z</cp:lastPrinted>
  <dcterms:created xsi:type="dcterms:W3CDTF">2018-01-22T11:18:09Z</dcterms:created>
  <dcterms:modified xsi:type="dcterms:W3CDTF">2023-11-08T12:55:52Z</dcterms:modified>
</cp:coreProperties>
</file>