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<sst xmlns="http://schemas.openxmlformats.org/spreadsheetml/2006/main" count="6762" uniqueCount="366">
  <si>
    <t xml:space="preserve">Example</t>
  </si>
  <si>
    <t xml:space="preserve">K</t>
  </si>
  <si>
    <t xml:space="preserve">B</t>
  </si>
  <si>
    <t xml:space="preserve">Atomic Constraints</t>
  </si>
  <si>
    <t xml:space="preserve">Soft Atomic Constraints</t>
  </si>
  <si>
    <t xml:space="preserve">Disjunctive Constraints</t>
  </si>
  <si>
    <t xml:space="preserve">Direct Successors</t>
  </si>
  <si>
    <t xml:space="preserve">One-sided cables</t>
  </si>
  <si>
    <t xml:space="preserve">Sum of constraints</t>
  </si>
  <si>
    <t xml:space="preserve">Chuffed MZ1 State</t>
  </si>
  <si>
    <t xml:space="preserve">Chuffed MZ1 Cost</t>
  </si>
  <si>
    <t xml:space="preserve">Chuffed MZ1 Search time</t>
  </si>
  <si>
    <t xml:space="preserve">Chuffed MZ2 State</t>
  </si>
  <si>
    <t xml:space="preserve">Chuffed MZ2 Cost</t>
  </si>
  <si>
    <t xml:space="preserve">Chuffed MZ2 Search time</t>
  </si>
  <si>
    <t xml:space="preserve">Cplex MC State</t>
  </si>
  <si>
    <t xml:space="preserve">Cplex MC Cost</t>
  </si>
  <si>
    <t xml:space="preserve">Cplex MC Search time</t>
  </si>
  <si>
    <t xml:space="preserve">ORTools FZN1 State</t>
  </si>
  <si>
    <t xml:space="preserve">ORTools FZN1 Cost</t>
  </si>
  <si>
    <t xml:space="preserve">ORTools FZN1 Search time</t>
  </si>
  <si>
    <t xml:space="preserve">ORTools FZN2 State</t>
  </si>
  <si>
    <t xml:space="preserve">ORTools FZN2 Cost</t>
  </si>
  <si>
    <t xml:space="preserve">ORTools FZN2 Search time</t>
  </si>
  <si>
    <t xml:space="preserve">Cplex MB State</t>
  </si>
  <si>
    <t xml:space="preserve">Cplex MB Cost</t>
  </si>
  <si>
    <t xml:space="preserve">Cplex MB Search time</t>
  </si>
  <si>
    <t xml:space="preserve">Cplex MD State</t>
  </si>
  <si>
    <t xml:space="preserve">Cplex MD Cost</t>
  </si>
  <si>
    <t xml:space="preserve">Cplex MD Search time</t>
  </si>
  <si>
    <t xml:space="preserve">Cplex MI State</t>
  </si>
  <si>
    <t xml:space="preserve">Cplex MI Cost</t>
  </si>
  <si>
    <t xml:space="preserve">Cplex MI Search time</t>
  </si>
  <si>
    <t xml:space="preserve">Z3 SMT2-1 Maxres State</t>
  </si>
  <si>
    <t xml:space="preserve">Z3 SMT2-1 Maxres Cost</t>
  </si>
  <si>
    <t xml:space="preserve">Z3 SMT2-1 Maxres Search Time</t>
  </si>
  <si>
    <t xml:space="preserve">Z3 MZ1_noAbs PdMaxres State</t>
  </si>
  <si>
    <t xml:space="preserve">Z3 SMT2-1 PdMaxres Cost</t>
  </si>
  <si>
    <t xml:space="preserve">Z3 SMT2-1 PdMaxres Search Time</t>
  </si>
  <si>
    <t xml:space="preserve">Z3 MZ1_noAbs Wmax State</t>
  </si>
  <si>
    <t xml:space="preserve">Z3 SMT2-1 WMax Cost</t>
  </si>
  <si>
    <t xml:space="preserve">Z3 SMT2-1 Wmax Search Time</t>
  </si>
  <si>
    <t xml:space="preserve">Z3 SMT2-2 Maxres State</t>
  </si>
  <si>
    <t xml:space="preserve">Z3 SMT2-2 Maxres Cost</t>
  </si>
  <si>
    <t xml:space="preserve">Z3 SMT2-2 Maxres Search Time</t>
  </si>
  <si>
    <t xml:space="preserve">Z3 SMT2-2 PdMaxres State</t>
  </si>
  <si>
    <t xml:space="preserve">Z3 SMT2-2 PdMaxres Cost</t>
  </si>
  <si>
    <t xml:space="preserve">Z3 SMT2-2 PdMaxres Search Time</t>
  </si>
  <si>
    <t xml:space="preserve">Z3 SMT2-2 Wmax State</t>
  </si>
  <si>
    <t xml:space="preserve">Z3 SMT2-2 WMax Cost</t>
  </si>
  <si>
    <t xml:space="preserve">Z3 SMT2-2 Wmax Search Time</t>
  </si>
  <si>
    <t xml:space="preserve">Gurobi MB State</t>
  </si>
  <si>
    <t xml:space="preserve">Gurobi MB Cost</t>
  </si>
  <si>
    <t xml:space="preserve">Gurobi MB Search Time</t>
  </si>
  <si>
    <t xml:space="preserve">Gurobi MD State</t>
  </si>
  <si>
    <t xml:space="preserve">Gurobi MD Cost</t>
  </si>
  <si>
    <t xml:space="preserve">Gurobi MD Search Time</t>
  </si>
  <si>
    <t xml:space="preserve">Gurobi MI State</t>
  </si>
  <si>
    <t xml:space="preserve">Gurobi MI Cost</t>
  </si>
  <si>
    <t xml:space="preserve">Gurobi MI Search Time</t>
  </si>
  <si>
    <t xml:space="preserve">OptiMathSat SMT2-1 State</t>
  </si>
  <si>
    <t xml:space="preserve">OptiMathSat SMT2-1 Cost</t>
  </si>
  <si>
    <t xml:space="preserve">OptiMathSat SMT2-1 Search Time</t>
  </si>
  <si>
    <t xml:space="preserve">OptiMathSat SMT2-2 State</t>
  </si>
  <si>
    <t xml:space="preserve">OptiMathSat SMT2-2 Cost</t>
  </si>
  <si>
    <t xml:space="preserve">OptiMathSat SMT2-2 Search Time</t>
  </si>
  <si>
    <t xml:space="preserve">Cplex CP Tuned State</t>
  </si>
  <si>
    <t xml:space="preserve">Cplex CP Tuned Cost</t>
  </si>
  <si>
    <t xml:space="preserve">Cplex CP Tuned Search Time</t>
  </si>
  <si>
    <t xml:space="preserve">Chuffed Tuned State</t>
  </si>
  <si>
    <t xml:space="preserve">Chuffed Tuned Cost</t>
  </si>
  <si>
    <t xml:space="preserve">Chuffed Tuned Search Time</t>
  </si>
  <si>
    <t xml:space="preserve">OR-Tools FZN1 Tuned State</t>
  </si>
  <si>
    <t xml:space="preserve">OR-Tools FZN1 Tuned Cost</t>
  </si>
  <si>
    <t xml:space="preserve">OR-Tools FZN1 Tuned Search Time</t>
  </si>
  <si>
    <t xml:space="preserve">OR-Tools FZN1 8 workers State</t>
  </si>
  <si>
    <t xml:space="preserve">OR-Tools FZN1 8 workers Cost</t>
  </si>
  <si>
    <t xml:space="preserve">OR-Tools FZN1 8 workers Search  Time</t>
  </si>
  <si>
    <t xml:space="preserve">MDD</t>
  </si>
  <si>
    <t xml:space="preserve">A072</t>
  </si>
  <si>
    <t xml:space="preserve">NoSolution</t>
  </si>
  <si>
    <t xml:space="preserve">Suboptimal</t>
  </si>
  <si>
    <t xml:space="preserve">A047</t>
  </si>
  <si>
    <t xml:space="preserve">A064</t>
  </si>
  <si>
    <t xml:space="preserve">A068</t>
  </si>
  <si>
    <t xml:space="preserve">A066</t>
  </si>
  <si>
    <t xml:space="preserve">A073</t>
  </si>
  <si>
    <t xml:space="preserve">A069</t>
  </si>
  <si>
    <t xml:space="preserve">A062</t>
  </si>
  <si>
    <t xml:space="preserve">A067</t>
  </si>
  <si>
    <t xml:space="preserve">R195</t>
  </si>
  <si>
    <t xml:space="preserve">R194</t>
  </si>
  <si>
    <t xml:space="preserve">R196</t>
  </si>
  <si>
    <t xml:space="preserve">A071</t>
  </si>
  <si>
    <t xml:space="preserve">A061</t>
  </si>
  <si>
    <t xml:space="preserve">Undefined</t>
  </si>
  <si>
    <t xml:space="preserve">R192</t>
  </si>
  <si>
    <t xml:space="preserve">A065</t>
  </si>
  <si>
    <t xml:space="preserve">A070</t>
  </si>
  <si>
    <t xml:space="preserve">A063</t>
  </si>
  <si>
    <t xml:space="preserve">R193</t>
  </si>
  <si>
    <t xml:space="preserve">Optimal</t>
  </si>
  <si>
    <t xml:space="preserve">R190</t>
  </si>
  <si>
    <t xml:space="preserve">R162</t>
  </si>
  <si>
    <t xml:space="preserve">A033</t>
  </si>
  <si>
    <t xml:space="preserve">A044</t>
  </si>
  <si>
    <t xml:space="preserve">R160</t>
  </si>
  <si>
    <t xml:space="preserve">A037</t>
  </si>
  <si>
    <t xml:space="preserve">A042</t>
  </si>
  <si>
    <t xml:space="preserve">R189</t>
  </si>
  <si>
    <t xml:space="preserve">A060</t>
  </si>
  <si>
    <t xml:space="preserve">A043</t>
  </si>
  <si>
    <t xml:space="preserve">A021</t>
  </si>
  <si>
    <t xml:space="preserve">A023</t>
  </si>
  <si>
    <t xml:space="preserve">A036</t>
  </si>
  <si>
    <t xml:space="preserve">A022</t>
  </si>
  <si>
    <t xml:space="preserve">A024</t>
  </si>
  <si>
    <t xml:space="preserve">A035</t>
  </si>
  <si>
    <t xml:space="preserve">A034</t>
  </si>
  <si>
    <t xml:space="preserve">R184</t>
  </si>
  <si>
    <t xml:space="preserve">R188</t>
  </si>
  <si>
    <t xml:space="preserve">A020</t>
  </si>
  <si>
    <t xml:space="preserve">R186</t>
  </si>
  <si>
    <t xml:space="preserve">A019</t>
  </si>
  <si>
    <t xml:space="preserve">A046</t>
  </si>
  <si>
    <t xml:space="preserve">R019</t>
  </si>
  <si>
    <t xml:space="preserve">R182</t>
  </si>
  <si>
    <t xml:space="preserve">R095</t>
  </si>
  <si>
    <t xml:space="preserve">R179</t>
  </si>
  <si>
    <t xml:space="preserve">R175</t>
  </si>
  <si>
    <t xml:space="preserve">R178</t>
  </si>
  <si>
    <t xml:space="preserve">R017</t>
  </si>
  <si>
    <t xml:space="preserve">R020</t>
  </si>
  <si>
    <t xml:space="preserve">A016</t>
  </si>
  <si>
    <t xml:space="preserve">R177</t>
  </si>
  <si>
    <t xml:space="preserve">R176</t>
  </si>
  <si>
    <t xml:space="preserve">R187</t>
  </si>
  <si>
    <t xml:space="preserve">R018</t>
  </si>
  <si>
    <t xml:space="preserve">R086</t>
  </si>
  <si>
    <t xml:space="preserve">R091</t>
  </si>
  <si>
    <t xml:space="preserve">A018</t>
  </si>
  <si>
    <t xml:space="preserve">A045</t>
  </si>
  <si>
    <t xml:space="preserve">R092</t>
  </si>
  <si>
    <t xml:space="preserve">R093</t>
  </si>
  <si>
    <t xml:space="preserve">R094</t>
  </si>
  <si>
    <t xml:space="preserve">A017</t>
  </si>
  <si>
    <t xml:space="preserve">R181</t>
  </si>
  <si>
    <t xml:space="preserve">R131</t>
  </si>
  <si>
    <t xml:space="preserve">R090</t>
  </si>
  <si>
    <t xml:space="preserve">R130</t>
  </si>
  <si>
    <t xml:space="preserve">R180</t>
  </si>
  <si>
    <t xml:space="preserve">R183</t>
  </si>
  <si>
    <t xml:space="preserve">A052</t>
  </si>
  <si>
    <t xml:space="preserve">R010</t>
  </si>
  <si>
    <t xml:space="preserve">R012</t>
  </si>
  <si>
    <t xml:space="preserve">R016</t>
  </si>
  <si>
    <t xml:space="preserve">R140</t>
  </si>
  <si>
    <t xml:space="preserve">R191</t>
  </si>
  <si>
    <t xml:space="preserve">R087</t>
  </si>
  <si>
    <t xml:space="preserve">A048</t>
  </si>
  <si>
    <t xml:space="preserve">R088</t>
  </si>
  <si>
    <t xml:space="preserve">R185</t>
  </si>
  <si>
    <t xml:space="preserve">R089</t>
  </si>
  <si>
    <t xml:space="preserve">A059</t>
  </si>
  <si>
    <t xml:space="preserve">R169</t>
  </si>
  <si>
    <t xml:space="preserve">R098</t>
  </si>
  <si>
    <t xml:space="preserve">R164</t>
  </si>
  <si>
    <t xml:space="preserve">A051</t>
  </si>
  <si>
    <t xml:space="preserve">R166</t>
  </si>
  <si>
    <t xml:space="preserve">R134</t>
  </si>
  <si>
    <t xml:space="preserve">R171</t>
  </si>
  <si>
    <t xml:space="preserve">R097</t>
  </si>
  <si>
    <t xml:space="preserve">R132</t>
  </si>
  <si>
    <t xml:space="preserve">R137</t>
  </si>
  <si>
    <t xml:space="preserve">R133</t>
  </si>
  <si>
    <t xml:space="preserve">R144</t>
  </si>
  <si>
    <t xml:space="preserve">R044</t>
  </si>
  <si>
    <t xml:space="preserve">R064</t>
  </si>
  <si>
    <t xml:space="preserve">R042</t>
  </si>
  <si>
    <t xml:space="preserve">R046</t>
  </si>
  <si>
    <t xml:space="preserve">R057</t>
  </si>
  <si>
    <t xml:space="preserve">R053</t>
  </si>
  <si>
    <t xml:space="preserve">R052</t>
  </si>
  <si>
    <t xml:space="preserve">R045</t>
  </si>
  <si>
    <t xml:space="preserve">R079</t>
  </si>
  <si>
    <t xml:space="preserve">R077</t>
  </si>
  <si>
    <t xml:space="preserve">R011</t>
  </si>
  <si>
    <t xml:space="preserve">R168</t>
  </si>
  <si>
    <t xml:space="preserve">A041</t>
  </si>
  <si>
    <t xml:space="preserve">R067</t>
  </si>
  <si>
    <t xml:space="preserve">R060</t>
  </si>
  <si>
    <t xml:space="preserve">R163</t>
  </si>
  <si>
    <t xml:space="preserve">R200</t>
  </si>
  <si>
    <t xml:space="preserve">R204</t>
  </si>
  <si>
    <t xml:space="preserve">R068</t>
  </si>
  <si>
    <t xml:space="preserve">R062</t>
  </si>
  <si>
    <t xml:space="preserve">R197</t>
  </si>
  <si>
    <t xml:space="preserve">R058</t>
  </si>
  <si>
    <t xml:space="preserve">R065</t>
  </si>
  <si>
    <t xml:space="preserve">R199</t>
  </si>
  <si>
    <t xml:space="preserve">A028</t>
  </si>
  <si>
    <t xml:space="preserve">R051</t>
  </si>
  <si>
    <t xml:space="preserve">R048</t>
  </si>
  <si>
    <t xml:space="preserve">R054</t>
  </si>
  <si>
    <t xml:space="preserve">R050</t>
  </si>
  <si>
    <t xml:space="preserve">R049</t>
  </si>
  <si>
    <t xml:space="preserve">R055</t>
  </si>
  <si>
    <t xml:space="preserve">R129</t>
  </si>
  <si>
    <t xml:space="preserve">R070</t>
  </si>
  <si>
    <t xml:space="preserve">R061</t>
  </si>
  <si>
    <t xml:space="preserve">R069</t>
  </si>
  <si>
    <t xml:space="preserve">R038</t>
  </si>
  <si>
    <t xml:space="preserve">R096</t>
  </si>
  <si>
    <t xml:space="preserve">A029</t>
  </si>
  <si>
    <t xml:space="preserve">A040</t>
  </si>
  <si>
    <t xml:space="preserve">A032</t>
  </si>
  <si>
    <t xml:space="preserve">R031</t>
  </si>
  <si>
    <t xml:space="preserve">R047</t>
  </si>
  <si>
    <t xml:space="preserve">R032</t>
  </si>
  <si>
    <t xml:space="preserve">R040</t>
  </si>
  <si>
    <t xml:space="preserve">R036</t>
  </si>
  <si>
    <t xml:space="preserve">R039</t>
  </si>
  <si>
    <t xml:space="preserve">R113</t>
  </si>
  <si>
    <t xml:space="preserve">R161</t>
  </si>
  <si>
    <t xml:space="preserve">Unsatisfiable</t>
  </si>
  <si>
    <t xml:space="preserve">R126</t>
  </si>
  <si>
    <t xml:space="preserve">R127</t>
  </si>
  <si>
    <t xml:space="preserve">R128</t>
  </si>
  <si>
    <t xml:space="preserve">R119</t>
  </si>
  <si>
    <t xml:space="preserve">R009</t>
  </si>
  <si>
    <t xml:space="preserve">R066</t>
  </si>
  <si>
    <t xml:space="preserve">R205</t>
  </si>
  <si>
    <t xml:space="preserve">R112</t>
  </si>
  <si>
    <t xml:space="preserve">R156</t>
  </si>
  <si>
    <t xml:space="preserve">R157</t>
  </si>
  <si>
    <t xml:space="preserve">R059</t>
  </si>
  <si>
    <t xml:space="preserve">R081</t>
  </si>
  <si>
    <t xml:space="preserve">R013</t>
  </si>
  <si>
    <t xml:space="preserve">R141</t>
  </si>
  <si>
    <t xml:space="preserve">R099</t>
  </si>
  <si>
    <t xml:space="preserve">A049</t>
  </si>
  <si>
    <t xml:space="preserve">A050</t>
  </si>
  <si>
    <t xml:space="preserve">R120</t>
  </si>
  <si>
    <t xml:space="preserve">R158</t>
  </si>
  <si>
    <t xml:space="preserve">R115</t>
  </si>
  <si>
    <t xml:space="preserve">R116</t>
  </si>
  <si>
    <t xml:space="preserve">R084</t>
  </si>
  <si>
    <t xml:space="preserve">R118</t>
  </si>
  <si>
    <t xml:space="preserve">R117</t>
  </si>
  <si>
    <t xml:space="preserve">R004</t>
  </si>
  <si>
    <t xml:space="preserve">A058</t>
  </si>
  <si>
    <t xml:space="preserve">R159</t>
  </si>
  <si>
    <t xml:space="preserve">R003</t>
  </si>
  <si>
    <t xml:space="preserve">R153</t>
  </si>
  <si>
    <t xml:space="preserve">R155</t>
  </si>
  <si>
    <t xml:space="preserve">R154</t>
  </si>
  <si>
    <t xml:space="preserve">R114</t>
  </si>
  <si>
    <t xml:space="preserve">R006</t>
  </si>
  <si>
    <t xml:space="preserve">R150</t>
  </si>
  <si>
    <t xml:space="preserve">R080</t>
  </si>
  <si>
    <t xml:space="preserve">R007</t>
  </si>
  <si>
    <t xml:space="preserve">R056</t>
  </si>
  <si>
    <t xml:space="preserve">R078</t>
  </si>
  <si>
    <t xml:space="preserve">R022</t>
  </si>
  <si>
    <t xml:space="preserve">R021</t>
  </si>
  <si>
    <t xml:space="preserve">R198</t>
  </si>
  <si>
    <t xml:space="preserve">R173</t>
  </si>
  <si>
    <t xml:space="preserve">R167</t>
  </si>
  <si>
    <t xml:space="preserve">R106</t>
  </si>
  <si>
    <t xml:space="preserve">R174</t>
  </si>
  <si>
    <t xml:space="preserve">R063</t>
  </si>
  <si>
    <t xml:space="preserve">R107</t>
  </si>
  <si>
    <t xml:space="preserve">R001</t>
  </si>
  <si>
    <t xml:space="preserve">-</t>
  </si>
  <si>
    <t xml:space="preserve">R023</t>
  </si>
  <si>
    <t xml:space="preserve">R109</t>
  </si>
  <si>
    <t xml:space="preserve">R100</t>
  </si>
  <si>
    <t xml:space="preserve">R135</t>
  </si>
  <si>
    <t xml:space="preserve">R111</t>
  </si>
  <si>
    <t xml:space="preserve">R083</t>
  </si>
  <si>
    <t xml:space="preserve">R201</t>
  </si>
  <si>
    <t xml:space="preserve">R146</t>
  </si>
  <si>
    <t xml:space="preserve">R202</t>
  </si>
  <si>
    <t xml:space="preserve">R145</t>
  </si>
  <si>
    <t xml:space="preserve">R149</t>
  </si>
  <si>
    <t xml:space="preserve">R002</t>
  </si>
  <si>
    <t xml:space="preserve">A003</t>
  </si>
  <si>
    <t xml:space="preserve">R172</t>
  </si>
  <si>
    <t xml:space="preserve">R025</t>
  </si>
  <si>
    <t xml:space="preserve">R014</t>
  </si>
  <si>
    <t xml:space="preserve">R142</t>
  </si>
  <si>
    <t xml:space="preserve">A025</t>
  </si>
  <si>
    <t xml:space="preserve">R138</t>
  </si>
  <si>
    <t xml:space="preserve">R122</t>
  </si>
  <si>
    <t xml:space="preserve">A039</t>
  </si>
  <si>
    <t xml:space="preserve">R143</t>
  </si>
  <si>
    <t xml:space="preserve">R123</t>
  </si>
  <si>
    <t xml:space="preserve">R121</t>
  </si>
  <si>
    <t xml:space="preserve">R015</t>
  </si>
  <si>
    <t xml:space="preserve">A002</t>
  </si>
  <si>
    <t xml:space="preserve">R125</t>
  </si>
  <si>
    <t xml:space="preserve">R005</t>
  </si>
  <si>
    <t xml:space="preserve">A031</t>
  </si>
  <si>
    <t xml:space="preserve">R139</t>
  </si>
  <si>
    <t xml:space="preserve">R105</t>
  </si>
  <si>
    <t xml:space="preserve">R110</t>
  </si>
  <si>
    <t xml:space="preserve">R085</t>
  </si>
  <si>
    <t xml:space="preserve">A057</t>
  </si>
  <si>
    <t xml:space="preserve">R008</t>
  </si>
  <si>
    <t xml:space="preserve">A001</t>
  </si>
  <si>
    <t xml:space="preserve">A038</t>
  </si>
  <si>
    <t xml:space="preserve">R152</t>
  </si>
  <si>
    <t xml:space="preserve">R136</t>
  </si>
  <si>
    <t xml:space="preserve">R103</t>
  </si>
  <si>
    <t xml:space="preserve">R104</t>
  </si>
  <si>
    <t xml:space="preserve">R148</t>
  </si>
  <si>
    <t xml:space="preserve">R151</t>
  </si>
  <si>
    <t xml:space="preserve">R147</t>
  </si>
  <si>
    <t xml:space="preserve">A056</t>
  </si>
  <si>
    <t xml:space="preserve">R102</t>
  </si>
  <si>
    <t xml:space="preserve">R101</t>
  </si>
  <si>
    <t xml:space="preserve">A014</t>
  </si>
  <si>
    <t xml:space="preserve">R124</t>
  </si>
  <si>
    <t xml:space="preserve">R074</t>
  </si>
  <si>
    <t xml:space="preserve">A011</t>
  </si>
  <si>
    <t xml:space="preserve">R073</t>
  </si>
  <si>
    <t xml:space="preserve">R035</t>
  </si>
  <si>
    <t xml:space="preserve">R037</t>
  </si>
  <si>
    <t xml:space="preserve">A027</t>
  </si>
  <si>
    <t xml:space="preserve">R108</t>
  </si>
  <si>
    <t xml:space="preserve">A026</t>
  </si>
  <si>
    <t xml:space="preserve">R082</t>
  </si>
  <si>
    <t xml:space="preserve">R029</t>
  </si>
  <si>
    <t xml:space="preserve">R027</t>
  </si>
  <si>
    <t xml:space="preserve">R030</t>
  </si>
  <si>
    <t xml:space="preserve">A053</t>
  </si>
  <si>
    <t xml:space="preserve">R028</t>
  </si>
  <si>
    <t xml:space="preserve">R024</t>
  </si>
  <si>
    <t xml:space="preserve">R075</t>
  </si>
  <si>
    <t xml:space="preserve">A010</t>
  </si>
  <si>
    <t xml:space="preserve">A030</t>
  </si>
  <si>
    <t xml:space="preserve">R076</t>
  </si>
  <si>
    <t xml:space="preserve">R041</t>
  </si>
  <si>
    <t xml:space="preserve">R043</t>
  </si>
  <si>
    <t xml:space="preserve">R072</t>
  </si>
  <si>
    <t xml:space="preserve">R165</t>
  </si>
  <si>
    <t xml:space="preserve">R203</t>
  </si>
  <si>
    <t xml:space="preserve">A009</t>
  </si>
  <si>
    <t xml:space="preserve">R033</t>
  </si>
  <si>
    <t xml:space="preserve">R034</t>
  </si>
  <si>
    <t xml:space="preserve">A015</t>
  </si>
  <si>
    <t xml:space="preserve">R026</t>
  </si>
  <si>
    <t xml:space="preserve">A055</t>
  </si>
  <si>
    <t xml:space="preserve">A006</t>
  </si>
  <si>
    <t xml:space="preserve">R071</t>
  </si>
  <si>
    <t xml:space="preserve">A008</t>
  </si>
  <si>
    <t xml:space="preserve">A007</t>
  </si>
  <si>
    <t xml:space="preserve">R170</t>
  </si>
  <si>
    <t xml:space="preserve">A013</t>
  </si>
  <si>
    <t xml:space="preserve">A054</t>
  </si>
  <si>
    <t xml:space="preserve">A005</t>
  </si>
  <si>
    <t xml:space="preserve">A004</t>
  </si>
  <si>
    <t xml:space="preserve">A012</t>
  </si>
  <si>
    <t xml:space="preserve">Comments: </t>
  </si>
  <si>
    <t xml:space="preserve">Unsatisfiable instances are marked in light red</t>
  </si>
  <si>
    <t xml:space="preserve">Suboptimal solutions of minimal cost (which are in fact optimal solutions) are marked in yellow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</si>
</sst>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_-* #,##0_-;\-* #,##0_-;_-* \-??_-;_-@_-"/>
    <numFmt numFmtId="167" formatCode="_-* #,##0.00_-;\-* #,##0.00_-;_-* \-??_-;_-@_-"/>
    <numFmt numFmtId="168" formatCode="0%"/>
    <numFmt numFmtId="169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sz val="11"/>
      <color rgb="FF9C0006"/>
      <name val="Calibri"/>
      <family val="2"/>
      <charset val="1"/>
    </font>
    <font>
      <b val="true"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DAE3F3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BZ280" headerRowCount="1" totalsRowCount="1" totalsRowShown="1">
  <autoFilter ref="A1:BZ280"/>
  <tableColumns count="78">
    <tableColumn id="1" name="Example"/>
    <tableColumn id="2" name="K"/>
    <tableColumn id="3" name="B"/>
    <tableColumn id="4" name="Atomic Constraints"/>
    <tableColumn id="5" name="Soft Atomic Constraints"/>
    <tableColumn id="6" name="Disjunctive Constraints"/>
    <tableColumn id="7" name="Direct Successors"/>
    <tableColumn id="8" name="One-sided cables"/>
    <tableColumn id="9" name="Sum of constraints"/>
    <tableColumn id="10" name="Chuffed MZ1 State"/>
    <tableColumn id="11" name="Chuffed MZ1 Cost"/>
    <tableColumn id="12" name="Chuffed MZ1 Search time"/>
    <tableColumn id="13" name="Chuffed MZ2 State"/>
    <tableColumn id="14" name="Chuffed MZ2 Cost"/>
    <tableColumn id="15" name="Chuffed MZ2 Search time"/>
    <tableColumn id="16" name="Cplex MC State"/>
    <tableColumn id="17" name="Cplex MC Cost"/>
    <tableColumn id="18" name="Cplex MC Search time"/>
    <tableColumn id="19" name="ORTools FZN1 State"/>
    <tableColumn id="20" name="ORTools FZN1 Cost"/>
    <tableColumn id="21" name="ORTools FZN1 Search time"/>
    <tableColumn id="22" name="ORTools FZN2 State"/>
    <tableColumn id="23" name="ORTools FZN2 Cost"/>
    <tableColumn id="24" name="ORTools FZN2 Search time"/>
    <tableColumn id="25" name="Cplex MB State"/>
    <tableColumn id="26" name="Cplex MB Cost"/>
    <tableColumn id="27" name="Cplex MB Search time"/>
    <tableColumn id="28" name="Cplex MD State"/>
    <tableColumn id="29" name="Cplex MD Cost"/>
    <tableColumn id="30" name="Cplex MD Search time"/>
    <tableColumn id="31" name="Cplex MI State"/>
    <tableColumn id="32" name="Cplex MI Cost"/>
    <tableColumn id="33" name="Cplex MI Search time"/>
    <tableColumn id="34" name="Z3 SMT2-1 Maxres State"/>
    <tableColumn id="35" name="Z3 SMT2-1 Maxres Cost"/>
    <tableColumn id="36" name="Z3 SMT2-1 Maxres Search Time"/>
    <tableColumn id="37" name="Z3 MZ1_noAbs PdMaxres State"/>
    <tableColumn id="38" name="Z3 SMT2-1 PdMaxres Cost"/>
    <tableColumn id="39" name="Z3 SMT2-1 PdMaxres Search Time"/>
    <tableColumn id="40" name="Z3 MZ1_noAbs Wmax State"/>
    <tableColumn id="41" name="Z3 SMT2-1 WMax Cost"/>
    <tableColumn id="42" name="Z3 SMT2-1 Wmax Search Time"/>
    <tableColumn id="43" name="Z3 SMT2-2 Maxres State"/>
    <tableColumn id="44" name="Z3 SMT2-2 Maxres Cost"/>
    <tableColumn id="45" name="Z3 SMT2-2 Maxres Search Time"/>
    <tableColumn id="46" name="Z3 SMT2-2 PdMaxres State"/>
    <tableColumn id="47" name="Z3 SMT2-2 PdMaxres Cost"/>
    <tableColumn id="48" name="Z3 SMT2-2 PdMaxres Search Time"/>
    <tableColumn id="49" name="Z3 SMT2-2 Wmax State"/>
    <tableColumn id="50" name="Z3 SMT2-2 WMax Cost"/>
    <tableColumn id="51" name="Z3 SMT2-2 Wmax Search Time"/>
    <tableColumn id="52" name="Gurobi MB State"/>
    <tableColumn id="53" name="Gurobi MB Cost"/>
    <tableColumn id="54" name="Gurobi MB Search Time"/>
    <tableColumn id="55" name="Gurobi MD State"/>
    <tableColumn id="56" name="Gurobi MD Cost"/>
    <tableColumn id="57" name="Gurobi MD Search Time"/>
    <tableColumn id="58" name="Gurobi MI State"/>
    <tableColumn id="59" name="Gurobi MI Cost"/>
    <tableColumn id="60" name="Gurobi MI Search Time"/>
    <tableColumn id="61" name="OptiMathSat SMT2-1 State"/>
    <tableColumn id="62" name="OptiMathSat SMT2-1 Cost"/>
    <tableColumn id="63" name="OptiMathSat SMT2-1 Search Time"/>
    <tableColumn id="64" name="OptiMathSat SMT2-2 State"/>
    <tableColumn id="65" name="OptiMathSat SMT2-2 Cost"/>
    <tableColumn id="66" name="OptiMathSat SMT2-2 Search Time"/>
    <tableColumn id="67" name="Cplex CP Tuned State"/>
    <tableColumn id="68" name="Cplex CP Tuned Cost"/>
    <tableColumn id="69" name="Cplex CP Tuned Search Time"/>
    <tableColumn id="70" name="Chuffed Tuned State"/>
    <tableColumn id="71" name="Chuffed Tuned Cost"/>
    <tableColumn id="72" name="Chuffed Tuned Search Time"/>
    <tableColumn id="73" name="OR-Tools FZN1 Tuned State"/>
    <tableColumn id="74" name="OR-Tools FZN1 Tuned Cost"/>
    <tableColumn id="75" name="OR-Tools FZN1 Tuned Search Time"/>
    <tableColumn id="76" name="OR-Tools FZN1 8 workers State"/>
    <tableColumn id="77" name="OR-Tools FZN1 8 workers Cost"/>
    <tableColumn id="78" name="OR-Tools FZN1 8 workers Search  Tim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289"/>
  <sheetViews>
    <sheetView showFormulas="false" showGridLines="true" showRowColHeaders="true" showZeros="true" rightToLeft="false" tabSelected="true" showOutlineSymbols="true" defaultGridColor="true" view="normal" topLeftCell="A1" colorId="64" zoomScale="92" zoomScaleNormal="92" zoomScalePageLayoutView="100" workbookViewId="0">
      <pane xSplit="1" ySplit="1" topLeftCell="BX2" activePane="bottomRight" state="frozen"/>
      <selection pane="topLeft" activeCell="A1" activeCellId="0" sqref="A1"/>
      <selection pane="topRight" activeCell="BX1" activeCellId="0" sqref="BX1"/>
      <selection pane="bottomLeft" activeCell="A2" activeCellId="0" sqref="A2"/>
      <selection pane="bottomRight" activeCell="CB20" activeCellId="0" sqref="CB20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14.28"/>
    <col collapsed="false" customWidth="true" hidden="false" outlineLevel="0" max="3" min="2" style="0" width="7.29"/>
    <col collapsed="false" customWidth="true" hidden="false" outlineLevel="0" max="4" min="4" style="0" width="16"/>
    <col collapsed="false" customWidth="true" hidden="false" outlineLevel="0" max="5" min="5" style="2" width="17.29"/>
    <col collapsed="false" customWidth="true" hidden="false" outlineLevel="0" max="6" min="6" style="2" width="16.86"/>
    <col collapsed="false" customWidth="true" hidden="false" outlineLevel="0" max="7" min="7" style="2" width="15.42"/>
    <col collapsed="false" customWidth="true" hidden="false" outlineLevel="0" max="9" min="8" style="0" width="16.14"/>
    <col collapsed="false" customWidth="true" hidden="false" outlineLevel="0" max="10" min="10" style="2" width="15.71"/>
    <col collapsed="false" customWidth="true" hidden="false" outlineLevel="0" max="11" min="11" style="0" width="14.86"/>
    <col collapsed="false" customWidth="true" hidden="false" outlineLevel="0" max="12" min="12" style="0" width="18.42"/>
    <col collapsed="false" customWidth="true" hidden="false" outlineLevel="0" max="13" min="13" style="0" width="15.71"/>
    <col collapsed="false" customWidth="true" hidden="false" outlineLevel="0" max="14" min="14" style="0" width="14.86"/>
    <col collapsed="false" customWidth="true" hidden="false" outlineLevel="0" max="15" min="15" style="0" width="18.42"/>
    <col collapsed="false" customWidth="true" hidden="false" outlineLevel="0" max="17" min="16" style="0" width="15.15"/>
    <col collapsed="false" customWidth="true" hidden="false" outlineLevel="0" max="18" min="18" style="0" width="11.86"/>
    <col collapsed="false" customWidth="true" hidden="false" outlineLevel="0" max="19" min="19" style="0" width="14.43"/>
    <col collapsed="false" customWidth="true" hidden="false" outlineLevel="0" max="20" min="20" style="0" width="15.57"/>
    <col collapsed="false" customWidth="true" hidden="false" outlineLevel="0" max="22" min="21" style="0" width="14.01"/>
    <col collapsed="false" customWidth="true" hidden="false" outlineLevel="0" max="23" min="23" style="0" width="15.57"/>
    <col collapsed="false" customWidth="true" hidden="false" outlineLevel="0" max="24" min="24" style="0" width="14.01"/>
    <col collapsed="false" customWidth="true" hidden="false" outlineLevel="0" max="25" min="25" style="0" width="12.57"/>
    <col collapsed="false" customWidth="true" hidden="false" outlineLevel="0" max="26" min="26" style="0" width="11.42"/>
    <col collapsed="false" customWidth="true" hidden="false" outlineLevel="0" max="27" min="27" style="0" width="15.15"/>
    <col collapsed="false" customWidth="true" hidden="false" outlineLevel="0" max="28" min="28" style="0" width="12.57"/>
    <col collapsed="false" customWidth="true" hidden="false" outlineLevel="0" max="29" min="29" style="0" width="13.7"/>
    <col collapsed="false" customWidth="true" hidden="false" outlineLevel="0" max="31" min="30" style="0" width="14.01"/>
    <col collapsed="false" customWidth="true" hidden="false" outlineLevel="0" max="34" min="32" style="0" width="13.14"/>
    <col collapsed="false" customWidth="true" hidden="false" outlineLevel="0" max="36" min="35" style="0" width="17.86"/>
    <col collapsed="false" customWidth="true" hidden="false" outlineLevel="0" max="37" min="37" style="0" width="27"/>
    <col collapsed="false" customWidth="true" hidden="false" outlineLevel="0" max="38" min="38" style="0" width="20.86"/>
    <col collapsed="false" customWidth="true" hidden="false" outlineLevel="0" max="39" min="39" style="0" width="18.29"/>
    <col collapsed="false" customWidth="true" hidden="false" outlineLevel="0" max="40" min="40" style="0" width="27.42"/>
    <col collapsed="false" customWidth="true" hidden="false" outlineLevel="0" max="41" min="41" style="0" width="18.58"/>
    <col collapsed="false" customWidth="true" hidden="false" outlineLevel="0" max="42" min="42" style="0" width="18"/>
    <col collapsed="false" customWidth="true" hidden="false" outlineLevel="0" max="43" min="43" style="0" width="29.71"/>
    <col collapsed="false" customWidth="true" hidden="false" outlineLevel="0" max="44" min="44" style="0" width="15.71"/>
    <col collapsed="false" customWidth="true" hidden="false" outlineLevel="0" max="45" min="45" style="0" width="15.86"/>
    <col collapsed="false" customWidth="true" hidden="false" outlineLevel="0" max="46" min="46" style="0" width="17"/>
    <col collapsed="false" customWidth="true" hidden="false" outlineLevel="0" max="47" min="47" style="0" width="15.86"/>
    <col collapsed="false" customWidth="true" hidden="false" outlineLevel="0" max="48" min="48" style="0" width="17.86"/>
    <col collapsed="false" customWidth="true" hidden="false" outlineLevel="0" max="49" min="49" style="0" width="15.86"/>
    <col collapsed="false" customWidth="true" hidden="false" outlineLevel="0" max="51" min="50" style="0" width="18"/>
    <col collapsed="false" customWidth="true" hidden="false" outlineLevel="0" max="54" min="52" style="0" width="14.86"/>
    <col collapsed="false" customWidth="true" hidden="false" outlineLevel="0" max="55" min="55" style="0" width="15.15"/>
    <col collapsed="false" customWidth="true" hidden="false" outlineLevel="0" max="56" min="56" style="0" width="12.42"/>
    <col collapsed="false" customWidth="true" hidden="false" outlineLevel="0" max="57" min="57" style="0" width="12.86"/>
    <col collapsed="false" customWidth="true" hidden="false" outlineLevel="0" max="59" min="58" style="0" width="12.71"/>
    <col collapsed="false" customWidth="true" hidden="false" outlineLevel="0" max="60" min="60" style="0" width="17.71"/>
    <col collapsed="false" customWidth="true" hidden="false" outlineLevel="0" max="66" min="61" style="0" width="18.29"/>
    <col collapsed="false" customWidth="true" hidden="false" outlineLevel="0" max="67" min="67" style="0" width="17.58"/>
    <col collapsed="false" customWidth="true" hidden="false" outlineLevel="0" max="68" min="68" style="0" width="16.71"/>
    <col collapsed="false" customWidth="true" hidden="false" outlineLevel="0" max="69" min="69" style="0" width="21.14"/>
    <col collapsed="false" customWidth="true" hidden="false" outlineLevel="0" max="71" min="70" style="0" width="17.42"/>
    <col collapsed="false" customWidth="true" hidden="false" outlineLevel="0" max="72" min="72" style="0" width="17.71"/>
    <col collapsed="false" customWidth="true" hidden="false" outlineLevel="0" max="75" min="73" style="0" width="17.42"/>
    <col collapsed="false" customWidth="true" hidden="false" outlineLevel="0" max="76" min="76" style="0" width="12.86"/>
    <col collapsed="false" customWidth="true" hidden="false" outlineLevel="0" max="77" min="77" style="0" width="17.42"/>
    <col collapsed="false" customWidth="true" hidden="false" outlineLevel="0" max="78" min="78" style="0" width="13.29"/>
    <col collapsed="false" customWidth="true" hidden="false" outlineLevel="0" max="79" min="79" style="0" width="14.51"/>
  </cols>
  <sheetData>
    <row r="1" s="9" customFormat="true" ht="49.6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5" t="s">
        <v>28</v>
      </c>
      <c r="AD1" s="5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7" t="s">
        <v>54</v>
      </c>
      <c r="BD1" s="7" t="s">
        <v>55</v>
      </c>
      <c r="BE1" s="7" t="s">
        <v>56</v>
      </c>
      <c r="BF1" s="4" t="s">
        <v>57</v>
      </c>
      <c r="BG1" s="4" t="s">
        <v>58</v>
      </c>
      <c r="BH1" s="4" t="s">
        <v>59</v>
      </c>
      <c r="BI1" s="7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4" t="s">
        <v>75</v>
      </c>
      <c r="BY1" s="4" t="s">
        <v>76</v>
      </c>
      <c r="BZ1" s="4" t="s">
        <v>77</v>
      </c>
      <c r="CA1" s="9" t="s">
        <v>78</v>
      </c>
    </row>
    <row r="2" customFormat="false" ht="13.8" hidden="false" customHeight="false" outlineLevel="0" collapsed="false">
      <c r="A2" s="10"/>
      <c r="B2" s="11" t="n">
        <f aca="false">SUBTOTAL(101,Table1[K])</f>
        <v>49.942238267148</v>
      </c>
      <c r="C2" s="12" t="n">
        <f aca="false">SUBTOTAL(101,Table1[B])</f>
        <v>24.5342960288809</v>
      </c>
      <c r="D2" s="11" t="n">
        <f aca="false">SUBTOTAL(101,Table1[Atomic Constraints])</f>
        <v>700.72202166065</v>
      </c>
      <c r="E2" s="13" t="n">
        <f aca="false">SUBTOTAL(101,Table1[Soft Atomic Constraints])</f>
        <v>36.1985559566787</v>
      </c>
      <c r="F2" s="14" t="n">
        <f aca="false">SUBTOTAL(101,Table1[Disjunctive Constraints])</f>
        <v>104.12274368231</v>
      </c>
      <c r="G2" s="13" t="n">
        <f aca="false">SUBTOTAL(101,Table1[Direct Successors])</f>
        <v>4.19494584837545</v>
      </c>
      <c r="H2" s="15" t="n">
        <f aca="false">SUBTOTAL(101,Table1[One-sided cables])</f>
        <v>0.873646209386282</v>
      </c>
      <c r="I2" s="15" t="n">
        <f aca="false">SUBTOTAL(101,Table1[Sum of constraints])</f>
        <v>869.772563176895</v>
      </c>
      <c r="J2" s="11" t="n">
        <f aca="false">SUBTOTAL(103,Table1[Chuffed MZ1 State])</f>
        <v>277</v>
      </c>
      <c r="K2" s="16" t="n">
        <f aca="false">SUBTOTAL(109,Table1[Chuffed MZ1 Cost])</f>
        <v>677884334</v>
      </c>
      <c r="L2" s="12" t="n">
        <f aca="false">SUBTOTAL(109,Table1[Chuffed MZ1 Search time])</f>
        <v>39362.3136848</v>
      </c>
      <c r="M2" s="11" t="n">
        <f aca="false">SUBTOTAL(103,Table1[Chuffed MZ2 State])</f>
        <v>277</v>
      </c>
      <c r="N2" s="16" t="n">
        <f aca="false">SUBTOTAL(109,Table1[Chuffed MZ2 Cost])</f>
        <v>580094549</v>
      </c>
      <c r="O2" s="12" t="n">
        <f aca="false">SUBTOTAL(109,Table1[Chuffed MZ2 Search time])</f>
        <v>40392.1701494</v>
      </c>
      <c r="P2" s="11" t="n">
        <f aca="false">SUBTOTAL(103,Table1[Cplex MC State])</f>
        <v>277</v>
      </c>
      <c r="Q2" s="16" t="n">
        <f aca="false">SUBTOTAL(109,Table1[Cplex MC Cost])</f>
        <v>5731687774</v>
      </c>
      <c r="R2" s="12" t="n">
        <f aca="false">SUBTOTAL(109,Table1[Cplex MC Search time])</f>
        <v>37190.9410000001</v>
      </c>
      <c r="S2" s="11" t="n">
        <f aca="false">SUBTOTAL(103,Table1[ORTools FZN1 State])</f>
        <v>277</v>
      </c>
      <c r="T2" s="17" t="n">
        <f aca="false">SUBTOTAL(109,Table1[ORTools FZN1 Cost])</f>
        <v>214362824</v>
      </c>
      <c r="U2" s="18" t="n">
        <f aca="false">SUBTOTAL(109,Table1[ORTools FZN1 Search time])</f>
        <v>17129.0758568</v>
      </c>
      <c r="V2" s="18"/>
      <c r="W2" s="17" t="n">
        <f aca="false">SUBTOTAL(109,Table1[ORTools FZN2 Cost])</f>
        <v>278169119</v>
      </c>
      <c r="X2" s="18" t="n">
        <f aca="false">SUBTOTAL(109,Table1[ORTools FZN2 Search time])</f>
        <v>16991.7657347</v>
      </c>
      <c r="Y2" s="19"/>
      <c r="Z2" s="20" t="n">
        <f aca="false">SUBTOTAL(109,Table1[Cplex MB Cost])</f>
        <v>-106024776</v>
      </c>
      <c r="AA2" s="21" t="n">
        <f aca="false">SUBTOTAL(109,Table1[Cplex MB Search time])</f>
        <v>41861.5944981999</v>
      </c>
      <c r="AB2" s="19"/>
      <c r="AC2" s="20" t="n">
        <f aca="false">SUBTOTAL(109,Table1[Cplex MD Cost])</f>
        <v>-72328223</v>
      </c>
      <c r="AD2" s="21" t="n">
        <f aca="false">SUBTOTAL(109,Table1[Cplex MD Search time])</f>
        <v>55107.2495897</v>
      </c>
      <c r="AE2" s="19"/>
      <c r="AF2" s="22" t="n">
        <f aca="false">SUBTOTAL(102,Table1[Cplex MI Cost])</f>
        <v>277</v>
      </c>
      <c r="AG2" s="23" t="n">
        <f aca="false">SUBTOTAL(109,Table1[Cplex MI Search time])</f>
        <v>39798.0891094</v>
      </c>
      <c r="AH2" s="11"/>
      <c r="AI2" s="12" t="n">
        <f aca="false">SUBTOTAL(102,Table1[Z3 SMT2-1 Maxres Cost])</f>
        <v>277</v>
      </c>
      <c r="AJ2" s="12" t="n">
        <f aca="false">SUBTOTAL(109,Table1[Z3 SMT2-1 Maxres Search Time])</f>
        <v>51635.4604617</v>
      </c>
      <c r="AK2" s="11"/>
      <c r="AL2" s="18" t="n">
        <f aca="false">SUBTOTAL(102,Table1[Z3 SMT2-1 PdMaxres Cost])</f>
        <v>277</v>
      </c>
      <c r="AM2" s="18" t="n">
        <f aca="false">SUBTOTAL(109,Table1[Z3 SMT2-1 PdMaxres Search Time])</f>
        <v>51814.1967403001</v>
      </c>
      <c r="AN2" s="11"/>
      <c r="AO2" s="12" t="n">
        <f aca="false">SUBTOTAL(102,Table1[Z3 SMT2-1 WMax Cost])</f>
        <v>277</v>
      </c>
      <c r="AP2" s="18" t="n">
        <f aca="false">SUBTOTAL(109,Table1[Z3 SMT2-1 Wmax Search Time])</f>
        <v>52111.7370701</v>
      </c>
      <c r="AQ2" s="18"/>
      <c r="AR2" s="18" t="n">
        <f aca="false">SUBTOTAL(102,Table1[Z3 SMT2-2 Maxres Cost])</f>
        <v>277</v>
      </c>
      <c r="AS2" s="18" t="n">
        <f aca="false">SUBTOTAL(109,Table1[Z3 SMT2-2 Maxres Search Time])</f>
        <v>50913.2016989</v>
      </c>
      <c r="AT2" s="11"/>
      <c r="AU2" s="12" t="n">
        <f aca="false">SUBTOTAL(102,Table1[Z3 SMT2-2 PdMaxres Cost])</f>
        <v>277</v>
      </c>
      <c r="AV2" s="18" t="n">
        <f aca="false">SUBTOTAL(109,Table1[Z3 SMT2-2 PdMaxres Search Time])</f>
        <v>50888.0298829</v>
      </c>
      <c r="AW2" s="18"/>
      <c r="AX2" s="18" t="n">
        <f aca="false">SUBTOTAL(102,Table1[Z3 SMT2-2 WMax Cost])</f>
        <v>277</v>
      </c>
      <c r="AY2" s="18" t="n">
        <f aca="false">SUBTOTAL(109,Table1[Z3 SMT2-2 Wmax Search Time])</f>
        <v>50892.8577963</v>
      </c>
      <c r="AZ2" s="23" t="n">
        <f aca="false">SUBTOTAL(103,Table1[Gurobi MB State])</f>
        <v>277</v>
      </c>
      <c r="BA2" s="23" t="n">
        <f aca="false">SUBTOTAL(109,Table1[Gurobi MB Cost])</f>
        <v>-73230090</v>
      </c>
      <c r="BB2" s="23" t="n">
        <f aca="false">SUBTOTAL(109,Table1[Gurobi MB Search Time])</f>
        <v>40453.7269599</v>
      </c>
      <c r="BC2" s="19"/>
      <c r="BD2" s="21" t="n">
        <f aca="false">SUBTOTAL(109,Table1[Gurobi MD Cost])</f>
        <v>-106716665</v>
      </c>
      <c r="BE2" s="23" t="n">
        <f aca="false">SUBTOTAL(109,Table1[Gurobi MD Search Time])</f>
        <v>49801.3467995</v>
      </c>
      <c r="BF2" s="23"/>
      <c r="BG2" s="23" t="n">
        <f aca="false">SUBTOTAL(109,Table1[Gurobi MI Cost])</f>
        <v>-99430099</v>
      </c>
      <c r="BH2" s="23" t="n">
        <f aca="false">SUBTOTAL(109,Table1[Gurobi MI Search Time])</f>
        <v>40650.67882</v>
      </c>
      <c r="BI2" s="18" t="n">
        <f aca="false">SUBTOTAL(103,Table1[OptiMathSat SMT2-1 State])</f>
        <v>277</v>
      </c>
      <c r="BJ2" s="18"/>
      <c r="BK2" s="18"/>
      <c r="BL2" s="18" t="n">
        <f aca="false">SUBTOTAL(103,Table1[OptiMathSat SMT2-2 State])</f>
        <v>277</v>
      </c>
      <c r="BM2" s="18"/>
      <c r="BN2" s="18"/>
      <c r="BO2" s="19" t="n">
        <f aca="false">SUBTOTAL(103,Table1[Cplex CP Tuned State])</f>
        <v>277</v>
      </c>
      <c r="BP2" s="24" t="n">
        <f aca="false">SUBTOTAL(109,Table1[Cplex CP Tuned Cost])</f>
        <v>5578654385</v>
      </c>
      <c r="BQ2" s="21" t="n">
        <f aca="false">SUBTOTAL(109,Table1[Cplex CP Tuned Search Time])</f>
        <v>35145.928</v>
      </c>
      <c r="BR2" s="25"/>
      <c r="BS2" s="24" t="n">
        <f aca="false">SUBTOTAL(109,Table1[Chuffed Tuned Cost])</f>
        <v>2877927230</v>
      </c>
      <c r="BT2" s="21" t="n">
        <f aca="false">SUBTOTAL(109,Table1[Chuffed Tuned Search Time])</f>
        <v>45418.3016143</v>
      </c>
      <c r="BU2" s="25"/>
      <c r="BV2" s="24" t="n">
        <f aca="false">SUBTOTAL(109,Table1[OR-Tools FZN1 Tuned Cost])</f>
        <v>1976167941</v>
      </c>
      <c r="BW2" s="21" t="n">
        <f aca="false">SUBTOTAL(109,Table1[OR-Tools FZN1 Tuned Search Time])</f>
        <v>17833.772753</v>
      </c>
      <c r="BX2" s="18" t="n">
        <f aca="false">SUBTOTAL(103,Table1[OR-Tools FZN1 8 workers State])</f>
        <v>277</v>
      </c>
      <c r="BY2" s="26" t="n">
        <f aca="false">SUBTOTAL(109,Table1[OR-Tools FZN1 8 workers Cost])</f>
        <v>5090625565</v>
      </c>
      <c r="BZ2" s="18" t="n">
        <f aca="false">SUBTOTAL(109,Table1[OR-Tools FZN1 8 workers Search  Time])</f>
        <v>11543.2728865</v>
      </c>
    </row>
    <row r="3" customFormat="false" ht="15" hidden="false" customHeight="false" outlineLevel="0" collapsed="false">
      <c r="A3" s="27" t="s">
        <v>79</v>
      </c>
      <c r="B3" s="19" t="n">
        <v>198</v>
      </c>
      <c r="C3" s="21" t="n">
        <v>99</v>
      </c>
      <c r="D3" s="19" t="n">
        <v>10388</v>
      </c>
      <c r="E3" s="21" t="n">
        <v>184</v>
      </c>
      <c r="F3" s="19" t="n">
        <v>1095</v>
      </c>
      <c r="G3" s="21" t="n">
        <v>0</v>
      </c>
      <c r="H3" s="21" t="n">
        <f aca="false">B3-PRODUCT(2,C3)</f>
        <v>0</v>
      </c>
      <c r="I3" s="21" t="n">
        <f aca="false">SUM(Table1[[#This Row],[B]],Table1[[#This Row],[Atomic Constraints]],Table1[[#This Row],[Soft Atomic Constraints]],Table1[[#This Row],[Disjunctive Constraints]],Table1[[#This Row],[Direct Successors]])</f>
        <v>11766</v>
      </c>
      <c r="J3" s="19" t="s">
        <v>80</v>
      </c>
      <c r="K3" s="21" t="n">
        <v>-7801795</v>
      </c>
      <c r="L3" s="21" t="n">
        <v>320.9115912</v>
      </c>
      <c r="M3" s="19" t="s">
        <v>80</v>
      </c>
      <c r="N3" s="21" t="n">
        <v>-7801795</v>
      </c>
      <c r="O3" s="21" t="n">
        <v>321.2634404</v>
      </c>
      <c r="P3" s="19" t="s">
        <v>81</v>
      </c>
      <c r="Q3" s="21" t="n">
        <v>662114061</v>
      </c>
      <c r="R3" s="21" t="n">
        <v>300.176000000001</v>
      </c>
      <c r="S3" s="19" t="s">
        <v>80</v>
      </c>
      <c r="T3" s="21" t="n">
        <v>-7801795</v>
      </c>
      <c r="U3" s="21" t="n">
        <v>306.2996897</v>
      </c>
      <c r="V3" s="19" t="s">
        <v>80</v>
      </c>
      <c r="W3" s="21" t="n">
        <v>-7801795</v>
      </c>
      <c r="X3" s="21" t="n">
        <v>306.3200028</v>
      </c>
      <c r="Y3" s="23" t="s">
        <v>80</v>
      </c>
      <c r="Z3" s="23" t="n">
        <v>-7801795</v>
      </c>
      <c r="AA3" s="21" t="n">
        <v>300.3348376</v>
      </c>
      <c r="AB3" s="23" t="s">
        <v>80</v>
      </c>
      <c r="AC3" s="23" t="n">
        <v>-7801795</v>
      </c>
      <c r="AD3" s="21" t="n">
        <v>313.4421978</v>
      </c>
      <c r="AE3" s="23" t="s">
        <v>80</v>
      </c>
      <c r="AF3" s="23" t="n">
        <v>-7801795</v>
      </c>
      <c r="AG3" s="21" t="n">
        <v>302.0909094</v>
      </c>
      <c r="AH3" s="19" t="s">
        <v>80</v>
      </c>
      <c r="AI3" s="21" t="n">
        <v>-7801795</v>
      </c>
      <c r="AJ3" s="21" t="n">
        <v>300.2962575</v>
      </c>
      <c r="AK3" s="23" t="s">
        <v>80</v>
      </c>
      <c r="AL3" s="23" t="n">
        <v>-7801795</v>
      </c>
      <c r="AM3" s="21" t="n">
        <v>300.309227</v>
      </c>
      <c r="AN3" s="19" t="s">
        <v>80</v>
      </c>
      <c r="AO3" s="21" t="n">
        <v>-7801795</v>
      </c>
      <c r="AP3" s="23" t="n">
        <v>300.3878764</v>
      </c>
      <c r="AQ3" s="23" t="s">
        <v>80</v>
      </c>
      <c r="AR3" s="23" t="n">
        <v>-7801795</v>
      </c>
      <c r="AS3" s="21" t="n">
        <v>300.2527011</v>
      </c>
      <c r="AT3" s="19" t="s">
        <v>80</v>
      </c>
      <c r="AU3" s="21" t="n">
        <v>-7801795</v>
      </c>
      <c r="AV3" s="23" t="n">
        <v>300.2544651</v>
      </c>
      <c r="AW3" s="23" t="s">
        <v>80</v>
      </c>
      <c r="AX3" s="23" t="n">
        <v>-7801795</v>
      </c>
      <c r="AY3" s="21" t="n">
        <v>300.260103</v>
      </c>
      <c r="AZ3" s="23" t="s">
        <v>80</v>
      </c>
      <c r="BA3" s="23" t="n">
        <v>-7801795</v>
      </c>
      <c r="BB3" s="21" t="n">
        <v>300.5339702</v>
      </c>
      <c r="BC3" s="19" t="s">
        <v>80</v>
      </c>
      <c r="BD3" s="21" t="n">
        <v>-7801795</v>
      </c>
      <c r="BE3" s="23" t="n">
        <v>300.3267555</v>
      </c>
      <c r="BF3" s="23" t="s">
        <v>80</v>
      </c>
      <c r="BG3" s="23" t="n">
        <v>-7801795</v>
      </c>
      <c r="BH3" s="21" t="n">
        <v>300.1121467</v>
      </c>
      <c r="BI3" s="23" t="s">
        <v>80</v>
      </c>
      <c r="BJ3" s="21" t="n">
        <v>-7801795</v>
      </c>
      <c r="BK3" s="23" t="n">
        <v>317.6119748</v>
      </c>
      <c r="BL3" s="23" t="s">
        <v>80</v>
      </c>
      <c r="BM3" s="23" t="n">
        <v>-7801795</v>
      </c>
      <c r="BN3" s="21" t="n">
        <v>317.2531762</v>
      </c>
      <c r="BO3" s="19" t="s">
        <v>81</v>
      </c>
      <c r="BP3" s="21" t="n">
        <v>661918214</v>
      </c>
      <c r="BQ3" s="21" t="n">
        <v>300.475999999999</v>
      </c>
      <c r="BR3" s="28" t="s">
        <v>80</v>
      </c>
      <c r="BS3" s="21" t="n">
        <v>-7801795</v>
      </c>
      <c r="BT3" s="21" t="n">
        <v>319.5842467</v>
      </c>
      <c r="BU3" s="28" t="s">
        <v>80</v>
      </c>
      <c r="BV3" s="21" t="n">
        <v>-7801795</v>
      </c>
      <c r="BW3" s="21" t="n">
        <v>170.2155639</v>
      </c>
      <c r="BX3" s="21" t="s">
        <v>80</v>
      </c>
      <c r="BY3" s="21" t="n">
        <v>-7801795</v>
      </c>
      <c r="BZ3" s="21" t="n">
        <v>422.8687952</v>
      </c>
    </row>
    <row r="4" customFormat="false" ht="15" hidden="false" customHeight="false" outlineLevel="0" collapsed="false">
      <c r="A4" s="27" t="s">
        <v>82</v>
      </c>
      <c r="B4" s="19" t="n">
        <v>148</v>
      </c>
      <c r="C4" s="21" t="n">
        <v>74</v>
      </c>
      <c r="D4" s="19" t="n">
        <v>4053</v>
      </c>
      <c r="E4" s="21" t="n">
        <v>118</v>
      </c>
      <c r="F4" s="19" t="n">
        <v>985</v>
      </c>
      <c r="G4" s="21" t="n">
        <v>0</v>
      </c>
      <c r="H4" s="21" t="n">
        <f aca="false">B4-PRODUCT(2,C4)</f>
        <v>0</v>
      </c>
      <c r="I4" s="21" t="n">
        <f aca="false">SUM(Table1[[#This Row],[B]],Table1[[#This Row],[Atomic Constraints]],Table1[[#This Row],[Soft Atomic Constraints]],Table1[[#This Row],[Disjunctive Constraints]],Table1[[#This Row],[Direct Successors]])</f>
        <v>5230</v>
      </c>
      <c r="J4" s="19" t="s">
        <v>80</v>
      </c>
      <c r="K4" s="21" t="n">
        <v>-3263845</v>
      </c>
      <c r="L4" s="21" t="n">
        <v>312.3903742</v>
      </c>
      <c r="M4" s="19" t="s">
        <v>80</v>
      </c>
      <c r="N4" s="21" t="n">
        <v>-3263845</v>
      </c>
      <c r="O4" s="21" t="n">
        <v>312.0177328</v>
      </c>
      <c r="P4" s="19" t="s">
        <v>81</v>
      </c>
      <c r="Q4" s="21" t="n">
        <v>185500877</v>
      </c>
      <c r="R4" s="21" t="n">
        <v>301.267000000001</v>
      </c>
      <c r="S4" s="19" t="s">
        <v>80</v>
      </c>
      <c r="T4" s="21" t="n">
        <v>-3263845</v>
      </c>
      <c r="U4" s="21" t="n">
        <v>303.6821991</v>
      </c>
      <c r="V4" s="19" t="s">
        <v>80</v>
      </c>
      <c r="W4" s="21" t="n">
        <v>-3263845</v>
      </c>
      <c r="X4" s="21" t="n">
        <v>303.8173688</v>
      </c>
      <c r="Y4" s="23" t="s">
        <v>80</v>
      </c>
      <c r="Z4" s="23" t="n">
        <v>-3263845</v>
      </c>
      <c r="AA4" s="21" t="n">
        <v>300.1754153</v>
      </c>
      <c r="AB4" s="23" t="s">
        <v>80</v>
      </c>
      <c r="AC4" s="23" t="n">
        <v>-3263845</v>
      </c>
      <c r="AD4" s="21" t="n">
        <v>305.1719707</v>
      </c>
      <c r="AE4" s="23" t="s">
        <v>80</v>
      </c>
      <c r="AF4" s="23" t="n">
        <v>-3263845</v>
      </c>
      <c r="AG4" s="21" t="n">
        <v>300.9295147</v>
      </c>
      <c r="AH4" s="19" t="s">
        <v>80</v>
      </c>
      <c r="AI4" s="21" t="n">
        <v>-3263845</v>
      </c>
      <c r="AJ4" s="21" t="n">
        <v>300.2206994</v>
      </c>
      <c r="AK4" s="23" t="s">
        <v>80</v>
      </c>
      <c r="AL4" s="23" t="n">
        <v>-3263845</v>
      </c>
      <c r="AM4" s="21" t="n">
        <v>300.2300271</v>
      </c>
      <c r="AN4" s="19" t="s">
        <v>80</v>
      </c>
      <c r="AO4" s="21" t="n">
        <v>-3263845</v>
      </c>
      <c r="AP4" s="23" t="n">
        <v>300.3879366</v>
      </c>
      <c r="AQ4" s="23" t="s">
        <v>80</v>
      </c>
      <c r="AR4" s="23" t="n">
        <v>-3263845</v>
      </c>
      <c r="AS4" s="21" t="n">
        <v>300.2742908</v>
      </c>
      <c r="AT4" s="19" t="s">
        <v>80</v>
      </c>
      <c r="AU4" s="21" t="n">
        <v>-3263845</v>
      </c>
      <c r="AV4" s="23" t="n">
        <v>300.2699292</v>
      </c>
      <c r="AW4" s="23" t="s">
        <v>80</v>
      </c>
      <c r="AX4" s="23" t="n">
        <v>-3263845</v>
      </c>
      <c r="AY4" s="21" t="n">
        <v>300.2749266</v>
      </c>
      <c r="AZ4" s="23" t="s">
        <v>80</v>
      </c>
      <c r="BA4" s="23" t="n">
        <v>-3263845</v>
      </c>
      <c r="BB4" s="21" t="n">
        <v>300.1002997</v>
      </c>
      <c r="BC4" s="19" t="s">
        <v>80</v>
      </c>
      <c r="BD4" s="21" t="n">
        <v>-3263845</v>
      </c>
      <c r="BE4" s="23" t="n">
        <v>300.2139706</v>
      </c>
      <c r="BF4" s="23" t="s">
        <v>80</v>
      </c>
      <c r="BG4" s="23" t="n">
        <v>-3263845</v>
      </c>
      <c r="BH4" s="21" t="n">
        <v>300.1585891</v>
      </c>
      <c r="BI4" s="23" t="s">
        <v>80</v>
      </c>
      <c r="BJ4" s="21" t="n">
        <v>-3263845</v>
      </c>
      <c r="BK4" s="23" t="n">
        <v>312.8725885</v>
      </c>
      <c r="BL4" s="23" t="s">
        <v>80</v>
      </c>
      <c r="BM4" s="23" t="n">
        <v>-3263845</v>
      </c>
      <c r="BN4" s="21" t="n">
        <v>311.6702982</v>
      </c>
      <c r="BO4" s="19" t="s">
        <v>81</v>
      </c>
      <c r="BP4" s="21" t="n">
        <v>175709193</v>
      </c>
      <c r="BQ4" s="21" t="n">
        <v>300.82</v>
      </c>
      <c r="BR4" s="28" t="s">
        <v>81</v>
      </c>
      <c r="BS4" s="21" t="n">
        <v>237458804</v>
      </c>
      <c r="BT4" s="21" t="n">
        <v>311.6969891</v>
      </c>
      <c r="BU4" s="28" t="s">
        <v>81</v>
      </c>
      <c r="BV4" s="21" t="n">
        <v>234324755</v>
      </c>
      <c r="BW4" s="21" t="n">
        <v>306.4582119</v>
      </c>
      <c r="BX4" s="21" t="s">
        <v>81</v>
      </c>
      <c r="BY4" s="21" t="n">
        <v>227995367</v>
      </c>
      <c r="BZ4" s="21" t="n">
        <v>352.7609312</v>
      </c>
      <c r="CA4" s="0" t="n">
        <v>182127649</v>
      </c>
    </row>
    <row r="5" customFormat="false" ht="15" hidden="false" customHeight="false" outlineLevel="0" collapsed="false">
      <c r="A5" s="27" t="s">
        <v>83</v>
      </c>
      <c r="B5" s="19" t="n">
        <v>162</v>
      </c>
      <c r="C5" s="21" t="n">
        <v>81</v>
      </c>
      <c r="D5" s="19" t="n">
        <v>6560</v>
      </c>
      <c r="E5" s="21" t="n">
        <v>148</v>
      </c>
      <c r="F5" s="19" t="n">
        <v>823</v>
      </c>
      <c r="G5" s="21" t="n">
        <v>0</v>
      </c>
      <c r="H5" s="21" t="n">
        <f aca="false">B5-PRODUCT(2,C5)</f>
        <v>0</v>
      </c>
      <c r="I5" s="21" t="n">
        <f aca="false">SUM(Table1[[#This Row],[B]],Table1[[#This Row],[Atomic Constraints]],Table1[[#This Row],[Soft Atomic Constraints]],Table1[[#This Row],[Disjunctive Constraints]],Table1[[#This Row],[Direct Successors]])</f>
        <v>7612</v>
      </c>
      <c r="J5" s="19" t="s">
        <v>80</v>
      </c>
      <c r="K5" s="21" t="n">
        <v>-4277935</v>
      </c>
      <c r="L5" s="21" t="n">
        <v>314.143459</v>
      </c>
      <c r="M5" s="19" t="s">
        <v>80</v>
      </c>
      <c r="N5" s="21" t="n">
        <v>-4277935</v>
      </c>
      <c r="O5" s="21" t="n">
        <v>314.2323511</v>
      </c>
      <c r="P5" s="19" t="s">
        <v>81</v>
      </c>
      <c r="Q5" s="21" t="n">
        <v>174821030</v>
      </c>
      <c r="R5" s="21" t="n">
        <v>301.137999999999</v>
      </c>
      <c r="S5" s="19" t="s">
        <v>80</v>
      </c>
      <c r="T5" s="21" t="n">
        <v>-4277935</v>
      </c>
      <c r="U5" s="21" t="n">
        <v>304.2704409</v>
      </c>
      <c r="V5" s="19" t="s">
        <v>80</v>
      </c>
      <c r="W5" s="21" t="n">
        <v>-4277935</v>
      </c>
      <c r="X5" s="21" t="n">
        <v>304.4343892</v>
      </c>
      <c r="Y5" s="23" t="s">
        <v>80</v>
      </c>
      <c r="Z5" s="23" t="n">
        <v>-4277935</v>
      </c>
      <c r="AA5" s="21" t="n">
        <v>300.3841347</v>
      </c>
      <c r="AB5" s="23" t="s">
        <v>80</v>
      </c>
      <c r="AC5" s="23" t="n">
        <v>-4277935</v>
      </c>
      <c r="AD5" s="21" t="n">
        <v>307.5720739</v>
      </c>
      <c r="AE5" s="23" t="s">
        <v>80</v>
      </c>
      <c r="AF5" s="23" t="n">
        <v>-4277935</v>
      </c>
      <c r="AG5" s="21" t="n">
        <v>301.1166236</v>
      </c>
      <c r="AH5" s="19" t="s">
        <v>80</v>
      </c>
      <c r="AI5" s="21" t="n">
        <v>-4277935</v>
      </c>
      <c r="AJ5" s="21" t="n">
        <v>300.1570845</v>
      </c>
      <c r="AK5" s="23" t="s">
        <v>80</v>
      </c>
      <c r="AL5" s="23" t="n">
        <v>-4277935</v>
      </c>
      <c r="AM5" s="21" t="n">
        <v>300.1642148</v>
      </c>
      <c r="AN5" s="19" t="s">
        <v>80</v>
      </c>
      <c r="AO5" s="21" t="n">
        <v>-4277935</v>
      </c>
      <c r="AP5" s="23" t="n">
        <v>300.1738237</v>
      </c>
      <c r="AQ5" s="23" t="s">
        <v>80</v>
      </c>
      <c r="AR5" s="23" t="n">
        <v>-4277935</v>
      </c>
      <c r="AS5" s="21" t="n">
        <v>300.2257597</v>
      </c>
      <c r="AT5" s="19" t="s">
        <v>80</v>
      </c>
      <c r="AU5" s="21" t="n">
        <v>-4277935</v>
      </c>
      <c r="AV5" s="23" t="n">
        <v>300.2330814</v>
      </c>
      <c r="AW5" s="23" t="s">
        <v>80</v>
      </c>
      <c r="AX5" s="23" t="n">
        <v>-4277935</v>
      </c>
      <c r="AY5" s="21" t="n">
        <v>300.2383451</v>
      </c>
      <c r="AZ5" s="23" t="s">
        <v>80</v>
      </c>
      <c r="BA5" s="23" t="n">
        <v>-4277935</v>
      </c>
      <c r="BB5" s="21" t="n">
        <v>301.4680502</v>
      </c>
      <c r="BC5" s="19" t="s">
        <v>80</v>
      </c>
      <c r="BD5" s="21" t="n">
        <v>-4277935</v>
      </c>
      <c r="BE5" s="23" t="n">
        <v>300.2455778</v>
      </c>
      <c r="BF5" s="23" t="s">
        <v>80</v>
      </c>
      <c r="BG5" s="23" t="n">
        <v>-4277935</v>
      </c>
      <c r="BH5" s="21" t="n">
        <v>300.7949736</v>
      </c>
      <c r="BI5" s="23" t="s">
        <v>80</v>
      </c>
      <c r="BJ5" s="21" t="n">
        <v>-4277935</v>
      </c>
      <c r="BK5" s="23" t="n">
        <v>318.0631612</v>
      </c>
      <c r="BL5" s="23" t="s">
        <v>80</v>
      </c>
      <c r="BM5" s="23" t="n">
        <v>-4277935</v>
      </c>
      <c r="BN5" s="21" t="n">
        <v>311.8593079</v>
      </c>
      <c r="BO5" s="19" t="s">
        <v>81</v>
      </c>
      <c r="BP5" s="21" t="n">
        <v>174847946</v>
      </c>
      <c r="BQ5" s="21" t="n">
        <v>300.126</v>
      </c>
      <c r="BR5" s="28" t="s">
        <v>80</v>
      </c>
      <c r="BS5" s="21" t="n">
        <v>-4277935</v>
      </c>
      <c r="BT5" s="21" t="n">
        <v>313.4989842</v>
      </c>
      <c r="BU5" s="28" t="s">
        <v>81</v>
      </c>
      <c r="BV5" s="21" t="n">
        <v>345225948</v>
      </c>
      <c r="BW5" s="21" t="n">
        <v>307.2952927</v>
      </c>
      <c r="BX5" s="21" t="s">
        <v>81</v>
      </c>
      <c r="BY5" s="21" t="n">
        <v>115300753</v>
      </c>
      <c r="BZ5" s="21" t="n">
        <v>351.7715454</v>
      </c>
      <c r="CA5" s="0" t="n">
        <v>145242724</v>
      </c>
    </row>
    <row r="6" customFormat="false" ht="15" hidden="false" customHeight="false" outlineLevel="0" collapsed="false">
      <c r="A6" s="27" t="s">
        <v>84</v>
      </c>
      <c r="B6" s="19" t="n">
        <v>180</v>
      </c>
      <c r="C6" s="21" t="n">
        <v>90</v>
      </c>
      <c r="D6" s="19" t="n">
        <v>8159</v>
      </c>
      <c r="E6" s="21" t="n">
        <v>166</v>
      </c>
      <c r="F6" s="19" t="n">
        <v>1030</v>
      </c>
      <c r="G6" s="21" t="n">
        <v>0</v>
      </c>
      <c r="H6" s="21" t="n">
        <f aca="false">B6-PRODUCT(2,C6)</f>
        <v>0</v>
      </c>
      <c r="I6" s="21" t="n">
        <f aca="false">SUM(Table1[[#This Row],[B]],Table1[[#This Row],[Atomic Constraints]],Table1[[#This Row],[Soft Atomic Constraints]],Table1[[#This Row],[Disjunctive Constraints]],Table1[[#This Row],[Direct Successors]])</f>
        <v>9445</v>
      </c>
      <c r="J6" s="19" t="s">
        <v>80</v>
      </c>
      <c r="K6" s="21" t="n">
        <v>-5864581</v>
      </c>
      <c r="L6" s="21" t="n">
        <v>317.3763483</v>
      </c>
      <c r="M6" s="19" t="s">
        <v>80</v>
      </c>
      <c r="N6" s="21" t="n">
        <v>-5864581</v>
      </c>
      <c r="O6" s="21" t="n">
        <v>317.0550983</v>
      </c>
      <c r="P6" s="19" t="s">
        <v>81</v>
      </c>
      <c r="Q6" s="21" t="n">
        <v>298456962</v>
      </c>
      <c r="R6" s="21" t="n">
        <v>301.482</v>
      </c>
      <c r="S6" s="19" t="s">
        <v>80</v>
      </c>
      <c r="T6" s="21" t="n">
        <v>-5864581</v>
      </c>
      <c r="U6" s="21" t="n">
        <v>305.323792</v>
      </c>
      <c r="V6" s="19" t="s">
        <v>80</v>
      </c>
      <c r="W6" s="21" t="n">
        <v>-5864581</v>
      </c>
      <c r="X6" s="21" t="n">
        <v>305.268558</v>
      </c>
      <c r="Y6" s="23" t="s">
        <v>80</v>
      </c>
      <c r="Z6" s="23" t="n">
        <v>-5864581</v>
      </c>
      <c r="AA6" s="21" t="n">
        <v>300.9576389</v>
      </c>
      <c r="AB6" s="23" t="s">
        <v>80</v>
      </c>
      <c r="AC6" s="23" t="n">
        <v>-5864581</v>
      </c>
      <c r="AD6" s="21" t="n">
        <v>308.7228031</v>
      </c>
      <c r="AE6" s="23" t="s">
        <v>80</v>
      </c>
      <c r="AF6" s="23" t="n">
        <v>-5864581</v>
      </c>
      <c r="AG6" s="21" t="n">
        <v>301.4284172</v>
      </c>
      <c r="AH6" s="19" t="s">
        <v>80</v>
      </c>
      <c r="AI6" s="21" t="n">
        <v>-5864581</v>
      </c>
      <c r="AJ6" s="21" t="n">
        <v>300.1972048</v>
      </c>
      <c r="AK6" s="23" t="s">
        <v>80</v>
      </c>
      <c r="AL6" s="23" t="n">
        <v>-5864581</v>
      </c>
      <c r="AM6" s="21" t="n">
        <v>300.2024204</v>
      </c>
      <c r="AN6" s="19" t="s">
        <v>80</v>
      </c>
      <c r="AO6" s="21" t="n">
        <v>-5864581</v>
      </c>
      <c r="AP6" s="23" t="n">
        <v>300.1853541</v>
      </c>
      <c r="AQ6" s="23" t="s">
        <v>80</v>
      </c>
      <c r="AR6" s="23" t="n">
        <v>-5864581</v>
      </c>
      <c r="AS6" s="21" t="n">
        <v>300.1865077</v>
      </c>
      <c r="AT6" s="19" t="s">
        <v>80</v>
      </c>
      <c r="AU6" s="21" t="n">
        <v>-5864581</v>
      </c>
      <c r="AV6" s="23" t="n">
        <v>300.1751506</v>
      </c>
      <c r="AW6" s="23" t="s">
        <v>80</v>
      </c>
      <c r="AX6" s="23" t="n">
        <v>-5864581</v>
      </c>
      <c r="AY6" s="21" t="n">
        <v>300.1851445</v>
      </c>
      <c r="AZ6" s="23" t="s">
        <v>80</v>
      </c>
      <c r="BA6" s="23" t="n">
        <v>-5864581</v>
      </c>
      <c r="BB6" s="21" t="n">
        <v>300.1073224</v>
      </c>
      <c r="BC6" s="19" t="s">
        <v>80</v>
      </c>
      <c r="BD6" s="21" t="n">
        <v>-5864581</v>
      </c>
      <c r="BE6" s="23" t="n">
        <v>300.4241336</v>
      </c>
      <c r="BF6" s="23" t="s">
        <v>80</v>
      </c>
      <c r="BG6" s="23" t="n">
        <v>-5864581</v>
      </c>
      <c r="BH6" s="21" t="n">
        <v>300.0942521</v>
      </c>
      <c r="BI6" s="23" t="s">
        <v>80</v>
      </c>
      <c r="BJ6" s="21" t="n">
        <v>-5864581</v>
      </c>
      <c r="BK6" s="23" t="n">
        <v>320.7321617</v>
      </c>
      <c r="BL6" s="23" t="s">
        <v>80</v>
      </c>
      <c r="BM6" s="23" t="n">
        <v>-5864581</v>
      </c>
      <c r="BN6" s="21" t="n">
        <v>317.1079059</v>
      </c>
      <c r="BO6" s="19" t="s">
        <v>81</v>
      </c>
      <c r="BP6" s="21" t="n">
        <v>286559148</v>
      </c>
      <c r="BQ6" s="21" t="n">
        <v>301.529999999999</v>
      </c>
      <c r="BR6" s="28" t="s">
        <v>80</v>
      </c>
      <c r="BS6" s="21" t="n">
        <v>-5864581</v>
      </c>
      <c r="BT6" s="21" t="n">
        <v>316.547666</v>
      </c>
      <c r="BU6" s="28" t="s">
        <v>80</v>
      </c>
      <c r="BV6" s="21" t="n">
        <v>-5864581</v>
      </c>
      <c r="BW6" s="21" t="n">
        <v>310.6471244</v>
      </c>
      <c r="BX6" s="21" t="s">
        <v>81</v>
      </c>
      <c r="BY6" s="21" t="n">
        <v>164122226</v>
      </c>
      <c r="BZ6" s="21" t="n">
        <v>338.6857178</v>
      </c>
    </row>
    <row r="7" customFormat="false" ht="15" hidden="false" customHeight="false" outlineLevel="0" collapsed="false">
      <c r="A7" s="27" t="s">
        <v>85</v>
      </c>
      <c r="B7" s="19" t="n">
        <v>170</v>
      </c>
      <c r="C7" s="21" t="n">
        <v>85</v>
      </c>
      <c r="D7" s="19" t="n">
        <v>7651</v>
      </c>
      <c r="E7" s="21" t="n">
        <v>156</v>
      </c>
      <c r="F7" s="19" t="n">
        <v>842</v>
      </c>
      <c r="G7" s="21" t="n">
        <v>0</v>
      </c>
      <c r="H7" s="21" t="n">
        <f aca="false">B7-PRODUCT(2,C7)</f>
        <v>0</v>
      </c>
      <c r="I7" s="21" t="n">
        <f aca="false">SUM(Table1[[#This Row],[B]],Table1[[#This Row],[Atomic Constraints]],Table1[[#This Row],[Soft Atomic Constraints]],Table1[[#This Row],[Disjunctive Constraints]],Table1[[#This Row],[Direct Successors]])</f>
        <v>8734</v>
      </c>
      <c r="J7" s="19" t="s">
        <v>80</v>
      </c>
      <c r="K7" s="21" t="n">
        <v>-4942071</v>
      </c>
      <c r="L7" s="21" t="n">
        <v>315.5498063</v>
      </c>
      <c r="M7" s="19" t="s">
        <v>80</v>
      </c>
      <c r="N7" s="21" t="n">
        <v>-4942071</v>
      </c>
      <c r="O7" s="21" t="n">
        <v>315.5962774</v>
      </c>
      <c r="P7" s="19" t="s">
        <v>81</v>
      </c>
      <c r="Q7" s="21" t="n">
        <v>364859158</v>
      </c>
      <c r="R7" s="21" t="n">
        <v>301.611000000001</v>
      </c>
      <c r="S7" s="19" t="s">
        <v>80</v>
      </c>
      <c r="T7" s="21" t="n">
        <v>-4942071</v>
      </c>
      <c r="U7" s="21" t="n">
        <v>304.7219227</v>
      </c>
      <c r="V7" s="19" t="s">
        <v>80</v>
      </c>
      <c r="W7" s="21" t="n">
        <v>-4942071</v>
      </c>
      <c r="X7" s="21" t="n">
        <v>304.9806733</v>
      </c>
      <c r="Y7" s="23" t="s">
        <v>80</v>
      </c>
      <c r="Z7" s="23" t="n">
        <v>-4942071</v>
      </c>
      <c r="AA7" s="21" t="n">
        <v>300.2046929</v>
      </c>
      <c r="AB7" s="23" t="s">
        <v>80</v>
      </c>
      <c r="AC7" s="23" t="n">
        <v>-4942071</v>
      </c>
      <c r="AD7" s="21" t="n">
        <v>308.7144755</v>
      </c>
      <c r="AE7" s="23" t="s">
        <v>80</v>
      </c>
      <c r="AF7" s="23" t="n">
        <v>-4942071</v>
      </c>
      <c r="AG7" s="21" t="n">
        <v>301.1404531</v>
      </c>
      <c r="AH7" s="19" t="s">
        <v>80</v>
      </c>
      <c r="AI7" s="21" t="n">
        <v>-4942071</v>
      </c>
      <c r="AJ7" s="21" t="n">
        <v>300.1797502</v>
      </c>
      <c r="AK7" s="23" t="s">
        <v>80</v>
      </c>
      <c r="AL7" s="23" t="n">
        <v>-4942071</v>
      </c>
      <c r="AM7" s="21" t="n">
        <v>300.1670532</v>
      </c>
      <c r="AN7" s="19" t="s">
        <v>80</v>
      </c>
      <c r="AO7" s="21" t="n">
        <v>-4942071</v>
      </c>
      <c r="AP7" s="23" t="n">
        <v>300.2227662</v>
      </c>
      <c r="AQ7" s="23" t="s">
        <v>80</v>
      </c>
      <c r="AR7" s="23" t="n">
        <v>-4942071</v>
      </c>
      <c r="AS7" s="21" t="n">
        <v>300.189668</v>
      </c>
      <c r="AT7" s="19" t="s">
        <v>80</v>
      </c>
      <c r="AU7" s="21" t="n">
        <v>-4942071</v>
      </c>
      <c r="AV7" s="23" t="n">
        <v>300.1805436</v>
      </c>
      <c r="AW7" s="23" t="s">
        <v>80</v>
      </c>
      <c r="AX7" s="23" t="n">
        <v>-4942071</v>
      </c>
      <c r="AY7" s="21" t="n">
        <v>300.1852355</v>
      </c>
      <c r="AZ7" s="23" t="s">
        <v>80</v>
      </c>
      <c r="BA7" s="23" t="n">
        <v>-4942071</v>
      </c>
      <c r="BB7" s="21" t="n">
        <v>301.1712182</v>
      </c>
      <c r="BC7" s="19" t="s">
        <v>80</v>
      </c>
      <c r="BD7" s="21" t="n">
        <v>-4942071</v>
      </c>
      <c r="BE7" s="23" t="n">
        <v>300.2666393</v>
      </c>
      <c r="BF7" s="23" t="s">
        <v>80</v>
      </c>
      <c r="BG7" s="23" t="n">
        <v>-4942071</v>
      </c>
      <c r="BH7" s="21" t="n">
        <v>300.1284544</v>
      </c>
      <c r="BI7" s="23" t="s">
        <v>80</v>
      </c>
      <c r="BJ7" s="21" t="n">
        <v>-4942071</v>
      </c>
      <c r="BK7" s="23" t="n">
        <v>320.5842172</v>
      </c>
      <c r="BL7" s="23" t="s">
        <v>80</v>
      </c>
      <c r="BM7" s="23" t="n">
        <v>-4942071</v>
      </c>
      <c r="BN7" s="21" t="n">
        <v>316.9724253</v>
      </c>
      <c r="BO7" s="19" t="s">
        <v>81</v>
      </c>
      <c r="BP7" s="21" t="n">
        <v>340295686</v>
      </c>
      <c r="BQ7" s="21" t="n">
        <v>301.189999999999</v>
      </c>
      <c r="BR7" s="28" t="s">
        <v>80</v>
      </c>
      <c r="BS7" s="21" t="n">
        <v>-4942071</v>
      </c>
      <c r="BT7" s="21" t="n">
        <v>314.78042</v>
      </c>
      <c r="BU7" s="28" t="s">
        <v>80</v>
      </c>
      <c r="BV7" s="21" t="n">
        <v>-4942071</v>
      </c>
      <c r="BW7" s="21" t="n">
        <v>307.4834365</v>
      </c>
      <c r="BX7" s="21" t="s">
        <v>81</v>
      </c>
      <c r="BY7" s="21" t="n">
        <v>394597596</v>
      </c>
      <c r="BZ7" s="21" t="n">
        <v>335.0701691</v>
      </c>
    </row>
    <row r="8" customFormat="false" ht="15" hidden="false" customHeight="false" outlineLevel="0" collapsed="false">
      <c r="A8" s="27" t="s">
        <v>86</v>
      </c>
      <c r="B8" s="19" t="n">
        <v>198</v>
      </c>
      <c r="C8" s="21" t="n">
        <v>99</v>
      </c>
      <c r="D8" s="19" t="n">
        <v>9870</v>
      </c>
      <c r="E8" s="21" t="n">
        <v>184</v>
      </c>
      <c r="F8" s="19" t="n">
        <v>1211</v>
      </c>
      <c r="G8" s="21" t="n">
        <v>0</v>
      </c>
      <c r="H8" s="21" t="n">
        <f aca="false">B8-PRODUCT(2,C8)</f>
        <v>0</v>
      </c>
      <c r="I8" s="21" t="n">
        <f aca="false">SUM(Table1[[#This Row],[B]],Table1[[#This Row],[Atomic Constraints]],Table1[[#This Row],[Soft Atomic Constraints]],Table1[[#This Row],[Disjunctive Constraints]],Table1[[#This Row],[Direct Successors]])</f>
        <v>11364</v>
      </c>
      <c r="J8" s="19" t="s">
        <v>80</v>
      </c>
      <c r="K8" s="21" t="n">
        <v>-7801795</v>
      </c>
      <c r="L8" s="21" t="n">
        <v>320.9817824</v>
      </c>
      <c r="M8" s="19" t="s">
        <v>80</v>
      </c>
      <c r="N8" s="21" t="n">
        <v>-7801795</v>
      </c>
      <c r="O8" s="21" t="n">
        <v>320.7349293</v>
      </c>
      <c r="P8" s="19" t="s">
        <v>81</v>
      </c>
      <c r="Q8" s="21" t="n">
        <v>536520241</v>
      </c>
      <c r="R8" s="21" t="n">
        <v>300.550999999999</v>
      </c>
      <c r="S8" s="19" t="s">
        <v>80</v>
      </c>
      <c r="T8" s="21" t="n">
        <v>-7801795</v>
      </c>
      <c r="U8" s="21" t="n">
        <v>306.3662225</v>
      </c>
      <c r="V8" s="19" t="s">
        <v>80</v>
      </c>
      <c r="W8" s="21" t="n">
        <v>-7801795</v>
      </c>
      <c r="X8" s="21" t="n">
        <v>306.3794253</v>
      </c>
      <c r="Y8" s="23" t="s">
        <v>80</v>
      </c>
      <c r="Z8" s="23" t="n">
        <v>-7801795</v>
      </c>
      <c r="AA8" s="21" t="n">
        <v>300.4208211</v>
      </c>
      <c r="AB8" s="23" t="s">
        <v>80</v>
      </c>
      <c r="AC8" s="23" t="n">
        <v>-7801795</v>
      </c>
      <c r="AD8" s="21" t="n">
        <v>318.769477</v>
      </c>
      <c r="AE8" s="23" t="s">
        <v>80</v>
      </c>
      <c r="AF8" s="23" t="n">
        <v>-7801795</v>
      </c>
      <c r="AG8" s="21" t="n">
        <v>302.7373512</v>
      </c>
      <c r="AH8" s="19" t="s">
        <v>80</v>
      </c>
      <c r="AI8" s="21" t="n">
        <v>-7801795</v>
      </c>
      <c r="AJ8" s="21" t="n">
        <v>300.2569055</v>
      </c>
      <c r="AK8" s="23" t="s">
        <v>80</v>
      </c>
      <c r="AL8" s="23" t="n">
        <v>-7801795</v>
      </c>
      <c r="AM8" s="21" t="n">
        <v>300.268496</v>
      </c>
      <c r="AN8" s="19" t="s">
        <v>80</v>
      </c>
      <c r="AO8" s="21" t="n">
        <v>-7801795</v>
      </c>
      <c r="AP8" s="23" t="n">
        <v>300.2534951</v>
      </c>
      <c r="AQ8" s="23" t="s">
        <v>80</v>
      </c>
      <c r="AR8" s="23" t="n">
        <v>-7801795</v>
      </c>
      <c r="AS8" s="21" t="n">
        <v>300.2393735</v>
      </c>
      <c r="AT8" s="19" t="s">
        <v>80</v>
      </c>
      <c r="AU8" s="21" t="n">
        <v>-7801795</v>
      </c>
      <c r="AV8" s="23" t="n">
        <v>300.2346433</v>
      </c>
      <c r="AW8" s="23" t="s">
        <v>80</v>
      </c>
      <c r="AX8" s="23" t="n">
        <v>-7801795</v>
      </c>
      <c r="AY8" s="21" t="n">
        <v>300.2374975</v>
      </c>
      <c r="AZ8" s="23" t="s">
        <v>80</v>
      </c>
      <c r="BA8" s="23" t="n">
        <v>-7801795</v>
      </c>
      <c r="BB8" s="21" t="n">
        <v>300.4554907</v>
      </c>
      <c r="BC8" s="19" t="s">
        <v>80</v>
      </c>
      <c r="BD8" s="21" t="n">
        <v>-7801795</v>
      </c>
      <c r="BE8" s="23" t="n">
        <v>300.4510407</v>
      </c>
      <c r="BF8" s="23" t="s">
        <v>80</v>
      </c>
      <c r="BG8" s="23" t="n">
        <v>-7801795</v>
      </c>
      <c r="BH8" s="21" t="n">
        <v>300.3204415</v>
      </c>
      <c r="BI8" s="23" t="s">
        <v>80</v>
      </c>
      <c r="BJ8" s="21" t="n">
        <v>-7801795</v>
      </c>
      <c r="BK8" s="23" t="n">
        <v>322.8943778</v>
      </c>
      <c r="BL8" s="23" t="s">
        <v>80</v>
      </c>
      <c r="BM8" s="23" t="n">
        <v>-7801795</v>
      </c>
      <c r="BN8" s="21" t="n">
        <v>317.3007571</v>
      </c>
      <c r="BO8" s="19" t="s">
        <v>81</v>
      </c>
      <c r="BP8" s="21" t="n">
        <v>513789236</v>
      </c>
      <c r="BQ8" s="21" t="n">
        <v>301.42</v>
      </c>
      <c r="BR8" s="28" t="s">
        <v>81</v>
      </c>
      <c r="BS8" s="21" t="n">
        <v>738976283</v>
      </c>
      <c r="BT8" s="21" t="n">
        <v>319.5777522</v>
      </c>
      <c r="BU8" s="28" t="s">
        <v>80</v>
      </c>
      <c r="BV8" s="21" t="n">
        <v>-7801795</v>
      </c>
      <c r="BW8" s="21" t="n">
        <v>313.5098399</v>
      </c>
      <c r="BX8" s="21" t="s">
        <v>81</v>
      </c>
      <c r="BY8" s="21" t="n">
        <v>226226306</v>
      </c>
      <c r="BZ8" s="21" t="n">
        <v>328.6739881</v>
      </c>
    </row>
    <row r="9" customFormat="false" ht="15" hidden="false" customHeight="false" outlineLevel="0" collapsed="false">
      <c r="A9" s="27" t="s">
        <v>87</v>
      </c>
      <c r="B9" s="19" t="n">
        <v>186</v>
      </c>
      <c r="C9" s="21" t="n">
        <v>93</v>
      </c>
      <c r="D9" s="19" t="n">
        <v>9313</v>
      </c>
      <c r="E9" s="21" t="n">
        <v>172</v>
      </c>
      <c r="F9" s="19" t="n">
        <v>971</v>
      </c>
      <c r="G9" s="21" t="n">
        <v>0</v>
      </c>
      <c r="H9" s="21" t="n">
        <f aca="false">B9-PRODUCT(2,C9)</f>
        <v>0</v>
      </c>
      <c r="I9" s="21" t="n">
        <f aca="false">SUM(Table1[[#This Row],[B]],Table1[[#This Row],[Atomic Constraints]],Table1[[#This Row],[Soft Atomic Constraints]],Table1[[#This Row],[Disjunctive Constraints]],Table1[[#This Row],[Direct Successors]])</f>
        <v>10549</v>
      </c>
      <c r="J9" s="19" t="s">
        <v>80</v>
      </c>
      <c r="K9" s="21" t="n">
        <v>-6469639</v>
      </c>
      <c r="L9" s="21" t="n">
        <v>318.6890991</v>
      </c>
      <c r="M9" s="19" t="s">
        <v>80</v>
      </c>
      <c r="N9" s="21" t="n">
        <v>-6469639</v>
      </c>
      <c r="O9" s="21" t="n">
        <v>318.2973192</v>
      </c>
      <c r="P9" s="19" t="s">
        <v>81</v>
      </c>
      <c r="Q9" s="21" t="n">
        <v>503541657</v>
      </c>
      <c r="R9" s="21" t="n">
        <v>300.348</v>
      </c>
      <c r="S9" s="19" t="s">
        <v>80</v>
      </c>
      <c r="T9" s="21" t="n">
        <v>-6469639</v>
      </c>
      <c r="U9" s="21" t="n">
        <v>305.5505416</v>
      </c>
      <c r="V9" s="19" t="s">
        <v>80</v>
      </c>
      <c r="W9" s="21" t="n">
        <v>-6469639</v>
      </c>
      <c r="X9" s="21" t="n">
        <v>305.5832161</v>
      </c>
      <c r="Y9" s="23" t="s">
        <v>80</v>
      </c>
      <c r="Z9" s="23" t="n">
        <v>-6469639</v>
      </c>
      <c r="AA9" s="21" t="n">
        <v>300.3918134</v>
      </c>
      <c r="AB9" s="23" t="s">
        <v>80</v>
      </c>
      <c r="AC9" s="23" t="n">
        <v>-6469639</v>
      </c>
      <c r="AD9" s="21" t="n">
        <v>309.3700686</v>
      </c>
      <c r="AE9" s="23" t="s">
        <v>80</v>
      </c>
      <c r="AF9" s="23" t="n">
        <v>-6469639</v>
      </c>
      <c r="AG9" s="21" t="n">
        <v>301.5794586</v>
      </c>
      <c r="AH9" s="19" t="s">
        <v>80</v>
      </c>
      <c r="AI9" s="21" t="n">
        <v>-6469639</v>
      </c>
      <c r="AJ9" s="21" t="n">
        <v>300.2132847</v>
      </c>
      <c r="AK9" s="23" t="s">
        <v>80</v>
      </c>
      <c r="AL9" s="23" t="n">
        <v>-6469639</v>
      </c>
      <c r="AM9" s="21" t="n">
        <v>300.208277</v>
      </c>
      <c r="AN9" s="19" t="s">
        <v>80</v>
      </c>
      <c r="AO9" s="21" t="n">
        <v>-6469639</v>
      </c>
      <c r="AP9" s="23" t="n">
        <v>300.2179375</v>
      </c>
      <c r="AQ9" s="23" t="s">
        <v>80</v>
      </c>
      <c r="AR9" s="23" t="n">
        <v>-6469639</v>
      </c>
      <c r="AS9" s="21" t="n">
        <v>300.3083148</v>
      </c>
      <c r="AT9" s="19" t="s">
        <v>80</v>
      </c>
      <c r="AU9" s="21" t="n">
        <v>-6469639</v>
      </c>
      <c r="AV9" s="23" t="n">
        <v>300.3225789</v>
      </c>
      <c r="AW9" s="23" t="s">
        <v>80</v>
      </c>
      <c r="AX9" s="23" t="n">
        <v>-6469639</v>
      </c>
      <c r="AY9" s="21" t="n">
        <v>300.3129252</v>
      </c>
      <c r="AZ9" s="23" t="s">
        <v>80</v>
      </c>
      <c r="BA9" s="23" t="n">
        <v>-6469639</v>
      </c>
      <c r="BB9" s="21" t="n">
        <v>300.9281807</v>
      </c>
      <c r="BC9" s="19" t="s">
        <v>80</v>
      </c>
      <c r="BD9" s="21" t="n">
        <v>-6469639</v>
      </c>
      <c r="BE9" s="23" t="n">
        <v>300.3604899</v>
      </c>
      <c r="BF9" s="23" t="s">
        <v>80</v>
      </c>
      <c r="BG9" s="23" t="n">
        <v>-6469639</v>
      </c>
      <c r="BH9" s="21" t="n">
        <v>300.2893133</v>
      </c>
      <c r="BI9" s="23" t="s">
        <v>80</v>
      </c>
      <c r="BJ9" s="21" t="n">
        <v>-6469639</v>
      </c>
      <c r="BK9" s="23" t="n">
        <v>318.275768</v>
      </c>
      <c r="BL9" s="23" t="s">
        <v>80</v>
      </c>
      <c r="BM9" s="23" t="n">
        <v>-6469639</v>
      </c>
      <c r="BN9" s="21" t="n">
        <v>317.0636877</v>
      </c>
      <c r="BO9" s="19" t="s">
        <v>81</v>
      </c>
      <c r="BP9" s="21" t="n">
        <v>484269828</v>
      </c>
      <c r="BQ9" s="21" t="n">
        <v>300.328000000001</v>
      </c>
      <c r="BR9" s="28" t="s">
        <v>80</v>
      </c>
      <c r="BS9" s="21" t="n">
        <v>-6469639</v>
      </c>
      <c r="BT9" s="21" t="n">
        <v>317.6285813</v>
      </c>
      <c r="BU9" s="28" t="s">
        <v>80</v>
      </c>
      <c r="BV9" s="21" t="n">
        <v>-6469639</v>
      </c>
      <c r="BW9" s="21" t="n">
        <v>163.1094282</v>
      </c>
      <c r="BX9" s="21" t="s">
        <v>81</v>
      </c>
      <c r="BY9" s="21" t="n">
        <v>580931444</v>
      </c>
      <c r="BZ9" s="21" t="n">
        <v>326.8570958</v>
      </c>
    </row>
    <row r="10" customFormat="false" ht="15" hidden="false" customHeight="false" outlineLevel="0" collapsed="false">
      <c r="A10" s="27" t="s">
        <v>88</v>
      </c>
      <c r="B10" s="19" t="n">
        <v>160</v>
      </c>
      <c r="C10" s="21" t="n">
        <v>80</v>
      </c>
      <c r="D10" s="19" t="n">
        <v>6800</v>
      </c>
      <c r="E10" s="21" t="n">
        <v>146</v>
      </c>
      <c r="F10" s="19" t="n">
        <v>692</v>
      </c>
      <c r="G10" s="21" t="n">
        <v>0</v>
      </c>
      <c r="H10" s="21" t="n">
        <f aca="false">B10-PRODUCT(2,C10)</f>
        <v>0</v>
      </c>
      <c r="I10" s="21" t="n">
        <f aca="false">SUM(Table1[[#This Row],[B]],Table1[[#This Row],[Atomic Constraints]],Table1[[#This Row],[Soft Atomic Constraints]],Table1[[#This Row],[Disjunctive Constraints]],Table1[[#This Row],[Direct Successors]])</f>
        <v>7718</v>
      </c>
      <c r="J10" s="19" t="s">
        <v>80</v>
      </c>
      <c r="K10" s="21" t="n">
        <v>-4121761</v>
      </c>
      <c r="L10" s="21" t="n">
        <v>313.9000304</v>
      </c>
      <c r="M10" s="19" t="s">
        <v>80</v>
      </c>
      <c r="N10" s="21" t="n">
        <v>-4121761</v>
      </c>
      <c r="O10" s="21" t="n">
        <v>313.6752114</v>
      </c>
      <c r="P10" s="19" t="s">
        <v>81</v>
      </c>
      <c r="Q10" s="21" t="n">
        <v>267311403</v>
      </c>
      <c r="R10" s="21" t="n">
        <v>301.110999999999</v>
      </c>
      <c r="S10" s="19" t="s">
        <v>80</v>
      </c>
      <c r="T10" s="21" t="n">
        <v>-4121761</v>
      </c>
      <c r="U10" s="21" t="n">
        <v>304.1678574</v>
      </c>
      <c r="V10" s="19" t="s">
        <v>80</v>
      </c>
      <c r="W10" s="21" t="n">
        <v>-4121761</v>
      </c>
      <c r="X10" s="21" t="n">
        <v>304.259675</v>
      </c>
      <c r="Y10" s="23" t="s">
        <v>80</v>
      </c>
      <c r="Z10" s="23" t="n">
        <v>-4121761</v>
      </c>
      <c r="AA10" s="21" t="n">
        <v>300.3680069</v>
      </c>
      <c r="AB10" s="23" t="s">
        <v>80</v>
      </c>
      <c r="AC10" s="23" t="n">
        <v>-4121761</v>
      </c>
      <c r="AD10" s="21" t="n">
        <v>307.1797366</v>
      </c>
      <c r="AE10" s="23" t="s">
        <v>80</v>
      </c>
      <c r="AF10" s="23" t="n">
        <v>-4121761</v>
      </c>
      <c r="AG10" s="21" t="n">
        <v>300.9071341</v>
      </c>
      <c r="AH10" s="19" t="s">
        <v>80</v>
      </c>
      <c r="AI10" s="21" t="n">
        <v>-4121761</v>
      </c>
      <c r="AJ10" s="21" t="n">
        <v>300.1835046</v>
      </c>
      <c r="AK10" s="23" t="s">
        <v>80</v>
      </c>
      <c r="AL10" s="23" t="n">
        <v>-4121761</v>
      </c>
      <c r="AM10" s="21" t="n">
        <v>300.1852112</v>
      </c>
      <c r="AN10" s="19" t="s">
        <v>80</v>
      </c>
      <c r="AO10" s="21" t="n">
        <v>-4121761</v>
      </c>
      <c r="AP10" s="23" t="n">
        <v>300.2565516</v>
      </c>
      <c r="AQ10" s="23" t="s">
        <v>80</v>
      </c>
      <c r="AR10" s="23" t="n">
        <v>-4121761</v>
      </c>
      <c r="AS10" s="21" t="n">
        <v>300.2004229</v>
      </c>
      <c r="AT10" s="19" t="s">
        <v>80</v>
      </c>
      <c r="AU10" s="21" t="n">
        <v>-4121761</v>
      </c>
      <c r="AV10" s="23" t="n">
        <v>300.1708283</v>
      </c>
      <c r="AW10" s="23" t="s">
        <v>80</v>
      </c>
      <c r="AX10" s="23" t="n">
        <v>-4121761</v>
      </c>
      <c r="AY10" s="21" t="n">
        <v>300.2017186</v>
      </c>
      <c r="AZ10" s="23" t="s">
        <v>80</v>
      </c>
      <c r="BA10" s="23" t="n">
        <v>-4121761</v>
      </c>
      <c r="BB10" s="21" t="n">
        <v>300.1089295</v>
      </c>
      <c r="BC10" s="19" t="s">
        <v>80</v>
      </c>
      <c r="BD10" s="21" t="n">
        <v>-4121761</v>
      </c>
      <c r="BE10" s="23" t="n">
        <v>300.272253</v>
      </c>
      <c r="BF10" s="23" t="s">
        <v>80</v>
      </c>
      <c r="BG10" s="23" t="n">
        <v>-4121761</v>
      </c>
      <c r="BH10" s="21" t="n">
        <v>300.1428106</v>
      </c>
      <c r="BI10" s="23" t="s">
        <v>80</v>
      </c>
      <c r="BJ10" s="21" t="n">
        <v>-4121761</v>
      </c>
      <c r="BK10" s="23" t="n">
        <v>313.1484472</v>
      </c>
      <c r="BL10" s="23" t="s">
        <v>80</v>
      </c>
      <c r="BM10" s="23" t="n">
        <v>-4121761</v>
      </c>
      <c r="BN10" s="21" t="n">
        <v>311.798535</v>
      </c>
      <c r="BO10" s="19" t="s">
        <v>81</v>
      </c>
      <c r="BP10" s="21" t="n">
        <v>254947097</v>
      </c>
      <c r="BQ10" s="21" t="n">
        <v>301.325</v>
      </c>
      <c r="BR10" s="28" t="s">
        <v>80</v>
      </c>
      <c r="BS10" s="21" t="n">
        <v>-4121761</v>
      </c>
      <c r="BT10" s="21" t="n">
        <v>313.4553835</v>
      </c>
      <c r="BU10" s="28" t="s">
        <v>81</v>
      </c>
      <c r="BV10" s="21" t="n">
        <v>328906617</v>
      </c>
      <c r="BW10" s="21" t="n">
        <v>306.9776319</v>
      </c>
      <c r="BX10" s="21" t="s">
        <v>81</v>
      </c>
      <c r="BY10" s="21" t="n">
        <v>308579725</v>
      </c>
      <c r="BZ10" s="21" t="n">
        <v>321.2800122</v>
      </c>
    </row>
    <row r="11" customFormat="false" ht="15" hidden="false" customHeight="false" outlineLevel="0" collapsed="false">
      <c r="A11" s="27" t="s">
        <v>89</v>
      </c>
      <c r="B11" s="19" t="n">
        <v>180</v>
      </c>
      <c r="C11" s="21" t="n">
        <v>90</v>
      </c>
      <c r="D11" s="19" t="n">
        <v>8640</v>
      </c>
      <c r="E11" s="21" t="n">
        <v>166</v>
      </c>
      <c r="F11" s="19" t="n">
        <v>933</v>
      </c>
      <c r="G11" s="21" t="n">
        <v>0</v>
      </c>
      <c r="H11" s="21" t="n">
        <f aca="false">B11-PRODUCT(2,C11)</f>
        <v>0</v>
      </c>
      <c r="I11" s="21" t="n">
        <f aca="false">SUM(Table1[[#This Row],[B]],Table1[[#This Row],[Atomic Constraints]],Table1[[#This Row],[Soft Atomic Constraints]],Table1[[#This Row],[Disjunctive Constraints]],Table1[[#This Row],[Direct Successors]])</f>
        <v>9829</v>
      </c>
      <c r="J11" s="19" t="s">
        <v>80</v>
      </c>
      <c r="K11" s="21" t="n">
        <v>-5864581</v>
      </c>
      <c r="L11" s="21" t="n">
        <v>317.3678751</v>
      </c>
      <c r="M11" s="19" t="s">
        <v>80</v>
      </c>
      <c r="N11" s="21" t="n">
        <v>-5864581</v>
      </c>
      <c r="O11" s="21" t="n">
        <v>317.2582708</v>
      </c>
      <c r="P11" s="19" t="s">
        <v>81</v>
      </c>
      <c r="Q11" s="21" t="n">
        <v>421553740</v>
      </c>
      <c r="R11" s="21" t="n">
        <v>301.290000000001</v>
      </c>
      <c r="S11" s="19" t="s">
        <v>80</v>
      </c>
      <c r="T11" s="21" t="n">
        <v>-5864581</v>
      </c>
      <c r="U11" s="21" t="n">
        <v>305.1964128</v>
      </c>
      <c r="V11" s="19" t="s">
        <v>80</v>
      </c>
      <c r="W11" s="21" t="n">
        <v>-5864581</v>
      </c>
      <c r="X11" s="21" t="n">
        <v>305.7351255</v>
      </c>
      <c r="Y11" s="23" t="s">
        <v>80</v>
      </c>
      <c r="Z11" s="23" t="n">
        <v>-5864581</v>
      </c>
      <c r="AA11" s="21" t="n">
        <v>300.3727916</v>
      </c>
      <c r="AB11" s="23" t="s">
        <v>80</v>
      </c>
      <c r="AC11" s="23" t="n">
        <v>-5864581</v>
      </c>
      <c r="AD11" s="21" t="n">
        <v>308.4847436</v>
      </c>
      <c r="AE11" s="23" t="s">
        <v>80</v>
      </c>
      <c r="AF11" s="23" t="n">
        <v>-5864581</v>
      </c>
      <c r="AG11" s="21" t="n">
        <v>301.3533121</v>
      </c>
      <c r="AH11" s="19" t="s">
        <v>80</v>
      </c>
      <c r="AI11" s="21" t="n">
        <v>-5864581</v>
      </c>
      <c r="AJ11" s="21" t="n">
        <v>300.1845231</v>
      </c>
      <c r="AK11" s="23" t="s">
        <v>80</v>
      </c>
      <c r="AL11" s="23" t="n">
        <v>-5864581</v>
      </c>
      <c r="AM11" s="21" t="n">
        <v>300.1907902</v>
      </c>
      <c r="AN11" s="19" t="s">
        <v>80</v>
      </c>
      <c r="AO11" s="21" t="n">
        <v>-5864581</v>
      </c>
      <c r="AP11" s="23" t="n">
        <v>300.2320824</v>
      </c>
      <c r="AQ11" s="23" t="s">
        <v>80</v>
      </c>
      <c r="AR11" s="23" t="n">
        <v>-5864581</v>
      </c>
      <c r="AS11" s="21" t="n">
        <v>300.1863643</v>
      </c>
      <c r="AT11" s="19" t="s">
        <v>80</v>
      </c>
      <c r="AU11" s="21" t="n">
        <v>-5864581</v>
      </c>
      <c r="AV11" s="23" t="n">
        <v>300.1884902</v>
      </c>
      <c r="AW11" s="23" t="s">
        <v>80</v>
      </c>
      <c r="AX11" s="23" t="n">
        <v>-5864581</v>
      </c>
      <c r="AY11" s="21" t="n">
        <v>300.1901068</v>
      </c>
      <c r="AZ11" s="23" t="s">
        <v>80</v>
      </c>
      <c r="BA11" s="23" t="n">
        <v>-5864581</v>
      </c>
      <c r="BB11" s="21" t="n">
        <v>300.1125092</v>
      </c>
      <c r="BC11" s="19" t="s">
        <v>80</v>
      </c>
      <c r="BD11" s="21" t="n">
        <v>-5864581</v>
      </c>
      <c r="BE11" s="23" t="n">
        <v>300.367069</v>
      </c>
      <c r="BF11" s="23" t="s">
        <v>80</v>
      </c>
      <c r="BG11" s="23" t="n">
        <v>-5864581</v>
      </c>
      <c r="BH11" s="21" t="n">
        <v>301.0285226</v>
      </c>
      <c r="BI11" s="23" t="s">
        <v>80</v>
      </c>
      <c r="BJ11" s="21" t="n">
        <v>-5864581</v>
      </c>
      <c r="BK11" s="23" t="n">
        <v>318.4916762</v>
      </c>
      <c r="BL11" s="23" t="s">
        <v>80</v>
      </c>
      <c r="BM11" s="23" t="n">
        <v>-5864581</v>
      </c>
      <c r="BN11" s="21" t="n">
        <v>317.0359061</v>
      </c>
      <c r="BO11" s="19" t="s">
        <v>81</v>
      </c>
      <c r="BP11" s="21" t="n">
        <v>415591984</v>
      </c>
      <c r="BQ11" s="21" t="n">
        <v>301.454</v>
      </c>
      <c r="BR11" s="28" t="s">
        <v>80</v>
      </c>
      <c r="BS11" s="21" t="n">
        <v>-5864581</v>
      </c>
      <c r="BT11" s="21" t="n">
        <v>316.6359837</v>
      </c>
      <c r="BU11" s="28" t="s">
        <v>80</v>
      </c>
      <c r="BV11" s="21" t="n">
        <v>-5864581</v>
      </c>
      <c r="BW11" s="21" t="n">
        <v>159.4747318</v>
      </c>
      <c r="BX11" s="21" t="s">
        <v>81</v>
      </c>
      <c r="BY11" s="21" t="n">
        <v>509229788</v>
      </c>
      <c r="BZ11" s="21" t="n">
        <v>319.4177929</v>
      </c>
    </row>
    <row r="12" customFormat="false" ht="15" hidden="false" customHeight="false" outlineLevel="0" collapsed="false">
      <c r="A12" s="27" t="s">
        <v>90</v>
      </c>
      <c r="B12" s="19" t="n">
        <v>110</v>
      </c>
      <c r="C12" s="21" t="n">
        <v>55</v>
      </c>
      <c r="D12" s="19" t="n">
        <v>1525</v>
      </c>
      <c r="E12" s="21" t="n">
        <v>77</v>
      </c>
      <c r="F12" s="19" t="n">
        <v>243</v>
      </c>
      <c r="G12" s="21" t="n">
        <v>0</v>
      </c>
      <c r="H12" s="21" t="n">
        <f aca="false">B12-PRODUCT(2,C12)</f>
        <v>0</v>
      </c>
      <c r="I12" s="21" t="n">
        <f aca="false">SUM(Table1[[#This Row],[B]],Table1[[#This Row],[Atomic Constraints]],Table1[[#This Row],[Soft Atomic Constraints]],Table1[[#This Row],[Disjunctive Constraints]],Table1[[#This Row],[Direct Successors]])</f>
        <v>1900</v>
      </c>
      <c r="J12" s="19" t="s">
        <v>80</v>
      </c>
      <c r="K12" s="21" t="n">
        <v>-1343211</v>
      </c>
      <c r="L12" s="21" t="n">
        <v>307.2054011</v>
      </c>
      <c r="M12" s="19" t="s">
        <v>80</v>
      </c>
      <c r="N12" s="21" t="n">
        <v>-1343211</v>
      </c>
      <c r="O12" s="21" t="n">
        <v>307.0770776</v>
      </c>
      <c r="P12" s="19" t="s">
        <v>81</v>
      </c>
      <c r="Q12" s="21" t="n">
        <v>28069153</v>
      </c>
      <c r="R12" s="21" t="n">
        <v>300.495000000003</v>
      </c>
      <c r="S12" s="19" t="s">
        <v>80</v>
      </c>
      <c r="T12" s="21" t="n">
        <v>-1343211</v>
      </c>
      <c r="U12" s="21" t="n">
        <v>302.3669614</v>
      </c>
      <c r="V12" s="19" t="s">
        <v>80</v>
      </c>
      <c r="W12" s="21" t="n">
        <v>-1343211</v>
      </c>
      <c r="X12" s="21" t="n">
        <v>302.3692931</v>
      </c>
      <c r="Y12" s="23" t="s">
        <v>80</v>
      </c>
      <c r="Z12" s="23" t="n">
        <v>-1343211</v>
      </c>
      <c r="AA12" s="21" t="n">
        <v>300.1888203</v>
      </c>
      <c r="AB12" s="23" t="s">
        <v>80</v>
      </c>
      <c r="AC12" s="23" t="n">
        <v>-1343211</v>
      </c>
      <c r="AD12" s="21" t="n">
        <v>301.8833753</v>
      </c>
      <c r="AE12" s="23" t="s">
        <v>80</v>
      </c>
      <c r="AF12" s="23" t="n">
        <v>-1343211</v>
      </c>
      <c r="AG12" s="21" t="n">
        <v>300.2718855</v>
      </c>
      <c r="AH12" s="19" t="s">
        <v>80</v>
      </c>
      <c r="AI12" s="21" t="n">
        <v>-1343211</v>
      </c>
      <c r="AJ12" s="21" t="n">
        <v>300.1790978</v>
      </c>
      <c r="AK12" s="23" t="s">
        <v>80</v>
      </c>
      <c r="AL12" s="23" t="n">
        <v>-1343211</v>
      </c>
      <c r="AM12" s="21" t="n">
        <v>300.1911216</v>
      </c>
      <c r="AN12" s="19" t="s">
        <v>80</v>
      </c>
      <c r="AO12" s="21" t="n">
        <v>-1343211</v>
      </c>
      <c r="AP12" s="23" t="n">
        <v>300.1846344</v>
      </c>
      <c r="AQ12" s="23" t="s">
        <v>80</v>
      </c>
      <c r="AR12" s="23" t="n">
        <v>-1343211</v>
      </c>
      <c r="AS12" s="21" t="n">
        <v>300.1745282</v>
      </c>
      <c r="AT12" s="19" t="s">
        <v>80</v>
      </c>
      <c r="AU12" s="21" t="n">
        <v>-1343211</v>
      </c>
      <c r="AV12" s="23" t="n">
        <v>300.1807506</v>
      </c>
      <c r="AW12" s="23" t="s">
        <v>80</v>
      </c>
      <c r="AX12" s="23" t="n">
        <v>-1343211</v>
      </c>
      <c r="AY12" s="21" t="n">
        <v>300.182739</v>
      </c>
      <c r="AZ12" s="23" t="s">
        <v>80</v>
      </c>
      <c r="BA12" s="23" t="n">
        <v>-1343211</v>
      </c>
      <c r="BB12" s="21" t="n">
        <v>305.7830293</v>
      </c>
      <c r="BC12" s="19" t="s">
        <v>80</v>
      </c>
      <c r="BD12" s="21" t="n">
        <v>-1343211</v>
      </c>
      <c r="BE12" s="23" t="n">
        <v>300.2923621</v>
      </c>
      <c r="BF12" s="23" t="s">
        <v>80</v>
      </c>
      <c r="BG12" s="23" t="n">
        <v>-1343211</v>
      </c>
      <c r="BH12" s="21" t="n">
        <v>300.1206477</v>
      </c>
      <c r="BI12" s="23" t="s">
        <v>80</v>
      </c>
      <c r="BJ12" s="21" t="n">
        <v>-1343211</v>
      </c>
      <c r="BK12" s="23" t="n">
        <v>306.4960536</v>
      </c>
      <c r="BL12" s="23" t="s">
        <v>80</v>
      </c>
      <c r="BM12" s="23" t="n">
        <v>-1343211</v>
      </c>
      <c r="BN12" s="21" t="n">
        <v>307.6160265</v>
      </c>
      <c r="BO12" s="19" t="s">
        <v>81</v>
      </c>
      <c r="BP12" s="21" t="n">
        <v>32087135</v>
      </c>
      <c r="BQ12" s="21" t="n">
        <v>300.154999999999</v>
      </c>
      <c r="BR12" s="28" t="s">
        <v>81</v>
      </c>
      <c r="BS12" s="21" t="n">
        <v>70917822</v>
      </c>
      <c r="BT12" s="21" t="n">
        <v>306.9168938</v>
      </c>
      <c r="BU12" s="28" t="s">
        <v>81</v>
      </c>
      <c r="BV12" s="21" t="n">
        <v>53565854</v>
      </c>
      <c r="BW12" s="21" t="n">
        <v>303.7943857</v>
      </c>
      <c r="BX12" s="21" t="s">
        <v>81</v>
      </c>
      <c r="BY12" s="21" t="n">
        <v>28070597</v>
      </c>
      <c r="BZ12" s="21" t="n">
        <v>317.7626054</v>
      </c>
      <c r="CA12" s="0" t="n">
        <v>21391490</v>
      </c>
    </row>
    <row r="13" customFormat="false" ht="15" hidden="false" customHeight="false" outlineLevel="0" collapsed="false">
      <c r="A13" s="27" t="s">
        <v>91</v>
      </c>
      <c r="B13" s="19" t="n">
        <v>112</v>
      </c>
      <c r="C13" s="21" t="n">
        <v>56</v>
      </c>
      <c r="D13" s="19" t="n">
        <v>1471</v>
      </c>
      <c r="E13" s="21" t="n">
        <v>81</v>
      </c>
      <c r="F13" s="19" t="n">
        <v>204</v>
      </c>
      <c r="G13" s="21" t="n">
        <v>0</v>
      </c>
      <c r="H13" s="21" t="n">
        <f aca="false">B13-PRODUCT(2,C13)</f>
        <v>0</v>
      </c>
      <c r="I13" s="21" t="n">
        <f aca="false">SUM(Table1[[#This Row],[B]],Table1[[#This Row],[Atomic Constraints]],Table1[[#This Row],[Soft Atomic Constraints]],Table1[[#This Row],[Disjunctive Constraints]],Table1[[#This Row],[Direct Successors]])</f>
        <v>1812</v>
      </c>
      <c r="J13" s="19" t="s">
        <v>80</v>
      </c>
      <c r="K13" s="21" t="n">
        <v>-1417585</v>
      </c>
      <c r="L13" s="21" t="n">
        <v>307.4858566</v>
      </c>
      <c r="M13" s="19" t="s">
        <v>80</v>
      </c>
      <c r="N13" s="21" t="n">
        <v>-1417585</v>
      </c>
      <c r="O13" s="21" t="n">
        <v>307.2581629</v>
      </c>
      <c r="P13" s="19" t="s">
        <v>81</v>
      </c>
      <c r="Q13" s="21" t="n">
        <v>28205090</v>
      </c>
      <c r="R13" s="21" t="n">
        <v>300.609000000004</v>
      </c>
      <c r="S13" s="19" t="s">
        <v>80</v>
      </c>
      <c r="T13" s="21" t="n">
        <v>-1417585</v>
      </c>
      <c r="U13" s="21" t="n">
        <v>302.4171693</v>
      </c>
      <c r="V13" s="19" t="s">
        <v>80</v>
      </c>
      <c r="W13" s="21" t="n">
        <v>-1417585</v>
      </c>
      <c r="X13" s="21" t="n">
        <v>302.4257767</v>
      </c>
      <c r="Y13" s="23" t="s">
        <v>80</v>
      </c>
      <c r="Z13" s="23" t="n">
        <v>-1417585</v>
      </c>
      <c r="AA13" s="21" t="n">
        <v>300.8830117</v>
      </c>
      <c r="AB13" s="23" t="s">
        <v>80</v>
      </c>
      <c r="AC13" s="23" t="n">
        <v>-1417585</v>
      </c>
      <c r="AD13" s="21" t="n">
        <v>301.9680145</v>
      </c>
      <c r="AE13" s="23" t="s">
        <v>80</v>
      </c>
      <c r="AF13" s="23" t="n">
        <v>-1417585</v>
      </c>
      <c r="AG13" s="21" t="n">
        <v>300.2613004</v>
      </c>
      <c r="AH13" s="19" t="s">
        <v>80</v>
      </c>
      <c r="AI13" s="21" t="n">
        <v>-1417585</v>
      </c>
      <c r="AJ13" s="21" t="n">
        <v>300.175364</v>
      </c>
      <c r="AK13" s="23" t="s">
        <v>80</v>
      </c>
      <c r="AL13" s="23" t="n">
        <v>-1417585</v>
      </c>
      <c r="AM13" s="21" t="n">
        <v>300.1943763</v>
      </c>
      <c r="AN13" s="19" t="s">
        <v>80</v>
      </c>
      <c r="AO13" s="21" t="n">
        <v>-1417585</v>
      </c>
      <c r="AP13" s="23" t="n">
        <v>300.1855118</v>
      </c>
      <c r="AQ13" s="23" t="s">
        <v>80</v>
      </c>
      <c r="AR13" s="23" t="n">
        <v>-1417585</v>
      </c>
      <c r="AS13" s="21" t="n">
        <v>300.1818719</v>
      </c>
      <c r="AT13" s="19" t="s">
        <v>80</v>
      </c>
      <c r="AU13" s="21" t="n">
        <v>-1417585</v>
      </c>
      <c r="AV13" s="23" t="n">
        <v>300.1716503</v>
      </c>
      <c r="AW13" s="23" t="s">
        <v>80</v>
      </c>
      <c r="AX13" s="23" t="n">
        <v>-1417585</v>
      </c>
      <c r="AY13" s="21" t="n">
        <v>300.1811769</v>
      </c>
      <c r="AZ13" s="23" t="s">
        <v>80</v>
      </c>
      <c r="BA13" s="23" t="n">
        <v>-1417585</v>
      </c>
      <c r="BB13" s="21" t="n">
        <v>300.3472773</v>
      </c>
      <c r="BC13" s="19" t="s">
        <v>80</v>
      </c>
      <c r="BD13" s="21" t="n">
        <v>-1417585</v>
      </c>
      <c r="BE13" s="23" t="n">
        <v>300.1461927</v>
      </c>
      <c r="BF13" s="23" t="s">
        <v>80</v>
      </c>
      <c r="BG13" s="23" t="n">
        <v>-1417585</v>
      </c>
      <c r="BH13" s="21" t="n">
        <v>300.1236524</v>
      </c>
      <c r="BI13" s="23" t="s">
        <v>80</v>
      </c>
      <c r="BJ13" s="21" t="n">
        <v>-1417585</v>
      </c>
      <c r="BK13" s="23" t="n">
        <v>306.6375227</v>
      </c>
      <c r="BL13" s="23" t="s">
        <v>80</v>
      </c>
      <c r="BM13" s="23" t="n">
        <v>-1417585</v>
      </c>
      <c r="BN13" s="21" t="n">
        <v>307.4405362</v>
      </c>
      <c r="BO13" s="19" t="s">
        <v>81</v>
      </c>
      <c r="BP13" s="21" t="n">
        <v>23950444</v>
      </c>
      <c r="BQ13" s="21" t="n">
        <v>300.451000000001</v>
      </c>
      <c r="BR13" s="28" t="s">
        <v>81</v>
      </c>
      <c r="BS13" s="21" t="n">
        <v>78972246</v>
      </c>
      <c r="BT13" s="21" t="n">
        <v>307.2419197</v>
      </c>
      <c r="BU13" s="28" t="s">
        <v>81</v>
      </c>
      <c r="BV13" s="21" t="n">
        <v>67670432</v>
      </c>
      <c r="BW13" s="21" t="n">
        <v>303.9084</v>
      </c>
      <c r="BX13" s="21" t="s">
        <v>81</v>
      </c>
      <c r="BY13" s="21" t="n">
        <v>40875429</v>
      </c>
      <c r="BZ13" s="21" t="n">
        <v>313.4458603</v>
      </c>
      <c r="CA13" s="0" t="n">
        <v>19736538</v>
      </c>
    </row>
    <row r="14" customFormat="false" ht="15" hidden="false" customHeight="false" outlineLevel="0" collapsed="false">
      <c r="A14" s="27" t="s">
        <v>92</v>
      </c>
      <c r="B14" s="19" t="n">
        <v>110</v>
      </c>
      <c r="C14" s="21" t="n">
        <v>55</v>
      </c>
      <c r="D14" s="19" t="n">
        <v>1416</v>
      </c>
      <c r="E14" s="21" t="n">
        <v>79</v>
      </c>
      <c r="F14" s="19" t="n">
        <v>201</v>
      </c>
      <c r="G14" s="21" t="n">
        <v>0</v>
      </c>
      <c r="H14" s="21" t="n">
        <f aca="false">B14-PRODUCT(2,C14)</f>
        <v>0</v>
      </c>
      <c r="I14" s="21" t="n">
        <f aca="false">SUM(Table1[[#This Row],[B]],Table1[[#This Row],[Atomic Constraints]],Table1[[#This Row],[Soft Atomic Constraints]],Table1[[#This Row],[Disjunctive Constraints]],Table1[[#This Row],[Direct Successors]])</f>
        <v>1751</v>
      </c>
      <c r="J14" s="19" t="s">
        <v>80</v>
      </c>
      <c r="K14" s="21" t="n">
        <v>-1343211</v>
      </c>
      <c r="L14" s="21" t="n">
        <v>307.113794</v>
      </c>
      <c r="M14" s="19" t="s">
        <v>80</v>
      </c>
      <c r="N14" s="21" t="n">
        <v>-1343211</v>
      </c>
      <c r="O14" s="21" t="n">
        <v>307.0648001</v>
      </c>
      <c r="P14" s="19" t="s">
        <v>81</v>
      </c>
      <c r="Q14" s="21" t="n">
        <v>32105826</v>
      </c>
      <c r="R14" s="21" t="n">
        <v>300.118999999999</v>
      </c>
      <c r="S14" s="19" t="s">
        <v>80</v>
      </c>
      <c r="T14" s="21" t="n">
        <v>-1343211</v>
      </c>
      <c r="U14" s="21" t="n">
        <v>302.3768144</v>
      </c>
      <c r="V14" s="19" t="s">
        <v>81</v>
      </c>
      <c r="W14" s="21" t="n">
        <v>61487932</v>
      </c>
      <c r="X14" s="21" t="n">
        <v>302.4894521</v>
      </c>
      <c r="Y14" s="23" t="s">
        <v>80</v>
      </c>
      <c r="Z14" s="23" t="n">
        <v>-1343211</v>
      </c>
      <c r="AA14" s="21" t="n">
        <v>300.2598356</v>
      </c>
      <c r="AB14" s="23" t="s">
        <v>80</v>
      </c>
      <c r="AC14" s="23" t="n">
        <v>-1343211</v>
      </c>
      <c r="AD14" s="21" t="n">
        <v>302.435315</v>
      </c>
      <c r="AE14" s="23" t="s">
        <v>80</v>
      </c>
      <c r="AF14" s="23" t="n">
        <v>-1343211</v>
      </c>
      <c r="AG14" s="21" t="n">
        <v>300.2174004</v>
      </c>
      <c r="AH14" s="19" t="s">
        <v>80</v>
      </c>
      <c r="AI14" s="21" t="n">
        <v>-1343211</v>
      </c>
      <c r="AJ14" s="21" t="n">
        <v>300.1684442</v>
      </c>
      <c r="AK14" s="23" t="s">
        <v>80</v>
      </c>
      <c r="AL14" s="23" t="n">
        <v>-1343211</v>
      </c>
      <c r="AM14" s="21" t="n">
        <v>300.173425</v>
      </c>
      <c r="AN14" s="19" t="s">
        <v>80</v>
      </c>
      <c r="AO14" s="21" t="n">
        <v>-1343211</v>
      </c>
      <c r="AP14" s="23" t="n">
        <v>300.1780401</v>
      </c>
      <c r="AQ14" s="23" t="s">
        <v>80</v>
      </c>
      <c r="AR14" s="23" t="n">
        <v>-1343211</v>
      </c>
      <c r="AS14" s="21" t="n">
        <v>300.1388538</v>
      </c>
      <c r="AT14" s="19" t="s">
        <v>80</v>
      </c>
      <c r="AU14" s="21" t="n">
        <v>-1343211</v>
      </c>
      <c r="AV14" s="23" t="n">
        <v>300.1484679</v>
      </c>
      <c r="AW14" s="23" t="s">
        <v>80</v>
      </c>
      <c r="AX14" s="23" t="n">
        <v>-1343211</v>
      </c>
      <c r="AY14" s="21" t="n">
        <v>300.1366162</v>
      </c>
      <c r="AZ14" s="23" t="s">
        <v>80</v>
      </c>
      <c r="BA14" s="23" t="n">
        <v>-1343211</v>
      </c>
      <c r="BB14" s="21" t="n">
        <v>300.2110296</v>
      </c>
      <c r="BC14" s="19" t="s">
        <v>80</v>
      </c>
      <c r="BD14" s="21" t="n">
        <v>-1343211</v>
      </c>
      <c r="BE14" s="23" t="n">
        <v>300.1248631</v>
      </c>
      <c r="BF14" s="23" t="s">
        <v>80</v>
      </c>
      <c r="BG14" s="23" t="n">
        <v>-1343211</v>
      </c>
      <c r="BH14" s="21" t="n">
        <v>300.3231149</v>
      </c>
      <c r="BI14" s="23" t="s">
        <v>80</v>
      </c>
      <c r="BJ14" s="21" t="n">
        <v>-1343211</v>
      </c>
      <c r="BK14" s="23" t="n">
        <v>306.3969591</v>
      </c>
      <c r="BL14" s="23" t="s">
        <v>80</v>
      </c>
      <c r="BM14" s="23" t="n">
        <v>-1343211</v>
      </c>
      <c r="BN14" s="21" t="n">
        <v>307.3012546</v>
      </c>
      <c r="BO14" s="19" t="s">
        <v>81</v>
      </c>
      <c r="BP14" s="21" t="n">
        <v>25401441</v>
      </c>
      <c r="BQ14" s="21" t="n">
        <v>300.552000000003</v>
      </c>
      <c r="BR14" s="28" t="s">
        <v>81</v>
      </c>
      <c r="BS14" s="21" t="n">
        <v>73637122</v>
      </c>
      <c r="BT14" s="21" t="n">
        <v>306.9781137</v>
      </c>
      <c r="BU14" s="28" t="s">
        <v>81</v>
      </c>
      <c r="BV14" s="21" t="n">
        <v>38727515</v>
      </c>
      <c r="BW14" s="21" t="n">
        <v>303.8305684</v>
      </c>
      <c r="BX14" s="21" t="s">
        <v>81</v>
      </c>
      <c r="BY14" s="21" t="n">
        <v>14696021</v>
      </c>
      <c r="BZ14" s="21" t="n">
        <v>312.8494828</v>
      </c>
    </row>
    <row r="15" customFormat="false" ht="15" hidden="false" customHeight="false" outlineLevel="0" collapsed="false">
      <c r="A15" s="27" t="s">
        <v>93</v>
      </c>
      <c r="B15" s="19" t="n">
        <v>192</v>
      </c>
      <c r="C15" s="21" t="n">
        <v>96</v>
      </c>
      <c r="D15" s="19" t="n">
        <v>9850</v>
      </c>
      <c r="E15" s="21" t="n">
        <v>178</v>
      </c>
      <c r="F15" s="19" t="n">
        <v>1047</v>
      </c>
      <c r="G15" s="21" t="n">
        <v>0</v>
      </c>
      <c r="H15" s="21" t="n">
        <f aca="false">B15-PRODUCT(2,C15)</f>
        <v>0</v>
      </c>
      <c r="I15" s="21" t="n">
        <f aca="false">SUM(Table1[[#This Row],[B]],Table1[[#This Row],[Atomic Constraints]],Table1[[#This Row],[Soft Atomic Constraints]],Table1[[#This Row],[Disjunctive Constraints]],Table1[[#This Row],[Direct Successors]])</f>
        <v>11171</v>
      </c>
      <c r="J15" s="19" t="s">
        <v>80</v>
      </c>
      <c r="K15" s="21" t="n">
        <v>-7114945</v>
      </c>
      <c r="L15" s="21" t="n">
        <v>320.0020312</v>
      </c>
      <c r="M15" s="19" t="s">
        <v>80</v>
      </c>
      <c r="N15" s="21" t="n">
        <v>-7114945</v>
      </c>
      <c r="O15" s="21" t="n">
        <v>319.4090781</v>
      </c>
      <c r="P15" s="19" t="s">
        <v>81</v>
      </c>
      <c r="Q15" s="21" t="n">
        <v>568106362</v>
      </c>
      <c r="R15" s="21" t="n">
        <v>301.454</v>
      </c>
      <c r="S15" s="19" t="s">
        <v>80</v>
      </c>
      <c r="T15" s="21" t="n">
        <v>-7114945</v>
      </c>
      <c r="U15" s="21" t="n">
        <v>305.9387353</v>
      </c>
      <c r="V15" s="19" t="s">
        <v>80</v>
      </c>
      <c r="W15" s="21" t="n">
        <v>-7114945</v>
      </c>
      <c r="X15" s="21" t="n">
        <v>305.9256885</v>
      </c>
      <c r="Y15" s="23" t="s">
        <v>80</v>
      </c>
      <c r="Z15" s="23" t="n">
        <v>-7114945</v>
      </c>
      <c r="AA15" s="21" t="n">
        <v>300.3541117</v>
      </c>
      <c r="AB15" s="23" t="s">
        <v>80</v>
      </c>
      <c r="AC15" s="23" t="n">
        <v>-7114945</v>
      </c>
      <c r="AD15" s="21" t="n">
        <v>311.6300887</v>
      </c>
      <c r="AE15" s="23" t="s">
        <v>80</v>
      </c>
      <c r="AF15" s="23" t="n">
        <v>-7114945</v>
      </c>
      <c r="AG15" s="21" t="n">
        <v>302.1053021</v>
      </c>
      <c r="AH15" s="19" t="s">
        <v>80</v>
      </c>
      <c r="AI15" s="21" t="n">
        <v>-7114945</v>
      </c>
      <c r="AJ15" s="21" t="n">
        <v>300.2298152</v>
      </c>
      <c r="AK15" s="23" t="s">
        <v>80</v>
      </c>
      <c r="AL15" s="23" t="n">
        <v>-7114945</v>
      </c>
      <c r="AM15" s="21" t="n">
        <v>300.22626</v>
      </c>
      <c r="AN15" s="19" t="s">
        <v>80</v>
      </c>
      <c r="AO15" s="21" t="n">
        <v>-7114945</v>
      </c>
      <c r="AP15" s="23" t="n">
        <v>300.3176244</v>
      </c>
      <c r="AQ15" s="23" t="s">
        <v>80</v>
      </c>
      <c r="AR15" s="23" t="n">
        <v>-7114945</v>
      </c>
      <c r="AS15" s="21" t="n">
        <v>300.232591</v>
      </c>
      <c r="AT15" s="19" t="s">
        <v>80</v>
      </c>
      <c r="AU15" s="21" t="n">
        <v>-7114945</v>
      </c>
      <c r="AV15" s="23" t="n">
        <v>300.2517603</v>
      </c>
      <c r="AW15" s="23" t="s">
        <v>80</v>
      </c>
      <c r="AX15" s="23" t="n">
        <v>-7114945</v>
      </c>
      <c r="AY15" s="21" t="n">
        <v>300.2400107</v>
      </c>
      <c r="AZ15" s="23" t="s">
        <v>80</v>
      </c>
      <c r="BA15" s="23" t="n">
        <v>-7114945</v>
      </c>
      <c r="BB15" s="21" t="n">
        <v>300.7837022</v>
      </c>
      <c r="BC15" s="19" t="s">
        <v>80</v>
      </c>
      <c r="BD15" s="21" t="n">
        <v>-7114945</v>
      </c>
      <c r="BE15" s="23" t="n">
        <v>301.2747686</v>
      </c>
      <c r="BF15" s="23" t="s">
        <v>80</v>
      </c>
      <c r="BG15" s="23" t="n">
        <v>-7114945</v>
      </c>
      <c r="BH15" s="21" t="n">
        <v>300.14305</v>
      </c>
      <c r="BI15" s="23" t="s">
        <v>80</v>
      </c>
      <c r="BJ15" s="21" t="n">
        <v>-7114945</v>
      </c>
      <c r="BK15" s="23" t="n">
        <v>318.2001256</v>
      </c>
      <c r="BL15" s="23" t="s">
        <v>80</v>
      </c>
      <c r="BM15" s="23" t="n">
        <v>-7114945</v>
      </c>
      <c r="BN15" s="21" t="n">
        <v>317.1887961</v>
      </c>
      <c r="BO15" s="19" t="s">
        <v>81</v>
      </c>
      <c r="BP15" s="21" t="n">
        <v>568070085</v>
      </c>
      <c r="BQ15" s="21" t="n">
        <v>301.762999999999</v>
      </c>
      <c r="BR15" s="28" t="s">
        <v>80</v>
      </c>
      <c r="BS15" s="21" t="n">
        <v>-7114945</v>
      </c>
      <c r="BT15" s="21" t="n">
        <v>318.980779</v>
      </c>
      <c r="BU15" s="28" t="s">
        <v>80</v>
      </c>
      <c r="BV15" s="21" t="n">
        <v>-7114945</v>
      </c>
      <c r="BW15" s="21" t="n">
        <v>166.7057177</v>
      </c>
      <c r="BX15" s="21" t="s">
        <v>81</v>
      </c>
      <c r="BY15" s="21" t="n">
        <v>674754088</v>
      </c>
      <c r="BZ15" s="21" t="n">
        <v>312.556895</v>
      </c>
    </row>
    <row r="16" customFormat="false" ht="15" hidden="false" customHeight="false" outlineLevel="0" collapsed="false">
      <c r="A16" s="27" t="s">
        <v>94</v>
      </c>
      <c r="B16" s="19" t="n">
        <v>130</v>
      </c>
      <c r="C16" s="21" t="n">
        <v>65</v>
      </c>
      <c r="D16" s="19" t="n">
        <v>4421</v>
      </c>
      <c r="E16" s="21" t="n">
        <v>116</v>
      </c>
      <c r="F16" s="19" t="n">
        <v>484</v>
      </c>
      <c r="G16" s="21" t="n">
        <v>0</v>
      </c>
      <c r="H16" s="21" t="n">
        <f aca="false">B16-PRODUCT(2,C16)</f>
        <v>0</v>
      </c>
      <c r="I16" s="21" t="n">
        <f aca="false">SUM(Table1[[#This Row],[B]],Table1[[#This Row],[Atomic Constraints]],Table1[[#This Row],[Soft Atomic Constraints]],Table1[[#This Row],[Disjunctive Constraints]],Table1[[#This Row],[Direct Successors]])</f>
        <v>5086</v>
      </c>
      <c r="J16" s="19" t="s">
        <v>80</v>
      </c>
      <c r="K16" s="21" t="n">
        <v>-2214031</v>
      </c>
      <c r="L16" s="21" t="n">
        <v>309.5313115</v>
      </c>
      <c r="M16" s="19" t="s">
        <v>80</v>
      </c>
      <c r="N16" s="21" t="n">
        <v>-2214031</v>
      </c>
      <c r="O16" s="21" t="n">
        <v>309.3412588</v>
      </c>
      <c r="P16" s="19" t="s">
        <v>81</v>
      </c>
      <c r="Q16" s="21" t="n">
        <v>114797587</v>
      </c>
      <c r="R16" s="21" t="n">
        <v>300.73</v>
      </c>
      <c r="S16" s="19" t="s">
        <v>80</v>
      </c>
      <c r="T16" s="21" t="n">
        <v>-2214031</v>
      </c>
      <c r="U16" s="21" t="n">
        <v>302.947565</v>
      </c>
      <c r="V16" s="19" t="s">
        <v>80</v>
      </c>
      <c r="W16" s="21" t="n">
        <v>-2214031</v>
      </c>
      <c r="X16" s="21" t="n">
        <v>302.978694</v>
      </c>
      <c r="Y16" s="23" t="s">
        <v>80</v>
      </c>
      <c r="Z16" s="23" t="n">
        <v>-2214031</v>
      </c>
      <c r="AA16" s="21" t="n">
        <v>300.2868163</v>
      </c>
      <c r="AB16" s="23" t="s">
        <v>80</v>
      </c>
      <c r="AC16" s="23" t="n">
        <v>-2214031</v>
      </c>
      <c r="AD16" s="21" t="n">
        <v>303.6370519</v>
      </c>
      <c r="AE16" s="23" t="s">
        <v>95</v>
      </c>
      <c r="AF16" s="23" t="n">
        <v>-2214031</v>
      </c>
      <c r="AG16" s="21" t="n">
        <v>115.2251573</v>
      </c>
      <c r="AH16" s="19" t="s">
        <v>80</v>
      </c>
      <c r="AI16" s="21" t="n">
        <v>-2214031</v>
      </c>
      <c r="AJ16" s="21" t="n">
        <v>300.1744111</v>
      </c>
      <c r="AK16" s="23" t="s">
        <v>80</v>
      </c>
      <c r="AL16" s="23" t="n">
        <v>-2214031</v>
      </c>
      <c r="AM16" s="21" t="n">
        <v>300.197332</v>
      </c>
      <c r="AN16" s="19" t="s">
        <v>80</v>
      </c>
      <c r="AO16" s="21" t="n">
        <v>-2214031</v>
      </c>
      <c r="AP16" s="23" t="n">
        <v>300.2605923</v>
      </c>
      <c r="AQ16" s="23" t="s">
        <v>80</v>
      </c>
      <c r="AR16" s="23" t="n">
        <v>-2214031</v>
      </c>
      <c r="AS16" s="21" t="n">
        <v>300.194512</v>
      </c>
      <c r="AT16" s="19" t="s">
        <v>80</v>
      </c>
      <c r="AU16" s="21" t="n">
        <v>-2214031</v>
      </c>
      <c r="AV16" s="23" t="n">
        <v>300.2035592</v>
      </c>
      <c r="AW16" s="23" t="s">
        <v>80</v>
      </c>
      <c r="AX16" s="23" t="n">
        <v>-2214031</v>
      </c>
      <c r="AY16" s="21" t="n">
        <v>300.1933495</v>
      </c>
      <c r="AZ16" s="23" t="s">
        <v>80</v>
      </c>
      <c r="BA16" s="23" t="n">
        <v>-2214031</v>
      </c>
      <c r="BB16" s="21" t="n">
        <v>300.2246938</v>
      </c>
      <c r="BC16" s="19" t="s">
        <v>80</v>
      </c>
      <c r="BD16" s="21" t="n">
        <v>-2214031</v>
      </c>
      <c r="BE16" s="23" t="n">
        <v>300.2290757</v>
      </c>
      <c r="BF16" s="23" t="s">
        <v>80</v>
      </c>
      <c r="BG16" s="23" t="n">
        <v>-2214031</v>
      </c>
      <c r="BH16" s="21" t="n">
        <v>300.2590059</v>
      </c>
      <c r="BI16" s="23" t="s">
        <v>80</v>
      </c>
      <c r="BJ16" s="21" t="n">
        <v>-2214031</v>
      </c>
      <c r="BK16" s="23" t="n">
        <v>312.3702726</v>
      </c>
      <c r="BL16" s="23" t="s">
        <v>80</v>
      </c>
      <c r="BM16" s="23" t="n">
        <v>-2214031</v>
      </c>
      <c r="BN16" s="21" t="n">
        <v>311.5870225</v>
      </c>
      <c r="BO16" s="19" t="s">
        <v>81</v>
      </c>
      <c r="BP16" s="21" t="n">
        <v>114831367</v>
      </c>
      <c r="BQ16" s="21" t="n">
        <v>300.863</v>
      </c>
      <c r="BR16" s="28" t="s">
        <v>80</v>
      </c>
      <c r="BS16" s="21" t="n">
        <v>-2214031</v>
      </c>
      <c r="BT16" s="21" t="n">
        <v>309.0195003</v>
      </c>
      <c r="BU16" s="28" t="s">
        <v>81</v>
      </c>
      <c r="BV16" s="21" t="n">
        <v>141282112</v>
      </c>
      <c r="BW16" s="21" t="n">
        <v>304.6732171</v>
      </c>
      <c r="BX16" s="21" t="s">
        <v>81</v>
      </c>
      <c r="BY16" s="21" t="n">
        <v>106010360</v>
      </c>
      <c r="BZ16" s="21" t="n">
        <v>310.6231593</v>
      </c>
    </row>
    <row r="17" customFormat="false" ht="15" hidden="false" customHeight="false" outlineLevel="0" collapsed="false">
      <c r="A17" s="27" t="s">
        <v>96</v>
      </c>
      <c r="B17" s="19" t="n">
        <v>104</v>
      </c>
      <c r="C17" s="21" t="n">
        <v>52</v>
      </c>
      <c r="D17" s="19" t="n">
        <v>1270</v>
      </c>
      <c r="E17" s="21" t="n">
        <v>74</v>
      </c>
      <c r="F17" s="19" t="n">
        <v>197</v>
      </c>
      <c r="G17" s="21" t="n">
        <v>0</v>
      </c>
      <c r="H17" s="21" t="n">
        <f aca="false">B17-PRODUCT(2,C17)</f>
        <v>0</v>
      </c>
      <c r="I17" s="21" t="n">
        <f aca="false">SUM(Table1[[#This Row],[B]],Table1[[#This Row],[Atomic Constraints]],Table1[[#This Row],[Soft Atomic Constraints]],Table1[[#This Row],[Disjunctive Constraints]],Table1[[#This Row],[Direct Successors]])</f>
        <v>1593</v>
      </c>
      <c r="J17" s="19" t="s">
        <v>80</v>
      </c>
      <c r="K17" s="21" t="n">
        <v>-1135785</v>
      </c>
      <c r="L17" s="21" t="n">
        <v>306.5821675</v>
      </c>
      <c r="M17" s="19" t="s">
        <v>80</v>
      </c>
      <c r="N17" s="21" t="n">
        <v>-1135785</v>
      </c>
      <c r="O17" s="21" t="n">
        <v>306.5185442</v>
      </c>
      <c r="P17" s="19" t="s">
        <v>81</v>
      </c>
      <c r="Q17" s="21" t="n">
        <v>22587155</v>
      </c>
      <c r="R17" s="21" t="n">
        <v>300.236000000004</v>
      </c>
      <c r="S17" s="19" t="s">
        <v>80</v>
      </c>
      <c r="T17" s="21" t="n">
        <v>-1135785</v>
      </c>
      <c r="U17" s="21" t="n">
        <v>302.2148677</v>
      </c>
      <c r="V17" s="19" t="s">
        <v>80</v>
      </c>
      <c r="W17" s="21" t="n">
        <v>-1135785</v>
      </c>
      <c r="X17" s="21" t="n">
        <v>302.1648815</v>
      </c>
      <c r="Y17" s="23" t="s">
        <v>80</v>
      </c>
      <c r="Z17" s="23" t="n">
        <v>-1135785</v>
      </c>
      <c r="AA17" s="21" t="n">
        <v>300.3181333</v>
      </c>
      <c r="AB17" s="23" t="s">
        <v>80</v>
      </c>
      <c r="AC17" s="23" t="n">
        <v>-1135785</v>
      </c>
      <c r="AD17" s="21" t="n">
        <v>302.3298149</v>
      </c>
      <c r="AE17" s="23" t="s">
        <v>80</v>
      </c>
      <c r="AF17" s="23" t="n">
        <v>-1135785</v>
      </c>
      <c r="AG17" s="21" t="n">
        <v>300.216779</v>
      </c>
      <c r="AH17" s="19" t="s">
        <v>80</v>
      </c>
      <c r="AI17" s="21" t="n">
        <v>-1135785</v>
      </c>
      <c r="AJ17" s="21" t="n">
        <v>300.1749777</v>
      </c>
      <c r="AK17" s="23" t="s">
        <v>80</v>
      </c>
      <c r="AL17" s="23" t="n">
        <v>-1135785</v>
      </c>
      <c r="AM17" s="21" t="n">
        <v>300.198309</v>
      </c>
      <c r="AN17" s="19" t="s">
        <v>80</v>
      </c>
      <c r="AO17" s="21" t="n">
        <v>-1135785</v>
      </c>
      <c r="AP17" s="23" t="n">
        <v>300.190377</v>
      </c>
      <c r="AQ17" s="23" t="s">
        <v>80</v>
      </c>
      <c r="AR17" s="23" t="n">
        <v>-1135785</v>
      </c>
      <c r="AS17" s="21" t="n">
        <v>300.2094329</v>
      </c>
      <c r="AT17" s="19" t="s">
        <v>80</v>
      </c>
      <c r="AU17" s="21" t="n">
        <v>-1135785</v>
      </c>
      <c r="AV17" s="23" t="n">
        <v>300.2065592</v>
      </c>
      <c r="AW17" s="23" t="s">
        <v>80</v>
      </c>
      <c r="AX17" s="23" t="n">
        <v>-1135785</v>
      </c>
      <c r="AY17" s="21" t="n">
        <v>300.2028143</v>
      </c>
      <c r="AZ17" s="23" t="s">
        <v>80</v>
      </c>
      <c r="BA17" s="23" t="n">
        <v>-1135785</v>
      </c>
      <c r="BB17" s="21" t="n">
        <v>301.3727272</v>
      </c>
      <c r="BC17" s="19" t="s">
        <v>80</v>
      </c>
      <c r="BD17" s="21" t="n">
        <v>-1135785</v>
      </c>
      <c r="BE17" s="23" t="n">
        <v>300.1220903</v>
      </c>
      <c r="BF17" s="23" t="s">
        <v>80</v>
      </c>
      <c r="BG17" s="23" t="n">
        <v>-1135785</v>
      </c>
      <c r="BH17" s="21" t="n">
        <v>302.1521591</v>
      </c>
      <c r="BI17" s="23" t="s">
        <v>80</v>
      </c>
      <c r="BJ17" s="21" t="n">
        <v>-1135785</v>
      </c>
      <c r="BK17" s="23" t="n">
        <v>306.7162887</v>
      </c>
      <c r="BL17" s="23" t="s">
        <v>80</v>
      </c>
      <c r="BM17" s="23" t="n">
        <v>-1135785</v>
      </c>
      <c r="BN17" s="21" t="n">
        <v>307.6733468</v>
      </c>
      <c r="BO17" s="19" t="s">
        <v>81</v>
      </c>
      <c r="BP17" s="21" t="n">
        <v>16931431</v>
      </c>
      <c r="BQ17" s="21" t="n">
        <v>300.495999999999</v>
      </c>
      <c r="BR17" s="28" t="s">
        <v>81</v>
      </c>
      <c r="BS17" s="21" t="n">
        <v>55341860</v>
      </c>
      <c r="BT17" s="21" t="n">
        <v>306.2735308</v>
      </c>
      <c r="BU17" s="28" t="s">
        <v>81</v>
      </c>
      <c r="BV17" s="21" t="n">
        <v>35015796</v>
      </c>
      <c r="BW17" s="21" t="n">
        <v>303.4539903</v>
      </c>
      <c r="BX17" s="21" t="s">
        <v>81</v>
      </c>
      <c r="BY17" s="21" t="n">
        <v>12420433</v>
      </c>
      <c r="BZ17" s="21" t="n">
        <v>309.6565792</v>
      </c>
    </row>
    <row r="18" customFormat="false" ht="15" hidden="false" customHeight="false" outlineLevel="0" collapsed="false">
      <c r="A18" s="27" t="s">
        <v>97</v>
      </c>
      <c r="B18" s="19" t="n">
        <v>166</v>
      </c>
      <c r="C18" s="21" t="n">
        <v>83</v>
      </c>
      <c r="D18" s="19" t="n">
        <v>7307</v>
      </c>
      <c r="E18" s="21" t="n">
        <v>152</v>
      </c>
      <c r="F18" s="19" t="n">
        <v>797</v>
      </c>
      <c r="G18" s="21" t="n">
        <v>0</v>
      </c>
      <c r="H18" s="21" t="n">
        <f aca="false">B18-PRODUCT(2,C18)</f>
        <v>0</v>
      </c>
      <c r="I18" s="21" t="n">
        <f aca="false">SUM(Table1[[#This Row],[B]],Table1[[#This Row],[Atomic Constraints]],Table1[[#This Row],[Soft Atomic Constraints]],Table1[[#This Row],[Disjunctive Constraints]],Table1[[#This Row],[Direct Successors]])</f>
        <v>8339</v>
      </c>
      <c r="J18" s="19" t="s">
        <v>80</v>
      </c>
      <c r="K18" s="21" t="n">
        <v>-4602019</v>
      </c>
      <c r="L18" s="21" t="n">
        <v>314.8992049</v>
      </c>
      <c r="M18" s="19" t="s">
        <v>80</v>
      </c>
      <c r="N18" s="21" t="n">
        <v>-4602019</v>
      </c>
      <c r="O18" s="21" t="n">
        <v>315.0110375</v>
      </c>
      <c r="P18" s="19" t="s">
        <v>81</v>
      </c>
      <c r="Q18" s="21" t="n">
        <v>321464195</v>
      </c>
      <c r="R18" s="21" t="n">
        <v>300.083000000001</v>
      </c>
      <c r="S18" s="19" t="s">
        <v>80</v>
      </c>
      <c r="T18" s="21" t="n">
        <v>-4602019</v>
      </c>
      <c r="U18" s="21" t="n">
        <v>304.4333265</v>
      </c>
      <c r="V18" s="19" t="s">
        <v>80</v>
      </c>
      <c r="W18" s="21" t="n">
        <v>-4602019</v>
      </c>
      <c r="X18" s="21" t="n">
        <v>304.5301453</v>
      </c>
      <c r="Y18" s="23" t="s">
        <v>80</v>
      </c>
      <c r="Z18" s="23" t="n">
        <v>-4602019</v>
      </c>
      <c r="AA18" s="21" t="n">
        <v>300.2298484</v>
      </c>
      <c r="AB18" s="23" t="s">
        <v>80</v>
      </c>
      <c r="AC18" s="23" t="n">
        <v>-4602019</v>
      </c>
      <c r="AD18" s="21" t="n">
        <v>307.8671035</v>
      </c>
      <c r="AE18" s="23" t="s">
        <v>80</v>
      </c>
      <c r="AF18" s="23" t="n">
        <v>-4602019</v>
      </c>
      <c r="AG18" s="21" t="n">
        <v>301.626611</v>
      </c>
      <c r="AH18" s="19" t="s">
        <v>80</v>
      </c>
      <c r="AI18" s="21" t="n">
        <v>-4602019</v>
      </c>
      <c r="AJ18" s="21" t="n">
        <v>300.1903987</v>
      </c>
      <c r="AK18" s="23" t="s">
        <v>80</v>
      </c>
      <c r="AL18" s="23" t="n">
        <v>-4602019</v>
      </c>
      <c r="AM18" s="21" t="n">
        <v>300.1839675</v>
      </c>
      <c r="AN18" s="19" t="s">
        <v>80</v>
      </c>
      <c r="AO18" s="21" t="n">
        <v>-4602019</v>
      </c>
      <c r="AP18" s="23" t="n">
        <v>300.2247819</v>
      </c>
      <c r="AQ18" s="23" t="s">
        <v>80</v>
      </c>
      <c r="AR18" s="23" t="n">
        <v>-4602019</v>
      </c>
      <c r="AS18" s="21" t="n">
        <v>300.1742261</v>
      </c>
      <c r="AT18" s="19" t="s">
        <v>80</v>
      </c>
      <c r="AU18" s="21" t="n">
        <v>-4602019</v>
      </c>
      <c r="AV18" s="23" t="n">
        <v>300.1768796</v>
      </c>
      <c r="AW18" s="23" t="s">
        <v>80</v>
      </c>
      <c r="AX18" s="23" t="n">
        <v>-4602019</v>
      </c>
      <c r="AY18" s="21" t="n">
        <v>300.1865292</v>
      </c>
      <c r="AZ18" s="23" t="s">
        <v>80</v>
      </c>
      <c r="BA18" s="23" t="n">
        <v>-4602019</v>
      </c>
      <c r="BB18" s="21" t="n">
        <v>300.4336074</v>
      </c>
      <c r="BC18" s="19" t="s">
        <v>80</v>
      </c>
      <c r="BD18" s="21" t="n">
        <v>-4602019</v>
      </c>
      <c r="BE18" s="23" t="n">
        <v>300.3876537</v>
      </c>
      <c r="BF18" s="23" t="s">
        <v>80</v>
      </c>
      <c r="BG18" s="23" t="n">
        <v>-4602019</v>
      </c>
      <c r="BH18" s="21" t="n">
        <v>300.1685271</v>
      </c>
      <c r="BI18" s="23" t="s">
        <v>80</v>
      </c>
      <c r="BJ18" s="21" t="n">
        <v>-4602019</v>
      </c>
      <c r="BK18" s="23" t="n">
        <v>319.5252883</v>
      </c>
      <c r="BL18" s="23" t="s">
        <v>80</v>
      </c>
      <c r="BM18" s="23" t="n">
        <v>-4602019</v>
      </c>
      <c r="BN18" s="21" t="n">
        <v>316.8821029</v>
      </c>
      <c r="BO18" s="19" t="s">
        <v>81</v>
      </c>
      <c r="BP18" s="21" t="n">
        <v>298483465</v>
      </c>
      <c r="BQ18" s="21" t="n">
        <v>301.504999999999</v>
      </c>
      <c r="BR18" s="28" t="s">
        <v>81</v>
      </c>
      <c r="BS18" s="21" t="n">
        <v>381206110</v>
      </c>
      <c r="BT18" s="21" t="n">
        <v>314.1171489</v>
      </c>
      <c r="BU18" s="28" t="s">
        <v>81</v>
      </c>
      <c r="BV18" s="21" t="n">
        <v>381097568</v>
      </c>
      <c r="BW18" s="21" t="n">
        <v>307.4244598</v>
      </c>
      <c r="BX18" s="21" t="s">
        <v>81</v>
      </c>
      <c r="BY18" s="21" t="n">
        <v>371837057</v>
      </c>
      <c r="BZ18" s="21" t="n">
        <v>288.5216369</v>
      </c>
    </row>
    <row r="19" customFormat="false" ht="15" hidden="false" customHeight="false" outlineLevel="0" collapsed="false">
      <c r="A19" s="27" t="s">
        <v>98</v>
      </c>
      <c r="B19" s="19" t="n">
        <v>190</v>
      </c>
      <c r="C19" s="21" t="n">
        <v>95</v>
      </c>
      <c r="D19" s="19" t="n">
        <v>9613</v>
      </c>
      <c r="E19" s="21" t="n">
        <v>176</v>
      </c>
      <c r="F19" s="19" t="n">
        <v>1010</v>
      </c>
      <c r="G19" s="21" t="n">
        <v>0</v>
      </c>
      <c r="H19" s="21" t="n">
        <f aca="false">B19-PRODUCT(2,C19)</f>
        <v>0</v>
      </c>
      <c r="I19" s="21" t="n">
        <f aca="false">SUM(Table1[[#This Row],[B]],Table1[[#This Row],[Atomic Constraints]],Table1[[#This Row],[Soft Atomic Constraints]],Table1[[#This Row],[Disjunctive Constraints]],Table1[[#This Row],[Direct Successors]])</f>
        <v>10894</v>
      </c>
      <c r="J19" s="19" t="s">
        <v>80</v>
      </c>
      <c r="K19" s="21" t="n">
        <v>-6895291</v>
      </c>
      <c r="L19" s="21" t="n">
        <v>319.4716316</v>
      </c>
      <c r="M19" s="19" t="s">
        <v>80</v>
      </c>
      <c r="N19" s="21" t="n">
        <v>-6895291</v>
      </c>
      <c r="O19" s="21" t="n">
        <v>318.8957241</v>
      </c>
      <c r="P19" s="19" t="s">
        <v>81</v>
      </c>
      <c r="Q19" s="21" t="n">
        <v>550485338</v>
      </c>
      <c r="R19" s="21" t="n">
        <v>300.071</v>
      </c>
      <c r="S19" s="19" t="s">
        <v>80</v>
      </c>
      <c r="T19" s="21" t="n">
        <v>-6895291</v>
      </c>
      <c r="U19" s="21" t="n">
        <v>305.7758302</v>
      </c>
      <c r="V19" s="19" t="s">
        <v>80</v>
      </c>
      <c r="W19" s="21" t="n">
        <v>-6895291</v>
      </c>
      <c r="X19" s="21" t="n">
        <v>305.8355287</v>
      </c>
      <c r="Y19" s="23" t="s">
        <v>80</v>
      </c>
      <c r="Z19" s="23" t="n">
        <v>-6895291</v>
      </c>
      <c r="AA19" s="21" t="n">
        <v>300.2427118</v>
      </c>
      <c r="AB19" s="23" t="s">
        <v>80</v>
      </c>
      <c r="AC19" s="23" t="n">
        <v>-6895291</v>
      </c>
      <c r="AD19" s="21" t="n">
        <v>312.7755918</v>
      </c>
      <c r="AE19" s="23" t="s">
        <v>80</v>
      </c>
      <c r="AF19" s="23" t="n">
        <v>-6895291</v>
      </c>
      <c r="AG19" s="21" t="n">
        <v>301.5924892</v>
      </c>
      <c r="AH19" s="19" t="s">
        <v>80</v>
      </c>
      <c r="AI19" s="21" t="n">
        <v>-6895291</v>
      </c>
      <c r="AJ19" s="21" t="n">
        <v>300.2098908</v>
      </c>
      <c r="AK19" s="23" t="s">
        <v>80</v>
      </c>
      <c r="AL19" s="23" t="n">
        <v>-6895291</v>
      </c>
      <c r="AM19" s="21" t="n">
        <v>300.2323776</v>
      </c>
      <c r="AN19" s="19" t="s">
        <v>80</v>
      </c>
      <c r="AO19" s="21" t="n">
        <v>-6895291</v>
      </c>
      <c r="AP19" s="23" t="n">
        <v>300.2021413</v>
      </c>
      <c r="AQ19" s="23" t="s">
        <v>80</v>
      </c>
      <c r="AR19" s="23" t="n">
        <v>-6895291</v>
      </c>
      <c r="AS19" s="21" t="n">
        <v>300.2332904</v>
      </c>
      <c r="AT19" s="19" t="s">
        <v>80</v>
      </c>
      <c r="AU19" s="21" t="n">
        <v>-6895291</v>
      </c>
      <c r="AV19" s="23" t="n">
        <v>300.2293866</v>
      </c>
      <c r="AW19" s="23" t="s">
        <v>80</v>
      </c>
      <c r="AX19" s="23" t="n">
        <v>-6895291</v>
      </c>
      <c r="AY19" s="21" t="n">
        <v>300.2433701</v>
      </c>
      <c r="AZ19" s="23" t="s">
        <v>80</v>
      </c>
      <c r="BA19" s="23" t="n">
        <v>-6895291</v>
      </c>
      <c r="BB19" s="21" t="n">
        <v>300.3132111</v>
      </c>
      <c r="BC19" s="19" t="s">
        <v>80</v>
      </c>
      <c r="BD19" s="21" t="n">
        <v>-6895291</v>
      </c>
      <c r="BE19" s="23" t="n">
        <v>300.3084654</v>
      </c>
      <c r="BF19" s="23" t="s">
        <v>80</v>
      </c>
      <c r="BG19" s="23" t="n">
        <v>-6895291</v>
      </c>
      <c r="BH19" s="21" t="n">
        <v>300.1705599</v>
      </c>
      <c r="BI19" s="23" t="s">
        <v>80</v>
      </c>
      <c r="BJ19" s="21" t="n">
        <v>-6895291</v>
      </c>
      <c r="BK19" s="23" t="n">
        <v>318.1665325</v>
      </c>
      <c r="BL19" s="23" t="s">
        <v>80</v>
      </c>
      <c r="BM19" s="23" t="n">
        <v>-6895291</v>
      </c>
      <c r="BN19" s="21" t="n">
        <v>317.1759886</v>
      </c>
      <c r="BO19" s="19" t="s">
        <v>81</v>
      </c>
      <c r="BP19" s="21" t="n">
        <v>550270264</v>
      </c>
      <c r="BQ19" s="21" t="n">
        <v>302.075999999999</v>
      </c>
      <c r="BR19" s="28" t="s">
        <v>80</v>
      </c>
      <c r="BS19" s="21" t="n">
        <v>-6895291</v>
      </c>
      <c r="BT19" s="21" t="n">
        <v>318.2850138</v>
      </c>
      <c r="BU19" s="28" t="s">
        <v>80</v>
      </c>
      <c r="BV19" s="21" t="n">
        <v>-6895291</v>
      </c>
      <c r="BW19" s="21" t="n">
        <v>170.2387765</v>
      </c>
      <c r="BX19" s="21" t="s">
        <v>81</v>
      </c>
      <c r="BY19" s="21" t="n">
        <v>646729104</v>
      </c>
      <c r="BZ19" s="21" t="n">
        <v>279.3488013</v>
      </c>
    </row>
    <row r="20" customFormat="false" ht="15" hidden="false" customHeight="false" outlineLevel="0" collapsed="false">
      <c r="A20" s="27" t="s">
        <v>99</v>
      </c>
      <c r="B20" s="19" t="n">
        <v>162</v>
      </c>
      <c r="C20" s="21" t="n">
        <v>81</v>
      </c>
      <c r="D20" s="19" t="n">
        <v>7026</v>
      </c>
      <c r="E20" s="21" t="n">
        <v>148</v>
      </c>
      <c r="F20" s="19" t="n">
        <v>740</v>
      </c>
      <c r="G20" s="21" t="n">
        <v>0</v>
      </c>
      <c r="H20" s="21" t="n">
        <f aca="false">B20-PRODUCT(2,C20)</f>
        <v>0</v>
      </c>
      <c r="I20" s="21" t="n">
        <f aca="false">SUM(Table1[[#This Row],[B]],Table1[[#This Row],[Atomic Constraints]],Table1[[#This Row],[Soft Atomic Constraints]],Table1[[#This Row],[Disjunctive Constraints]],Table1[[#This Row],[Direct Successors]])</f>
        <v>7995</v>
      </c>
      <c r="J20" s="19" t="s">
        <v>80</v>
      </c>
      <c r="K20" s="21" t="n">
        <v>-4277935</v>
      </c>
      <c r="L20" s="21" t="n">
        <v>314.4057882</v>
      </c>
      <c r="M20" s="19" t="s">
        <v>80</v>
      </c>
      <c r="N20" s="21" t="n">
        <v>-4277935</v>
      </c>
      <c r="O20" s="21" t="n">
        <v>313.7220289</v>
      </c>
      <c r="P20" s="19" t="s">
        <v>81</v>
      </c>
      <c r="Q20" s="21" t="n">
        <v>290280719</v>
      </c>
      <c r="R20" s="21" t="n">
        <v>301.117</v>
      </c>
      <c r="S20" s="19" t="s">
        <v>80</v>
      </c>
      <c r="T20" s="21" t="n">
        <v>-4277935</v>
      </c>
      <c r="U20" s="21" t="n">
        <v>304.2727707</v>
      </c>
      <c r="V20" s="19" t="s">
        <v>80</v>
      </c>
      <c r="W20" s="21" t="n">
        <v>-4277935</v>
      </c>
      <c r="X20" s="21" t="n">
        <v>304.4147657</v>
      </c>
      <c r="Y20" s="23" t="s">
        <v>80</v>
      </c>
      <c r="Z20" s="23" t="n">
        <v>-4277935</v>
      </c>
      <c r="AA20" s="21" t="n">
        <v>300.4150668</v>
      </c>
      <c r="AB20" s="23" t="s">
        <v>80</v>
      </c>
      <c r="AC20" s="23" t="n">
        <v>-4277935</v>
      </c>
      <c r="AD20" s="21" t="n">
        <v>307.4387119</v>
      </c>
      <c r="AE20" s="23" t="s">
        <v>80</v>
      </c>
      <c r="AF20" s="23" t="n">
        <v>-4277935</v>
      </c>
      <c r="AG20" s="21" t="n">
        <v>305.2261947</v>
      </c>
      <c r="AH20" s="19" t="s">
        <v>80</v>
      </c>
      <c r="AI20" s="21" t="n">
        <v>-4277935</v>
      </c>
      <c r="AJ20" s="21" t="n">
        <v>300.1813573</v>
      </c>
      <c r="AK20" s="23" t="s">
        <v>80</v>
      </c>
      <c r="AL20" s="23" t="n">
        <v>-4277935</v>
      </c>
      <c r="AM20" s="21" t="n">
        <v>300.1852004</v>
      </c>
      <c r="AN20" s="19" t="s">
        <v>80</v>
      </c>
      <c r="AO20" s="21" t="n">
        <v>-4277935</v>
      </c>
      <c r="AP20" s="23" t="n">
        <v>300.1817536</v>
      </c>
      <c r="AQ20" s="23" t="s">
        <v>80</v>
      </c>
      <c r="AR20" s="23" t="n">
        <v>-4277935</v>
      </c>
      <c r="AS20" s="21" t="n">
        <v>300.2278889</v>
      </c>
      <c r="AT20" s="19" t="s">
        <v>80</v>
      </c>
      <c r="AU20" s="21" t="n">
        <v>-4277935</v>
      </c>
      <c r="AV20" s="23" t="n">
        <v>300.2333683</v>
      </c>
      <c r="AW20" s="23" t="s">
        <v>80</v>
      </c>
      <c r="AX20" s="23" t="n">
        <v>-4277935</v>
      </c>
      <c r="AY20" s="21" t="n">
        <v>300.2307695</v>
      </c>
      <c r="AZ20" s="23" t="s">
        <v>80</v>
      </c>
      <c r="BA20" s="23" t="n">
        <v>-4277935</v>
      </c>
      <c r="BB20" s="21" t="n">
        <v>300.0933405</v>
      </c>
      <c r="BC20" s="19" t="s">
        <v>80</v>
      </c>
      <c r="BD20" s="21" t="n">
        <v>-4277935</v>
      </c>
      <c r="BE20" s="23" t="n">
        <v>300.2741961</v>
      </c>
      <c r="BF20" s="23" t="s">
        <v>80</v>
      </c>
      <c r="BG20" s="23" t="n">
        <v>-4277935</v>
      </c>
      <c r="BH20" s="21" t="n">
        <v>300.183908</v>
      </c>
      <c r="BI20" s="23" t="s">
        <v>80</v>
      </c>
      <c r="BJ20" s="21" t="n">
        <v>-4277935</v>
      </c>
      <c r="BK20" s="23" t="n">
        <v>314.1382993</v>
      </c>
      <c r="BL20" s="23" t="s">
        <v>80</v>
      </c>
      <c r="BM20" s="23" t="n">
        <v>-4277935</v>
      </c>
      <c r="BN20" s="21" t="n">
        <v>311.8411444</v>
      </c>
      <c r="BO20" s="19" t="s">
        <v>81</v>
      </c>
      <c r="BP20" s="21" t="n">
        <v>290226937</v>
      </c>
      <c r="BQ20" s="21" t="n">
        <v>300.106</v>
      </c>
      <c r="BR20" s="28" t="s">
        <v>81</v>
      </c>
      <c r="BS20" s="21" t="n">
        <v>345683474</v>
      </c>
      <c r="BT20" s="21" t="n">
        <v>313.3506605</v>
      </c>
      <c r="BU20" s="28" t="s">
        <v>80</v>
      </c>
      <c r="BV20" s="21" t="n">
        <v>-4277935</v>
      </c>
      <c r="BW20" s="21" t="n">
        <v>307.5329637</v>
      </c>
      <c r="BX20" s="21" t="s">
        <v>81</v>
      </c>
      <c r="BY20" s="21" t="n">
        <v>345735925</v>
      </c>
      <c r="BZ20" s="21" t="n">
        <v>263.7414509</v>
      </c>
    </row>
    <row r="21" customFormat="false" ht="15" hidden="false" customHeight="false" outlineLevel="0" collapsed="false">
      <c r="A21" s="27" t="s">
        <v>100</v>
      </c>
      <c r="B21" s="19" t="n">
        <v>104</v>
      </c>
      <c r="C21" s="21" t="n">
        <v>52</v>
      </c>
      <c r="D21" s="19" t="n">
        <v>1056</v>
      </c>
      <c r="E21" s="21" t="n">
        <v>86</v>
      </c>
      <c r="F21" s="19" t="n">
        <v>99</v>
      </c>
      <c r="G21" s="21" t="n">
        <v>0</v>
      </c>
      <c r="H21" s="21" t="n">
        <f aca="false">B21-PRODUCT(2,C21)</f>
        <v>0</v>
      </c>
      <c r="I21" s="21" t="n">
        <f aca="false">SUM(Table1[[#This Row],[B]],Table1[[#This Row],[Atomic Constraints]],Table1[[#This Row],[Soft Atomic Constraints]],Table1[[#This Row],[Disjunctive Constraints]],Table1[[#This Row],[Direct Successors]])</f>
        <v>1293</v>
      </c>
      <c r="J21" s="19" t="s">
        <v>80</v>
      </c>
      <c r="K21" s="21" t="n">
        <v>-1135785</v>
      </c>
      <c r="L21" s="21" t="n">
        <v>306.6050161</v>
      </c>
      <c r="M21" s="19" t="s">
        <v>80</v>
      </c>
      <c r="N21" s="21" t="n">
        <v>-1135785</v>
      </c>
      <c r="O21" s="21" t="n">
        <v>306.4301103</v>
      </c>
      <c r="P21" s="19" t="s">
        <v>81</v>
      </c>
      <c r="Q21" s="21" t="n">
        <v>10191827</v>
      </c>
      <c r="R21" s="21" t="n">
        <v>300.489999999998</v>
      </c>
      <c r="S21" s="19" t="s">
        <v>80</v>
      </c>
      <c r="T21" s="21" t="n">
        <v>-1135785</v>
      </c>
      <c r="U21" s="21" t="n">
        <v>302.2454695</v>
      </c>
      <c r="V21" s="19" t="s">
        <v>80</v>
      </c>
      <c r="W21" s="21" t="n">
        <v>-1135785</v>
      </c>
      <c r="X21" s="21" t="n">
        <v>302.2188779</v>
      </c>
      <c r="Y21" s="23" t="s">
        <v>80</v>
      </c>
      <c r="Z21" s="23" t="n">
        <v>-1135785</v>
      </c>
      <c r="AA21" s="21" t="n">
        <v>300.192058</v>
      </c>
      <c r="AB21" s="23" t="s">
        <v>80</v>
      </c>
      <c r="AC21" s="23" t="n">
        <v>-1135785</v>
      </c>
      <c r="AD21" s="21" t="n">
        <v>301.8548757</v>
      </c>
      <c r="AE21" s="23" t="s">
        <v>80</v>
      </c>
      <c r="AF21" s="23" t="n">
        <v>-1135785</v>
      </c>
      <c r="AG21" s="21" t="n">
        <v>300.1698299</v>
      </c>
      <c r="AH21" s="19" t="s">
        <v>80</v>
      </c>
      <c r="AI21" s="21" t="n">
        <v>-1135785</v>
      </c>
      <c r="AJ21" s="21" t="n">
        <v>300.1985241</v>
      </c>
      <c r="AK21" s="23" t="s">
        <v>80</v>
      </c>
      <c r="AL21" s="23" t="n">
        <v>-1135785</v>
      </c>
      <c r="AM21" s="21" t="n">
        <v>300.2105193</v>
      </c>
      <c r="AN21" s="19" t="s">
        <v>80</v>
      </c>
      <c r="AO21" s="21" t="n">
        <v>-1135785</v>
      </c>
      <c r="AP21" s="23" t="n">
        <v>300.1985651</v>
      </c>
      <c r="AQ21" s="23" t="s">
        <v>80</v>
      </c>
      <c r="AR21" s="23" t="n">
        <v>-1135785</v>
      </c>
      <c r="AS21" s="21" t="n">
        <v>300.1989352</v>
      </c>
      <c r="AT21" s="19" t="s">
        <v>80</v>
      </c>
      <c r="AU21" s="21" t="n">
        <v>-1135785</v>
      </c>
      <c r="AV21" s="23" t="n">
        <v>300.1999518</v>
      </c>
      <c r="AW21" s="23" t="s">
        <v>80</v>
      </c>
      <c r="AX21" s="23" t="n">
        <v>-1135785</v>
      </c>
      <c r="AY21" s="21" t="n">
        <v>300.2072688</v>
      </c>
      <c r="AZ21" s="23" t="s">
        <v>80</v>
      </c>
      <c r="BA21" s="23" t="n">
        <v>-1135785</v>
      </c>
      <c r="BB21" s="21" t="n">
        <v>306.8371876</v>
      </c>
      <c r="BC21" s="19" t="s">
        <v>80</v>
      </c>
      <c r="BD21" s="21" t="n">
        <v>-1135785</v>
      </c>
      <c r="BE21" s="23" t="n">
        <v>300.1661399</v>
      </c>
      <c r="BF21" s="23" t="s">
        <v>80</v>
      </c>
      <c r="BG21" s="23" t="n">
        <v>-1135785</v>
      </c>
      <c r="BH21" s="21" t="n">
        <v>300.1685616</v>
      </c>
      <c r="BI21" s="23" t="s">
        <v>80</v>
      </c>
      <c r="BJ21" s="21" t="n">
        <v>-1135785</v>
      </c>
      <c r="BK21" s="23" t="n">
        <v>306.5110532</v>
      </c>
      <c r="BL21" s="23" t="s">
        <v>80</v>
      </c>
      <c r="BM21" s="23" t="n">
        <v>-1135785</v>
      </c>
      <c r="BN21" s="21" t="n">
        <v>307.4397719</v>
      </c>
      <c r="BO21" s="19" t="s">
        <v>81</v>
      </c>
      <c r="BP21" s="21" t="n">
        <v>9045537</v>
      </c>
      <c r="BQ21" s="21" t="n">
        <v>300.500999999997</v>
      </c>
      <c r="BR21" s="28" t="s">
        <v>81</v>
      </c>
      <c r="BS21" s="21" t="n">
        <v>55319104</v>
      </c>
      <c r="BT21" s="21" t="n">
        <v>306.2488821</v>
      </c>
      <c r="BU21" s="28" t="s">
        <v>81</v>
      </c>
      <c r="BV21" s="21" t="n">
        <v>39493929</v>
      </c>
      <c r="BW21" s="21" t="n">
        <v>303.4927836</v>
      </c>
      <c r="BX21" s="21" t="s">
        <v>101</v>
      </c>
      <c r="BY21" s="21" t="n">
        <v>6783950</v>
      </c>
      <c r="BZ21" s="21" t="n">
        <v>256.8330403</v>
      </c>
    </row>
    <row r="22" customFormat="false" ht="15" hidden="false" customHeight="false" outlineLevel="0" collapsed="false">
      <c r="A22" s="27" t="s">
        <v>102</v>
      </c>
      <c r="B22" s="19" t="n">
        <v>100</v>
      </c>
      <c r="C22" s="21" t="n">
        <v>44</v>
      </c>
      <c r="D22" s="19" t="n">
        <v>1291</v>
      </c>
      <c r="E22" s="21" t="n">
        <v>62</v>
      </c>
      <c r="F22" s="19" t="n">
        <v>141</v>
      </c>
      <c r="G22" s="21" t="n">
        <v>0</v>
      </c>
      <c r="H22" s="21" t="n">
        <f aca="false">B22-PRODUCT(2,C22)</f>
        <v>12</v>
      </c>
      <c r="I22" s="21" t="n">
        <f aca="false">SUM(Table1[[#This Row],[B]],Table1[[#This Row],[Atomic Constraints]],Table1[[#This Row],[Soft Atomic Constraints]],Table1[[#This Row],[Disjunctive Constraints]],Table1[[#This Row],[Direct Successors]])</f>
        <v>1538</v>
      </c>
      <c r="J22" s="19" t="s">
        <v>80</v>
      </c>
      <c r="K22" s="21" t="n">
        <v>-1010101</v>
      </c>
      <c r="L22" s="21" t="n">
        <v>305.0990446</v>
      </c>
      <c r="M22" s="19" t="s">
        <v>81</v>
      </c>
      <c r="N22" s="21" t="n">
        <v>43286736</v>
      </c>
      <c r="O22" s="21" t="n">
        <v>305.0210301</v>
      </c>
      <c r="P22" s="19" t="s">
        <v>81</v>
      </c>
      <c r="Q22" s="21" t="n">
        <v>19147323</v>
      </c>
      <c r="R22" s="21" t="n">
        <v>300.408000000003</v>
      </c>
      <c r="S22" s="19" t="s">
        <v>81</v>
      </c>
      <c r="T22" s="21" t="n">
        <v>39338826</v>
      </c>
      <c r="U22" s="21" t="n">
        <v>301.9011632</v>
      </c>
      <c r="V22" s="19" t="s">
        <v>81</v>
      </c>
      <c r="W22" s="21" t="n">
        <v>33197332</v>
      </c>
      <c r="X22" s="21" t="n">
        <v>301.8661393</v>
      </c>
      <c r="Y22" s="23" t="s">
        <v>80</v>
      </c>
      <c r="Z22" s="23" t="n">
        <v>-1010101</v>
      </c>
      <c r="AA22" s="21" t="n">
        <v>300.2708208</v>
      </c>
      <c r="AB22" s="23" t="s">
        <v>80</v>
      </c>
      <c r="AC22" s="23" t="n">
        <v>-1010101</v>
      </c>
      <c r="AD22" s="21" t="n">
        <v>300.770085</v>
      </c>
      <c r="AE22" s="23" t="s">
        <v>80</v>
      </c>
      <c r="AF22" s="23" t="n">
        <v>-1010101</v>
      </c>
      <c r="AG22" s="21" t="n">
        <v>300.264575</v>
      </c>
      <c r="AH22" s="19" t="s">
        <v>80</v>
      </c>
      <c r="AI22" s="21" t="n">
        <v>-1010101</v>
      </c>
      <c r="AJ22" s="21" t="n">
        <v>300.1019755</v>
      </c>
      <c r="AK22" s="23" t="s">
        <v>80</v>
      </c>
      <c r="AL22" s="23" t="n">
        <v>-1010101</v>
      </c>
      <c r="AM22" s="21" t="n">
        <v>300.1085368</v>
      </c>
      <c r="AN22" s="19" t="s">
        <v>80</v>
      </c>
      <c r="AO22" s="21" t="n">
        <v>-1010101</v>
      </c>
      <c r="AP22" s="23" t="n">
        <v>300.1075282</v>
      </c>
      <c r="AQ22" s="23" t="s">
        <v>80</v>
      </c>
      <c r="AR22" s="23" t="n">
        <v>-1010101</v>
      </c>
      <c r="AS22" s="21" t="n">
        <v>300.1058614</v>
      </c>
      <c r="AT22" s="19" t="s">
        <v>80</v>
      </c>
      <c r="AU22" s="21" t="n">
        <v>-1010101</v>
      </c>
      <c r="AV22" s="23" t="n">
        <v>300.1155833</v>
      </c>
      <c r="AW22" s="23" t="s">
        <v>80</v>
      </c>
      <c r="AX22" s="23" t="n">
        <v>-1010101</v>
      </c>
      <c r="AY22" s="21" t="n">
        <v>300.1068275</v>
      </c>
      <c r="AZ22" s="23" t="s">
        <v>80</v>
      </c>
      <c r="BA22" s="23" t="n">
        <v>-1010101</v>
      </c>
      <c r="BB22" s="21" t="n">
        <v>300.1486891</v>
      </c>
      <c r="BC22" s="19" t="s">
        <v>80</v>
      </c>
      <c r="BD22" s="21" t="n">
        <v>-1010101</v>
      </c>
      <c r="BE22" s="23" t="n">
        <v>300.3026473</v>
      </c>
      <c r="BF22" s="23" t="s">
        <v>80</v>
      </c>
      <c r="BG22" s="23" t="n">
        <v>-1010101</v>
      </c>
      <c r="BH22" s="21" t="n">
        <v>300.7908814</v>
      </c>
      <c r="BI22" s="23" t="s">
        <v>80</v>
      </c>
      <c r="BJ22" s="21" t="n">
        <v>-1010101</v>
      </c>
      <c r="BK22" s="23" t="n">
        <v>306.3638719</v>
      </c>
      <c r="BL22" s="23" t="s">
        <v>80</v>
      </c>
      <c r="BM22" s="23" t="n">
        <v>-1010101</v>
      </c>
      <c r="BN22" s="21" t="n">
        <v>306.3543461</v>
      </c>
      <c r="BO22" s="19" t="s">
        <v>81</v>
      </c>
      <c r="BP22" s="21" t="n">
        <v>19147625</v>
      </c>
      <c r="BQ22" s="21" t="n">
        <v>300.364000000001</v>
      </c>
      <c r="BR22" s="28" t="s">
        <v>80</v>
      </c>
      <c r="BS22" s="21" t="n">
        <v>-1010101</v>
      </c>
      <c r="BT22" s="21" t="n">
        <v>304.9731274</v>
      </c>
      <c r="BU22" s="28" t="s">
        <v>81</v>
      </c>
      <c r="BV22" s="21" t="n">
        <v>28158737</v>
      </c>
      <c r="BW22" s="21" t="n">
        <v>302.9327748</v>
      </c>
      <c r="BX22" s="21" t="s">
        <v>101</v>
      </c>
      <c r="BY22" s="21" t="n">
        <v>18127126</v>
      </c>
      <c r="BZ22" s="21" t="n">
        <v>118.7718931</v>
      </c>
    </row>
    <row r="23" customFormat="false" ht="15" hidden="false" customHeight="false" outlineLevel="0" collapsed="false">
      <c r="A23" s="27" t="s">
        <v>103</v>
      </c>
      <c r="B23" s="19" t="n">
        <v>80</v>
      </c>
      <c r="C23" s="21" t="n">
        <v>40</v>
      </c>
      <c r="D23" s="19" t="n">
        <v>735</v>
      </c>
      <c r="E23" s="21" t="n">
        <v>54</v>
      </c>
      <c r="F23" s="19" t="n">
        <v>249</v>
      </c>
      <c r="G23" s="21" t="n">
        <v>2</v>
      </c>
      <c r="H23" s="21" t="n">
        <f aca="false">B23-PRODUCT(2,C23)</f>
        <v>0</v>
      </c>
      <c r="I23" s="21" t="n">
        <f aca="false">SUM(Table1[[#This Row],[B]],Table1[[#This Row],[Atomic Constraints]],Table1[[#This Row],[Soft Atomic Constraints]],Table1[[#This Row],[Disjunctive Constraints]],Table1[[#This Row],[Direct Successors]])</f>
        <v>1080</v>
      </c>
      <c r="J23" s="19" t="s">
        <v>81</v>
      </c>
      <c r="K23" s="21" t="n">
        <v>19634675</v>
      </c>
      <c r="L23" s="21" t="n">
        <v>304.2032221</v>
      </c>
      <c r="M23" s="19" t="s">
        <v>80</v>
      </c>
      <c r="N23" s="21" t="n">
        <v>-518481</v>
      </c>
      <c r="O23" s="21" t="n">
        <v>304.2085374</v>
      </c>
      <c r="P23" s="19" t="s">
        <v>81</v>
      </c>
      <c r="Q23" s="21" t="n">
        <v>7728575</v>
      </c>
      <c r="R23" s="21" t="n">
        <v>300.059999999998</v>
      </c>
      <c r="S23" s="19" t="s">
        <v>81</v>
      </c>
      <c r="T23" s="21" t="n">
        <v>7728902</v>
      </c>
      <c r="U23" s="21" t="n">
        <v>301.6258928</v>
      </c>
      <c r="V23" s="19" t="s">
        <v>101</v>
      </c>
      <c r="W23" s="21" t="n">
        <v>7728574</v>
      </c>
      <c r="X23" s="21" t="n">
        <v>270.0776478</v>
      </c>
      <c r="Y23" s="23" t="s">
        <v>80</v>
      </c>
      <c r="Z23" s="23" t="n">
        <v>-518481</v>
      </c>
      <c r="AA23" s="21" t="n">
        <v>300.2589315</v>
      </c>
      <c r="AB23" s="23" t="s">
        <v>80</v>
      </c>
      <c r="AC23" s="23" t="n">
        <v>-518481</v>
      </c>
      <c r="AD23" s="21" t="n">
        <v>300.4713976</v>
      </c>
      <c r="AE23" s="23" t="s">
        <v>81</v>
      </c>
      <c r="AF23" s="23" t="n">
        <v>19582836</v>
      </c>
      <c r="AG23" s="21" t="n">
        <v>300.1977765</v>
      </c>
      <c r="AH23" s="19" t="s">
        <v>80</v>
      </c>
      <c r="AI23" s="21" t="n">
        <v>-518481</v>
      </c>
      <c r="AJ23" s="21" t="n">
        <v>300.0938474</v>
      </c>
      <c r="AK23" s="23" t="s">
        <v>80</v>
      </c>
      <c r="AL23" s="23" t="n">
        <v>-518481</v>
      </c>
      <c r="AM23" s="21" t="n">
        <v>300.0792227</v>
      </c>
      <c r="AN23" s="19" t="s">
        <v>80</v>
      </c>
      <c r="AO23" s="21" t="n">
        <v>-518481</v>
      </c>
      <c r="AP23" s="23" t="n">
        <v>300.0919043</v>
      </c>
      <c r="AQ23" s="23" t="s">
        <v>80</v>
      </c>
      <c r="AR23" s="23" t="n">
        <v>-518481</v>
      </c>
      <c r="AS23" s="21" t="n">
        <v>300.0871405</v>
      </c>
      <c r="AT23" s="19" t="s">
        <v>80</v>
      </c>
      <c r="AU23" s="21" t="n">
        <v>-518481</v>
      </c>
      <c r="AV23" s="23" t="n">
        <v>300.0876548</v>
      </c>
      <c r="AW23" s="23" t="s">
        <v>80</v>
      </c>
      <c r="AX23" s="23" t="n">
        <v>-518481</v>
      </c>
      <c r="AY23" s="21" t="n">
        <v>300.0846943</v>
      </c>
      <c r="AZ23" s="23" t="s">
        <v>80</v>
      </c>
      <c r="BA23" s="23" t="n">
        <v>-518481</v>
      </c>
      <c r="BB23" s="21" t="n">
        <v>300.2317074</v>
      </c>
      <c r="BC23" s="19" t="s">
        <v>80</v>
      </c>
      <c r="BD23" s="21" t="n">
        <v>-518481</v>
      </c>
      <c r="BE23" s="23" t="n">
        <v>300.2294384</v>
      </c>
      <c r="BF23" s="23" t="s">
        <v>80</v>
      </c>
      <c r="BG23" s="23" t="n">
        <v>-518481</v>
      </c>
      <c r="BH23" s="21" t="n">
        <v>300.483308</v>
      </c>
      <c r="BI23" s="23" t="s">
        <v>80</v>
      </c>
      <c r="BJ23" s="21" t="n">
        <v>-518481</v>
      </c>
      <c r="BK23" s="23" t="n">
        <v>306.2150839</v>
      </c>
      <c r="BL23" s="23" t="s">
        <v>80</v>
      </c>
      <c r="BM23" s="23" t="n">
        <v>-518481</v>
      </c>
      <c r="BN23" s="21" t="n">
        <v>306.1995465</v>
      </c>
      <c r="BO23" s="19" t="s">
        <v>81</v>
      </c>
      <c r="BP23" s="21" t="n">
        <v>7728575</v>
      </c>
      <c r="BQ23" s="21" t="n">
        <v>300.288</v>
      </c>
      <c r="BR23" s="28" t="s">
        <v>81</v>
      </c>
      <c r="BS23" s="21" t="n">
        <v>17567302</v>
      </c>
      <c r="BT23" s="21" t="n">
        <v>304.1126335</v>
      </c>
      <c r="BU23" s="28" t="s">
        <v>81</v>
      </c>
      <c r="BV23" s="21" t="n">
        <v>7728577</v>
      </c>
      <c r="BW23" s="21" t="n">
        <v>302.2394904</v>
      </c>
      <c r="BX23" s="21" t="s">
        <v>101</v>
      </c>
      <c r="BY23" s="21" t="n">
        <v>7728574</v>
      </c>
      <c r="BZ23" s="21" t="n">
        <v>111.3669702</v>
      </c>
    </row>
    <row r="24" customFormat="false" ht="15" hidden="false" customHeight="false" outlineLevel="0" collapsed="false">
      <c r="A24" s="27" t="s">
        <v>104</v>
      </c>
      <c r="B24" s="19" t="n">
        <v>80</v>
      </c>
      <c r="C24" s="21" t="n">
        <v>40</v>
      </c>
      <c r="D24" s="19" t="n">
        <v>418</v>
      </c>
      <c r="E24" s="29" t="n">
        <v>74</v>
      </c>
      <c r="F24" s="30" t="n">
        <v>224</v>
      </c>
      <c r="G24" s="29" t="n">
        <v>0</v>
      </c>
      <c r="H24" s="21" t="n">
        <f aca="false">B24-PRODUCT(2,C24)</f>
        <v>0</v>
      </c>
      <c r="I24" s="21" t="n">
        <f aca="false">SUM(Table1[[#This Row],[B]],Table1[[#This Row],[Atomic Constraints]],Table1[[#This Row],[Soft Atomic Constraints]],Table1[[#This Row],[Disjunctive Constraints]],Table1[[#This Row],[Direct Successors]])</f>
        <v>756</v>
      </c>
      <c r="J24" s="19" t="s">
        <v>81</v>
      </c>
      <c r="K24" s="21" t="n">
        <v>20671476</v>
      </c>
      <c r="L24" s="21" t="n">
        <v>304.3165114</v>
      </c>
      <c r="M24" s="19" t="s">
        <v>81</v>
      </c>
      <c r="N24" s="21" t="n">
        <v>20099646</v>
      </c>
      <c r="O24" s="21" t="n">
        <v>304.305927</v>
      </c>
      <c r="P24" s="19" t="s">
        <v>81</v>
      </c>
      <c r="Q24" s="21" t="n">
        <v>7742021</v>
      </c>
      <c r="R24" s="21" t="n">
        <v>300.314</v>
      </c>
      <c r="S24" s="19" t="s">
        <v>101</v>
      </c>
      <c r="T24" s="21" t="n">
        <v>5153238</v>
      </c>
      <c r="U24" s="21" t="n">
        <v>276.1191071</v>
      </c>
      <c r="V24" s="19" t="s">
        <v>101</v>
      </c>
      <c r="W24" s="21" t="n">
        <v>5153238</v>
      </c>
      <c r="X24" s="21" t="n">
        <v>199.6306245</v>
      </c>
      <c r="Y24" s="23" t="s">
        <v>80</v>
      </c>
      <c r="Z24" s="23" t="n">
        <v>-518481</v>
      </c>
      <c r="AA24" s="21" t="n">
        <v>300.2054171</v>
      </c>
      <c r="AB24" s="23" t="s">
        <v>80</v>
      </c>
      <c r="AC24" s="23" t="n">
        <v>-518481</v>
      </c>
      <c r="AD24" s="21" t="n">
        <v>300.239081</v>
      </c>
      <c r="AE24" s="23" t="s">
        <v>80</v>
      </c>
      <c r="AF24" s="23" t="n">
        <v>-518481</v>
      </c>
      <c r="AG24" s="21" t="n">
        <v>300.7345158</v>
      </c>
      <c r="AH24" s="19" t="s">
        <v>80</v>
      </c>
      <c r="AI24" s="21" t="n">
        <v>-518481</v>
      </c>
      <c r="AJ24" s="21" t="n">
        <v>300.0959978</v>
      </c>
      <c r="AK24" s="23" t="s">
        <v>80</v>
      </c>
      <c r="AL24" s="23" t="n">
        <v>-518481</v>
      </c>
      <c r="AM24" s="21" t="n">
        <v>300.0962024</v>
      </c>
      <c r="AN24" s="19" t="s">
        <v>80</v>
      </c>
      <c r="AO24" s="21" t="n">
        <v>-518481</v>
      </c>
      <c r="AP24" s="23" t="n">
        <v>300.0880704</v>
      </c>
      <c r="AQ24" s="23" t="s">
        <v>80</v>
      </c>
      <c r="AR24" s="23" t="n">
        <v>-518481</v>
      </c>
      <c r="AS24" s="21" t="n">
        <v>300.0886763</v>
      </c>
      <c r="AT24" s="19" t="s">
        <v>80</v>
      </c>
      <c r="AU24" s="21" t="n">
        <v>-518481</v>
      </c>
      <c r="AV24" s="23" t="n">
        <v>300.0775915</v>
      </c>
      <c r="AW24" s="23" t="s">
        <v>80</v>
      </c>
      <c r="AX24" s="23" t="n">
        <v>-518481</v>
      </c>
      <c r="AY24" s="21" t="n">
        <v>300.0819816</v>
      </c>
      <c r="AZ24" s="23" t="s">
        <v>80</v>
      </c>
      <c r="BA24" s="23" t="n">
        <v>-518481</v>
      </c>
      <c r="BB24" s="21" t="n">
        <v>300.1481357</v>
      </c>
      <c r="BC24" s="19" t="s">
        <v>80</v>
      </c>
      <c r="BD24" s="21" t="n">
        <v>-518481</v>
      </c>
      <c r="BE24" s="23" t="n">
        <v>300.1866756</v>
      </c>
      <c r="BF24" s="23" t="s">
        <v>80</v>
      </c>
      <c r="BG24" s="23" t="n">
        <v>-518481</v>
      </c>
      <c r="BH24" s="21" t="n">
        <v>300.1322595</v>
      </c>
      <c r="BI24" s="23" t="s">
        <v>80</v>
      </c>
      <c r="BJ24" s="21" t="n">
        <v>-518481</v>
      </c>
      <c r="BK24" s="23" t="n">
        <v>306.2901583</v>
      </c>
      <c r="BL24" s="23" t="s">
        <v>80</v>
      </c>
      <c r="BM24" s="23" t="n">
        <v>-518481</v>
      </c>
      <c r="BN24" s="21" t="n">
        <v>306.2023307</v>
      </c>
      <c r="BO24" s="19" t="s">
        <v>81</v>
      </c>
      <c r="BP24" s="21" t="n">
        <v>7734820</v>
      </c>
      <c r="BQ24" s="21" t="n">
        <v>300.281</v>
      </c>
      <c r="BR24" s="25" t="s">
        <v>81</v>
      </c>
      <c r="BS24" s="21" t="n">
        <v>20671483</v>
      </c>
      <c r="BT24" s="21" t="n">
        <v>304.2337807</v>
      </c>
      <c r="BU24" s="25" t="s">
        <v>81</v>
      </c>
      <c r="BV24" s="21" t="n">
        <v>5666039</v>
      </c>
      <c r="BW24" s="21" t="n">
        <v>302.3249206</v>
      </c>
      <c r="BX24" s="21" t="s">
        <v>101</v>
      </c>
      <c r="BY24" s="21" t="n">
        <v>5153238</v>
      </c>
      <c r="BZ24" s="21" t="n">
        <v>111.0702234</v>
      </c>
    </row>
    <row r="25" customFormat="false" ht="15" hidden="false" customHeight="false" outlineLevel="0" collapsed="false">
      <c r="A25" s="27" t="s">
        <v>105</v>
      </c>
      <c r="B25" s="19" t="n">
        <v>80</v>
      </c>
      <c r="C25" s="21" t="n">
        <v>40</v>
      </c>
      <c r="D25" s="19" t="n">
        <v>1053</v>
      </c>
      <c r="E25" s="29" t="n">
        <v>55</v>
      </c>
      <c r="F25" s="30" t="n">
        <v>508</v>
      </c>
      <c r="G25" s="29" t="n">
        <v>0</v>
      </c>
      <c r="H25" s="21" t="n">
        <f aca="false">B25-PRODUCT(2,C25)</f>
        <v>0</v>
      </c>
      <c r="I25" s="21" t="n">
        <f aca="false">SUM(Table1[[#This Row],[B]],Table1[[#This Row],[Atomic Constraints]],Table1[[#This Row],[Soft Atomic Constraints]],Table1[[#This Row],[Disjunctive Constraints]],Table1[[#This Row],[Direct Successors]])</f>
        <v>1656</v>
      </c>
      <c r="J25" s="19" t="s">
        <v>81</v>
      </c>
      <c r="K25" s="21" t="n">
        <v>19096751</v>
      </c>
      <c r="L25" s="21" t="n">
        <v>304.2249048</v>
      </c>
      <c r="M25" s="19" t="s">
        <v>80</v>
      </c>
      <c r="N25" s="21" t="n">
        <v>-518481</v>
      </c>
      <c r="O25" s="21" t="n">
        <v>304.1654955</v>
      </c>
      <c r="P25" s="19" t="s">
        <v>81</v>
      </c>
      <c r="Q25" s="21" t="n">
        <v>12394978</v>
      </c>
      <c r="R25" s="21" t="n">
        <v>300.291</v>
      </c>
      <c r="S25" s="19" t="s">
        <v>101</v>
      </c>
      <c r="T25" s="21" t="n">
        <v>11863458</v>
      </c>
      <c r="U25" s="21" t="n">
        <v>187.7985546</v>
      </c>
      <c r="V25" s="19" t="s">
        <v>101</v>
      </c>
      <c r="W25" s="21" t="n">
        <v>11863458</v>
      </c>
      <c r="X25" s="21" t="n">
        <v>178.2945471</v>
      </c>
      <c r="Y25" s="23" t="s">
        <v>80</v>
      </c>
      <c r="Z25" s="23" t="n">
        <v>-518481</v>
      </c>
      <c r="AA25" s="21" t="n">
        <v>300.2330413</v>
      </c>
      <c r="AB25" s="23" t="s">
        <v>80</v>
      </c>
      <c r="AC25" s="23" t="n">
        <v>-518481</v>
      </c>
      <c r="AD25" s="21" t="n">
        <v>300.3070489</v>
      </c>
      <c r="AE25" s="23" t="s">
        <v>81</v>
      </c>
      <c r="AF25" s="23" t="n">
        <v>20611871</v>
      </c>
      <c r="AG25" s="21" t="n">
        <v>300.1428684</v>
      </c>
      <c r="AH25" s="19" t="s">
        <v>80</v>
      </c>
      <c r="AI25" s="21" t="n">
        <v>-518481</v>
      </c>
      <c r="AJ25" s="21" t="n">
        <v>300.0905887</v>
      </c>
      <c r="AK25" s="23" t="s">
        <v>80</v>
      </c>
      <c r="AL25" s="23" t="n">
        <v>-518481</v>
      </c>
      <c r="AM25" s="21" t="n">
        <v>300.0905998</v>
      </c>
      <c r="AN25" s="19" t="s">
        <v>80</v>
      </c>
      <c r="AO25" s="21" t="n">
        <v>-518481</v>
      </c>
      <c r="AP25" s="23" t="n">
        <v>300.1074541</v>
      </c>
      <c r="AQ25" s="23" t="s">
        <v>80</v>
      </c>
      <c r="AR25" s="23" t="n">
        <v>-518481</v>
      </c>
      <c r="AS25" s="21" t="n">
        <v>300.0865649</v>
      </c>
      <c r="AT25" s="19" t="s">
        <v>80</v>
      </c>
      <c r="AU25" s="21" t="n">
        <v>-518481</v>
      </c>
      <c r="AV25" s="23" t="n">
        <v>300.0721057</v>
      </c>
      <c r="AW25" s="23" t="s">
        <v>80</v>
      </c>
      <c r="AX25" s="23" t="n">
        <v>-518481</v>
      </c>
      <c r="AY25" s="21" t="n">
        <v>300.0870738</v>
      </c>
      <c r="AZ25" s="23" t="s">
        <v>80</v>
      </c>
      <c r="BA25" s="23" t="n">
        <v>-518481</v>
      </c>
      <c r="BB25" s="21" t="n">
        <v>300.3222611</v>
      </c>
      <c r="BC25" s="19" t="s">
        <v>80</v>
      </c>
      <c r="BD25" s="21" t="n">
        <v>-518481</v>
      </c>
      <c r="BE25" s="23" t="n">
        <v>300.1445206</v>
      </c>
      <c r="BF25" s="23" t="s">
        <v>80</v>
      </c>
      <c r="BG25" s="23" t="n">
        <v>-518481</v>
      </c>
      <c r="BH25" s="21" t="n">
        <v>300.9538542</v>
      </c>
      <c r="BI25" s="23" t="s">
        <v>80</v>
      </c>
      <c r="BJ25" s="21" t="n">
        <v>-518481</v>
      </c>
      <c r="BK25" s="23" t="n">
        <v>306.3171258</v>
      </c>
      <c r="BL25" s="23" t="s">
        <v>80</v>
      </c>
      <c r="BM25" s="23" t="n">
        <v>-518481</v>
      </c>
      <c r="BN25" s="21" t="n">
        <v>306.1495242</v>
      </c>
      <c r="BO25" s="19" t="s">
        <v>81</v>
      </c>
      <c r="BP25" s="21" t="n">
        <v>11870419</v>
      </c>
      <c r="BQ25" s="21" t="n">
        <v>300.124</v>
      </c>
      <c r="BR25" s="28" t="s">
        <v>81</v>
      </c>
      <c r="BS25" s="21" t="n">
        <v>18047147</v>
      </c>
      <c r="BT25" s="21" t="n">
        <v>304.1058567</v>
      </c>
      <c r="BU25" s="28" t="s">
        <v>101</v>
      </c>
      <c r="BV25" s="21" t="n">
        <v>11863458</v>
      </c>
      <c r="BW25" s="21" t="n">
        <v>246.2802089</v>
      </c>
      <c r="BX25" s="21" t="s">
        <v>101</v>
      </c>
      <c r="BY25" s="21" t="n">
        <v>11863458</v>
      </c>
      <c r="BZ25" s="21" t="n">
        <v>107.5032016</v>
      </c>
    </row>
    <row r="26" customFormat="false" ht="15" hidden="false" customHeight="false" outlineLevel="0" collapsed="false">
      <c r="A26" s="27" t="s">
        <v>106</v>
      </c>
      <c r="B26" s="19" t="n">
        <v>80</v>
      </c>
      <c r="C26" s="21" t="n">
        <v>40</v>
      </c>
      <c r="D26" s="19" t="n">
        <v>741</v>
      </c>
      <c r="E26" s="21" t="n">
        <v>54</v>
      </c>
      <c r="F26" s="19" t="n">
        <v>216</v>
      </c>
      <c r="G26" s="21" t="n">
        <v>0</v>
      </c>
      <c r="H26" s="21" t="n">
        <f aca="false">B26-PRODUCT(2,C26)</f>
        <v>0</v>
      </c>
      <c r="I26" s="21" t="n">
        <f aca="false">SUM(Table1[[#This Row],[B]],Table1[[#This Row],[Atomic Constraints]],Table1[[#This Row],[Soft Atomic Constraints]],Table1[[#This Row],[Disjunctive Constraints]],Table1[[#This Row],[Direct Successors]])</f>
        <v>1051</v>
      </c>
      <c r="J26" s="19" t="s">
        <v>80</v>
      </c>
      <c r="K26" s="21" t="n">
        <v>-518481</v>
      </c>
      <c r="L26" s="21" t="n">
        <v>304.213525</v>
      </c>
      <c r="M26" s="19" t="s">
        <v>80</v>
      </c>
      <c r="N26" s="21" t="n">
        <v>-518481</v>
      </c>
      <c r="O26" s="21" t="n">
        <v>304.1486669</v>
      </c>
      <c r="P26" s="19" t="s">
        <v>81</v>
      </c>
      <c r="Q26" s="21" t="n">
        <v>8765054</v>
      </c>
      <c r="R26" s="21" t="n">
        <v>300.118000000002</v>
      </c>
      <c r="S26" s="19" t="s">
        <v>81</v>
      </c>
      <c r="T26" s="21" t="n">
        <v>8253291</v>
      </c>
      <c r="U26" s="21" t="n">
        <v>301.6198418</v>
      </c>
      <c r="V26" s="19" t="s">
        <v>101</v>
      </c>
      <c r="W26" s="21" t="n">
        <v>7728330</v>
      </c>
      <c r="X26" s="21" t="n">
        <v>288.6722693</v>
      </c>
      <c r="Y26" s="23" t="s">
        <v>80</v>
      </c>
      <c r="Z26" s="23" t="n">
        <v>-518481</v>
      </c>
      <c r="AA26" s="21" t="n">
        <v>300.2294884</v>
      </c>
      <c r="AB26" s="23" t="s">
        <v>80</v>
      </c>
      <c r="AC26" s="23" t="n">
        <v>-518481</v>
      </c>
      <c r="AD26" s="21" t="n">
        <v>300.4592624</v>
      </c>
      <c r="AE26" s="23" t="s">
        <v>80</v>
      </c>
      <c r="AF26" s="23" t="n">
        <v>-518481</v>
      </c>
      <c r="AG26" s="21" t="n">
        <v>300.3861335</v>
      </c>
      <c r="AH26" s="19" t="s">
        <v>80</v>
      </c>
      <c r="AI26" s="21" t="n">
        <v>-518481</v>
      </c>
      <c r="AJ26" s="21" t="n">
        <v>300.0908774</v>
      </c>
      <c r="AK26" s="23" t="s">
        <v>80</v>
      </c>
      <c r="AL26" s="23" t="n">
        <v>-518481</v>
      </c>
      <c r="AM26" s="21" t="n">
        <v>300.0785601</v>
      </c>
      <c r="AN26" s="19" t="s">
        <v>80</v>
      </c>
      <c r="AO26" s="21" t="n">
        <v>-518481</v>
      </c>
      <c r="AP26" s="23" t="n">
        <v>300.0762993</v>
      </c>
      <c r="AQ26" s="23" t="s">
        <v>80</v>
      </c>
      <c r="AR26" s="23" t="n">
        <v>-518481</v>
      </c>
      <c r="AS26" s="21" t="n">
        <v>300.0757606</v>
      </c>
      <c r="AT26" s="19" t="s">
        <v>80</v>
      </c>
      <c r="AU26" s="21" t="n">
        <v>-518481</v>
      </c>
      <c r="AV26" s="23" t="n">
        <v>300.0786956</v>
      </c>
      <c r="AW26" s="23" t="s">
        <v>80</v>
      </c>
      <c r="AX26" s="23" t="n">
        <v>-518481</v>
      </c>
      <c r="AY26" s="21" t="n">
        <v>300.0851152</v>
      </c>
      <c r="AZ26" s="23" t="s">
        <v>80</v>
      </c>
      <c r="BA26" s="23" t="n">
        <v>-518481</v>
      </c>
      <c r="BB26" s="21" t="n">
        <v>300.126135</v>
      </c>
      <c r="BC26" s="19" t="s">
        <v>80</v>
      </c>
      <c r="BD26" s="21" t="n">
        <v>-518481</v>
      </c>
      <c r="BE26" s="23" t="n">
        <v>300.0406839</v>
      </c>
      <c r="BF26" s="23" t="s">
        <v>80</v>
      </c>
      <c r="BG26" s="23" t="n">
        <v>-518481</v>
      </c>
      <c r="BH26" s="21" t="n">
        <v>306.907212</v>
      </c>
      <c r="BI26" s="23" t="s">
        <v>80</v>
      </c>
      <c r="BJ26" s="21" t="n">
        <v>-518481</v>
      </c>
      <c r="BK26" s="23" t="n">
        <v>306.2335513</v>
      </c>
      <c r="BL26" s="23" t="s">
        <v>80</v>
      </c>
      <c r="BM26" s="23" t="n">
        <v>-518481</v>
      </c>
      <c r="BN26" s="21" t="n">
        <v>306.2470429</v>
      </c>
      <c r="BO26" s="19" t="s">
        <v>81</v>
      </c>
      <c r="BP26" s="21" t="n">
        <v>7728491</v>
      </c>
      <c r="BQ26" s="21" t="n">
        <v>300.167000000001</v>
      </c>
      <c r="BR26" s="28" t="s">
        <v>81</v>
      </c>
      <c r="BS26" s="21" t="n">
        <v>18558349</v>
      </c>
      <c r="BT26" s="21" t="n">
        <v>304.1238308</v>
      </c>
      <c r="BU26" s="28" t="s">
        <v>81</v>
      </c>
      <c r="BV26" s="21" t="n">
        <v>7736023</v>
      </c>
      <c r="BW26" s="21" t="n">
        <v>302.2570271</v>
      </c>
      <c r="BX26" s="21" t="s">
        <v>101</v>
      </c>
      <c r="BY26" s="21" t="n">
        <v>7728330</v>
      </c>
      <c r="BZ26" s="21" t="n">
        <v>106.0749355</v>
      </c>
    </row>
    <row r="27" customFormat="false" ht="15" hidden="false" customHeight="false" outlineLevel="0" collapsed="false">
      <c r="A27" s="27" t="s">
        <v>107</v>
      </c>
      <c r="B27" s="19" t="n">
        <v>86</v>
      </c>
      <c r="C27" s="21" t="n">
        <v>43</v>
      </c>
      <c r="D27" s="19" t="n">
        <v>728</v>
      </c>
      <c r="E27" s="29" t="n">
        <v>76</v>
      </c>
      <c r="F27" s="30" t="n">
        <v>300</v>
      </c>
      <c r="G27" s="29" t="n">
        <v>0</v>
      </c>
      <c r="H27" s="21" t="n">
        <f aca="false">B27-PRODUCT(2,C27)</f>
        <v>0</v>
      </c>
      <c r="I27" s="21" t="n">
        <f aca="false">SUM(Table1[[#This Row],[B]],Table1[[#This Row],[Atomic Constraints]],Table1[[#This Row],[Soft Atomic Constraints]],Table1[[#This Row],[Disjunctive Constraints]],Table1[[#This Row],[Direct Successors]])</f>
        <v>1147</v>
      </c>
      <c r="J27" s="19" t="s">
        <v>81</v>
      </c>
      <c r="K27" s="21" t="n">
        <v>27585932</v>
      </c>
      <c r="L27" s="21" t="n">
        <v>304.8850616</v>
      </c>
      <c r="M27" s="19" t="s">
        <v>80</v>
      </c>
      <c r="N27" s="21" t="n">
        <v>-643539</v>
      </c>
      <c r="O27" s="21" t="n">
        <v>304.7847275</v>
      </c>
      <c r="P27" s="19" t="s">
        <v>81</v>
      </c>
      <c r="Q27" s="21" t="n">
        <v>14078049</v>
      </c>
      <c r="R27" s="21" t="n">
        <v>300.341</v>
      </c>
      <c r="S27" s="19" t="s">
        <v>80</v>
      </c>
      <c r="T27" s="21" t="n">
        <v>-643539</v>
      </c>
      <c r="U27" s="21" t="n">
        <v>301.7668741</v>
      </c>
      <c r="V27" s="19" t="s">
        <v>80</v>
      </c>
      <c r="W27" s="21" t="n">
        <v>-643539</v>
      </c>
      <c r="X27" s="21" t="n">
        <v>301.8515091</v>
      </c>
      <c r="Y27" s="23" t="s">
        <v>80</v>
      </c>
      <c r="Z27" s="23" t="n">
        <v>-643539</v>
      </c>
      <c r="AA27" s="21" t="n">
        <v>300.261349</v>
      </c>
      <c r="AB27" s="23" t="s">
        <v>80</v>
      </c>
      <c r="AC27" s="23" t="n">
        <v>-643539</v>
      </c>
      <c r="AD27" s="21" t="n">
        <v>300.4470921</v>
      </c>
      <c r="AE27" s="23" t="s">
        <v>80</v>
      </c>
      <c r="AF27" s="23" t="n">
        <v>-643539</v>
      </c>
      <c r="AG27" s="21" t="n">
        <v>300.1667898</v>
      </c>
      <c r="AH27" s="19" t="s">
        <v>80</v>
      </c>
      <c r="AI27" s="21" t="n">
        <v>-643539</v>
      </c>
      <c r="AJ27" s="21" t="n">
        <v>300.0937423</v>
      </c>
      <c r="AK27" s="23" t="s">
        <v>80</v>
      </c>
      <c r="AL27" s="23" t="n">
        <v>-643539</v>
      </c>
      <c r="AM27" s="21" t="n">
        <v>300.0991896</v>
      </c>
      <c r="AN27" s="19" t="s">
        <v>80</v>
      </c>
      <c r="AO27" s="21" t="n">
        <v>-643539</v>
      </c>
      <c r="AP27" s="23" t="n">
        <v>300.0915174</v>
      </c>
      <c r="AQ27" s="23" t="s">
        <v>80</v>
      </c>
      <c r="AR27" s="23" t="n">
        <v>-643539</v>
      </c>
      <c r="AS27" s="21" t="n">
        <v>300.0854625</v>
      </c>
      <c r="AT27" s="19" t="s">
        <v>80</v>
      </c>
      <c r="AU27" s="21" t="n">
        <v>-643539</v>
      </c>
      <c r="AV27" s="23" t="n">
        <v>300.0968018</v>
      </c>
      <c r="AW27" s="23" t="s">
        <v>80</v>
      </c>
      <c r="AX27" s="23" t="n">
        <v>-643539</v>
      </c>
      <c r="AY27" s="21" t="n">
        <v>300.1015649</v>
      </c>
      <c r="AZ27" s="23" t="s">
        <v>80</v>
      </c>
      <c r="BA27" s="23" t="n">
        <v>-643539</v>
      </c>
      <c r="BB27" s="21" t="n">
        <v>300.1450342</v>
      </c>
      <c r="BC27" s="19" t="s">
        <v>80</v>
      </c>
      <c r="BD27" s="21" t="n">
        <v>-643539</v>
      </c>
      <c r="BE27" s="23" t="n">
        <v>300.1831547</v>
      </c>
      <c r="BF27" s="23" t="s">
        <v>80</v>
      </c>
      <c r="BG27" s="23" t="n">
        <v>-643539</v>
      </c>
      <c r="BH27" s="21" t="n">
        <v>300.7738108</v>
      </c>
      <c r="BI27" s="23" t="s">
        <v>80</v>
      </c>
      <c r="BJ27" s="21" t="n">
        <v>-643539</v>
      </c>
      <c r="BK27" s="23" t="n">
        <v>306.3003675</v>
      </c>
      <c r="BL27" s="23" t="s">
        <v>80</v>
      </c>
      <c r="BM27" s="23" t="n">
        <v>-643539</v>
      </c>
      <c r="BN27" s="21" t="n">
        <v>306.1515227</v>
      </c>
      <c r="BO27" s="19" t="s">
        <v>81</v>
      </c>
      <c r="BP27" s="21" t="n">
        <v>13441559</v>
      </c>
      <c r="BQ27" s="21" t="n">
        <v>300.326</v>
      </c>
      <c r="BR27" s="28" t="s">
        <v>81</v>
      </c>
      <c r="BS27" s="21" t="n">
        <v>26956572</v>
      </c>
      <c r="BT27" s="21" t="n">
        <v>304.8826856</v>
      </c>
      <c r="BU27" s="28" t="s">
        <v>81</v>
      </c>
      <c r="BV27" s="21" t="n">
        <v>16637410</v>
      </c>
      <c r="BW27" s="21" t="n">
        <v>302.5396904</v>
      </c>
      <c r="BX27" s="21" t="s">
        <v>101</v>
      </c>
      <c r="BY27" s="21" t="n">
        <v>10874983</v>
      </c>
      <c r="BZ27" s="21" t="n">
        <v>100.565091</v>
      </c>
    </row>
    <row r="28" customFormat="false" ht="15" hidden="false" customHeight="false" outlineLevel="0" collapsed="false">
      <c r="A28" s="27" t="s">
        <v>108</v>
      </c>
      <c r="B28" s="19" t="n">
        <v>76</v>
      </c>
      <c r="C28" s="21" t="n">
        <v>38</v>
      </c>
      <c r="D28" s="19" t="n">
        <v>944</v>
      </c>
      <c r="E28" s="29" t="n">
        <v>51</v>
      </c>
      <c r="F28" s="30" t="n">
        <v>485</v>
      </c>
      <c r="G28" s="29" t="n">
        <v>0</v>
      </c>
      <c r="H28" s="21" t="n">
        <f aca="false">B28-PRODUCT(2,C28)</f>
        <v>0</v>
      </c>
      <c r="I28" s="21" t="n">
        <f aca="false">SUM(Table1[[#This Row],[B]],Table1[[#This Row],[Atomic Constraints]],Table1[[#This Row],[Soft Atomic Constraints]],Table1[[#This Row],[Disjunctive Constraints]],Table1[[#This Row],[Direct Successors]])</f>
        <v>1518</v>
      </c>
      <c r="J28" s="19" t="s">
        <v>81</v>
      </c>
      <c r="K28" s="21" t="n">
        <v>15940937</v>
      </c>
      <c r="L28" s="21" t="n">
        <v>303.8644473</v>
      </c>
      <c r="M28" s="19" t="s">
        <v>81</v>
      </c>
      <c r="N28" s="21" t="n">
        <v>16819051</v>
      </c>
      <c r="O28" s="21" t="n">
        <v>303.7921462</v>
      </c>
      <c r="P28" s="19" t="s">
        <v>81</v>
      </c>
      <c r="Q28" s="21" t="n">
        <v>9735916</v>
      </c>
      <c r="R28" s="21" t="n">
        <v>300.263000000001</v>
      </c>
      <c r="S28" s="19" t="s">
        <v>101</v>
      </c>
      <c r="T28" s="21" t="n">
        <v>9296940</v>
      </c>
      <c r="U28" s="21" t="n">
        <v>132.6266456</v>
      </c>
      <c r="V28" s="19" t="s">
        <v>101</v>
      </c>
      <c r="W28" s="21" t="n">
        <v>9296940</v>
      </c>
      <c r="X28" s="21" t="n">
        <v>196.2436389</v>
      </c>
      <c r="Y28" s="23" t="s">
        <v>80</v>
      </c>
      <c r="Z28" s="23" t="n">
        <v>-444829</v>
      </c>
      <c r="AA28" s="21" t="n">
        <v>300.5475688</v>
      </c>
      <c r="AB28" s="23" t="s">
        <v>80</v>
      </c>
      <c r="AC28" s="23" t="n">
        <v>-444829</v>
      </c>
      <c r="AD28" s="21" t="n">
        <v>300.2529577</v>
      </c>
      <c r="AE28" s="23" t="s">
        <v>80</v>
      </c>
      <c r="AF28" s="23" t="n">
        <v>-444829</v>
      </c>
      <c r="AG28" s="21" t="n">
        <v>300.131646</v>
      </c>
      <c r="AH28" s="19" t="s">
        <v>80</v>
      </c>
      <c r="AI28" s="21" t="n">
        <v>-444829</v>
      </c>
      <c r="AJ28" s="21" t="n">
        <v>300.0728478</v>
      </c>
      <c r="AK28" s="23" t="s">
        <v>80</v>
      </c>
      <c r="AL28" s="23" t="n">
        <v>-444829</v>
      </c>
      <c r="AM28" s="21" t="n">
        <v>300.0848256</v>
      </c>
      <c r="AN28" s="19" t="s">
        <v>80</v>
      </c>
      <c r="AO28" s="21" t="n">
        <v>-444829</v>
      </c>
      <c r="AP28" s="23" t="n">
        <v>300.0814894</v>
      </c>
      <c r="AQ28" s="23" t="s">
        <v>80</v>
      </c>
      <c r="AR28" s="23" t="n">
        <v>-444829</v>
      </c>
      <c r="AS28" s="21" t="n">
        <v>300.069461</v>
      </c>
      <c r="AT28" s="19" t="s">
        <v>80</v>
      </c>
      <c r="AU28" s="21" t="n">
        <v>-444829</v>
      </c>
      <c r="AV28" s="23" t="n">
        <v>300.0725911</v>
      </c>
      <c r="AW28" s="23" t="s">
        <v>80</v>
      </c>
      <c r="AX28" s="23" t="n">
        <v>-444829</v>
      </c>
      <c r="AY28" s="21" t="n">
        <v>300.0803953</v>
      </c>
      <c r="AZ28" s="23" t="s">
        <v>80</v>
      </c>
      <c r="BA28" s="23" t="n">
        <v>-444829</v>
      </c>
      <c r="BB28" s="21" t="n">
        <v>300.2143202</v>
      </c>
      <c r="BC28" s="19" t="s">
        <v>80</v>
      </c>
      <c r="BD28" s="21" t="n">
        <v>-444829</v>
      </c>
      <c r="BE28" s="23" t="n">
        <v>300.1227011</v>
      </c>
      <c r="BF28" s="23" t="s">
        <v>80</v>
      </c>
      <c r="BG28" s="23" t="n">
        <v>-444829</v>
      </c>
      <c r="BH28" s="21" t="n">
        <v>303.0125324</v>
      </c>
      <c r="BI28" s="23" t="s">
        <v>80</v>
      </c>
      <c r="BJ28" s="21" t="n">
        <v>-444829</v>
      </c>
      <c r="BK28" s="23" t="n">
        <v>306.1852084</v>
      </c>
      <c r="BL28" s="23" t="s">
        <v>80</v>
      </c>
      <c r="BM28" s="23" t="n">
        <v>-444829</v>
      </c>
      <c r="BN28" s="21" t="n">
        <v>306.1177745</v>
      </c>
      <c r="BO28" s="19" t="s">
        <v>81</v>
      </c>
      <c r="BP28" s="21" t="n">
        <v>10174588</v>
      </c>
      <c r="BQ28" s="21" t="n">
        <v>300.262</v>
      </c>
      <c r="BR28" s="25" t="s">
        <v>81</v>
      </c>
      <c r="BS28" s="21" t="n">
        <v>15490111</v>
      </c>
      <c r="BT28" s="21" t="n">
        <v>303.767567</v>
      </c>
      <c r="BU28" s="25" t="s">
        <v>101</v>
      </c>
      <c r="BV28" s="21" t="n">
        <v>9296940</v>
      </c>
      <c r="BW28" s="21" t="n">
        <v>189.18323</v>
      </c>
      <c r="BX28" s="21" t="s">
        <v>101</v>
      </c>
      <c r="BY28" s="21" t="n">
        <v>9296940</v>
      </c>
      <c r="BZ28" s="21" t="n">
        <v>99.2237071</v>
      </c>
    </row>
    <row r="29" customFormat="false" ht="15" hidden="false" customHeight="false" outlineLevel="0" collapsed="false">
      <c r="A29" s="27" t="s">
        <v>109</v>
      </c>
      <c r="B29" s="19" t="n">
        <v>100</v>
      </c>
      <c r="C29" s="21" t="n">
        <v>44</v>
      </c>
      <c r="D29" s="19" t="n">
        <v>1305</v>
      </c>
      <c r="E29" s="21" t="n">
        <v>62</v>
      </c>
      <c r="F29" s="19" t="n">
        <v>133</v>
      </c>
      <c r="G29" s="21" t="n">
        <v>0</v>
      </c>
      <c r="H29" s="21" t="n">
        <f aca="false">B29-PRODUCT(2,C29)</f>
        <v>12</v>
      </c>
      <c r="I29" s="21" t="n">
        <f aca="false">SUM(Table1[[#This Row],[B]],Table1[[#This Row],[Atomic Constraints]],Table1[[#This Row],[Soft Atomic Constraints]],Table1[[#This Row],[Disjunctive Constraints]],Table1[[#This Row],[Direct Successors]])</f>
        <v>1544</v>
      </c>
      <c r="J29" s="19" t="s">
        <v>81</v>
      </c>
      <c r="K29" s="21" t="n">
        <v>44327625</v>
      </c>
      <c r="L29" s="21" t="n">
        <v>305.0559003</v>
      </c>
      <c r="M29" s="19" t="s">
        <v>81</v>
      </c>
      <c r="N29" s="21" t="n">
        <v>44287834</v>
      </c>
      <c r="O29" s="21" t="n">
        <v>305.0462243</v>
      </c>
      <c r="P29" s="19" t="s">
        <v>81</v>
      </c>
      <c r="Q29" s="21" t="n">
        <v>20157823</v>
      </c>
      <c r="R29" s="21" t="n">
        <v>300.360999999997</v>
      </c>
      <c r="S29" s="19" t="s">
        <v>81</v>
      </c>
      <c r="T29" s="21" t="n">
        <v>42227828</v>
      </c>
      <c r="U29" s="21" t="n">
        <v>301.89965</v>
      </c>
      <c r="V29" s="19" t="s">
        <v>81</v>
      </c>
      <c r="W29" s="21" t="n">
        <v>23178029</v>
      </c>
      <c r="X29" s="21" t="n">
        <v>301.9103579</v>
      </c>
      <c r="Y29" s="23" t="s">
        <v>80</v>
      </c>
      <c r="Z29" s="23" t="n">
        <v>-1010101</v>
      </c>
      <c r="AA29" s="21" t="n">
        <v>300.6386596</v>
      </c>
      <c r="AB29" s="23" t="s">
        <v>80</v>
      </c>
      <c r="AC29" s="23" t="n">
        <v>-1010101</v>
      </c>
      <c r="AD29" s="21" t="n">
        <v>300.2449266</v>
      </c>
      <c r="AE29" s="23" t="s">
        <v>80</v>
      </c>
      <c r="AF29" s="23" t="n">
        <v>-1010101</v>
      </c>
      <c r="AG29" s="21" t="n">
        <v>300.1755335</v>
      </c>
      <c r="AH29" s="19" t="s">
        <v>80</v>
      </c>
      <c r="AI29" s="21" t="n">
        <v>-1010101</v>
      </c>
      <c r="AJ29" s="21" t="n">
        <v>300.107285</v>
      </c>
      <c r="AK29" s="23" t="s">
        <v>80</v>
      </c>
      <c r="AL29" s="23" t="n">
        <v>-1010101</v>
      </c>
      <c r="AM29" s="21" t="n">
        <v>300.1099181</v>
      </c>
      <c r="AN29" s="19" t="s">
        <v>80</v>
      </c>
      <c r="AO29" s="21" t="n">
        <v>-1010101</v>
      </c>
      <c r="AP29" s="23" t="n">
        <v>300.1018863</v>
      </c>
      <c r="AQ29" s="23" t="s">
        <v>80</v>
      </c>
      <c r="AR29" s="23" t="n">
        <v>-1010101</v>
      </c>
      <c r="AS29" s="21" t="n">
        <v>300.1174398</v>
      </c>
      <c r="AT29" s="19" t="s">
        <v>80</v>
      </c>
      <c r="AU29" s="21" t="n">
        <v>-1010101</v>
      </c>
      <c r="AV29" s="23" t="n">
        <v>300.1068988</v>
      </c>
      <c r="AW29" s="23" t="s">
        <v>80</v>
      </c>
      <c r="AX29" s="23" t="n">
        <v>-1010101</v>
      </c>
      <c r="AY29" s="21" t="n">
        <v>300.1060705</v>
      </c>
      <c r="AZ29" s="23" t="s">
        <v>80</v>
      </c>
      <c r="BA29" s="23" t="n">
        <v>-1010101</v>
      </c>
      <c r="BB29" s="21" t="n">
        <v>300.208775</v>
      </c>
      <c r="BC29" s="19" t="s">
        <v>80</v>
      </c>
      <c r="BD29" s="21" t="n">
        <v>-1010101</v>
      </c>
      <c r="BE29" s="23" t="n">
        <v>300.1035239</v>
      </c>
      <c r="BF29" s="23" t="s">
        <v>80</v>
      </c>
      <c r="BG29" s="23" t="n">
        <v>-1010101</v>
      </c>
      <c r="BH29" s="21" t="n">
        <v>300.1871151</v>
      </c>
      <c r="BI29" s="23" t="s">
        <v>80</v>
      </c>
      <c r="BJ29" s="21" t="n">
        <v>-1010101</v>
      </c>
      <c r="BK29" s="23" t="n">
        <v>306.2726387</v>
      </c>
      <c r="BL29" s="23" t="s">
        <v>80</v>
      </c>
      <c r="BM29" s="23" t="n">
        <v>-1010101</v>
      </c>
      <c r="BN29" s="21" t="n">
        <v>306.3102721</v>
      </c>
      <c r="BO29" s="19" t="s">
        <v>81</v>
      </c>
      <c r="BP29" s="21" t="n">
        <v>20157622</v>
      </c>
      <c r="BQ29" s="21" t="n">
        <v>300.09</v>
      </c>
      <c r="BR29" s="25" t="s">
        <v>81</v>
      </c>
      <c r="BS29" s="21" t="n">
        <v>39329213</v>
      </c>
      <c r="BT29" s="21" t="n">
        <v>304.9268911</v>
      </c>
      <c r="BU29" s="25" t="s">
        <v>81</v>
      </c>
      <c r="BV29" s="21" t="n">
        <v>28198030</v>
      </c>
      <c r="BW29" s="21" t="n">
        <v>302.9723167</v>
      </c>
      <c r="BX29" s="21" t="s">
        <v>101</v>
      </c>
      <c r="BY29" s="21" t="n">
        <v>18137625</v>
      </c>
      <c r="BZ29" s="21" t="n">
        <v>98.2754278</v>
      </c>
    </row>
    <row r="30" customFormat="false" ht="15" hidden="false" customHeight="false" outlineLevel="0" collapsed="false">
      <c r="A30" s="27" t="s">
        <v>110</v>
      </c>
      <c r="B30" s="19" t="n">
        <v>100</v>
      </c>
      <c r="C30" s="21" t="n">
        <v>50</v>
      </c>
      <c r="D30" s="19" t="n">
        <v>2471</v>
      </c>
      <c r="E30" s="21" t="n">
        <v>86</v>
      </c>
      <c r="F30" s="19" t="n">
        <v>339</v>
      </c>
      <c r="G30" s="21" t="n">
        <v>0</v>
      </c>
      <c r="H30" s="21" t="n">
        <f aca="false">B30-PRODUCT(2,C30)</f>
        <v>0</v>
      </c>
      <c r="I30" s="21" t="n">
        <f aca="false">SUM(Table1[[#This Row],[B]],Table1[[#This Row],[Atomic Constraints]],Table1[[#This Row],[Soft Atomic Constraints]],Table1[[#This Row],[Disjunctive Constraints]],Table1[[#This Row],[Direct Successors]])</f>
        <v>2946</v>
      </c>
      <c r="J30" s="19" t="s">
        <v>80</v>
      </c>
      <c r="K30" s="21" t="n">
        <v>-1010101</v>
      </c>
      <c r="L30" s="21" t="n">
        <v>306.0952845</v>
      </c>
      <c r="M30" s="19" t="s">
        <v>80</v>
      </c>
      <c r="N30" s="21" t="n">
        <v>-1010101</v>
      </c>
      <c r="O30" s="21" t="n">
        <v>305.9477653</v>
      </c>
      <c r="P30" s="19" t="s">
        <v>81</v>
      </c>
      <c r="Q30" s="21" t="n">
        <v>43308025</v>
      </c>
      <c r="R30" s="21" t="n">
        <v>300.388</v>
      </c>
      <c r="S30" s="19" t="s">
        <v>80</v>
      </c>
      <c r="T30" s="21" t="n">
        <v>-1010101</v>
      </c>
      <c r="U30" s="21" t="n">
        <v>302.0318625</v>
      </c>
      <c r="V30" s="19" t="s">
        <v>80</v>
      </c>
      <c r="W30" s="21" t="n">
        <v>-1010101</v>
      </c>
      <c r="X30" s="21" t="n">
        <v>302.234559</v>
      </c>
      <c r="Y30" s="23" t="s">
        <v>80</v>
      </c>
      <c r="Z30" s="23" t="n">
        <v>-1010101</v>
      </c>
      <c r="AA30" s="21" t="n">
        <v>300.2049165</v>
      </c>
      <c r="AB30" s="23" t="s">
        <v>80</v>
      </c>
      <c r="AC30" s="23" t="n">
        <v>-1010101</v>
      </c>
      <c r="AD30" s="21" t="n">
        <v>301.3635148</v>
      </c>
      <c r="AE30" s="23" t="s">
        <v>80</v>
      </c>
      <c r="AF30" s="23" t="n">
        <v>-1010101</v>
      </c>
      <c r="AG30" s="21" t="n">
        <v>300.1372482</v>
      </c>
      <c r="AH30" s="19" t="s">
        <v>80</v>
      </c>
      <c r="AI30" s="21" t="n">
        <v>-1010101</v>
      </c>
      <c r="AJ30" s="21" t="n">
        <v>300.1173739</v>
      </c>
      <c r="AK30" s="23" t="s">
        <v>80</v>
      </c>
      <c r="AL30" s="23" t="n">
        <v>-1010101</v>
      </c>
      <c r="AM30" s="21" t="n">
        <v>300.1139758</v>
      </c>
      <c r="AN30" s="19" t="s">
        <v>80</v>
      </c>
      <c r="AO30" s="21" t="n">
        <v>-1010101</v>
      </c>
      <c r="AP30" s="23" t="n">
        <v>300.1326244</v>
      </c>
      <c r="AQ30" s="23" t="s">
        <v>80</v>
      </c>
      <c r="AR30" s="23" t="n">
        <v>-1010101</v>
      </c>
      <c r="AS30" s="21" t="n">
        <v>300.1040642</v>
      </c>
      <c r="AT30" s="19" t="s">
        <v>80</v>
      </c>
      <c r="AU30" s="21" t="n">
        <v>-1010101</v>
      </c>
      <c r="AV30" s="23" t="n">
        <v>300.0977226</v>
      </c>
      <c r="AW30" s="23" t="s">
        <v>80</v>
      </c>
      <c r="AX30" s="23" t="n">
        <v>-1010101</v>
      </c>
      <c r="AY30" s="21" t="n">
        <v>300.1012607</v>
      </c>
      <c r="AZ30" s="23" t="s">
        <v>80</v>
      </c>
      <c r="BA30" s="23" t="n">
        <v>-1010101</v>
      </c>
      <c r="BB30" s="21" t="n">
        <v>300.066288</v>
      </c>
      <c r="BC30" s="19" t="s">
        <v>80</v>
      </c>
      <c r="BD30" s="21" t="n">
        <v>-1010101</v>
      </c>
      <c r="BE30" s="23" t="n">
        <v>300.2164579</v>
      </c>
      <c r="BF30" s="23" t="s">
        <v>80</v>
      </c>
      <c r="BG30" s="23" t="n">
        <v>-1010101</v>
      </c>
      <c r="BH30" s="21" t="n">
        <v>311.3701275</v>
      </c>
      <c r="BI30" s="23" t="s">
        <v>80</v>
      </c>
      <c r="BJ30" s="21" t="n">
        <v>-1010101</v>
      </c>
      <c r="BK30" s="23" t="n">
        <v>306.3238085</v>
      </c>
      <c r="BL30" s="23" t="s">
        <v>80</v>
      </c>
      <c r="BM30" s="23" t="n">
        <v>-1010101</v>
      </c>
      <c r="BN30" s="21" t="n">
        <v>306.258214</v>
      </c>
      <c r="BO30" s="19" t="s">
        <v>81</v>
      </c>
      <c r="BP30" s="21" t="n">
        <v>41288517</v>
      </c>
      <c r="BQ30" s="21" t="n">
        <v>300.067999999999</v>
      </c>
      <c r="BR30" s="28" t="s">
        <v>81</v>
      </c>
      <c r="BS30" s="21" t="n">
        <v>49359253</v>
      </c>
      <c r="BT30" s="21" t="n">
        <v>305.8607212</v>
      </c>
      <c r="BU30" s="28" t="s">
        <v>81</v>
      </c>
      <c r="BV30" s="21" t="n">
        <v>43309621</v>
      </c>
      <c r="BW30" s="21" t="n">
        <v>302.9595227</v>
      </c>
      <c r="BX30" s="21" t="s">
        <v>101</v>
      </c>
      <c r="BY30" s="21" t="n">
        <v>40318202</v>
      </c>
      <c r="BZ30" s="21" t="n">
        <v>98.2256675</v>
      </c>
    </row>
    <row r="31" customFormat="false" ht="15" hidden="false" customHeight="false" outlineLevel="0" collapsed="false">
      <c r="A31" s="27" t="s">
        <v>111</v>
      </c>
      <c r="B31" s="19" t="n">
        <v>78</v>
      </c>
      <c r="C31" s="21" t="n">
        <v>39</v>
      </c>
      <c r="D31" s="19" t="n">
        <v>1000</v>
      </c>
      <c r="E31" s="29" t="n">
        <v>53</v>
      </c>
      <c r="F31" s="30" t="n">
        <v>495</v>
      </c>
      <c r="G31" s="29" t="n">
        <v>0</v>
      </c>
      <c r="H31" s="21" t="n">
        <f aca="false">B31-PRODUCT(2,C31)</f>
        <v>0</v>
      </c>
      <c r="I31" s="21" t="n">
        <f aca="false">SUM(Table1[[#This Row],[B]],Table1[[#This Row],[Atomic Constraints]],Table1[[#This Row],[Soft Atomic Constraints]],Table1[[#This Row],[Disjunctive Constraints]],Table1[[#This Row],[Direct Successors]])</f>
        <v>1587</v>
      </c>
      <c r="J31" s="19" t="s">
        <v>81</v>
      </c>
      <c r="K31" s="21" t="n">
        <v>18628067</v>
      </c>
      <c r="L31" s="21" t="n">
        <v>304.0810155</v>
      </c>
      <c r="M31" s="19" t="s">
        <v>80</v>
      </c>
      <c r="N31" s="21" t="n">
        <v>-480715</v>
      </c>
      <c r="O31" s="21" t="n">
        <v>304.0002812</v>
      </c>
      <c r="P31" s="19" t="s">
        <v>81</v>
      </c>
      <c r="Q31" s="21" t="n">
        <v>11015956</v>
      </c>
      <c r="R31" s="21" t="n">
        <v>300.098999999999</v>
      </c>
      <c r="S31" s="19" t="s">
        <v>101</v>
      </c>
      <c r="T31" s="21" t="n">
        <v>10522681</v>
      </c>
      <c r="U31" s="21" t="n">
        <v>138.0751659</v>
      </c>
      <c r="V31" s="19" t="s">
        <v>101</v>
      </c>
      <c r="W31" s="21" t="n">
        <v>10522681</v>
      </c>
      <c r="X31" s="21" t="n">
        <v>221.5356637</v>
      </c>
      <c r="Y31" s="23" t="s">
        <v>80</v>
      </c>
      <c r="Z31" s="23" t="n">
        <v>-480715</v>
      </c>
      <c r="AA31" s="21" t="n">
        <v>300.3623296</v>
      </c>
      <c r="AB31" s="23" t="s">
        <v>80</v>
      </c>
      <c r="AC31" s="23" t="n">
        <v>-480715</v>
      </c>
      <c r="AD31" s="21" t="n">
        <v>300.3419737</v>
      </c>
      <c r="AE31" s="23" t="s">
        <v>80</v>
      </c>
      <c r="AF31" s="23" t="n">
        <v>-480715</v>
      </c>
      <c r="AG31" s="21" t="n">
        <v>300.1785349</v>
      </c>
      <c r="AH31" s="19" t="s">
        <v>80</v>
      </c>
      <c r="AI31" s="21" t="n">
        <v>-480715</v>
      </c>
      <c r="AJ31" s="21" t="n">
        <v>300.0868067</v>
      </c>
      <c r="AK31" s="23" t="s">
        <v>80</v>
      </c>
      <c r="AL31" s="23" t="n">
        <v>-480715</v>
      </c>
      <c r="AM31" s="21" t="n">
        <v>300.0807635</v>
      </c>
      <c r="AN31" s="19" t="s">
        <v>80</v>
      </c>
      <c r="AO31" s="21" t="n">
        <v>-480715</v>
      </c>
      <c r="AP31" s="23" t="n">
        <v>300.2820308</v>
      </c>
      <c r="AQ31" s="23" t="s">
        <v>80</v>
      </c>
      <c r="AR31" s="23" t="n">
        <v>-480715</v>
      </c>
      <c r="AS31" s="21" t="n">
        <v>300.0849293</v>
      </c>
      <c r="AT31" s="19" t="s">
        <v>80</v>
      </c>
      <c r="AU31" s="21" t="n">
        <v>-480715</v>
      </c>
      <c r="AV31" s="23" t="n">
        <v>300.0722446</v>
      </c>
      <c r="AW31" s="23" t="s">
        <v>80</v>
      </c>
      <c r="AX31" s="23" t="n">
        <v>-480715</v>
      </c>
      <c r="AY31" s="21" t="n">
        <v>300.0772762</v>
      </c>
      <c r="AZ31" s="23" t="s">
        <v>80</v>
      </c>
      <c r="BA31" s="23" t="n">
        <v>-480715</v>
      </c>
      <c r="BB31" s="21" t="n">
        <v>308.4837908</v>
      </c>
      <c r="BC31" s="19" t="s">
        <v>80</v>
      </c>
      <c r="BD31" s="21" t="n">
        <v>-480715</v>
      </c>
      <c r="BE31" s="23" t="n">
        <v>300.253339</v>
      </c>
      <c r="BF31" s="23" t="s">
        <v>80</v>
      </c>
      <c r="BG31" s="23" t="n">
        <v>-480715</v>
      </c>
      <c r="BH31" s="21" t="n">
        <v>300.0249621</v>
      </c>
      <c r="BI31" s="23" t="s">
        <v>80</v>
      </c>
      <c r="BJ31" s="21" t="n">
        <v>-480715</v>
      </c>
      <c r="BK31" s="23" t="n">
        <v>306.2399905</v>
      </c>
      <c r="BL31" s="23" t="s">
        <v>80</v>
      </c>
      <c r="BM31" s="23" t="n">
        <v>-480715</v>
      </c>
      <c r="BN31" s="21" t="n">
        <v>306.1405084</v>
      </c>
      <c r="BO31" s="19" t="s">
        <v>81</v>
      </c>
      <c r="BP31" s="21" t="n">
        <v>10522681</v>
      </c>
      <c r="BQ31" s="21" t="n">
        <v>300.170999999999</v>
      </c>
      <c r="BR31" s="28" t="s">
        <v>81</v>
      </c>
      <c r="BS31" s="21" t="n">
        <v>17683799</v>
      </c>
      <c r="BT31" s="21" t="n">
        <v>304.1801747</v>
      </c>
      <c r="BU31" s="28" t="s">
        <v>101</v>
      </c>
      <c r="BV31" s="21" t="n">
        <v>10522681</v>
      </c>
      <c r="BW31" s="21" t="n">
        <v>222.4382173</v>
      </c>
      <c r="BX31" s="21" t="s">
        <v>101</v>
      </c>
      <c r="BY31" s="21" t="n">
        <v>10522681</v>
      </c>
      <c r="BZ31" s="21" t="n">
        <v>95.1862664</v>
      </c>
    </row>
    <row r="32" customFormat="false" ht="15" hidden="false" customHeight="false" outlineLevel="0" collapsed="false">
      <c r="A32" s="27" t="s">
        <v>112</v>
      </c>
      <c r="B32" s="19" t="n">
        <v>80</v>
      </c>
      <c r="C32" s="21" t="n">
        <v>40</v>
      </c>
      <c r="D32" s="19" t="n">
        <v>377</v>
      </c>
      <c r="E32" s="29" t="n">
        <v>74</v>
      </c>
      <c r="F32" s="30" t="n">
        <v>200</v>
      </c>
      <c r="G32" s="29" t="n">
        <v>40</v>
      </c>
      <c r="H32" s="21" t="n">
        <f aca="false">B32-PRODUCT(2,C32)</f>
        <v>0</v>
      </c>
      <c r="I32" s="21" t="n">
        <f aca="false">SUM(Table1[[#This Row],[B]],Table1[[#This Row],[Atomic Constraints]],Table1[[#This Row],[Soft Atomic Constraints]],Table1[[#This Row],[Disjunctive Constraints]],Table1[[#This Row],[Direct Successors]])</f>
        <v>731</v>
      </c>
      <c r="J32" s="19" t="s">
        <v>80</v>
      </c>
      <c r="K32" s="21" t="n">
        <v>-518481</v>
      </c>
      <c r="L32" s="21" t="n">
        <v>304.3821998</v>
      </c>
      <c r="M32" s="19" t="s">
        <v>81</v>
      </c>
      <c r="N32" s="21" t="n">
        <v>19173866</v>
      </c>
      <c r="O32" s="21" t="n">
        <v>304.2714738</v>
      </c>
      <c r="P32" s="19" t="s">
        <v>81</v>
      </c>
      <c r="Q32" s="21" t="n">
        <v>7229542</v>
      </c>
      <c r="R32" s="21" t="n">
        <v>300.218</v>
      </c>
      <c r="S32" s="19" t="s">
        <v>101</v>
      </c>
      <c r="T32" s="21" t="n">
        <v>5153158</v>
      </c>
      <c r="U32" s="21" t="n">
        <v>162.8530687</v>
      </c>
      <c r="V32" s="19" t="s">
        <v>101</v>
      </c>
      <c r="W32" s="21" t="n">
        <v>5153158</v>
      </c>
      <c r="X32" s="21" t="n">
        <v>135.6539967</v>
      </c>
      <c r="Y32" s="23" t="s">
        <v>80</v>
      </c>
      <c r="Z32" s="23" t="n">
        <v>-518481</v>
      </c>
      <c r="AA32" s="21" t="n">
        <v>301.5079115</v>
      </c>
      <c r="AB32" s="23" t="s">
        <v>80</v>
      </c>
      <c r="AC32" s="23" t="n">
        <v>-518481</v>
      </c>
      <c r="AD32" s="21" t="n">
        <v>300.3584204</v>
      </c>
      <c r="AE32" s="23" t="s">
        <v>81</v>
      </c>
      <c r="AF32" s="23" t="n">
        <v>11845314</v>
      </c>
      <c r="AG32" s="21" t="n">
        <v>300.0821474</v>
      </c>
      <c r="AH32" s="19" t="s">
        <v>80</v>
      </c>
      <c r="AI32" s="21" t="n">
        <v>-518481</v>
      </c>
      <c r="AJ32" s="21" t="n">
        <v>300.0886121</v>
      </c>
      <c r="AK32" s="23" t="s">
        <v>80</v>
      </c>
      <c r="AL32" s="23" t="n">
        <v>-518481</v>
      </c>
      <c r="AM32" s="21" t="n">
        <v>300.0997411</v>
      </c>
      <c r="AN32" s="19" t="s">
        <v>80</v>
      </c>
      <c r="AO32" s="21" t="n">
        <v>-518481</v>
      </c>
      <c r="AP32" s="23" t="n">
        <v>300.1119786</v>
      </c>
      <c r="AQ32" s="23" t="s">
        <v>80</v>
      </c>
      <c r="AR32" s="23" t="n">
        <v>-518481</v>
      </c>
      <c r="AS32" s="21" t="n">
        <v>300.0855003</v>
      </c>
      <c r="AT32" s="19" t="s">
        <v>80</v>
      </c>
      <c r="AU32" s="21" t="n">
        <v>-518481</v>
      </c>
      <c r="AV32" s="23" t="n">
        <v>300.0830643</v>
      </c>
      <c r="AW32" s="23" t="s">
        <v>80</v>
      </c>
      <c r="AX32" s="23" t="n">
        <v>-518481</v>
      </c>
      <c r="AY32" s="21" t="n">
        <v>300.0814694</v>
      </c>
      <c r="AZ32" s="23" t="s">
        <v>80</v>
      </c>
      <c r="BA32" s="23" t="n">
        <v>-518481</v>
      </c>
      <c r="BB32" s="21" t="n">
        <v>300.1917443</v>
      </c>
      <c r="BC32" s="19" t="s">
        <v>80</v>
      </c>
      <c r="BD32" s="21" t="n">
        <v>-518481</v>
      </c>
      <c r="BE32" s="23" t="n">
        <v>300.4898969</v>
      </c>
      <c r="BF32" s="23" t="s">
        <v>80</v>
      </c>
      <c r="BG32" s="23" t="n">
        <v>-518481</v>
      </c>
      <c r="BH32" s="21" t="n">
        <v>300.1501848</v>
      </c>
      <c r="BI32" s="23" t="s">
        <v>80</v>
      </c>
      <c r="BJ32" s="21" t="n">
        <v>-518481</v>
      </c>
      <c r="BK32" s="23" t="n">
        <v>306.2262412</v>
      </c>
      <c r="BL32" s="23" t="s">
        <v>80</v>
      </c>
      <c r="BM32" s="23" t="n">
        <v>-518481</v>
      </c>
      <c r="BN32" s="21" t="n">
        <v>306.1711045</v>
      </c>
      <c r="BO32" s="19" t="s">
        <v>81</v>
      </c>
      <c r="BP32" s="21" t="n">
        <v>5153956</v>
      </c>
      <c r="BQ32" s="21" t="n">
        <v>300.335</v>
      </c>
      <c r="BR32" s="28" t="s">
        <v>81</v>
      </c>
      <c r="BS32" s="21" t="n">
        <v>15479168</v>
      </c>
      <c r="BT32" s="21" t="n">
        <v>304.2814972</v>
      </c>
      <c r="BU32" s="28" t="s">
        <v>101</v>
      </c>
      <c r="BV32" s="21" t="n">
        <v>5153158</v>
      </c>
      <c r="BW32" s="21" t="n">
        <v>176.8030115</v>
      </c>
      <c r="BX32" s="21" t="s">
        <v>101</v>
      </c>
      <c r="BY32" s="21" t="n">
        <v>5153158</v>
      </c>
      <c r="BZ32" s="21" t="n">
        <v>93.9096886</v>
      </c>
    </row>
    <row r="33" customFormat="false" ht="15" hidden="false" customHeight="false" outlineLevel="0" collapsed="false">
      <c r="A33" s="27" t="s">
        <v>113</v>
      </c>
      <c r="B33" s="19" t="n">
        <v>86</v>
      </c>
      <c r="C33" s="21" t="n">
        <v>43</v>
      </c>
      <c r="D33" s="19" t="n">
        <v>680</v>
      </c>
      <c r="E33" s="29" t="n">
        <v>76</v>
      </c>
      <c r="F33" s="30" t="n">
        <v>275</v>
      </c>
      <c r="G33" s="29" t="n">
        <v>34</v>
      </c>
      <c r="H33" s="21" t="n">
        <f aca="false">B33-PRODUCT(2,C33)</f>
        <v>0</v>
      </c>
      <c r="I33" s="21" t="n">
        <f aca="false">SUM(Table1[[#This Row],[B]],Table1[[#This Row],[Atomic Constraints]],Table1[[#This Row],[Soft Atomic Constraints]],Table1[[#This Row],[Disjunctive Constraints]],Table1[[#This Row],[Direct Successors]])</f>
        <v>1108</v>
      </c>
      <c r="J33" s="19" t="s">
        <v>80</v>
      </c>
      <c r="K33" s="21" t="n">
        <v>-643539</v>
      </c>
      <c r="L33" s="21" t="n">
        <v>305.0355733</v>
      </c>
      <c r="M33" s="19" t="s">
        <v>80</v>
      </c>
      <c r="N33" s="21" t="n">
        <v>-643539</v>
      </c>
      <c r="O33" s="21" t="n">
        <v>304.8717908</v>
      </c>
      <c r="P33" s="19" t="s">
        <v>81</v>
      </c>
      <c r="Q33" s="21" t="n">
        <v>12798716</v>
      </c>
      <c r="R33" s="21" t="n">
        <v>300.257</v>
      </c>
      <c r="S33" s="19" t="s">
        <v>80</v>
      </c>
      <c r="T33" s="21" t="n">
        <v>-643539</v>
      </c>
      <c r="U33" s="21" t="n">
        <v>301.7452027</v>
      </c>
      <c r="V33" s="19" t="s">
        <v>81</v>
      </c>
      <c r="W33" s="21" t="n">
        <v>13442360</v>
      </c>
      <c r="X33" s="21" t="n">
        <v>301.9080625</v>
      </c>
      <c r="Y33" s="23" t="s">
        <v>80</v>
      </c>
      <c r="Z33" s="23" t="n">
        <v>-643539</v>
      </c>
      <c r="AA33" s="21" t="n">
        <v>300.2648442</v>
      </c>
      <c r="AB33" s="23" t="s">
        <v>80</v>
      </c>
      <c r="AC33" s="23" t="n">
        <v>-643539</v>
      </c>
      <c r="AD33" s="21" t="n">
        <v>301.2992786</v>
      </c>
      <c r="AE33" s="23" t="s">
        <v>80</v>
      </c>
      <c r="AF33" s="23" t="n">
        <v>-643539</v>
      </c>
      <c r="AG33" s="21" t="n">
        <v>300.1513713</v>
      </c>
      <c r="AH33" s="19" t="s">
        <v>80</v>
      </c>
      <c r="AI33" s="21" t="n">
        <v>-643539</v>
      </c>
      <c r="AJ33" s="21" t="n">
        <v>300.0869536</v>
      </c>
      <c r="AK33" s="23" t="s">
        <v>80</v>
      </c>
      <c r="AL33" s="23" t="n">
        <v>-643539</v>
      </c>
      <c r="AM33" s="21" t="n">
        <v>300.0919252</v>
      </c>
      <c r="AN33" s="19" t="s">
        <v>80</v>
      </c>
      <c r="AO33" s="21" t="n">
        <v>-643539</v>
      </c>
      <c r="AP33" s="23" t="n">
        <v>300.1145391</v>
      </c>
      <c r="AQ33" s="23" t="s">
        <v>80</v>
      </c>
      <c r="AR33" s="23" t="n">
        <v>-643539</v>
      </c>
      <c r="AS33" s="21" t="n">
        <v>300.0825342</v>
      </c>
      <c r="AT33" s="19" t="s">
        <v>80</v>
      </c>
      <c r="AU33" s="21" t="n">
        <v>-643539</v>
      </c>
      <c r="AV33" s="23" t="n">
        <v>300.0837136</v>
      </c>
      <c r="AW33" s="23" t="s">
        <v>80</v>
      </c>
      <c r="AX33" s="23" t="n">
        <v>-643539</v>
      </c>
      <c r="AY33" s="21" t="n">
        <v>300.0830935</v>
      </c>
      <c r="AZ33" s="23" t="s">
        <v>80</v>
      </c>
      <c r="BA33" s="23" t="n">
        <v>-643539</v>
      </c>
      <c r="BB33" s="21" t="n">
        <v>300.435915</v>
      </c>
      <c r="BC33" s="19" t="s">
        <v>80</v>
      </c>
      <c r="BD33" s="21" t="n">
        <v>-643539</v>
      </c>
      <c r="BE33" s="23" t="n">
        <v>300.1949548</v>
      </c>
      <c r="BF33" s="23" t="s">
        <v>80</v>
      </c>
      <c r="BG33" s="23" t="n">
        <v>-643539</v>
      </c>
      <c r="BH33" s="21" t="n">
        <v>300.1975424</v>
      </c>
      <c r="BI33" s="23" t="s">
        <v>80</v>
      </c>
      <c r="BJ33" s="21" t="n">
        <v>-643539</v>
      </c>
      <c r="BK33" s="23" t="n">
        <v>306.1582378</v>
      </c>
      <c r="BL33" s="23" t="s">
        <v>80</v>
      </c>
      <c r="BM33" s="23" t="n">
        <v>-643539</v>
      </c>
      <c r="BN33" s="21" t="n">
        <v>306.2570654</v>
      </c>
      <c r="BO33" s="19" t="s">
        <v>81</v>
      </c>
      <c r="BP33" s="21" t="n">
        <v>13428573</v>
      </c>
      <c r="BQ33" s="21" t="n">
        <v>300.28</v>
      </c>
      <c r="BR33" s="28" t="s">
        <v>81</v>
      </c>
      <c r="BS33" s="21" t="n">
        <v>19249309</v>
      </c>
      <c r="BT33" s="21" t="n">
        <v>304.7611859</v>
      </c>
      <c r="BU33" s="28" t="s">
        <v>101</v>
      </c>
      <c r="BV33" s="21" t="n">
        <v>11518877</v>
      </c>
      <c r="BW33" s="21" t="n">
        <v>233.8994827</v>
      </c>
      <c r="BX33" s="21" t="s">
        <v>101</v>
      </c>
      <c r="BY33" s="21" t="n">
        <v>11518877</v>
      </c>
      <c r="BZ33" s="21" t="n">
        <v>92.6130371</v>
      </c>
    </row>
    <row r="34" customFormat="false" ht="15" hidden="false" customHeight="false" outlineLevel="0" collapsed="false">
      <c r="A34" s="27" t="s">
        <v>114</v>
      </c>
      <c r="B34" s="19" t="n">
        <v>80</v>
      </c>
      <c r="C34" s="21" t="n">
        <v>40</v>
      </c>
      <c r="D34" s="19" t="n">
        <v>596</v>
      </c>
      <c r="E34" s="29" t="n">
        <v>70</v>
      </c>
      <c r="F34" s="30" t="n">
        <v>268</v>
      </c>
      <c r="G34" s="29" t="n">
        <v>0</v>
      </c>
      <c r="H34" s="21" t="n">
        <f aca="false">B34-PRODUCT(2,C34)</f>
        <v>0</v>
      </c>
      <c r="I34" s="21" t="n">
        <f aca="false">SUM(Table1[[#This Row],[B]],Table1[[#This Row],[Atomic Constraints]],Table1[[#This Row],[Soft Atomic Constraints]],Table1[[#This Row],[Disjunctive Constraints]],Table1[[#This Row],[Direct Successors]])</f>
        <v>974</v>
      </c>
      <c r="J34" s="19" t="s">
        <v>81</v>
      </c>
      <c r="K34" s="21" t="n">
        <v>19077082</v>
      </c>
      <c r="L34" s="21" t="n">
        <v>304.3744178</v>
      </c>
      <c r="M34" s="19" t="s">
        <v>81</v>
      </c>
      <c r="N34" s="21" t="n">
        <v>20689872</v>
      </c>
      <c r="O34" s="21" t="n">
        <v>304.2863895</v>
      </c>
      <c r="P34" s="19" t="s">
        <v>81</v>
      </c>
      <c r="Q34" s="21" t="n">
        <v>8777616</v>
      </c>
      <c r="R34" s="21" t="n">
        <v>300.03</v>
      </c>
      <c r="S34" s="19" t="s">
        <v>81</v>
      </c>
      <c r="T34" s="21" t="n">
        <v>7741548</v>
      </c>
      <c r="U34" s="21" t="n">
        <v>301.6464901</v>
      </c>
      <c r="V34" s="19" t="s">
        <v>101</v>
      </c>
      <c r="W34" s="21" t="n">
        <v>7221865</v>
      </c>
      <c r="X34" s="21" t="n">
        <v>281.2513279</v>
      </c>
      <c r="Y34" s="23" t="s">
        <v>80</v>
      </c>
      <c r="Z34" s="23" t="n">
        <v>-518481</v>
      </c>
      <c r="AA34" s="21" t="n">
        <v>300.2689078</v>
      </c>
      <c r="AB34" s="23" t="s">
        <v>80</v>
      </c>
      <c r="AC34" s="23" t="n">
        <v>-518481</v>
      </c>
      <c r="AD34" s="21" t="n">
        <v>300.2742146</v>
      </c>
      <c r="AE34" s="23" t="s">
        <v>95</v>
      </c>
      <c r="AF34" s="23" t="n">
        <v>-518481</v>
      </c>
      <c r="AG34" s="21" t="n">
        <v>29.41332</v>
      </c>
      <c r="AH34" s="19" t="s">
        <v>80</v>
      </c>
      <c r="AI34" s="21" t="n">
        <v>-518481</v>
      </c>
      <c r="AJ34" s="21" t="n">
        <v>300.0806871</v>
      </c>
      <c r="AK34" s="23" t="s">
        <v>80</v>
      </c>
      <c r="AL34" s="23" t="n">
        <v>-518481</v>
      </c>
      <c r="AM34" s="21" t="n">
        <v>300.0768219</v>
      </c>
      <c r="AN34" s="19" t="s">
        <v>80</v>
      </c>
      <c r="AO34" s="21" t="n">
        <v>-518481</v>
      </c>
      <c r="AP34" s="23" t="n">
        <v>300.0777421</v>
      </c>
      <c r="AQ34" s="23" t="s">
        <v>80</v>
      </c>
      <c r="AR34" s="23" t="n">
        <v>-518481</v>
      </c>
      <c r="AS34" s="21" t="n">
        <v>300.0887208</v>
      </c>
      <c r="AT34" s="19" t="s">
        <v>80</v>
      </c>
      <c r="AU34" s="21" t="n">
        <v>-518481</v>
      </c>
      <c r="AV34" s="23" t="n">
        <v>300.0815941</v>
      </c>
      <c r="AW34" s="23" t="s">
        <v>80</v>
      </c>
      <c r="AX34" s="23" t="n">
        <v>-518481</v>
      </c>
      <c r="AY34" s="21" t="n">
        <v>300.0814218</v>
      </c>
      <c r="AZ34" s="23" t="s">
        <v>80</v>
      </c>
      <c r="BA34" s="23" t="n">
        <v>-518481</v>
      </c>
      <c r="BB34" s="21" t="n">
        <v>300.2676713</v>
      </c>
      <c r="BC34" s="19" t="s">
        <v>80</v>
      </c>
      <c r="BD34" s="21" t="n">
        <v>-518481</v>
      </c>
      <c r="BE34" s="23" t="n">
        <v>300.1473627</v>
      </c>
      <c r="BF34" s="23" t="s">
        <v>80</v>
      </c>
      <c r="BG34" s="23" t="n">
        <v>-518481</v>
      </c>
      <c r="BH34" s="21" t="n">
        <v>300.1828591</v>
      </c>
      <c r="BI34" s="23" t="s">
        <v>80</v>
      </c>
      <c r="BJ34" s="21" t="n">
        <v>-518481</v>
      </c>
      <c r="BK34" s="23" t="n">
        <v>306.2584964</v>
      </c>
      <c r="BL34" s="23" t="s">
        <v>80</v>
      </c>
      <c r="BM34" s="23" t="n">
        <v>-518481</v>
      </c>
      <c r="BN34" s="21" t="n">
        <v>306.2228708</v>
      </c>
      <c r="BO34" s="19" t="s">
        <v>81</v>
      </c>
      <c r="BP34" s="21" t="n">
        <v>8770738</v>
      </c>
      <c r="BQ34" s="21" t="n">
        <v>300.14</v>
      </c>
      <c r="BR34" s="25" t="s">
        <v>81</v>
      </c>
      <c r="BS34" s="21" t="n">
        <v>19569958</v>
      </c>
      <c r="BT34" s="21" t="n">
        <v>304.2283764</v>
      </c>
      <c r="BU34" s="25" t="s">
        <v>81</v>
      </c>
      <c r="BV34" s="21" t="n">
        <v>7740429</v>
      </c>
      <c r="BW34" s="21" t="n">
        <v>302.2584169</v>
      </c>
      <c r="BX34" s="21" t="s">
        <v>101</v>
      </c>
      <c r="BY34" s="21" t="n">
        <v>7221865</v>
      </c>
      <c r="BZ34" s="21" t="n">
        <v>90.2893581</v>
      </c>
    </row>
    <row r="35" customFormat="false" ht="15" hidden="false" customHeight="false" outlineLevel="0" collapsed="false">
      <c r="A35" s="27" t="s">
        <v>115</v>
      </c>
      <c r="B35" s="19" t="n">
        <v>80</v>
      </c>
      <c r="C35" s="21" t="n">
        <v>40</v>
      </c>
      <c r="D35" s="19" t="n">
        <v>377</v>
      </c>
      <c r="E35" s="29" t="n">
        <v>74</v>
      </c>
      <c r="F35" s="30" t="n">
        <v>200</v>
      </c>
      <c r="G35" s="29" t="n">
        <v>40</v>
      </c>
      <c r="H35" s="21" t="n">
        <f aca="false">B35-PRODUCT(2,C35)</f>
        <v>0</v>
      </c>
      <c r="I35" s="21" t="n">
        <f aca="false">SUM(Table1[[#This Row],[B]],Table1[[#This Row],[Atomic Constraints]],Table1[[#This Row],[Soft Atomic Constraints]],Table1[[#This Row],[Disjunctive Constraints]],Table1[[#This Row],[Direct Successors]])</f>
        <v>731</v>
      </c>
      <c r="J35" s="19" t="s">
        <v>80</v>
      </c>
      <c r="K35" s="21" t="n">
        <v>-518481</v>
      </c>
      <c r="L35" s="21" t="n">
        <v>304.3164873</v>
      </c>
      <c r="M35" s="19" t="s">
        <v>81</v>
      </c>
      <c r="N35" s="21" t="n">
        <v>18149865</v>
      </c>
      <c r="O35" s="21" t="n">
        <v>304.2542736</v>
      </c>
      <c r="P35" s="19" t="s">
        <v>81</v>
      </c>
      <c r="Q35" s="21" t="n">
        <v>7229542</v>
      </c>
      <c r="R35" s="21" t="n">
        <v>300.037</v>
      </c>
      <c r="S35" s="19" t="s">
        <v>101</v>
      </c>
      <c r="T35" s="21" t="n">
        <v>5153158</v>
      </c>
      <c r="U35" s="21" t="n">
        <v>180.0212186</v>
      </c>
      <c r="V35" s="19" t="s">
        <v>101</v>
      </c>
      <c r="W35" s="21" t="n">
        <v>5153158</v>
      </c>
      <c r="X35" s="21" t="n">
        <v>108.3949373</v>
      </c>
      <c r="Y35" s="23" t="s">
        <v>80</v>
      </c>
      <c r="Z35" s="23" t="n">
        <v>-518481</v>
      </c>
      <c r="AA35" s="21" t="n">
        <v>300.1887153</v>
      </c>
      <c r="AB35" s="23" t="s">
        <v>80</v>
      </c>
      <c r="AC35" s="23" t="n">
        <v>-518481</v>
      </c>
      <c r="AD35" s="21" t="n">
        <v>300.2783168</v>
      </c>
      <c r="AE35" s="23" t="s">
        <v>80</v>
      </c>
      <c r="AF35" s="23" t="n">
        <v>-518481</v>
      </c>
      <c r="AG35" s="21" t="n">
        <v>300.1552564</v>
      </c>
      <c r="AH35" s="19" t="s">
        <v>80</v>
      </c>
      <c r="AI35" s="21" t="n">
        <v>-518481</v>
      </c>
      <c r="AJ35" s="21" t="n">
        <v>300.0780339</v>
      </c>
      <c r="AK35" s="23" t="s">
        <v>80</v>
      </c>
      <c r="AL35" s="23" t="n">
        <v>-518481</v>
      </c>
      <c r="AM35" s="21" t="n">
        <v>300.0943255</v>
      </c>
      <c r="AN35" s="19" t="s">
        <v>80</v>
      </c>
      <c r="AO35" s="21" t="n">
        <v>-518481</v>
      </c>
      <c r="AP35" s="23" t="n">
        <v>300.1254361</v>
      </c>
      <c r="AQ35" s="23" t="s">
        <v>80</v>
      </c>
      <c r="AR35" s="23" t="n">
        <v>-518481</v>
      </c>
      <c r="AS35" s="21" t="n">
        <v>300.0913793</v>
      </c>
      <c r="AT35" s="19" t="s">
        <v>80</v>
      </c>
      <c r="AU35" s="21" t="n">
        <v>-518481</v>
      </c>
      <c r="AV35" s="23" t="n">
        <v>300.0746412</v>
      </c>
      <c r="AW35" s="23" t="s">
        <v>80</v>
      </c>
      <c r="AX35" s="23" t="n">
        <v>-518481</v>
      </c>
      <c r="AY35" s="21" t="n">
        <v>300.0777328</v>
      </c>
      <c r="AZ35" s="23" t="s">
        <v>80</v>
      </c>
      <c r="BA35" s="23" t="n">
        <v>-518481</v>
      </c>
      <c r="BB35" s="21" t="n">
        <v>300.1461807</v>
      </c>
      <c r="BC35" s="19" t="s">
        <v>80</v>
      </c>
      <c r="BD35" s="21" t="n">
        <v>-518481</v>
      </c>
      <c r="BE35" s="23" t="n">
        <v>300.5992412</v>
      </c>
      <c r="BF35" s="23" t="s">
        <v>80</v>
      </c>
      <c r="BG35" s="23" t="n">
        <v>-518481</v>
      </c>
      <c r="BH35" s="21" t="n">
        <v>300.1229777</v>
      </c>
      <c r="BI35" s="23" t="s">
        <v>80</v>
      </c>
      <c r="BJ35" s="21" t="n">
        <v>-518481</v>
      </c>
      <c r="BK35" s="23" t="n">
        <v>306.1385642</v>
      </c>
      <c r="BL35" s="23" t="s">
        <v>80</v>
      </c>
      <c r="BM35" s="23" t="n">
        <v>-518481</v>
      </c>
      <c r="BN35" s="21" t="n">
        <v>306.185759</v>
      </c>
      <c r="BO35" s="19" t="s">
        <v>81</v>
      </c>
      <c r="BP35" s="21" t="n">
        <v>5153956</v>
      </c>
      <c r="BQ35" s="21" t="n">
        <v>300.339</v>
      </c>
      <c r="BR35" s="28" t="s">
        <v>81</v>
      </c>
      <c r="BS35" s="21" t="n">
        <v>15512584</v>
      </c>
      <c r="BT35" s="21" t="n">
        <v>304.3245562</v>
      </c>
      <c r="BU35" s="28" t="s">
        <v>101</v>
      </c>
      <c r="BV35" s="21" t="n">
        <v>5153158</v>
      </c>
      <c r="BW35" s="21" t="n">
        <v>156.1220148</v>
      </c>
      <c r="BX35" s="21" t="s">
        <v>101</v>
      </c>
      <c r="BY35" s="21" t="n">
        <v>5153158</v>
      </c>
      <c r="BZ35" s="21" t="n">
        <v>90.1872899</v>
      </c>
    </row>
    <row r="36" customFormat="false" ht="15" hidden="false" customHeight="false" outlineLevel="0" collapsed="false">
      <c r="A36" s="27" t="s">
        <v>116</v>
      </c>
      <c r="B36" s="19" t="n">
        <v>86</v>
      </c>
      <c r="C36" s="21" t="n">
        <v>43</v>
      </c>
      <c r="D36" s="19" t="n">
        <v>680</v>
      </c>
      <c r="E36" s="29" t="n">
        <v>76</v>
      </c>
      <c r="F36" s="30" t="n">
        <v>275</v>
      </c>
      <c r="G36" s="29" t="n">
        <v>34</v>
      </c>
      <c r="H36" s="21" t="n">
        <f aca="false">B36-PRODUCT(2,C36)</f>
        <v>0</v>
      </c>
      <c r="I36" s="21" t="n">
        <f aca="false">SUM(Table1[[#This Row],[B]],Table1[[#This Row],[Atomic Constraints]],Table1[[#This Row],[Soft Atomic Constraints]],Table1[[#This Row],[Disjunctive Constraints]],Table1[[#This Row],[Direct Successors]])</f>
        <v>1108</v>
      </c>
      <c r="J36" s="19" t="s">
        <v>80</v>
      </c>
      <c r="K36" s="21" t="n">
        <v>-643539</v>
      </c>
      <c r="L36" s="21" t="n">
        <v>304.9445593</v>
      </c>
      <c r="M36" s="19" t="s">
        <v>80</v>
      </c>
      <c r="N36" s="21" t="n">
        <v>-643539</v>
      </c>
      <c r="O36" s="21" t="n">
        <v>304.8278826</v>
      </c>
      <c r="P36" s="19" t="s">
        <v>81</v>
      </c>
      <c r="Q36" s="21" t="n">
        <v>12798716</v>
      </c>
      <c r="R36" s="21" t="n">
        <v>300.325</v>
      </c>
      <c r="S36" s="19" t="s">
        <v>80</v>
      </c>
      <c r="T36" s="21" t="n">
        <v>-643539</v>
      </c>
      <c r="U36" s="21" t="n">
        <v>301.7011827</v>
      </c>
      <c r="V36" s="19" t="s">
        <v>80</v>
      </c>
      <c r="W36" s="21" t="n">
        <v>-643539</v>
      </c>
      <c r="X36" s="21" t="n">
        <v>301.9118885</v>
      </c>
      <c r="Y36" s="23" t="s">
        <v>80</v>
      </c>
      <c r="Z36" s="23" t="n">
        <v>-643539</v>
      </c>
      <c r="AA36" s="21" t="n">
        <v>300.2845573</v>
      </c>
      <c r="AB36" s="23" t="s">
        <v>80</v>
      </c>
      <c r="AC36" s="23" t="n">
        <v>-643539</v>
      </c>
      <c r="AD36" s="21" t="n">
        <v>306.5160379</v>
      </c>
      <c r="AE36" s="23" t="s">
        <v>95</v>
      </c>
      <c r="AF36" s="23" t="n">
        <v>-643539</v>
      </c>
      <c r="AG36" s="21" t="n">
        <v>91.3294314</v>
      </c>
      <c r="AH36" s="19" t="s">
        <v>80</v>
      </c>
      <c r="AI36" s="21" t="n">
        <v>-643539</v>
      </c>
      <c r="AJ36" s="21" t="n">
        <v>300.0848326</v>
      </c>
      <c r="AK36" s="23" t="s">
        <v>80</v>
      </c>
      <c r="AL36" s="23" t="n">
        <v>-643539</v>
      </c>
      <c r="AM36" s="21" t="n">
        <v>300.085067</v>
      </c>
      <c r="AN36" s="19" t="s">
        <v>80</v>
      </c>
      <c r="AO36" s="21" t="n">
        <v>-643539</v>
      </c>
      <c r="AP36" s="23" t="n">
        <v>300.1199103</v>
      </c>
      <c r="AQ36" s="23" t="s">
        <v>80</v>
      </c>
      <c r="AR36" s="23" t="n">
        <v>-643539</v>
      </c>
      <c r="AS36" s="21" t="n">
        <v>300.0904011</v>
      </c>
      <c r="AT36" s="19" t="s">
        <v>80</v>
      </c>
      <c r="AU36" s="21" t="n">
        <v>-643539</v>
      </c>
      <c r="AV36" s="23" t="n">
        <v>300.0911482</v>
      </c>
      <c r="AW36" s="23" t="s">
        <v>80</v>
      </c>
      <c r="AX36" s="23" t="n">
        <v>-643539</v>
      </c>
      <c r="AY36" s="21" t="n">
        <v>300.0865944</v>
      </c>
      <c r="AZ36" s="23" t="s">
        <v>80</v>
      </c>
      <c r="BA36" s="23" t="n">
        <v>-643539</v>
      </c>
      <c r="BB36" s="21" t="n">
        <v>300.4927808</v>
      </c>
      <c r="BC36" s="19" t="s">
        <v>80</v>
      </c>
      <c r="BD36" s="21" t="n">
        <v>-643539</v>
      </c>
      <c r="BE36" s="23" t="n">
        <v>300.1899549</v>
      </c>
      <c r="BF36" s="23" t="s">
        <v>80</v>
      </c>
      <c r="BG36" s="23" t="n">
        <v>-643539</v>
      </c>
      <c r="BH36" s="21" t="n">
        <v>300.257729</v>
      </c>
      <c r="BI36" s="23" t="s">
        <v>80</v>
      </c>
      <c r="BJ36" s="21" t="n">
        <v>-643539</v>
      </c>
      <c r="BK36" s="23" t="n">
        <v>306.2336208</v>
      </c>
      <c r="BL36" s="23" t="s">
        <v>80</v>
      </c>
      <c r="BM36" s="23" t="n">
        <v>-643539</v>
      </c>
      <c r="BN36" s="21" t="n">
        <v>306.2268158</v>
      </c>
      <c r="BO36" s="19" t="s">
        <v>81</v>
      </c>
      <c r="BP36" s="21" t="n">
        <v>13428573</v>
      </c>
      <c r="BQ36" s="21" t="n">
        <v>300.069</v>
      </c>
      <c r="BR36" s="28" t="s">
        <v>81</v>
      </c>
      <c r="BS36" s="21" t="n">
        <v>26306658</v>
      </c>
      <c r="BT36" s="21" t="n">
        <v>304.7268284</v>
      </c>
      <c r="BU36" s="28" t="s">
        <v>101</v>
      </c>
      <c r="BV36" s="21" t="n">
        <v>11518877</v>
      </c>
      <c r="BW36" s="21" t="n">
        <v>238.9328905</v>
      </c>
      <c r="BX36" s="21" t="s">
        <v>101</v>
      </c>
      <c r="BY36" s="21" t="n">
        <v>11518877</v>
      </c>
      <c r="BZ36" s="21" t="n">
        <v>85.8933674</v>
      </c>
    </row>
    <row r="37" customFormat="false" ht="15" hidden="false" customHeight="false" outlineLevel="0" collapsed="false">
      <c r="A37" s="27" t="s">
        <v>117</v>
      </c>
      <c r="B37" s="19" t="n">
        <v>78</v>
      </c>
      <c r="C37" s="21" t="n">
        <v>39</v>
      </c>
      <c r="D37" s="19" t="n">
        <v>537</v>
      </c>
      <c r="E37" s="29" t="n">
        <v>68</v>
      </c>
      <c r="F37" s="30" t="n">
        <v>258</v>
      </c>
      <c r="G37" s="29" t="n">
        <v>0</v>
      </c>
      <c r="H37" s="21" t="n">
        <f aca="false">B37-PRODUCT(2,C37)</f>
        <v>0</v>
      </c>
      <c r="I37" s="21" t="n">
        <f aca="false">SUM(Table1[[#This Row],[B]],Table1[[#This Row],[Atomic Constraints]],Table1[[#This Row],[Soft Atomic Constraints]],Table1[[#This Row],[Disjunctive Constraints]],Table1[[#This Row],[Direct Successors]])</f>
        <v>902</v>
      </c>
      <c r="J37" s="19" t="s">
        <v>81</v>
      </c>
      <c r="K37" s="21" t="n">
        <v>16724004</v>
      </c>
      <c r="L37" s="21" t="n">
        <v>304.1207952</v>
      </c>
      <c r="M37" s="19" t="s">
        <v>80</v>
      </c>
      <c r="N37" s="21" t="n">
        <v>-480715</v>
      </c>
      <c r="O37" s="21" t="n">
        <v>304.0289283</v>
      </c>
      <c r="P37" s="19" t="s">
        <v>81</v>
      </c>
      <c r="Q37" s="21" t="n">
        <v>7668042</v>
      </c>
      <c r="R37" s="21" t="n">
        <v>300.018</v>
      </c>
      <c r="S37" s="19" t="s">
        <v>101</v>
      </c>
      <c r="T37" s="21" t="n">
        <v>6220447</v>
      </c>
      <c r="U37" s="21" t="n">
        <v>253.8868577</v>
      </c>
      <c r="V37" s="19" t="s">
        <v>101</v>
      </c>
      <c r="W37" s="21" t="n">
        <v>6220447</v>
      </c>
      <c r="X37" s="21" t="n">
        <v>269.250037</v>
      </c>
      <c r="Y37" s="23" t="s">
        <v>80</v>
      </c>
      <c r="Z37" s="23" t="n">
        <v>-480715</v>
      </c>
      <c r="AA37" s="21" t="n">
        <v>300.2401679</v>
      </c>
      <c r="AB37" s="23" t="s">
        <v>80</v>
      </c>
      <c r="AC37" s="23" t="n">
        <v>-480715</v>
      </c>
      <c r="AD37" s="21" t="n">
        <v>300.2904669</v>
      </c>
      <c r="AE37" s="23" t="s">
        <v>95</v>
      </c>
      <c r="AF37" s="23" t="n">
        <v>-480715</v>
      </c>
      <c r="AG37" s="21" t="n">
        <v>95.2695384</v>
      </c>
      <c r="AH37" s="19" t="s">
        <v>80</v>
      </c>
      <c r="AI37" s="21" t="n">
        <v>-480715</v>
      </c>
      <c r="AJ37" s="21" t="n">
        <v>300.0885529</v>
      </c>
      <c r="AK37" s="23" t="s">
        <v>80</v>
      </c>
      <c r="AL37" s="23" t="n">
        <v>-480715</v>
      </c>
      <c r="AM37" s="21" t="n">
        <v>300.090006</v>
      </c>
      <c r="AN37" s="19" t="s">
        <v>80</v>
      </c>
      <c r="AO37" s="21" t="n">
        <v>-480715</v>
      </c>
      <c r="AP37" s="23" t="n">
        <v>300.0803281</v>
      </c>
      <c r="AQ37" s="23" t="s">
        <v>80</v>
      </c>
      <c r="AR37" s="23" t="n">
        <v>-480715</v>
      </c>
      <c r="AS37" s="21" t="n">
        <v>300.0748327</v>
      </c>
      <c r="AT37" s="19" t="s">
        <v>80</v>
      </c>
      <c r="AU37" s="21" t="n">
        <v>-480715</v>
      </c>
      <c r="AV37" s="23" t="n">
        <v>300.0726671</v>
      </c>
      <c r="AW37" s="23" t="s">
        <v>80</v>
      </c>
      <c r="AX37" s="23" t="n">
        <v>-480715</v>
      </c>
      <c r="AY37" s="21" t="n">
        <v>300.0849223</v>
      </c>
      <c r="AZ37" s="23" t="s">
        <v>80</v>
      </c>
      <c r="BA37" s="23" t="n">
        <v>-480715</v>
      </c>
      <c r="BB37" s="21" t="n">
        <v>300.2575465</v>
      </c>
      <c r="BC37" s="19" t="s">
        <v>80</v>
      </c>
      <c r="BD37" s="21" t="n">
        <v>-480715</v>
      </c>
      <c r="BE37" s="23" t="n">
        <v>300.1546908</v>
      </c>
      <c r="BF37" s="23" t="s">
        <v>80</v>
      </c>
      <c r="BG37" s="23" t="n">
        <v>-480715</v>
      </c>
      <c r="BH37" s="21" t="n">
        <v>301.623261</v>
      </c>
      <c r="BI37" s="23" t="s">
        <v>80</v>
      </c>
      <c r="BJ37" s="21" t="n">
        <v>-480715</v>
      </c>
      <c r="BK37" s="23" t="n">
        <v>306.2578968</v>
      </c>
      <c r="BL37" s="23" t="s">
        <v>80</v>
      </c>
      <c r="BM37" s="23" t="n">
        <v>-480715</v>
      </c>
      <c r="BN37" s="21" t="n">
        <v>306.1268435</v>
      </c>
      <c r="BO37" s="19" t="s">
        <v>81</v>
      </c>
      <c r="BP37" s="21" t="n">
        <v>7182104</v>
      </c>
      <c r="BQ37" s="21" t="n">
        <v>300.168</v>
      </c>
      <c r="BR37" s="28" t="s">
        <v>81</v>
      </c>
      <c r="BS37" s="21" t="n">
        <v>16705447</v>
      </c>
      <c r="BT37" s="21" t="n">
        <v>304.1814644</v>
      </c>
      <c r="BU37" s="28" t="s">
        <v>101</v>
      </c>
      <c r="BV37" s="21" t="n">
        <v>6220447</v>
      </c>
      <c r="BW37" s="21" t="n">
        <v>259.6442577</v>
      </c>
      <c r="BX37" s="21" t="s">
        <v>101</v>
      </c>
      <c r="BY37" s="21" t="n">
        <v>6220447</v>
      </c>
      <c r="BZ37" s="21" t="n">
        <v>83.7903682</v>
      </c>
    </row>
    <row r="38" customFormat="false" ht="15" hidden="false" customHeight="false" outlineLevel="0" collapsed="false">
      <c r="A38" s="27" t="s">
        <v>118</v>
      </c>
      <c r="B38" s="19" t="n">
        <v>76</v>
      </c>
      <c r="C38" s="21" t="n">
        <v>38</v>
      </c>
      <c r="D38" s="19" t="n">
        <v>481</v>
      </c>
      <c r="E38" s="29" t="n">
        <v>66</v>
      </c>
      <c r="F38" s="30" t="n">
        <v>248</v>
      </c>
      <c r="G38" s="29" t="n">
        <v>0</v>
      </c>
      <c r="H38" s="21" t="n">
        <f aca="false">B38-PRODUCT(2,C38)</f>
        <v>0</v>
      </c>
      <c r="I38" s="21" t="n">
        <f aca="false">SUM(Table1[[#This Row],[B]],Table1[[#This Row],[Atomic Constraints]],Table1[[#This Row],[Soft Atomic Constraints]],Table1[[#This Row],[Disjunctive Constraints]],Table1[[#This Row],[Direct Successors]])</f>
        <v>833</v>
      </c>
      <c r="J38" s="19" t="s">
        <v>81</v>
      </c>
      <c r="K38" s="21" t="n">
        <v>16841571</v>
      </c>
      <c r="L38" s="21" t="n">
        <v>303.9615147</v>
      </c>
      <c r="M38" s="19" t="s">
        <v>80</v>
      </c>
      <c r="N38" s="21" t="n">
        <v>-444829</v>
      </c>
      <c r="O38" s="21" t="n">
        <v>303.8776909</v>
      </c>
      <c r="P38" s="19" t="s">
        <v>81</v>
      </c>
      <c r="Q38" s="21" t="n">
        <v>6206023</v>
      </c>
      <c r="R38" s="21" t="n">
        <v>300.144</v>
      </c>
      <c r="S38" s="19" t="s">
        <v>101</v>
      </c>
      <c r="T38" s="21" t="n">
        <v>4877477</v>
      </c>
      <c r="U38" s="21" t="n">
        <v>154.0768018</v>
      </c>
      <c r="V38" s="19" t="s">
        <v>101</v>
      </c>
      <c r="W38" s="21" t="n">
        <v>4877477</v>
      </c>
      <c r="X38" s="21" t="n">
        <v>220.361791</v>
      </c>
      <c r="Y38" s="23" t="s">
        <v>80</v>
      </c>
      <c r="Z38" s="23" t="n">
        <v>-444829</v>
      </c>
      <c r="AA38" s="21" t="n">
        <v>300.1863978</v>
      </c>
      <c r="AB38" s="23" t="s">
        <v>80</v>
      </c>
      <c r="AC38" s="23" t="n">
        <v>-444829</v>
      </c>
      <c r="AD38" s="21" t="n">
        <v>300.3151299</v>
      </c>
      <c r="AE38" s="23" t="s">
        <v>80</v>
      </c>
      <c r="AF38" s="23" t="n">
        <v>-444829</v>
      </c>
      <c r="AG38" s="21" t="n">
        <v>300.1292752</v>
      </c>
      <c r="AH38" s="19" t="s">
        <v>80</v>
      </c>
      <c r="AI38" s="21" t="n">
        <v>-444829</v>
      </c>
      <c r="AJ38" s="21" t="n">
        <v>300.0848632</v>
      </c>
      <c r="AK38" s="23" t="s">
        <v>80</v>
      </c>
      <c r="AL38" s="23" t="n">
        <v>-444829</v>
      </c>
      <c r="AM38" s="21" t="n">
        <v>300.0862518</v>
      </c>
      <c r="AN38" s="19" t="s">
        <v>80</v>
      </c>
      <c r="AO38" s="21" t="n">
        <v>-444829</v>
      </c>
      <c r="AP38" s="23" t="n">
        <v>300.0855506</v>
      </c>
      <c r="AQ38" s="23" t="s">
        <v>80</v>
      </c>
      <c r="AR38" s="23" t="n">
        <v>-444829</v>
      </c>
      <c r="AS38" s="21" t="n">
        <v>300.0662656</v>
      </c>
      <c r="AT38" s="19" t="s">
        <v>80</v>
      </c>
      <c r="AU38" s="21" t="n">
        <v>-444829</v>
      </c>
      <c r="AV38" s="23" t="n">
        <v>300.0772286</v>
      </c>
      <c r="AW38" s="23" t="s">
        <v>80</v>
      </c>
      <c r="AX38" s="23" t="n">
        <v>-444829</v>
      </c>
      <c r="AY38" s="21" t="n">
        <v>300.0851324</v>
      </c>
      <c r="AZ38" s="23" t="s">
        <v>80</v>
      </c>
      <c r="BA38" s="23" t="n">
        <v>-444829</v>
      </c>
      <c r="BB38" s="21" t="n">
        <v>300.2025744</v>
      </c>
      <c r="BC38" s="19" t="s">
        <v>80</v>
      </c>
      <c r="BD38" s="21" t="n">
        <v>-444829</v>
      </c>
      <c r="BE38" s="23" t="n">
        <v>300.1751903</v>
      </c>
      <c r="BF38" s="23" t="s">
        <v>80</v>
      </c>
      <c r="BG38" s="23" t="n">
        <v>-444829</v>
      </c>
      <c r="BH38" s="21" t="n">
        <v>300.1309393</v>
      </c>
      <c r="BI38" s="23" t="s">
        <v>80</v>
      </c>
      <c r="BJ38" s="21" t="n">
        <v>-444829</v>
      </c>
      <c r="BK38" s="23" t="n">
        <v>306.2816725</v>
      </c>
      <c r="BL38" s="23" t="s">
        <v>80</v>
      </c>
      <c r="BM38" s="23" t="n">
        <v>-444829</v>
      </c>
      <c r="BN38" s="21" t="n">
        <v>306.1467289</v>
      </c>
      <c r="BO38" s="19" t="s">
        <v>81</v>
      </c>
      <c r="BP38" s="21" t="n">
        <v>5322615</v>
      </c>
      <c r="BQ38" s="21" t="n">
        <v>300.253</v>
      </c>
      <c r="BR38" s="28" t="s">
        <v>81</v>
      </c>
      <c r="BS38" s="21" t="n">
        <v>16397121</v>
      </c>
      <c r="BT38" s="21" t="n">
        <v>303.8726384</v>
      </c>
      <c r="BU38" s="28" t="s">
        <v>101</v>
      </c>
      <c r="BV38" s="21" t="n">
        <v>4877477</v>
      </c>
      <c r="BW38" s="21" t="n">
        <v>257.5506092</v>
      </c>
      <c r="BX38" s="21" t="s">
        <v>101</v>
      </c>
      <c r="BY38" s="21" t="n">
        <v>4877477</v>
      </c>
      <c r="BZ38" s="21" t="n">
        <v>73.9137119</v>
      </c>
    </row>
    <row r="39" customFormat="false" ht="15" hidden="false" customHeight="false" outlineLevel="0" collapsed="false">
      <c r="A39" s="27" t="s">
        <v>119</v>
      </c>
      <c r="B39" s="19" t="n">
        <v>70</v>
      </c>
      <c r="C39" s="21" t="n">
        <v>35</v>
      </c>
      <c r="D39" s="19" t="n">
        <v>483</v>
      </c>
      <c r="E39" s="21" t="n">
        <v>50</v>
      </c>
      <c r="F39" s="19" t="n">
        <v>63</v>
      </c>
      <c r="G39" s="21" t="n">
        <v>0</v>
      </c>
      <c r="H39" s="21" t="n">
        <f aca="false">B39-PRODUCT(2,C39)</f>
        <v>0</v>
      </c>
      <c r="I39" s="21" t="n">
        <f aca="false">SUM(Table1[[#This Row],[B]],Table1[[#This Row],[Atomic Constraints]],Table1[[#This Row],[Soft Atomic Constraints]],Table1[[#This Row],[Disjunctive Constraints]],Table1[[#This Row],[Direct Successors]])</f>
        <v>631</v>
      </c>
      <c r="J39" s="19" t="s">
        <v>81</v>
      </c>
      <c r="K39" s="21" t="n">
        <v>12096930</v>
      </c>
      <c r="L39" s="21" t="n">
        <v>303.4530142</v>
      </c>
      <c r="M39" s="19" t="s">
        <v>81</v>
      </c>
      <c r="N39" s="21" t="n">
        <v>11778009</v>
      </c>
      <c r="O39" s="21" t="n">
        <v>303.3233326</v>
      </c>
      <c r="P39" s="31" t="s">
        <v>81</v>
      </c>
      <c r="Q39" s="31" t="n">
        <v>1387400</v>
      </c>
      <c r="R39" s="31" t="n">
        <v>300.222999999998</v>
      </c>
      <c r="S39" s="19" t="s">
        <v>101</v>
      </c>
      <c r="T39" s="21" t="n">
        <v>1387400</v>
      </c>
      <c r="U39" s="21" t="n">
        <v>145.8479578</v>
      </c>
      <c r="V39" s="19" t="s">
        <v>101</v>
      </c>
      <c r="W39" s="21" t="n">
        <v>1387400</v>
      </c>
      <c r="X39" s="21" t="n">
        <v>127.4289736</v>
      </c>
      <c r="Y39" s="23" t="s">
        <v>80</v>
      </c>
      <c r="Z39" s="23" t="n">
        <v>-347971</v>
      </c>
      <c r="AA39" s="21" t="n">
        <v>300.1671866</v>
      </c>
      <c r="AB39" s="23" t="s">
        <v>80</v>
      </c>
      <c r="AC39" s="23" t="n">
        <v>-347971</v>
      </c>
      <c r="AD39" s="21" t="n">
        <v>300.3461833</v>
      </c>
      <c r="AE39" s="23" t="s">
        <v>80</v>
      </c>
      <c r="AF39" s="23" t="n">
        <v>-347971</v>
      </c>
      <c r="AG39" s="21" t="n">
        <v>300.130784</v>
      </c>
      <c r="AH39" s="19" t="s">
        <v>80</v>
      </c>
      <c r="AI39" s="21" t="n">
        <v>-347971</v>
      </c>
      <c r="AJ39" s="21" t="n">
        <v>300.0778385</v>
      </c>
      <c r="AK39" s="23" t="s">
        <v>80</v>
      </c>
      <c r="AL39" s="23" t="n">
        <v>-347971</v>
      </c>
      <c r="AM39" s="21" t="n">
        <v>300.063841</v>
      </c>
      <c r="AN39" s="19" t="s">
        <v>80</v>
      </c>
      <c r="AO39" s="21" t="n">
        <v>-347971</v>
      </c>
      <c r="AP39" s="23" t="n">
        <v>300.0638175</v>
      </c>
      <c r="AQ39" s="23" t="s">
        <v>80</v>
      </c>
      <c r="AR39" s="23" t="n">
        <v>-347971</v>
      </c>
      <c r="AS39" s="21" t="n">
        <v>300.0638553</v>
      </c>
      <c r="AT39" s="19" t="s">
        <v>80</v>
      </c>
      <c r="AU39" s="21" t="n">
        <v>-347971</v>
      </c>
      <c r="AV39" s="23" t="n">
        <v>300.0772786</v>
      </c>
      <c r="AW39" s="23" t="s">
        <v>80</v>
      </c>
      <c r="AX39" s="23" t="n">
        <v>-347971</v>
      </c>
      <c r="AY39" s="21" t="n">
        <v>300.0688412</v>
      </c>
      <c r="AZ39" s="23" t="s">
        <v>80</v>
      </c>
      <c r="BA39" s="23" t="n">
        <v>-347971</v>
      </c>
      <c r="BB39" s="21" t="n">
        <v>300.1604368</v>
      </c>
      <c r="BC39" s="19" t="s">
        <v>80</v>
      </c>
      <c r="BD39" s="21" t="n">
        <v>-347971</v>
      </c>
      <c r="BE39" s="23" t="n">
        <v>300.2477549</v>
      </c>
      <c r="BF39" s="23" t="s">
        <v>80</v>
      </c>
      <c r="BG39" s="23" t="n">
        <v>-347971</v>
      </c>
      <c r="BH39" s="21" t="n">
        <v>300.2224039</v>
      </c>
      <c r="BI39" s="23" t="s">
        <v>80</v>
      </c>
      <c r="BJ39" s="21" t="n">
        <v>-347971</v>
      </c>
      <c r="BK39" s="23" t="n">
        <v>306.2757982</v>
      </c>
      <c r="BL39" s="23" t="s">
        <v>80</v>
      </c>
      <c r="BM39" s="23" t="n">
        <v>-347971</v>
      </c>
      <c r="BN39" s="21" t="n">
        <v>306.2346369</v>
      </c>
      <c r="BO39" s="19" t="s">
        <v>81</v>
      </c>
      <c r="BP39" s="21" t="n">
        <v>1387400</v>
      </c>
      <c r="BQ39" s="21" t="n">
        <v>300.229000000003</v>
      </c>
      <c r="BR39" s="25" t="s">
        <v>81</v>
      </c>
      <c r="BS39" s="21" t="n">
        <v>10396841</v>
      </c>
      <c r="BT39" s="21" t="n">
        <v>303.3115993</v>
      </c>
      <c r="BU39" s="25" t="s">
        <v>101</v>
      </c>
      <c r="BV39" s="21" t="n">
        <v>1387400</v>
      </c>
      <c r="BW39" s="21" t="n">
        <v>164.3796096</v>
      </c>
      <c r="BX39" s="21" t="s">
        <v>101</v>
      </c>
      <c r="BY39" s="21" t="n">
        <v>1387400</v>
      </c>
      <c r="BZ39" s="21" t="n">
        <v>68.4346579</v>
      </c>
    </row>
    <row r="40" customFormat="false" ht="15" hidden="false" customHeight="false" outlineLevel="0" collapsed="false">
      <c r="A40" s="27" t="s">
        <v>120</v>
      </c>
      <c r="B40" s="19" t="n">
        <v>69</v>
      </c>
      <c r="C40" s="21" t="n">
        <v>31</v>
      </c>
      <c r="D40" s="19" t="n">
        <v>662</v>
      </c>
      <c r="E40" s="21" t="n">
        <v>40</v>
      </c>
      <c r="F40" s="19" t="n">
        <v>44</v>
      </c>
      <c r="G40" s="21" t="n">
        <v>0</v>
      </c>
      <c r="H40" s="21" t="n">
        <f aca="false">B40-PRODUCT(2,C40)</f>
        <v>7</v>
      </c>
      <c r="I40" s="21" t="n">
        <f aca="false">SUM(Table1[[#This Row],[B]],Table1[[#This Row],[Atomic Constraints]],Table1[[#This Row],[Soft Atomic Constraints]],Table1[[#This Row],[Disjunctive Constraints]],Table1[[#This Row],[Direct Successors]])</f>
        <v>777</v>
      </c>
      <c r="J40" s="19" t="s">
        <v>81</v>
      </c>
      <c r="K40" s="21" t="n">
        <v>8978305</v>
      </c>
      <c r="L40" s="21" t="n">
        <v>302.7518216</v>
      </c>
      <c r="M40" s="19" t="s">
        <v>81</v>
      </c>
      <c r="N40" s="21" t="n">
        <v>7331404</v>
      </c>
      <c r="O40" s="21" t="n">
        <v>302.8048803</v>
      </c>
      <c r="P40" s="19" t="s">
        <v>81</v>
      </c>
      <c r="Q40" s="21" t="n">
        <v>4320937</v>
      </c>
      <c r="R40" s="21" t="n">
        <v>300.019</v>
      </c>
      <c r="S40" s="19" t="s">
        <v>101</v>
      </c>
      <c r="T40" s="21" t="n">
        <v>4311755</v>
      </c>
      <c r="U40" s="21" t="n">
        <v>120.5073508</v>
      </c>
      <c r="V40" s="19" t="s">
        <v>101</v>
      </c>
      <c r="W40" s="21" t="n">
        <v>4311755</v>
      </c>
      <c r="X40" s="21" t="n">
        <v>120.0852912</v>
      </c>
      <c r="Y40" s="23" t="s">
        <v>80</v>
      </c>
      <c r="Z40" s="23" t="n">
        <v>-333340</v>
      </c>
      <c r="AA40" s="21" t="n">
        <v>300.1972978</v>
      </c>
      <c r="AB40" s="23" t="s">
        <v>80</v>
      </c>
      <c r="AC40" s="23" t="n">
        <v>-333340</v>
      </c>
      <c r="AD40" s="21" t="n">
        <v>300.5096184</v>
      </c>
      <c r="AE40" s="23" t="s">
        <v>81</v>
      </c>
      <c r="AF40" s="23" t="n">
        <v>10268528</v>
      </c>
      <c r="AG40" s="21" t="n">
        <v>300.4385398</v>
      </c>
      <c r="AH40" s="19" t="s">
        <v>80</v>
      </c>
      <c r="AI40" s="21" t="n">
        <v>-333340</v>
      </c>
      <c r="AJ40" s="21" t="n">
        <v>300.0747213</v>
      </c>
      <c r="AK40" s="23" t="s">
        <v>80</v>
      </c>
      <c r="AL40" s="23" t="n">
        <v>-333340</v>
      </c>
      <c r="AM40" s="21" t="n">
        <v>300.070657</v>
      </c>
      <c r="AN40" s="19" t="s">
        <v>80</v>
      </c>
      <c r="AO40" s="21" t="n">
        <v>-333340</v>
      </c>
      <c r="AP40" s="23" t="n">
        <v>300.0679699</v>
      </c>
      <c r="AQ40" s="23" t="s">
        <v>80</v>
      </c>
      <c r="AR40" s="23" t="n">
        <v>-333340</v>
      </c>
      <c r="AS40" s="21" t="n">
        <v>300.0666868</v>
      </c>
      <c r="AT40" s="19" t="s">
        <v>80</v>
      </c>
      <c r="AU40" s="21" t="n">
        <v>-333340</v>
      </c>
      <c r="AV40" s="23" t="n">
        <v>300.0693443</v>
      </c>
      <c r="AW40" s="23" t="s">
        <v>80</v>
      </c>
      <c r="AX40" s="23" t="n">
        <v>-333340</v>
      </c>
      <c r="AY40" s="21" t="n">
        <v>300.072412</v>
      </c>
      <c r="AZ40" s="23" t="s">
        <v>80</v>
      </c>
      <c r="BA40" s="23" t="n">
        <v>-333340</v>
      </c>
      <c r="BB40" s="21" t="n">
        <v>300.2630539</v>
      </c>
      <c r="BC40" s="19" t="s">
        <v>80</v>
      </c>
      <c r="BD40" s="21" t="n">
        <v>-333340</v>
      </c>
      <c r="BE40" s="23" t="n">
        <v>300.0719504</v>
      </c>
      <c r="BF40" s="23" t="s">
        <v>80</v>
      </c>
      <c r="BG40" s="23" t="n">
        <v>-333340</v>
      </c>
      <c r="BH40" s="21" t="n">
        <v>300.1245269</v>
      </c>
      <c r="BI40" s="23" t="s">
        <v>80</v>
      </c>
      <c r="BJ40" s="21" t="n">
        <v>-333340</v>
      </c>
      <c r="BK40" s="23" t="n">
        <v>306.1921048</v>
      </c>
      <c r="BL40" s="23" t="s">
        <v>80</v>
      </c>
      <c r="BM40" s="23" t="n">
        <v>-333340</v>
      </c>
      <c r="BN40" s="21" t="n">
        <v>306.1532694</v>
      </c>
      <c r="BO40" s="19" t="s">
        <v>81</v>
      </c>
      <c r="BP40" s="21" t="n">
        <v>4321005</v>
      </c>
      <c r="BQ40" s="21" t="n">
        <v>300.219000000001</v>
      </c>
      <c r="BR40" s="25" t="s">
        <v>81</v>
      </c>
      <c r="BS40" s="21" t="n">
        <v>8297754</v>
      </c>
      <c r="BT40" s="21" t="n">
        <v>302.6839185</v>
      </c>
      <c r="BU40" s="25" t="s">
        <v>101</v>
      </c>
      <c r="BV40" s="21" t="n">
        <v>4311755</v>
      </c>
      <c r="BW40" s="21" t="n">
        <v>136.9145379</v>
      </c>
      <c r="BX40" s="21" t="s">
        <v>101</v>
      </c>
      <c r="BY40" s="21" t="n">
        <v>4311755</v>
      </c>
      <c r="BZ40" s="21" t="n">
        <v>66.5866028</v>
      </c>
    </row>
    <row r="41" customFormat="false" ht="15" hidden="false" customHeight="false" outlineLevel="0" collapsed="false">
      <c r="A41" s="27" t="s">
        <v>121</v>
      </c>
      <c r="B41" s="19" t="n">
        <v>80</v>
      </c>
      <c r="C41" s="21" t="n">
        <v>40</v>
      </c>
      <c r="D41" s="19" t="n">
        <v>370</v>
      </c>
      <c r="E41" s="29" t="n">
        <v>74</v>
      </c>
      <c r="F41" s="30" t="n">
        <v>195</v>
      </c>
      <c r="G41" s="29" t="n">
        <v>40</v>
      </c>
      <c r="H41" s="21" t="n">
        <f aca="false">B41-PRODUCT(2,C41)</f>
        <v>0</v>
      </c>
      <c r="I41" s="21" t="n">
        <f aca="false">SUM(Table1[[#This Row],[B]],Table1[[#This Row],[Atomic Constraints]],Table1[[#This Row],[Soft Atomic Constraints]],Table1[[#This Row],[Disjunctive Constraints]],Table1[[#This Row],[Direct Successors]])</f>
        <v>719</v>
      </c>
      <c r="J41" s="19" t="s">
        <v>81</v>
      </c>
      <c r="K41" s="21" t="n">
        <v>16543469</v>
      </c>
      <c r="L41" s="21" t="n">
        <v>304.5121592</v>
      </c>
      <c r="M41" s="19" t="s">
        <v>81</v>
      </c>
      <c r="N41" s="21" t="n">
        <v>14975873</v>
      </c>
      <c r="O41" s="21" t="n">
        <v>304.383553</v>
      </c>
      <c r="P41" s="31" t="s">
        <v>81</v>
      </c>
      <c r="Q41" s="31" t="n">
        <v>38</v>
      </c>
      <c r="R41" s="31" t="n">
        <v>300.113</v>
      </c>
      <c r="S41" s="19" t="s">
        <v>101</v>
      </c>
      <c r="T41" s="21" t="n">
        <v>38</v>
      </c>
      <c r="U41" s="21" t="n">
        <v>170.5515406</v>
      </c>
      <c r="V41" s="19" t="s">
        <v>101</v>
      </c>
      <c r="W41" s="21" t="n">
        <v>38</v>
      </c>
      <c r="X41" s="21" t="n">
        <v>135.1147766</v>
      </c>
      <c r="Y41" s="23" t="s">
        <v>80</v>
      </c>
      <c r="Z41" s="23" t="n">
        <v>-518481</v>
      </c>
      <c r="AA41" s="21" t="n">
        <v>300.1482763</v>
      </c>
      <c r="AB41" s="23" t="s">
        <v>80</v>
      </c>
      <c r="AC41" s="23" t="n">
        <v>-518481</v>
      </c>
      <c r="AD41" s="21" t="n">
        <v>300.3368553</v>
      </c>
      <c r="AE41" s="23" t="s">
        <v>101</v>
      </c>
      <c r="AF41" s="23" t="n">
        <v>38</v>
      </c>
      <c r="AG41" s="21" t="n">
        <v>150.6348684</v>
      </c>
      <c r="AH41" s="19" t="s">
        <v>80</v>
      </c>
      <c r="AI41" s="21" t="n">
        <v>-518481</v>
      </c>
      <c r="AJ41" s="21" t="n">
        <v>300.0953577</v>
      </c>
      <c r="AK41" s="23" t="s">
        <v>80</v>
      </c>
      <c r="AL41" s="23" t="n">
        <v>-518481</v>
      </c>
      <c r="AM41" s="21" t="n">
        <v>300.0835281</v>
      </c>
      <c r="AN41" s="19" t="s">
        <v>80</v>
      </c>
      <c r="AO41" s="21" t="n">
        <v>-518481</v>
      </c>
      <c r="AP41" s="23" t="n">
        <v>301.6919052</v>
      </c>
      <c r="AQ41" s="23" t="s">
        <v>80</v>
      </c>
      <c r="AR41" s="23" t="n">
        <v>-518481</v>
      </c>
      <c r="AS41" s="21" t="n">
        <v>300.0868849</v>
      </c>
      <c r="AT41" s="19" t="s">
        <v>80</v>
      </c>
      <c r="AU41" s="21" t="n">
        <v>-518481</v>
      </c>
      <c r="AV41" s="23" t="n">
        <v>300.0880555</v>
      </c>
      <c r="AW41" s="23" t="s">
        <v>80</v>
      </c>
      <c r="AX41" s="23" t="n">
        <v>-518481</v>
      </c>
      <c r="AY41" s="21" t="n">
        <v>300.0866774</v>
      </c>
      <c r="AZ41" s="23" t="s">
        <v>80</v>
      </c>
      <c r="BA41" s="23" t="n">
        <v>-518481</v>
      </c>
      <c r="BB41" s="21" t="n">
        <v>302.8923557</v>
      </c>
      <c r="BC41" s="19" t="s">
        <v>80</v>
      </c>
      <c r="BD41" s="21" t="n">
        <v>-518481</v>
      </c>
      <c r="BE41" s="23" t="n">
        <v>301.1518987</v>
      </c>
      <c r="BF41" s="23" t="s">
        <v>80</v>
      </c>
      <c r="BG41" s="23" t="n">
        <v>-518481</v>
      </c>
      <c r="BH41" s="21" t="n">
        <v>300.1462691</v>
      </c>
      <c r="BI41" s="23" t="s">
        <v>80</v>
      </c>
      <c r="BJ41" s="21" t="n">
        <v>-518481</v>
      </c>
      <c r="BK41" s="23" t="n">
        <v>306.1290575</v>
      </c>
      <c r="BL41" s="23" t="s">
        <v>80</v>
      </c>
      <c r="BM41" s="23" t="n">
        <v>-518481</v>
      </c>
      <c r="BN41" s="21" t="n">
        <v>306.1992855</v>
      </c>
      <c r="BO41" s="19" t="s">
        <v>81</v>
      </c>
      <c r="BP41" s="21" t="n">
        <v>38</v>
      </c>
      <c r="BQ41" s="21" t="n">
        <v>300.085</v>
      </c>
      <c r="BR41" s="25" t="s">
        <v>81</v>
      </c>
      <c r="BS41" s="21" t="n">
        <v>12880124</v>
      </c>
      <c r="BT41" s="21" t="n">
        <v>304.208345</v>
      </c>
      <c r="BU41" s="25" t="s">
        <v>101</v>
      </c>
      <c r="BV41" s="21" t="n">
        <v>38</v>
      </c>
      <c r="BW41" s="21" t="n">
        <v>192.8334863</v>
      </c>
      <c r="BX41" s="21" t="s">
        <v>101</v>
      </c>
      <c r="BY41" s="21" t="n">
        <v>38</v>
      </c>
      <c r="BZ41" s="21" t="n">
        <v>64.0176789</v>
      </c>
    </row>
    <row r="42" customFormat="false" ht="15" hidden="false" customHeight="false" outlineLevel="0" collapsed="false">
      <c r="A42" s="27" t="s">
        <v>122</v>
      </c>
      <c r="B42" s="19" t="n">
        <v>69</v>
      </c>
      <c r="C42" s="21" t="n">
        <v>31</v>
      </c>
      <c r="D42" s="19" t="n">
        <v>662</v>
      </c>
      <c r="E42" s="21" t="n">
        <v>40</v>
      </c>
      <c r="F42" s="19" t="n">
        <v>39</v>
      </c>
      <c r="G42" s="21" t="n">
        <v>0</v>
      </c>
      <c r="H42" s="21" t="n">
        <f aca="false">B42-PRODUCT(2,C42)</f>
        <v>7</v>
      </c>
      <c r="I42" s="21" t="n">
        <f aca="false">SUM(Table1[[#This Row],[B]],Table1[[#This Row],[Atomic Constraints]],Table1[[#This Row],[Soft Atomic Constraints]],Table1[[#This Row],[Disjunctive Constraints]],Table1[[#This Row],[Direct Successors]])</f>
        <v>772</v>
      </c>
      <c r="J42" s="19" t="s">
        <v>81</v>
      </c>
      <c r="K42" s="21" t="n">
        <v>9625792</v>
      </c>
      <c r="L42" s="21" t="n">
        <v>302.7477761</v>
      </c>
      <c r="M42" s="19" t="s">
        <v>81</v>
      </c>
      <c r="N42" s="21" t="n">
        <v>7293108</v>
      </c>
      <c r="O42" s="21" t="n">
        <v>302.8085748</v>
      </c>
      <c r="P42" s="19" t="s">
        <v>81</v>
      </c>
      <c r="Q42" s="21" t="n">
        <v>4321006</v>
      </c>
      <c r="R42" s="21" t="n">
        <v>300.175999999999</v>
      </c>
      <c r="S42" s="19" t="s">
        <v>101</v>
      </c>
      <c r="T42" s="21" t="n">
        <v>4311755</v>
      </c>
      <c r="U42" s="21" t="n">
        <v>133.3045812</v>
      </c>
      <c r="V42" s="19" t="s">
        <v>101</v>
      </c>
      <c r="W42" s="21" t="n">
        <v>4311755</v>
      </c>
      <c r="X42" s="21" t="n">
        <v>143.4536321</v>
      </c>
      <c r="Y42" s="23" t="s">
        <v>80</v>
      </c>
      <c r="Z42" s="23" t="n">
        <v>-333340</v>
      </c>
      <c r="AA42" s="21" t="n">
        <v>300.1467847</v>
      </c>
      <c r="AB42" s="23" t="s">
        <v>80</v>
      </c>
      <c r="AC42" s="23" t="n">
        <v>-333340</v>
      </c>
      <c r="AD42" s="21" t="n">
        <v>300.3270859</v>
      </c>
      <c r="AE42" s="23" t="s">
        <v>80</v>
      </c>
      <c r="AF42" s="23" t="n">
        <v>-333340</v>
      </c>
      <c r="AG42" s="21" t="n">
        <v>300.1241298</v>
      </c>
      <c r="AH42" s="19" t="s">
        <v>80</v>
      </c>
      <c r="AI42" s="21" t="n">
        <v>-333340</v>
      </c>
      <c r="AJ42" s="21" t="n">
        <v>300.0649144</v>
      </c>
      <c r="AK42" s="23" t="s">
        <v>80</v>
      </c>
      <c r="AL42" s="23" t="n">
        <v>-333340</v>
      </c>
      <c r="AM42" s="21" t="n">
        <v>300.0743239</v>
      </c>
      <c r="AN42" s="19" t="s">
        <v>80</v>
      </c>
      <c r="AO42" s="21" t="n">
        <v>-333340</v>
      </c>
      <c r="AP42" s="23" t="n">
        <v>300.0671934</v>
      </c>
      <c r="AQ42" s="23" t="s">
        <v>80</v>
      </c>
      <c r="AR42" s="23" t="n">
        <v>-333340</v>
      </c>
      <c r="AS42" s="21" t="n">
        <v>300.0695305</v>
      </c>
      <c r="AT42" s="19" t="s">
        <v>80</v>
      </c>
      <c r="AU42" s="21" t="n">
        <v>-333340</v>
      </c>
      <c r="AV42" s="23" t="n">
        <v>300.0666185</v>
      </c>
      <c r="AW42" s="23" t="s">
        <v>80</v>
      </c>
      <c r="AX42" s="23" t="n">
        <v>-333340</v>
      </c>
      <c r="AY42" s="21" t="n">
        <v>300.0583337</v>
      </c>
      <c r="AZ42" s="23" t="s">
        <v>80</v>
      </c>
      <c r="BA42" s="23" t="n">
        <v>-333340</v>
      </c>
      <c r="BB42" s="21" t="n">
        <v>300.2706285</v>
      </c>
      <c r="BC42" s="19" t="s">
        <v>80</v>
      </c>
      <c r="BD42" s="21" t="n">
        <v>-333340</v>
      </c>
      <c r="BE42" s="23" t="n">
        <v>300.1597779</v>
      </c>
      <c r="BF42" s="23" t="s">
        <v>80</v>
      </c>
      <c r="BG42" s="23" t="n">
        <v>-333340</v>
      </c>
      <c r="BH42" s="21" t="n">
        <v>300.1062662</v>
      </c>
      <c r="BI42" s="23" t="s">
        <v>80</v>
      </c>
      <c r="BJ42" s="21" t="n">
        <v>-333340</v>
      </c>
      <c r="BK42" s="23" t="n">
        <v>306.1457745</v>
      </c>
      <c r="BL42" s="23" t="s">
        <v>80</v>
      </c>
      <c r="BM42" s="23" t="n">
        <v>-333340</v>
      </c>
      <c r="BN42" s="21" t="n">
        <v>306.1169941</v>
      </c>
      <c r="BO42" s="19" t="s">
        <v>81</v>
      </c>
      <c r="BP42" s="21" t="n">
        <v>4321005</v>
      </c>
      <c r="BQ42" s="21" t="n">
        <v>300.014999999999</v>
      </c>
      <c r="BR42" s="25" t="s">
        <v>81</v>
      </c>
      <c r="BS42" s="21" t="n">
        <v>9644911</v>
      </c>
      <c r="BT42" s="21" t="n">
        <v>302.7419407</v>
      </c>
      <c r="BU42" s="25" t="s">
        <v>101</v>
      </c>
      <c r="BV42" s="21" t="n">
        <v>4311755</v>
      </c>
      <c r="BW42" s="21" t="n">
        <v>147.1477087</v>
      </c>
      <c r="BX42" s="21" t="s">
        <v>101</v>
      </c>
      <c r="BY42" s="21" t="n">
        <v>4311755</v>
      </c>
      <c r="BZ42" s="21" t="n">
        <v>63.0796586</v>
      </c>
    </row>
    <row r="43" customFormat="false" ht="15" hidden="false" customHeight="false" outlineLevel="0" collapsed="false">
      <c r="A43" s="27" t="s">
        <v>123</v>
      </c>
      <c r="B43" s="19" t="n">
        <v>80</v>
      </c>
      <c r="C43" s="21" t="n">
        <v>40</v>
      </c>
      <c r="D43" s="19" t="n">
        <v>370</v>
      </c>
      <c r="E43" s="29" t="n">
        <v>74</v>
      </c>
      <c r="F43" s="30" t="n">
        <v>195</v>
      </c>
      <c r="G43" s="29" t="n">
        <v>40</v>
      </c>
      <c r="H43" s="21" t="n">
        <f aca="false">B43-PRODUCT(2,C43)</f>
        <v>0</v>
      </c>
      <c r="I43" s="21" t="n">
        <f aca="false">SUM(Table1[[#This Row],[B]],Table1[[#This Row],[Atomic Constraints]],Table1[[#This Row],[Soft Atomic Constraints]],Table1[[#This Row],[Disjunctive Constraints]],Table1[[#This Row],[Direct Successors]])</f>
        <v>719</v>
      </c>
      <c r="J43" s="19" t="s">
        <v>81</v>
      </c>
      <c r="K43" s="21" t="n">
        <v>16031237</v>
      </c>
      <c r="L43" s="21" t="n">
        <v>304.5862415</v>
      </c>
      <c r="M43" s="19" t="s">
        <v>81</v>
      </c>
      <c r="N43" s="21" t="n">
        <v>17566362</v>
      </c>
      <c r="O43" s="21" t="n">
        <v>304.4291701</v>
      </c>
      <c r="P43" s="31" t="s">
        <v>81</v>
      </c>
      <c r="Q43" s="31" t="n">
        <v>38</v>
      </c>
      <c r="R43" s="31" t="n">
        <v>300.088</v>
      </c>
      <c r="S43" s="19" t="s">
        <v>101</v>
      </c>
      <c r="T43" s="21" t="n">
        <v>38</v>
      </c>
      <c r="U43" s="21" t="n">
        <v>132.3355853</v>
      </c>
      <c r="V43" s="19" t="s">
        <v>101</v>
      </c>
      <c r="W43" s="21" t="n">
        <v>38</v>
      </c>
      <c r="X43" s="21" t="n">
        <v>192.7954071</v>
      </c>
      <c r="Y43" s="23" t="s">
        <v>80</v>
      </c>
      <c r="Z43" s="23" t="n">
        <v>-518481</v>
      </c>
      <c r="AA43" s="21" t="n">
        <v>300.1625599</v>
      </c>
      <c r="AB43" s="23" t="s">
        <v>80</v>
      </c>
      <c r="AC43" s="23" t="n">
        <v>-518481</v>
      </c>
      <c r="AD43" s="21" t="n">
        <v>300.2161265</v>
      </c>
      <c r="AE43" s="23" t="s">
        <v>81</v>
      </c>
      <c r="AF43" s="23" t="n">
        <v>4109399</v>
      </c>
      <c r="AG43" s="21" t="n">
        <v>300.1332313</v>
      </c>
      <c r="AH43" s="19" t="s">
        <v>80</v>
      </c>
      <c r="AI43" s="21" t="n">
        <v>-518481</v>
      </c>
      <c r="AJ43" s="21" t="n">
        <v>300.0943198</v>
      </c>
      <c r="AK43" s="23" t="s">
        <v>80</v>
      </c>
      <c r="AL43" s="23" t="n">
        <v>-518481</v>
      </c>
      <c r="AM43" s="21" t="n">
        <v>300.0852818</v>
      </c>
      <c r="AN43" s="19" t="s">
        <v>80</v>
      </c>
      <c r="AO43" s="21" t="n">
        <v>-518481</v>
      </c>
      <c r="AP43" s="23" t="n">
        <v>300.2105117</v>
      </c>
      <c r="AQ43" s="23" t="s">
        <v>80</v>
      </c>
      <c r="AR43" s="23" t="n">
        <v>-518481</v>
      </c>
      <c r="AS43" s="21" t="n">
        <v>300.08633</v>
      </c>
      <c r="AT43" s="19" t="s">
        <v>80</v>
      </c>
      <c r="AU43" s="21" t="n">
        <v>-518481</v>
      </c>
      <c r="AV43" s="23" t="n">
        <v>300.0729043</v>
      </c>
      <c r="AW43" s="23" t="s">
        <v>80</v>
      </c>
      <c r="AX43" s="23" t="n">
        <v>-518481</v>
      </c>
      <c r="AY43" s="21" t="n">
        <v>300.0800038</v>
      </c>
      <c r="AZ43" s="23" t="s">
        <v>80</v>
      </c>
      <c r="BA43" s="23" t="n">
        <v>-518481</v>
      </c>
      <c r="BB43" s="21" t="n">
        <v>300.2220132</v>
      </c>
      <c r="BC43" s="19" t="s">
        <v>80</v>
      </c>
      <c r="BD43" s="21" t="n">
        <v>-518481</v>
      </c>
      <c r="BE43" s="23" t="n">
        <v>300.2356537</v>
      </c>
      <c r="BF43" s="23" t="s">
        <v>80</v>
      </c>
      <c r="BG43" s="23" t="n">
        <v>-518481</v>
      </c>
      <c r="BH43" s="21" t="n">
        <v>300.2078824</v>
      </c>
      <c r="BI43" s="23" t="s">
        <v>80</v>
      </c>
      <c r="BJ43" s="21" t="n">
        <v>-518481</v>
      </c>
      <c r="BK43" s="23" t="n">
        <v>306.2214382</v>
      </c>
      <c r="BL43" s="23" t="s">
        <v>80</v>
      </c>
      <c r="BM43" s="23" t="n">
        <v>-518481</v>
      </c>
      <c r="BN43" s="21" t="n">
        <v>306.1650093</v>
      </c>
      <c r="BO43" s="19" t="s">
        <v>81</v>
      </c>
      <c r="BP43" s="21" t="n">
        <v>38</v>
      </c>
      <c r="BQ43" s="21" t="n">
        <v>300.21</v>
      </c>
      <c r="BR43" s="25" t="s">
        <v>81</v>
      </c>
      <c r="BS43" s="21" t="n">
        <v>16535087</v>
      </c>
      <c r="BT43" s="21" t="n">
        <v>304.3016149</v>
      </c>
      <c r="BU43" s="25" t="s">
        <v>101</v>
      </c>
      <c r="BV43" s="21" t="n">
        <v>38</v>
      </c>
      <c r="BW43" s="21" t="n">
        <v>174.1133888</v>
      </c>
      <c r="BX43" s="21" t="s">
        <v>101</v>
      </c>
      <c r="BY43" s="21" t="n">
        <v>38</v>
      </c>
      <c r="BZ43" s="21" t="n">
        <v>63.0490856</v>
      </c>
    </row>
    <row r="44" customFormat="false" ht="15" hidden="false" customHeight="false" outlineLevel="0" collapsed="false">
      <c r="A44" s="27" t="s">
        <v>124</v>
      </c>
      <c r="B44" s="19" t="n">
        <v>80</v>
      </c>
      <c r="C44" s="21" t="n">
        <v>40</v>
      </c>
      <c r="D44" s="19" t="n">
        <v>1228</v>
      </c>
      <c r="E44" s="21" t="n">
        <v>51</v>
      </c>
      <c r="F44" s="19" t="n">
        <v>432</v>
      </c>
      <c r="G44" s="21" t="n">
        <v>0</v>
      </c>
      <c r="H44" s="21" t="n">
        <f aca="false">B44-PRODUCT(2,C44)</f>
        <v>0</v>
      </c>
      <c r="I44" s="21" t="n">
        <f aca="false">SUM(Table1[[#This Row],[B]],Table1[[#This Row],[Atomic Constraints]],Table1[[#This Row],[Soft Atomic Constraints]],Table1[[#This Row],[Disjunctive Constraints]],Table1[[#This Row],[Direct Successors]])</f>
        <v>1751</v>
      </c>
      <c r="J44" s="19" t="s">
        <v>81</v>
      </c>
      <c r="K44" s="21" t="n">
        <v>20612673</v>
      </c>
      <c r="L44" s="21" t="n">
        <v>304.1951975</v>
      </c>
      <c r="M44" s="19" t="s">
        <v>81</v>
      </c>
      <c r="N44" s="21" t="n">
        <v>20094110</v>
      </c>
      <c r="O44" s="21" t="n">
        <v>304.1435493</v>
      </c>
      <c r="P44" s="19" t="s">
        <v>81</v>
      </c>
      <c r="Q44" s="21" t="n">
        <v>14955535</v>
      </c>
      <c r="R44" s="21" t="n">
        <v>300.222</v>
      </c>
      <c r="S44" s="19" t="s">
        <v>101</v>
      </c>
      <c r="T44" s="21" t="n">
        <v>13413296</v>
      </c>
      <c r="U44" s="21" t="n">
        <v>269.7261804</v>
      </c>
      <c r="V44" s="19" t="s">
        <v>101</v>
      </c>
      <c r="W44" s="21" t="n">
        <v>13413296</v>
      </c>
      <c r="X44" s="21" t="n">
        <v>259.3050895</v>
      </c>
      <c r="Y44" s="23" t="s">
        <v>80</v>
      </c>
      <c r="Z44" s="23" t="n">
        <v>-518481</v>
      </c>
      <c r="AA44" s="21" t="n">
        <v>300.2450502</v>
      </c>
      <c r="AB44" s="23" t="s">
        <v>80</v>
      </c>
      <c r="AC44" s="23" t="n">
        <v>-518481</v>
      </c>
      <c r="AD44" s="21" t="n">
        <v>300.2637363</v>
      </c>
      <c r="AE44" s="23" t="s">
        <v>81</v>
      </c>
      <c r="AF44" s="23" t="n">
        <v>20638897</v>
      </c>
      <c r="AG44" s="21" t="n">
        <v>300.0944768</v>
      </c>
      <c r="AH44" s="19" t="s">
        <v>80</v>
      </c>
      <c r="AI44" s="21" t="n">
        <v>-518481</v>
      </c>
      <c r="AJ44" s="21" t="n">
        <v>300.0940019</v>
      </c>
      <c r="AK44" s="23" t="s">
        <v>80</v>
      </c>
      <c r="AL44" s="23" t="n">
        <v>-518481</v>
      </c>
      <c r="AM44" s="21" t="n">
        <v>300.088792</v>
      </c>
      <c r="AN44" s="19" t="s">
        <v>80</v>
      </c>
      <c r="AO44" s="21" t="n">
        <v>-518481</v>
      </c>
      <c r="AP44" s="23" t="n">
        <v>300.1065094</v>
      </c>
      <c r="AQ44" s="23" t="s">
        <v>80</v>
      </c>
      <c r="AR44" s="23" t="n">
        <v>-518481</v>
      </c>
      <c r="AS44" s="21" t="n">
        <v>300.0846495</v>
      </c>
      <c r="AT44" s="19" t="s">
        <v>80</v>
      </c>
      <c r="AU44" s="21" t="n">
        <v>-518481</v>
      </c>
      <c r="AV44" s="23" t="n">
        <v>300.0809111</v>
      </c>
      <c r="AW44" s="23" t="s">
        <v>80</v>
      </c>
      <c r="AX44" s="23" t="n">
        <v>-518481</v>
      </c>
      <c r="AY44" s="21" t="n">
        <v>300.0892775</v>
      </c>
      <c r="AZ44" s="23" t="s">
        <v>80</v>
      </c>
      <c r="BA44" s="23" t="n">
        <v>-518481</v>
      </c>
      <c r="BB44" s="21" t="n">
        <v>300.1299157</v>
      </c>
      <c r="BC44" s="19" t="s">
        <v>80</v>
      </c>
      <c r="BD44" s="21" t="n">
        <v>-518481</v>
      </c>
      <c r="BE44" s="23" t="n">
        <v>300.3524687</v>
      </c>
      <c r="BF44" s="23" t="s">
        <v>80</v>
      </c>
      <c r="BG44" s="23" t="n">
        <v>-518481</v>
      </c>
      <c r="BH44" s="21" t="n">
        <v>300.1543306</v>
      </c>
      <c r="BI44" s="23" t="s">
        <v>80</v>
      </c>
      <c r="BJ44" s="21" t="n">
        <v>-518481</v>
      </c>
      <c r="BK44" s="23" t="n">
        <v>306.2519392</v>
      </c>
      <c r="BL44" s="23" t="s">
        <v>80</v>
      </c>
      <c r="BM44" s="23" t="n">
        <v>-518481</v>
      </c>
      <c r="BN44" s="21" t="n">
        <v>306.1833682</v>
      </c>
      <c r="BO44" s="19" t="s">
        <v>81</v>
      </c>
      <c r="BP44" s="21" t="n">
        <v>14443131</v>
      </c>
      <c r="BQ44" s="21" t="n">
        <v>300.136</v>
      </c>
      <c r="BR44" s="25" t="s">
        <v>81</v>
      </c>
      <c r="BS44" s="21" t="n">
        <v>19115384</v>
      </c>
      <c r="BT44" s="21" t="n">
        <v>304.035535</v>
      </c>
      <c r="BU44" s="25" t="s">
        <v>101</v>
      </c>
      <c r="BV44" s="21" t="n">
        <v>13413296</v>
      </c>
      <c r="BW44" s="21" t="n">
        <v>167.4629127</v>
      </c>
      <c r="BX44" s="21" t="s">
        <v>101</v>
      </c>
      <c r="BY44" s="21" t="n">
        <v>13413296</v>
      </c>
      <c r="BZ44" s="21" t="n">
        <v>62.9471212</v>
      </c>
    </row>
    <row r="45" customFormat="false" ht="15" hidden="false" customHeight="false" outlineLevel="0" collapsed="false">
      <c r="A45" s="27" t="s">
        <v>125</v>
      </c>
      <c r="B45" s="19" t="n">
        <v>64</v>
      </c>
      <c r="C45" s="21" t="n">
        <v>32</v>
      </c>
      <c r="D45" s="19" t="n">
        <v>546</v>
      </c>
      <c r="E45" s="21" t="n">
        <v>38</v>
      </c>
      <c r="F45" s="19" t="n">
        <v>46</v>
      </c>
      <c r="G45" s="21" t="n">
        <v>0</v>
      </c>
      <c r="H45" s="21" t="n">
        <f aca="false">B45-PRODUCT(2,C45)</f>
        <v>0</v>
      </c>
      <c r="I45" s="21" t="n">
        <f aca="false">SUM(Table1[[#This Row],[B]],Table1[[#This Row],[Atomic Constraints]],Table1[[#This Row],[Soft Atomic Constraints]],Table1[[#This Row],[Disjunctive Constraints]],Table1[[#This Row],[Direct Successors]])</f>
        <v>662</v>
      </c>
      <c r="J45" s="19" t="s">
        <v>81</v>
      </c>
      <c r="K45" s="21" t="n">
        <v>6896845</v>
      </c>
      <c r="L45" s="21" t="n">
        <v>302.9737375</v>
      </c>
      <c r="M45" s="19" t="s">
        <v>81</v>
      </c>
      <c r="N45" s="21" t="n">
        <v>7908497</v>
      </c>
      <c r="O45" s="21" t="n">
        <v>302.816771</v>
      </c>
      <c r="P45" s="19" t="s">
        <v>81</v>
      </c>
      <c r="Q45" s="21" t="n">
        <v>2110352</v>
      </c>
      <c r="R45" s="21" t="n">
        <v>300.192999999999</v>
      </c>
      <c r="S45" s="19" t="s">
        <v>101</v>
      </c>
      <c r="T45" s="21" t="n">
        <v>2110350</v>
      </c>
      <c r="U45" s="21" t="n">
        <v>85.2151511</v>
      </c>
      <c r="V45" s="19" t="s">
        <v>101</v>
      </c>
      <c r="W45" s="21" t="n">
        <v>2110350</v>
      </c>
      <c r="X45" s="21" t="n">
        <v>96.5358895</v>
      </c>
      <c r="Y45" s="23" t="s">
        <v>80</v>
      </c>
      <c r="Z45" s="23" t="n">
        <v>-266305</v>
      </c>
      <c r="AA45" s="21" t="n">
        <v>300.1516792</v>
      </c>
      <c r="AB45" s="23" t="s">
        <v>80</v>
      </c>
      <c r="AC45" s="23" t="n">
        <v>-266305</v>
      </c>
      <c r="AD45" s="21" t="n">
        <v>300.5128499</v>
      </c>
      <c r="AE45" s="23" t="s">
        <v>81</v>
      </c>
      <c r="AF45" s="23" t="n">
        <v>8452759</v>
      </c>
      <c r="AG45" s="21" t="n">
        <v>300.1194985</v>
      </c>
      <c r="AH45" s="19" t="s">
        <v>80</v>
      </c>
      <c r="AI45" s="21" t="n">
        <v>-266305</v>
      </c>
      <c r="AJ45" s="21" t="n">
        <v>300.064182</v>
      </c>
      <c r="AK45" s="23" t="s">
        <v>80</v>
      </c>
      <c r="AL45" s="23" t="n">
        <v>-266305</v>
      </c>
      <c r="AM45" s="21" t="n">
        <v>300.0634518</v>
      </c>
      <c r="AN45" s="19" t="s">
        <v>80</v>
      </c>
      <c r="AO45" s="21" t="n">
        <v>-266305</v>
      </c>
      <c r="AP45" s="23" t="n">
        <v>300.0805564</v>
      </c>
      <c r="AQ45" s="23" t="s">
        <v>80</v>
      </c>
      <c r="AR45" s="23" t="n">
        <v>-266305</v>
      </c>
      <c r="AS45" s="21" t="n">
        <v>300.0598614</v>
      </c>
      <c r="AT45" s="19" t="s">
        <v>80</v>
      </c>
      <c r="AU45" s="21" t="n">
        <v>-266305</v>
      </c>
      <c r="AV45" s="23" t="n">
        <v>300.0588674</v>
      </c>
      <c r="AW45" s="23" t="s">
        <v>80</v>
      </c>
      <c r="AX45" s="23" t="n">
        <v>-266305</v>
      </c>
      <c r="AY45" s="21" t="n">
        <v>300.0682968</v>
      </c>
      <c r="AZ45" s="23" t="s">
        <v>80</v>
      </c>
      <c r="BA45" s="23" t="n">
        <v>-266305</v>
      </c>
      <c r="BB45" s="21" t="n">
        <v>300.1708435</v>
      </c>
      <c r="BC45" s="19" t="s">
        <v>80</v>
      </c>
      <c r="BD45" s="21" t="n">
        <v>-266305</v>
      </c>
      <c r="BE45" s="23" t="n">
        <v>300.1454197</v>
      </c>
      <c r="BF45" s="23" t="s">
        <v>80</v>
      </c>
      <c r="BG45" s="23" t="n">
        <v>-266305</v>
      </c>
      <c r="BH45" s="21" t="n">
        <v>300.1831433</v>
      </c>
      <c r="BI45" s="23" t="s">
        <v>80</v>
      </c>
      <c r="BJ45" s="21" t="n">
        <v>-266305</v>
      </c>
      <c r="BK45" s="23" t="n">
        <v>306.177218</v>
      </c>
      <c r="BL45" s="23" t="s">
        <v>80</v>
      </c>
      <c r="BM45" s="23" t="n">
        <v>-266305</v>
      </c>
      <c r="BN45" s="21" t="n">
        <v>306.1896498</v>
      </c>
      <c r="BO45" s="19" t="s">
        <v>81</v>
      </c>
      <c r="BP45" s="21" t="n">
        <v>2110352</v>
      </c>
      <c r="BQ45" s="21" t="n">
        <v>300.178999999998</v>
      </c>
      <c r="BR45" s="25" t="s">
        <v>81</v>
      </c>
      <c r="BS45" s="21" t="n">
        <v>7928723</v>
      </c>
      <c r="BT45" s="21" t="n">
        <v>302.8236495</v>
      </c>
      <c r="BU45" s="25" t="s">
        <v>101</v>
      </c>
      <c r="BV45" s="21" t="n">
        <v>2110350</v>
      </c>
      <c r="BW45" s="21" t="n">
        <v>132.5195139</v>
      </c>
      <c r="BX45" s="21" t="s">
        <v>101</v>
      </c>
      <c r="BY45" s="21" t="n">
        <v>2110350</v>
      </c>
      <c r="BZ45" s="21" t="n">
        <v>58.416386</v>
      </c>
    </row>
    <row r="46" customFormat="false" ht="15" hidden="false" customHeight="false" outlineLevel="0" collapsed="false">
      <c r="A46" s="27" t="s">
        <v>126</v>
      </c>
      <c r="B46" s="19" t="n">
        <v>70</v>
      </c>
      <c r="C46" s="21" t="n">
        <v>35</v>
      </c>
      <c r="D46" s="19" t="n">
        <v>597</v>
      </c>
      <c r="E46" s="21" t="n">
        <v>50</v>
      </c>
      <c r="F46" s="19" t="n">
        <v>114</v>
      </c>
      <c r="G46" s="21" t="n">
        <v>0</v>
      </c>
      <c r="H46" s="21" t="n">
        <f aca="false">B46-PRODUCT(2,C46)</f>
        <v>0</v>
      </c>
      <c r="I46" s="21" t="n">
        <f aca="false">SUM(Table1[[#This Row],[B]],Table1[[#This Row],[Atomic Constraints]],Table1[[#This Row],[Soft Atomic Constraints]],Table1[[#This Row],[Disjunctive Constraints]],Table1[[#This Row],[Direct Successors]])</f>
        <v>796</v>
      </c>
      <c r="J46" s="19" t="s">
        <v>81</v>
      </c>
      <c r="K46" s="21" t="n">
        <v>11390909</v>
      </c>
      <c r="L46" s="21" t="n">
        <v>303.4638136</v>
      </c>
      <c r="M46" s="19" t="s">
        <v>81</v>
      </c>
      <c r="N46" s="21" t="n">
        <v>11739522</v>
      </c>
      <c r="O46" s="21" t="n">
        <v>303.4074448</v>
      </c>
      <c r="P46" s="19" t="s">
        <v>81</v>
      </c>
      <c r="Q46" s="21" t="n">
        <v>2073610</v>
      </c>
      <c r="R46" s="21" t="n">
        <v>300.216</v>
      </c>
      <c r="S46" s="19" t="s">
        <v>101</v>
      </c>
      <c r="T46" s="21" t="n">
        <v>2073470</v>
      </c>
      <c r="U46" s="21" t="n">
        <v>106.8708341</v>
      </c>
      <c r="V46" s="19" t="s">
        <v>101</v>
      </c>
      <c r="W46" s="21" t="n">
        <v>2073470</v>
      </c>
      <c r="X46" s="21" t="n">
        <v>166.8258349</v>
      </c>
      <c r="Y46" s="23" t="s">
        <v>80</v>
      </c>
      <c r="Z46" s="23" t="n">
        <v>-347971</v>
      </c>
      <c r="AA46" s="21" t="n">
        <v>300.1624532</v>
      </c>
      <c r="AB46" s="23" t="s">
        <v>80</v>
      </c>
      <c r="AC46" s="23" t="n">
        <v>-347971</v>
      </c>
      <c r="AD46" s="21" t="n">
        <v>300.5418828</v>
      </c>
      <c r="AE46" s="23" t="s">
        <v>80</v>
      </c>
      <c r="AF46" s="23" t="n">
        <v>-347971</v>
      </c>
      <c r="AG46" s="21" t="n">
        <v>300.1587716</v>
      </c>
      <c r="AH46" s="19" t="s">
        <v>80</v>
      </c>
      <c r="AI46" s="21" t="n">
        <v>-347971</v>
      </c>
      <c r="AJ46" s="21" t="n">
        <v>300.0635798</v>
      </c>
      <c r="AK46" s="23" t="s">
        <v>80</v>
      </c>
      <c r="AL46" s="23" t="n">
        <v>-347971</v>
      </c>
      <c r="AM46" s="21" t="n">
        <v>300.0856543</v>
      </c>
      <c r="AN46" s="19" t="s">
        <v>80</v>
      </c>
      <c r="AO46" s="21" t="n">
        <v>-347971</v>
      </c>
      <c r="AP46" s="23" t="n">
        <v>300.0684141</v>
      </c>
      <c r="AQ46" s="23" t="s">
        <v>80</v>
      </c>
      <c r="AR46" s="23" t="n">
        <v>-347971</v>
      </c>
      <c r="AS46" s="21" t="n">
        <v>300.0782554</v>
      </c>
      <c r="AT46" s="19" t="s">
        <v>80</v>
      </c>
      <c r="AU46" s="21" t="n">
        <v>-347971</v>
      </c>
      <c r="AV46" s="23" t="n">
        <v>300.0827436</v>
      </c>
      <c r="AW46" s="23" t="s">
        <v>80</v>
      </c>
      <c r="AX46" s="23" t="n">
        <v>-347971</v>
      </c>
      <c r="AY46" s="21" t="n">
        <v>300.0723023</v>
      </c>
      <c r="AZ46" s="23" t="s">
        <v>80</v>
      </c>
      <c r="BA46" s="23" t="n">
        <v>-347971</v>
      </c>
      <c r="BB46" s="21" t="n">
        <v>300.4596457</v>
      </c>
      <c r="BC46" s="19" t="s">
        <v>80</v>
      </c>
      <c r="BD46" s="21" t="n">
        <v>-347971</v>
      </c>
      <c r="BE46" s="23" t="n">
        <v>300.1283015</v>
      </c>
      <c r="BF46" s="23" t="s">
        <v>80</v>
      </c>
      <c r="BG46" s="23" t="n">
        <v>-347971</v>
      </c>
      <c r="BH46" s="21" t="n">
        <v>300.1285835</v>
      </c>
      <c r="BI46" s="23" t="s">
        <v>80</v>
      </c>
      <c r="BJ46" s="21" t="n">
        <v>-347971</v>
      </c>
      <c r="BK46" s="23" t="n">
        <v>306.2159529</v>
      </c>
      <c r="BL46" s="23" t="s">
        <v>80</v>
      </c>
      <c r="BM46" s="23" t="n">
        <v>-347971</v>
      </c>
      <c r="BN46" s="21" t="n">
        <v>306.2499258</v>
      </c>
      <c r="BO46" s="19" t="s">
        <v>81</v>
      </c>
      <c r="BP46" s="21" t="n">
        <v>2073470</v>
      </c>
      <c r="BQ46" s="21" t="n">
        <v>300.214</v>
      </c>
      <c r="BR46" s="25" t="s">
        <v>81</v>
      </c>
      <c r="BS46" s="21" t="n">
        <v>10015071</v>
      </c>
      <c r="BT46" s="21" t="n">
        <v>303.2756359</v>
      </c>
      <c r="BU46" s="25" t="s">
        <v>101</v>
      </c>
      <c r="BV46" s="21" t="n">
        <v>2073470</v>
      </c>
      <c r="BW46" s="21" t="n">
        <v>113.2668688</v>
      </c>
      <c r="BX46" s="21" t="s">
        <v>101</v>
      </c>
      <c r="BY46" s="21" t="n">
        <v>2073470</v>
      </c>
      <c r="BZ46" s="21" t="n">
        <v>58.3738419</v>
      </c>
    </row>
    <row r="47" customFormat="false" ht="15" hidden="false" customHeight="false" outlineLevel="0" collapsed="false">
      <c r="A47" s="27" t="s">
        <v>127</v>
      </c>
      <c r="B47" s="19" t="n">
        <v>68</v>
      </c>
      <c r="C47" s="21" t="n">
        <v>34</v>
      </c>
      <c r="D47" s="19" t="n">
        <v>611</v>
      </c>
      <c r="E47" s="21" t="n">
        <v>41</v>
      </c>
      <c r="F47" s="19" t="n">
        <v>69</v>
      </c>
      <c r="G47" s="21" t="n">
        <v>0</v>
      </c>
      <c r="H47" s="21" t="n">
        <f aca="false">B47-PRODUCT(2,C47)</f>
        <v>0</v>
      </c>
      <c r="I47" s="21" t="n">
        <f aca="false">SUM(Table1[[#This Row],[B]],Table1[[#This Row],[Atomic Constraints]],Table1[[#This Row],[Soft Atomic Constraints]],Table1[[#This Row],[Disjunctive Constraints]],Table1[[#This Row],[Direct Successors]])</f>
        <v>755</v>
      </c>
      <c r="J47" s="19" t="s">
        <v>81</v>
      </c>
      <c r="K47" s="21" t="n">
        <v>10476709</v>
      </c>
      <c r="L47" s="21" t="n">
        <v>303.156217</v>
      </c>
      <c r="M47" s="19" t="s">
        <v>81</v>
      </c>
      <c r="N47" s="21" t="n">
        <v>10439043</v>
      </c>
      <c r="O47" s="21" t="n">
        <v>303.1618008</v>
      </c>
      <c r="P47" s="19" t="s">
        <v>81</v>
      </c>
      <c r="Q47" s="21" t="n">
        <v>2856017</v>
      </c>
      <c r="R47" s="21" t="n">
        <v>300.212</v>
      </c>
      <c r="S47" s="19" t="s">
        <v>101</v>
      </c>
      <c r="T47" s="21" t="n">
        <v>2851600</v>
      </c>
      <c r="U47" s="21" t="n">
        <v>134.5853223</v>
      </c>
      <c r="V47" s="19" t="s">
        <v>101</v>
      </c>
      <c r="W47" s="21" t="n">
        <v>2851600</v>
      </c>
      <c r="X47" s="21" t="n">
        <v>102.9164649</v>
      </c>
      <c r="Y47" s="23" t="s">
        <v>80</v>
      </c>
      <c r="Z47" s="23" t="n">
        <v>-319125</v>
      </c>
      <c r="AA47" s="21" t="n">
        <v>300.235965</v>
      </c>
      <c r="AB47" s="23" t="s">
        <v>80</v>
      </c>
      <c r="AC47" s="23" t="n">
        <v>-319125</v>
      </c>
      <c r="AD47" s="21" t="n">
        <v>300.403746</v>
      </c>
      <c r="AE47" s="23" t="s">
        <v>80</v>
      </c>
      <c r="AF47" s="23" t="n">
        <v>-319125</v>
      </c>
      <c r="AG47" s="21" t="n">
        <v>300.1719962</v>
      </c>
      <c r="AH47" s="19" t="s">
        <v>80</v>
      </c>
      <c r="AI47" s="21" t="n">
        <v>-319125</v>
      </c>
      <c r="AJ47" s="21" t="n">
        <v>300.0727295</v>
      </c>
      <c r="AK47" s="23" t="s">
        <v>80</v>
      </c>
      <c r="AL47" s="23" t="n">
        <v>-319125</v>
      </c>
      <c r="AM47" s="21" t="n">
        <v>300.0673109</v>
      </c>
      <c r="AN47" s="19" t="s">
        <v>80</v>
      </c>
      <c r="AO47" s="21" t="n">
        <v>-319125</v>
      </c>
      <c r="AP47" s="23" t="n">
        <v>300.2000764</v>
      </c>
      <c r="AQ47" s="23" t="s">
        <v>80</v>
      </c>
      <c r="AR47" s="23" t="n">
        <v>-319125</v>
      </c>
      <c r="AS47" s="21" t="n">
        <v>300.0613344</v>
      </c>
      <c r="AT47" s="19" t="s">
        <v>80</v>
      </c>
      <c r="AU47" s="21" t="n">
        <v>-319125</v>
      </c>
      <c r="AV47" s="23" t="n">
        <v>300.0545824</v>
      </c>
      <c r="AW47" s="23" t="s">
        <v>80</v>
      </c>
      <c r="AX47" s="23" t="n">
        <v>-319125</v>
      </c>
      <c r="AY47" s="21" t="n">
        <v>300.0843491</v>
      </c>
      <c r="AZ47" s="23" t="s">
        <v>80</v>
      </c>
      <c r="BA47" s="23" t="n">
        <v>-319125</v>
      </c>
      <c r="BB47" s="21" t="n">
        <v>300.123838</v>
      </c>
      <c r="BC47" s="19" t="s">
        <v>80</v>
      </c>
      <c r="BD47" s="21" t="n">
        <v>-319125</v>
      </c>
      <c r="BE47" s="23" t="n">
        <v>300.1014445</v>
      </c>
      <c r="BF47" s="23" t="s">
        <v>80</v>
      </c>
      <c r="BG47" s="23" t="n">
        <v>-319125</v>
      </c>
      <c r="BH47" s="21" t="n">
        <v>300.1342744</v>
      </c>
      <c r="BI47" s="23" t="s">
        <v>80</v>
      </c>
      <c r="BJ47" s="21" t="n">
        <v>-319125</v>
      </c>
      <c r="BK47" s="23" t="n">
        <v>306.1534709</v>
      </c>
      <c r="BL47" s="23" t="s">
        <v>80</v>
      </c>
      <c r="BM47" s="23" t="n">
        <v>-319125</v>
      </c>
      <c r="BN47" s="21" t="n">
        <v>306.2870505</v>
      </c>
      <c r="BO47" s="19" t="s">
        <v>81</v>
      </c>
      <c r="BP47" s="21" t="n">
        <v>2856155</v>
      </c>
      <c r="BQ47" s="21" t="n">
        <v>300.217999999997</v>
      </c>
      <c r="BR47" s="25" t="s">
        <v>81</v>
      </c>
      <c r="BS47" s="21" t="n">
        <v>9186271</v>
      </c>
      <c r="BT47" s="21" t="n">
        <v>303.0647918</v>
      </c>
      <c r="BU47" s="25" t="s">
        <v>101</v>
      </c>
      <c r="BV47" s="21" t="n">
        <v>2851600</v>
      </c>
      <c r="BW47" s="21" t="n">
        <v>127.3449354</v>
      </c>
      <c r="BX47" s="21" t="s">
        <v>101</v>
      </c>
      <c r="BY47" s="21" t="n">
        <v>2851600</v>
      </c>
      <c r="BZ47" s="21" t="n">
        <v>58.2473486</v>
      </c>
    </row>
    <row r="48" customFormat="false" ht="15" hidden="false" customHeight="false" outlineLevel="0" collapsed="false">
      <c r="A48" s="27" t="s">
        <v>128</v>
      </c>
      <c r="B48" s="19" t="n">
        <v>70</v>
      </c>
      <c r="C48" s="21" t="n">
        <v>35</v>
      </c>
      <c r="D48" s="19" t="n">
        <v>514</v>
      </c>
      <c r="E48" s="21" t="n">
        <v>49</v>
      </c>
      <c r="F48" s="19" t="n">
        <v>116</v>
      </c>
      <c r="G48" s="21" t="n">
        <v>0</v>
      </c>
      <c r="H48" s="21" t="n">
        <f aca="false">B48-PRODUCT(2,C48)</f>
        <v>0</v>
      </c>
      <c r="I48" s="21" t="n">
        <f aca="false">SUM(Table1[[#This Row],[B]],Table1[[#This Row],[Atomic Constraints]],Table1[[#This Row],[Soft Atomic Constraints]],Table1[[#This Row],[Disjunctive Constraints]],Table1[[#This Row],[Direct Successors]])</f>
        <v>714</v>
      </c>
      <c r="J48" s="19" t="s">
        <v>81</v>
      </c>
      <c r="K48" s="21" t="n">
        <v>11112025</v>
      </c>
      <c r="L48" s="21" t="n">
        <v>305.2978633</v>
      </c>
      <c r="M48" s="19" t="s">
        <v>81</v>
      </c>
      <c r="N48" s="21" t="n">
        <v>11410174</v>
      </c>
      <c r="O48" s="21" t="n">
        <v>303.3190881</v>
      </c>
      <c r="P48" s="31" t="s">
        <v>81</v>
      </c>
      <c r="Q48" s="31" t="n">
        <v>1387400</v>
      </c>
      <c r="R48" s="31" t="n">
        <v>300.217999999997</v>
      </c>
      <c r="S48" s="19" t="s">
        <v>101</v>
      </c>
      <c r="T48" s="21" t="n">
        <v>1387400</v>
      </c>
      <c r="U48" s="21" t="n">
        <v>110.6069741</v>
      </c>
      <c r="V48" s="19" t="s">
        <v>101</v>
      </c>
      <c r="W48" s="21" t="n">
        <v>1387400</v>
      </c>
      <c r="X48" s="21" t="n">
        <v>114.0505267</v>
      </c>
      <c r="Y48" s="23" t="s">
        <v>80</v>
      </c>
      <c r="Z48" s="23" t="n">
        <v>-347971</v>
      </c>
      <c r="AA48" s="21" t="n">
        <v>300.1821162</v>
      </c>
      <c r="AB48" s="23" t="s">
        <v>80</v>
      </c>
      <c r="AC48" s="23" t="n">
        <v>-347971</v>
      </c>
      <c r="AD48" s="21" t="n">
        <v>300.4176509</v>
      </c>
      <c r="AE48" s="23" t="s">
        <v>80</v>
      </c>
      <c r="AF48" s="23" t="n">
        <v>-347971</v>
      </c>
      <c r="AG48" s="21" t="n">
        <v>300.2636048</v>
      </c>
      <c r="AH48" s="19" t="s">
        <v>80</v>
      </c>
      <c r="AI48" s="21" t="n">
        <v>-347971</v>
      </c>
      <c r="AJ48" s="21" t="n">
        <v>300.0776333</v>
      </c>
      <c r="AK48" s="23" t="s">
        <v>80</v>
      </c>
      <c r="AL48" s="23" t="n">
        <v>-347971</v>
      </c>
      <c r="AM48" s="21" t="n">
        <v>300.0747372</v>
      </c>
      <c r="AN48" s="19" t="s">
        <v>80</v>
      </c>
      <c r="AO48" s="21" t="n">
        <v>-347971</v>
      </c>
      <c r="AP48" s="23" t="n">
        <v>300.0754632</v>
      </c>
      <c r="AQ48" s="23" t="s">
        <v>80</v>
      </c>
      <c r="AR48" s="23" t="n">
        <v>-347971</v>
      </c>
      <c r="AS48" s="21" t="n">
        <v>300.065133</v>
      </c>
      <c r="AT48" s="19" t="s">
        <v>80</v>
      </c>
      <c r="AU48" s="21" t="n">
        <v>-347971</v>
      </c>
      <c r="AV48" s="23" t="n">
        <v>300.0671963</v>
      </c>
      <c r="AW48" s="23" t="s">
        <v>80</v>
      </c>
      <c r="AX48" s="23" t="n">
        <v>-347971</v>
      </c>
      <c r="AY48" s="21" t="n">
        <v>300.0761294</v>
      </c>
      <c r="AZ48" s="23" t="s">
        <v>80</v>
      </c>
      <c r="BA48" s="23" t="n">
        <v>-347971</v>
      </c>
      <c r="BB48" s="21" t="n">
        <v>300.1704897</v>
      </c>
      <c r="BC48" s="19" t="s">
        <v>80</v>
      </c>
      <c r="BD48" s="21" t="n">
        <v>-347971</v>
      </c>
      <c r="BE48" s="23" t="n">
        <v>300.1755688</v>
      </c>
      <c r="BF48" s="23" t="s">
        <v>80</v>
      </c>
      <c r="BG48" s="23" t="n">
        <v>-347971</v>
      </c>
      <c r="BH48" s="21" t="n">
        <v>300.1850604</v>
      </c>
      <c r="BI48" s="23" t="s">
        <v>80</v>
      </c>
      <c r="BJ48" s="21" t="n">
        <v>-347971</v>
      </c>
      <c r="BK48" s="23" t="n">
        <v>306.2638941</v>
      </c>
      <c r="BL48" s="23" t="s">
        <v>80</v>
      </c>
      <c r="BM48" s="23" t="n">
        <v>-347971</v>
      </c>
      <c r="BN48" s="21" t="n">
        <v>306.2988245</v>
      </c>
      <c r="BO48" s="19" t="s">
        <v>81</v>
      </c>
      <c r="BP48" s="21" t="n">
        <v>1387402</v>
      </c>
      <c r="BQ48" s="21" t="n">
        <v>300.255000000001</v>
      </c>
      <c r="BR48" s="25" t="s">
        <v>81</v>
      </c>
      <c r="BS48" s="21" t="n">
        <v>11062200</v>
      </c>
      <c r="BT48" s="21" t="n">
        <v>303.2919937</v>
      </c>
      <c r="BU48" s="25" t="s">
        <v>101</v>
      </c>
      <c r="BV48" s="21" t="n">
        <v>1387400</v>
      </c>
      <c r="BW48" s="21" t="n">
        <v>165.5773648</v>
      </c>
      <c r="BX48" s="21" t="s">
        <v>101</v>
      </c>
      <c r="BY48" s="21" t="n">
        <v>1387400</v>
      </c>
      <c r="BZ48" s="21" t="n">
        <v>58.149591</v>
      </c>
    </row>
    <row r="49" customFormat="false" ht="15" hidden="false" customHeight="false" outlineLevel="0" collapsed="false">
      <c r="A49" s="27" t="s">
        <v>129</v>
      </c>
      <c r="B49" s="19" t="n">
        <v>84</v>
      </c>
      <c r="C49" s="21" t="n">
        <v>42</v>
      </c>
      <c r="D49" s="19" t="n">
        <v>649</v>
      </c>
      <c r="E49" s="21" t="n">
        <v>65</v>
      </c>
      <c r="F49" s="19" t="n">
        <v>146</v>
      </c>
      <c r="G49" s="21" t="n">
        <v>0</v>
      </c>
      <c r="H49" s="21" t="n">
        <f aca="false">B49-PRODUCT(2,C49)</f>
        <v>0</v>
      </c>
      <c r="I49" s="21" t="n">
        <f aca="false">SUM(Table1[[#This Row],[B]],Table1[[#This Row],[Atomic Constraints]],Table1[[#This Row],[Soft Atomic Constraints]],Table1[[#This Row],[Disjunctive Constraints]],Table1[[#This Row],[Direct Successors]])</f>
        <v>902</v>
      </c>
      <c r="J49" s="19" t="s">
        <v>81</v>
      </c>
      <c r="K49" s="21" t="n">
        <v>25026242</v>
      </c>
      <c r="L49" s="21" t="n">
        <v>304.6171651</v>
      </c>
      <c r="M49" s="19" t="s">
        <v>80</v>
      </c>
      <c r="N49" s="21" t="n">
        <v>-599845</v>
      </c>
      <c r="O49" s="21" t="n">
        <v>304.6527138</v>
      </c>
      <c r="P49" s="19" t="s">
        <v>81</v>
      </c>
      <c r="Q49" s="21" t="n">
        <v>1801738</v>
      </c>
      <c r="R49" s="21" t="n">
        <v>300.318000000003</v>
      </c>
      <c r="S49" s="19" t="s">
        <v>81</v>
      </c>
      <c r="T49" s="21" t="n">
        <v>14350761</v>
      </c>
      <c r="U49" s="21" t="n">
        <v>301.7687786</v>
      </c>
      <c r="V49" s="19" t="s">
        <v>81</v>
      </c>
      <c r="W49" s="21" t="n">
        <v>18471388</v>
      </c>
      <c r="X49" s="21" t="n">
        <v>301.7526304</v>
      </c>
      <c r="Y49" s="23" t="s">
        <v>80</v>
      </c>
      <c r="Z49" s="23" t="n">
        <v>-599845</v>
      </c>
      <c r="AA49" s="21" t="n">
        <v>300.1777458</v>
      </c>
      <c r="AB49" s="23" t="s">
        <v>80</v>
      </c>
      <c r="AC49" s="23" t="n">
        <v>-599845</v>
      </c>
      <c r="AD49" s="21" t="n">
        <v>300.3267035</v>
      </c>
      <c r="AE49" s="23" t="s">
        <v>81</v>
      </c>
      <c r="AF49" s="23" t="n">
        <v>13099074</v>
      </c>
      <c r="AG49" s="21" t="n">
        <v>300.2035579</v>
      </c>
      <c r="AH49" s="19" t="s">
        <v>80</v>
      </c>
      <c r="AI49" s="21" t="n">
        <v>-599845</v>
      </c>
      <c r="AJ49" s="21" t="n">
        <v>300.0910761</v>
      </c>
      <c r="AK49" s="23" t="s">
        <v>80</v>
      </c>
      <c r="AL49" s="23" t="n">
        <v>-599845</v>
      </c>
      <c r="AM49" s="21" t="n">
        <v>300.0963404</v>
      </c>
      <c r="AN49" s="19" t="s">
        <v>80</v>
      </c>
      <c r="AO49" s="21" t="n">
        <v>-599845</v>
      </c>
      <c r="AP49" s="23" t="n">
        <v>300.0927421</v>
      </c>
      <c r="AQ49" s="23" t="s">
        <v>80</v>
      </c>
      <c r="AR49" s="23" t="n">
        <v>-599845</v>
      </c>
      <c r="AS49" s="21" t="n">
        <v>300.0844627</v>
      </c>
      <c r="AT49" s="19" t="s">
        <v>80</v>
      </c>
      <c r="AU49" s="21" t="n">
        <v>-599845</v>
      </c>
      <c r="AV49" s="23" t="n">
        <v>300.0879206</v>
      </c>
      <c r="AW49" s="23" t="s">
        <v>80</v>
      </c>
      <c r="AX49" s="23" t="n">
        <v>-599845</v>
      </c>
      <c r="AY49" s="21" t="n">
        <v>300.0886615</v>
      </c>
      <c r="AZ49" s="23" t="s">
        <v>80</v>
      </c>
      <c r="BA49" s="23" t="n">
        <v>-599845</v>
      </c>
      <c r="BB49" s="21" t="n">
        <v>300.1553634</v>
      </c>
      <c r="BC49" s="19" t="s">
        <v>80</v>
      </c>
      <c r="BD49" s="21" t="n">
        <v>-599845</v>
      </c>
      <c r="BE49" s="23" t="n">
        <v>300.2303728</v>
      </c>
      <c r="BF49" s="23" t="s">
        <v>80</v>
      </c>
      <c r="BG49" s="23" t="n">
        <v>-599845</v>
      </c>
      <c r="BH49" s="21" t="n">
        <v>300.1694075</v>
      </c>
      <c r="BI49" s="23" t="s">
        <v>80</v>
      </c>
      <c r="BJ49" s="21" t="n">
        <v>-599845</v>
      </c>
      <c r="BK49" s="23" t="n">
        <v>306.2994155</v>
      </c>
      <c r="BL49" s="23" t="s">
        <v>80</v>
      </c>
      <c r="BM49" s="23" t="n">
        <v>-599845</v>
      </c>
      <c r="BN49" s="21" t="n">
        <v>306.2830093</v>
      </c>
      <c r="BO49" s="19" t="s">
        <v>81</v>
      </c>
      <c r="BP49" s="21" t="n">
        <v>1801656</v>
      </c>
      <c r="BQ49" s="21" t="n">
        <v>300.308999999997</v>
      </c>
      <c r="BR49" s="28" t="s">
        <v>81</v>
      </c>
      <c r="BS49" s="21" t="n">
        <v>20885040</v>
      </c>
      <c r="BT49" s="21" t="n">
        <v>304.37116</v>
      </c>
      <c r="BU49" s="28" t="s">
        <v>81</v>
      </c>
      <c r="BV49" s="21" t="n">
        <v>9543781</v>
      </c>
      <c r="BW49" s="21" t="n">
        <v>302.4476078</v>
      </c>
      <c r="BX49" s="21" t="s">
        <v>101</v>
      </c>
      <c r="BY49" s="21" t="n">
        <v>1801654</v>
      </c>
      <c r="BZ49" s="21" t="n">
        <v>56.7345768</v>
      </c>
    </row>
    <row r="50" customFormat="false" ht="15" hidden="false" customHeight="false" outlineLevel="0" collapsed="false">
      <c r="A50" s="27" t="s">
        <v>130</v>
      </c>
      <c r="B50" s="19" t="n">
        <v>70</v>
      </c>
      <c r="C50" s="21" t="n">
        <v>35</v>
      </c>
      <c r="D50" s="19" t="n">
        <v>545</v>
      </c>
      <c r="E50" s="21" t="n">
        <v>50</v>
      </c>
      <c r="F50" s="19" t="n">
        <v>116</v>
      </c>
      <c r="G50" s="21" t="n">
        <v>0</v>
      </c>
      <c r="H50" s="21" t="n">
        <f aca="false">B50-PRODUCT(2,C50)</f>
        <v>0</v>
      </c>
      <c r="I50" s="21" t="n">
        <f aca="false">SUM(Table1[[#This Row],[B]],Table1[[#This Row],[Atomic Constraints]],Table1[[#This Row],[Soft Atomic Constraints]],Table1[[#This Row],[Disjunctive Constraints]],Table1[[#This Row],[Direct Successors]])</f>
        <v>746</v>
      </c>
      <c r="J50" s="19" t="s">
        <v>81</v>
      </c>
      <c r="K50" s="21" t="n">
        <v>11764360</v>
      </c>
      <c r="L50" s="21" t="n">
        <v>303.7972588</v>
      </c>
      <c r="M50" s="19" t="s">
        <v>81</v>
      </c>
      <c r="N50" s="21" t="n">
        <v>11415351</v>
      </c>
      <c r="O50" s="21" t="n">
        <v>303.3584375</v>
      </c>
      <c r="P50" s="19" t="s">
        <v>81</v>
      </c>
      <c r="Q50" s="21" t="n">
        <v>1387412</v>
      </c>
      <c r="R50" s="21" t="n">
        <v>300.178</v>
      </c>
      <c r="S50" s="19" t="s">
        <v>101</v>
      </c>
      <c r="T50" s="21" t="n">
        <v>1387400</v>
      </c>
      <c r="U50" s="21" t="n">
        <v>110.5405042</v>
      </c>
      <c r="V50" s="19" t="s">
        <v>101</v>
      </c>
      <c r="W50" s="21" t="n">
        <v>1387400</v>
      </c>
      <c r="X50" s="21" t="n">
        <v>104.956539</v>
      </c>
      <c r="Y50" s="23" t="s">
        <v>80</v>
      </c>
      <c r="Z50" s="23" t="n">
        <v>-347971</v>
      </c>
      <c r="AA50" s="21" t="n">
        <v>300.1852565</v>
      </c>
      <c r="AB50" s="23" t="s">
        <v>80</v>
      </c>
      <c r="AC50" s="23" t="n">
        <v>-347971</v>
      </c>
      <c r="AD50" s="21" t="n">
        <v>300.3408806</v>
      </c>
      <c r="AE50" s="23" t="s">
        <v>81</v>
      </c>
      <c r="AF50" s="23" t="n">
        <v>10342015</v>
      </c>
      <c r="AG50" s="21" t="n">
        <v>300.1319832</v>
      </c>
      <c r="AH50" s="19" t="s">
        <v>80</v>
      </c>
      <c r="AI50" s="21" t="n">
        <v>-347971</v>
      </c>
      <c r="AJ50" s="21" t="n">
        <v>300.0693372</v>
      </c>
      <c r="AK50" s="23" t="s">
        <v>80</v>
      </c>
      <c r="AL50" s="23" t="n">
        <v>-347971</v>
      </c>
      <c r="AM50" s="21" t="n">
        <v>300.0711371</v>
      </c>
      <c r="AN50" s="19" t="s">
        <v>80</v>
      </c>
      <c r="AO50" s="21" t="n">
        <v>-347971</v>
      </c>
      <c r="AP50" s="23" t="n">
        <v>300.0828965</v>
      </c>
      <c r="AQ50" s="23" t="s">
        <v>80</v>
      </c>
      <c r="AR50" s="23" t="n">
        <v>-347971</v>
      </c>
      <c r="AS50" s="21" t="n">
        <v>300.0748387</v>
      </c>
      <c r="AT50" s="19" t="s">
        <v>80</v>
      </c>
      <c r="AU50" s="21" t="n">
        <v>-347971</v>
      </c>
      <c r="AV50" s="23" t="n">
        <v>300.0726121</v>
      </c>
      <c r="AW50" s="23" t="s">
        <v>80</v>
      </c>
      <c r="AX50" s="23" t="n">
        <v>-347971</v>
      </c>
      <c r="AY50" s="21" t="n">
        <v>300.074219</v>
      </c>
      <c r="AZ50" s="23" t="s">
        <v>81</v>
      </c>
      <c r="BA50" s="23" t="n">
        <v>9666874</v>
      </c>
      <c r="BB50" s="21" t="n">
        <v>300.1445908</v>
      </c>
      <c r="BC50" s="19" t="s">
        <v>80</v>
      </c>
      <c r="BD50" s="21" t="n">
        <v>-347971</v>
      </c>
      <c r="BE50" s="23" t="n">
        <v>300.1395472</v>
      </c>
      <c r="BF50" s="23" t="s">
        <v>80</v>
      </c>
      <c r="BG50" s="23" t="n">
        <v>-347971</v>
      </c>
      <c r="BH50" s="21" t="n">
        <v>300.1608577</v>
      </c>
      <c r="BI50" s="23" t="s">
        <v>80</v>
      </c>
      <c r="BJ50" s="21" t="n">
        <v>-347971</v>
      </c>
      <c r="BK50" s="23" t="n">
        <v>306.1583371</v>
      </c>
      <c r="BL50" s="23" t="s">
        <v>80</v>
      </c>
      <c r="BM50" s="23" t="n">
        <v>-347971</v>
      </c>
      <c r="BN50" s="21" t="n">
        <v>306.1528342</v>
      </c>
      <c r="BO50" s="19" t="s">
        <v>81</v>
      </c>
      <c r="BP50" s="21" t="n">
        <v>1387400</v>
      </c>
      <c r="BQ50" s="21" t="n">
        <v>300.253999999997</v>
      </c>
      <c r="BR50" s="25" t="s">
        <v>81</v>
      </c>
      <c r="BS50" s="21" t="n">
        <v>8647618</v>
      </c>
      <c r="BT50" s="21" t="n">
        <v>303.3098099</v>
      </c>
      <c r="BU50" s="25" t="s">
        <v>101</v>
      </c>
      <c r="BV50" s="21" t="n">
        <v>1387400</v>
      </c>
      <c r="BW50" s="21" t="n">
        <v>112.5796671</v>
      </c>
      <c r="BX50" s="21" t="s">
        <v>101</v>
      </c>
      <c r="BY50" s="21" t="n">
        <v>1387400</v>
      </c>
      <c r="BZ50" s="21" t="n">
        <v>56.1839709</v>
      </c>
    </row>
    <row r="51" customFormat="false" ht="15" hidden="false" customHeight="false" outlineLevel="0" collapsed="false">
      <c r="A51" s="27" t="s">
        <v>131</v>
      </c>
      <c r="B51" s="19" t="n">
        <v>66</v>
      </c>
      <c r="C51" s="21" t="n">
        <v>33</v>
      </c>
      <c r="D51" s="19" t="n">
        <v>646</v>
      </c>
      <c r="E51" s="21" t="n">
        <v>41</v>
      </c>
      <c r="F51" s="19" t="n">
        <v>55</v>
      </c>
      <c r="G51" s="21" t="n">
        <v>0</v>
      </c>
      <c r="H51" s="21" t="n">
        <f aca="false">B51-PRODUCT(2,C51)</f>
        <v>0</v>
      </c>
      <c r="I51" s="21" t="n">
        <f aca="false">SUM(Table1[[#This Row],[B]],Table1[[#This Row],[Atomic Constraints]],Table1[[#This Row],[Soft Atomic Constraints]],Table1[[#This Row],[Disjunctive Constraints]],Table1[[#This Row],[Direct Successors]])</f>
        <v>775</v>
      </c>
      <c r="J51" s="19" t="s">
        <v>81</v>
      </c>
      <c r="K51" s="21" t="n">
        <v>9308459</v>
      </c>
      <c r="L51" s="21" t="n">
        <v>303.0051043</v>
      </c>
      <c r="M51" s="19" t="s">
        <v>81</v>
      </c>
      <c r="N51" s="21" t="n">
        <v>9330046</v>
      </c>
      <c r="O51" s="21" t="n">
        <v>302.9879378</v>
      </c>
      <c r="P51" s="31" t="s">
        <v>81</v>
      </c>
      <c r="Q51" s="31" t="n">
        <v>3182935</v>
      </c>
      <c r="R51" s="31" t="n">
        <v>300.108</v>
      </c>
      <c r="S51" s="19" t="s">
        <v>101</v>
      </c>
      <c r="T51" s="21" t="n">
        <v>3182935</v>
      </c>
      <c r="U51" s="21" t="n">
        <v>135.7170185</v>
      </c>
      <c r="V51" s="19" t="s">
        <v>101</v>
      </c>
      <c r="W51" s="21" t="n">
        <v>3182935</v>
      </c>
      <c r="X51" s="21" t="n">
        <v>161.2616735</v>
      </c>
      <c r="Y51" s="23" t="s">
        <v>80</v>
      </c>
      <c r="Z51" s="23" t="n">
        <v>-291919</v>
      </c>
      <c r="AA51" s="21" t="n">
        <v>300.1690848</v>
      </c>
      <c r="AB51" s="23" t="s">
        <v>80</v>
      </c>
      <c r="AC51" s="23" t="n">
        <v>-291919</v>
      </c>
      <c r="AD51" s="21" t="n">
        <v>300.6744795</v>
      </c>
      <c r="AE51" s="23" t="s">
        <v>81</v>
      </c>
      <c r="AF51" s="23" t="n">
        <v>9268795</v>
      </c>
      <c r="AG51" s="21" t="n">
        <v>300.1711493</v>
      </c>
      <c r="AH51" s="19" t="s">
        <v>80</v>
      </c>
      <c r="AI51" s="21" t="n">
        <v>-291919</v>
      </c>
      <c r="AJ51" s="21" t="n">
        <v>300.0657007</v>
      </c>
      <c r="AK51" s="23" t="s">
        <v>80</v>
      </c>
      <c r="AL51" s="23" t="n">
        <v>-291919</v>
      </c>
      <c r="AM51" s="21" t="n">
        <v>300.0588425</v>
      </c>
      <c r="AN51" s="19" t="s">
        <v>80</v>
      </c>
      <c r="AO51" s="21" t="n">
        <v>-291919</v>
      </c>
      <c r="AP51" s="23" t="n">
        <v>300.0705823</v>
      </c>
      <c r="AQ51" s="23" t="s">
        <v>80</v>
      </c>
      <c r="AR51" s="23" t="n">
        <v>-291919</v>
      </c>
      <c r="AS51" s="21" t="n">
        <v>300.071045</v>
      </c>
      <c r="AT51" s="19" t="s">
        <v>80</v>
      </c>
      <c r="AU51" s="21" t="n">
        <v>-291919</v>
      </c>
      <c r="AV51" s="23" t="n">
        <v>300.0630375</v>
      </c>
      <c r="AW51" s="23" t="s">
        <v>80</v>
      </c>
      <c r="AX51" s="23" t="n">
        <v>-291919</v>
      </c>
      <c r="AY51" s="21" t="n">
        <v>300.061534</v>
      </c>
      <c r="AZ51" s="23" t="s">
        <v>80</v>
      </c>
      <c r="BA51" s="23" t="n">
        <v>-291919</v>
      </c>
      <c r="BB51" s="21" t="n">
        <v>300.1585304</v>
      </c>
      <c r="BC51" s="19" t="s">
        <v>80</v>
      </c>
      <c r="BD51" s="21" t="n">
        <v>-291919</v>
      </c>
      <c r="BE51" s="23" t="n">
        <v>300.7491188</v>
      </c>
      <c r="BF51" s="23" t="s">
        <v>80</v>
      </c>
      <c r="BG51" s="23" t="n">
        <v>-291919</v>
      </c>
      <c r="BH51" s="21" t="n">
        <v>300.1265119</v>
      </c>
      <c r="BI51" s="23" t="s">
        <v>80</v>
      </c>
      <c r="BJ51" s="21" t="n">
        <v>-291919</v>
      </c>
      <c r="BK51" s="23" t="n">
        <v>306.1993272</v>
      </c>
      <c r="BL51" s="23" t="s">
        <v>80</v>
      </c>
      <c r="BM51" s="23" t="n">
        <v>-291919</v>
      </c>
      <c r="BN51" s="21" t="n">
        <v>306.1616528</v>
      </c>
      <c r="BO51" s="19" t="s">
        <v>81</v>
      </c>
      <c r="BP51" s="21" t="n">
        <v>3182935</v>
      </c>
      <c r="BQ51" s="21" t="n">
        <v>300.092999999999</v>
      </c>
      <c r="BR51" s="25" t="s">
        <v>81</v>
      </c>
      <c r="BS51" s="21" t="n">
        <v>7831510</v>
      </c>
      <c r="BT51" s="21" t="n">
        <v>302.9477509</v>
      </c>
      <c r="BU51" s="25" t="s">
        <v>101</v>
      </c>
      <c r="BV51" s="21" t="n">
        <v>3182935</v>
      </c>
      <c r="BW51" s="21" t="n">
        <v>153.8939093</v>
      </c>
      <c r="BX51" s="21" t="s">
        <v>101</v>
      </c>
      <c r="BY51" s="21" t="n">
        <v>3182935</v>
      </c>
      <c r="BZ51" s="21" t="n">
        <v>56.0628157</v>
      </c>
    </row>
    <row r="52" customFormat="false" ht="15" hidden="false" customHeight="false" outlineLevel="0" collapsed="false">
      <c r="A52" s="27" t="s">
        <v>132</v>
      </c>
      <c r="B52" s="19" t="n">
        <v>68</v>
      </c>
      <c r="C52" s="21" t="n">
        <v>34</v>
      </c>
      <c r="D52" s="19" t="n">
        <v>612</v>
      </c>
      <c r="E52" s="21" t="n">
        <v>40</v>
      </c>
      <c r="F52" s="19" t="n">
        <v>51</v>
      </c>
      <c r="G52" s="21" t="n">
        <v>0</v>
      </c>
      <c r="H52" s="21" t="n">
        <f aca="false">B52-PRODUCT(2,C52)</f>
        <v>0</v>
      </c>
      <c r="I52" s="21" t="n">
        <f aca="false">SUM(Table1[[#This Row],[B]],Table1[[#This Row],[Atomic Constraints]],Table1[[#This Row],[Soft Atomic Constraints]],Table1[[#This Row],[Disjunctive Constraints]],Table1[[#This Row],[Direct Successors]])</f>
        <v>737</v>
      </c>
      <c r="J52" s="19" t="s">
        <v>81</v>
      </c>
      <c r="K52" s="21" t="n">
        <v>10134545</v>
      </c>
      <c r="L52" s="21" t="n">
        <v>303.1468808</v>
      </c>
      <c r="M52" s="19" t="s">
        <v>81</v>
      </c>
      <c r="N52" s="21" t="n">
        <v>8543407</v>
      </c>
      <c r="O52" s="21" t="n">
        <v>303.1430147</v>
      </c>
      <c r="P52" s="19" t="s">
        <v>81</v>
      </c>
      <c r="Q52" s="21" t="n">
        <v>2856020</v>
      </c>
      <c r="R52" s="21" t="n">
        <v>300.132</v>
      </c>
      <c r="S52" s="19" t="s">
        <v>101</v>
      </c>
      <c r="T52" s="21" t="n">
        <v>2851600</v>
      </c>
      <c r="U52" s="21" t="n">
        <v>120.2852558</v>
      </c>
      <c r="V52" s="19" t="s">
        <v>101</v>
      </c>
      <c r="W52" s="21" t="n">
        <v>2851600</v>
      </c>
      <c r="X52" s="21" t="n">
        <v>93.7074026</v>
      </c>
      <c r="Y52" s="23" t="s">
        <v>80</v>
      </c>
      <c r="Z52" s="23" t="n">
        <v>-319125</v>
      </c>
      <c r="AA52" s="21" t="n">
        <v>300.209024</v>
      </c>
      <c r="AB52" s="23" t="s">
        <v>80</v>
      </c>
      <c r="AC52" s="23" t="n">
        <v>-319125</v>
      </c>
      <c r="AD52" s="21" t="n">
        <v>300.7364873</v>
      </c>
      <c r="AE52" s="23" t="s">
        <v>80</v>
      </c>
      <c r="AF52" s="23" t="n">
        <v>-319125</v>
      </c>
      <c r="AG52" s="21" t="n">
        <v>300.1630028</v>
      </c>
      <c r="AH52" s="19" t="s">
        <v>80</v>
      </c>
      <c r="AI52" s="21" t="n">
        <v>-319125</v>
      </c>
      <c r="AJ52" s="21" t="n">
        <v>300.0628551</v>
      </c>
      <c r="AK52" s="23" t="s">
        <v>80</v>
      </c>
      <c r="AL52" s="23" t="n">
        <v>-319125</v>
      </c>
      <c r="AM52" s="21" t="n">
        <v>300.0671183</v>
      </c>
      <c r="AN52" s="19" t="s">
        <v>80</v>
      </c>
      <c r="AO52" s="21" t="n">
        <v>-319125</v>
      </c>
      <c r="AP52" s="23" t="n">
        <v>300.0808872</v>
      </c>
      <c r="AQ52" s="23" t="s">
        <v>80</v>
      </c>
      <c r="AR52" s="23" t="n">
        <v>-319125</v>
      </c>
      <c r="AS52" s="21" t="n">
        <v>300.0616247</v>
      </c>
      <c r="AT52" s="19" t="s">
        <v>80</v>
      </c>
      <c r="AU52" s="21" t="n">
        <v>-319125</v>
      </c>
      <c r="AV52" s="23" t="n">
        <v>300.0640566</v>
      </c>
      <c r="AW52" s="23" t="s">
        <v>80</v>
      </c>
      <c r="AX52" s="23" t="n">
        <v>-319125</v>
      </c>
      <c r="AY52" s="21" t="n">
        <v>300.0625639</v>
      </c>
      <c r="AZ52" s="23" t="s">
        <v>80</v>
      </c>
      <c r="BA52" s="23" t="n">
        <v>-319125</v>
      </c>
      <c r="BB52" s="21" t="n">
        <v>300.7866123</v>
      </c>
      <c r="BC52" s="19" t="s">
        <v>80</v>
      </c>
      <c r="BD52" s="21" t="n">
        <v>-319125</v>
      </c>
      <c r="BE52" s="23" t="n">
        <v>300.2358154</v>
      </c>
      <c r="BF52" s="23" t="s">
        <v>80</v>
      </c>
      <c r="BG52" s="23" t="n">
        <v>-319125</v>
      </c>
      <c r="BH52" s="21" t="n">
        <v>300.0977421</v>
      </c>
      <c r="BI52" s="23" t="s">
        <v>80</v>
      </c>
      <c r="BJ52" s="21" t="n">
        <v>-319125</v>
      </c>
      <c r="BK52" s="23" t="n">
        <v>306.2239391</v>
      </c>
      <c r="BL52" s="23" t="s">
        <v>80</v>
      </c>
      <c r="BM52" s="23" t="n">
        <v>-319125</v>
      </c>
      <c r="BN52" s="21" t="n">
        <v>306.2840553</v>
      </c>
      <c r="BO52" s="19" t="s">
        <v>81</v>
      </c>
      <c r="BP52" s="21" t="n">
        <v>2851600</v>
      </c>
      <c r="BQ52" s="21" t="n">
        <v>300.118</v>
      </c>
      <c r="BR52" s="25" t="s">
        <v>81</v>
      </c>
      <c r="BS52" s="21" t="n">
        <v>8899724</v>
      </c>
      <c r="BT52" s="21" t="n">
        <v>303.1302016</v>
      </c>
      <c r="BU52" s="25" t="s">
        <v>101</v>
      </c>
      <c r="BV52" s="21" t="n">
        <v>2851600</v>
      </c>
      <c r="BW52" s="21" t="n">
        <v>109.0749461</v>
      </c>
      <c r="BX52" s="21" t="s">
        <v>101</v>
      </c>
      <c r="BY52" s="21" t="n">
        <v>2851600</v>
      </c>
      <c r="BZ52" s="21" t="n">
        <v>55.6989445</v>
      </c>
    </row>
    <row r="53" customFormat="false" ht="15" hidden="false" customHeight="false" outlineLevel="0" collapsed="false">
      <c r="A53" s="27" t="s">
        <v>133</v>
      </c>
      <c r="B53" s="19" t="n">
        <v>80</v>
      </c>
      <c r="C53" s="21" t="n">
        <v>40</v>
      </c>
      <c r="D53" s="19" t="n">
        <v>391</v>
      </c>
      <c r="E53" s="29" t="n">
        <v>74</v>
      </c>
      <c r="F53" s="30" t="n">
        <v>206</v>
      </c>
      <c r="G53" s="29" t="n">
        <v>40</v>
      </c>
      <c r="H53" s="21" t="n">
        <f aca="false">B53-PRODUCT(2,C53)</f>
        <v>0</v>
      </c>
      <c r="I53" s="21" t="n">
        <f aca="false">SUM(Table1[[#This Row],[B]],Table1[[#This Row],[Atomic Constraints]],Table1[[#This Row],[Soft Atomic Constraints]],Table1[[#This Row],[Disjunctive Constraints]],Table1[[#This Row],[Direct Successors]])</f>
        <v>751</v>
      </c>
      <c r="J53" s="19" t="s">
        <v>101</v>
      </c>
      <c r="K53" s="21" t="n">
        <v>0</v>
      </c>
      <c r="L53" s="21" t="n">
        <v>13.1150358</v>
      </c>
      <c r="M53" s="19" t="s">
        <v>81</v>
      </c>
      <c r="N53" s="21" t="n">
        <v>13417486</v>
      </c>
      <c r="O53" s="21" t="n">
        <v>304.3382358</v>
      </c>
      <c r="P53" s="19" t="s">
        <v>101</v>
      </c>
      <c r="Q53" s="21" t="n">
        <v>0</v>
      </c>
      <c r="R53" s="21" t="n">
        <v>4.044</v>
      </c>
      <c r="S53" s="19" t="s">
        <v>101</v>
      </c>
      <c r="T53" s="21" t="n">
        <v>0</v>
      </c>
      <c r="U53" s="21" t="n">
        <v>193.7956949</v>
      </c>
      <c r="V53" s="19" t="s">
        <v>101</v>
      </c>
      <c r="W53" s="21" t="n">
        <v>0</v>
      </c>
      <c r="X53" s="21" t="n">
        <v>107.549229</v>
      </c>
      <c r="Y53" s="23" t="s">
        <v>80</v>
      </c>
      <c r="Z53" s="23" t="n">
        <v>-518481</v>
      </c>
      <c r="AA53" s="21" t="n">
        <v>300.1855314</v>
      </c>
      <c r="AB53" s="23" t="s">
        <v>80</v>
      </c>
      <c r="AC53" s="23" t="n">
        <v>-518481</v>
      </c>
      <c r="AD53" s="21" t="n">
        <v>300.2667921</v>
      </c>
      <c r="AE53" s="23" t="s">
        <v>101</v>
      </c>
      <c r="AF53" s="23" t="n">
        <v>0</v>
      </c>
      <c r="AG53" s="21" t="n">
        <v>113.1278678</v>
      </c>
      <c r="AH53" s="19" t="s">
        <v>80</v>
      </c>
      <c r="AI53" s="21" t="n">
        <v>-518481</v>
      </c>
      <c r="AJ53" s="21" t="n">
        <v>300.0794359</v>
      </c>
      <c r="AK53" s="23" t="s">
        <v>80</v>
      </c>
      <c r="AL53" s="23" t="n">
        <v>-518481</v>
      </c>
      <c r="AM53" s="21" t="n">
        <v>300.1085032</v>
      </c>
      <c r="AN53" s="19" t="s">
        <v>80</v>
      </c>
      <c r="AO53" s="21" t="n">
        <v>-518481</v>
      </c>
      <c r="AP53" s="23" t="n">
        <v>300.0992098</v>
      </c>
      <c r="AQ53" s="23" t="s">
        <v>80</v>
      </c>
      <c r="AR53" s="23" t="n">
        <v>-518481</v>
      </c>
      <c r="AS53" s="21" t="n">
        <v>300.0815466</v>
      </c>
      <c r="AT53" s="19" t="s">
        <v>80</v>
      </c>
      <c r="AU53" s="21" t="n">
        <v>-518481</v>
      </c>
      <c r="AV53" s="23" t="n">
        <v>300.0738036</v>
      </c>
      <c r="AW53" s="23" t="s">
        <v>80</v>
      </c>
      <c r="AX53" s="23" t="n">
        <v>-518481</v>
      </c>
      <c r="AY53" s="21" t="n">
        <v>300.1360069</v>
      </c>
      <c r="AZ53" s="23" t="s">
        <v>101</v>
      </c>
      <c r="BA53" s="23" t="n">
        <v>0</v>
      </c>
      <c r="BB53" s="21" t="n">
        <v>78.2188145</v>
      </c>
      <c r="BC53" s="19" t="s">
        <v>80</v>
      </c>
      <c r="BD53" s="21" t="n">
        <v>-518481</v>
      </c>
      <c r="BE53" s="23" t="n">
        <v>301.2453253</v>
      </c>
      <c r="BF53" s="23" t="s">
        <v>80</v>
      </c>
      <c r="BG53" s="23" t="n">
        <v>-518481</v>
      </c>
      <c r="BH53" s="21" t="n">
        <v>300.2931941</v>
      </c>
      <c r="BI53" s="23" t="s">
        <v>80</v>
      </c>
      <c r="BJ53" s="21" t="n">
        <v>-518481</v>
      </c>
      <c r="BK53" s="23" t="n">
        <v>306.1937527</v>
      </c>
      <c r="BL53" s="23" t="s">
        <v>80</v>
      </c>
      <c r="BM53" s="23" t="n">
        <v>-518481</v>
      </c>
      <c r="BN53" s="21" t="n">
        <v>306.1744621</v>
      </c>
      <c r="BO53" s="19" t="s">
        <v>101</v>
      </c>
      <c r="BP53" s="21" t="n">
        <v>0</v>
      </c>
      <c r="BQ53" s="21" t="n">
        <v>6.483</v>
      </c>
      <c r="BR53" s="25" t="s">
        <v>81</v>
      </c>
      <c r="BS53" s="21" t="n">
        <v>14440782</v>
      </c>
      <c r="BT53" s="21" t="n">
        <v>304.2084979</v>
      </c>
      <c r="BU53" s="25" t="s">
        <v>101</v>
      </c>
      <c r="BV53" s="21" t="n">
        <v>0</v>
      </c>
      <c r="BW53" s="21" t="n">
        <v>100.7118366</v>
      </c>
      <c r="BX53" s="21" t="s">
        <v>101</v>
      </c>
      <c r="BY53" s="21" t="n">
        <v>0</v>
      </c>
      <c r="BZ53" s="21" t="n">
        <v>55.4646406</v>
      </c>
    </row>
    <row r="54" customFormat="false" ht="15" hidden="false" customHeight="false" outlineLevel="0" collapsed="false">
      <c r="A54" s="27" t="s">
        <v>134</v>
      </c>
      <c r="B54" s="19" t="n">
        <v>70</v>
      </c>
      <c r="C54" s="21" t="n">
        <v>35</v>
      </c>
      <c r="D54" s="19" t="n">
        <v>545</v>
      </c>
      <c r="E54" s="21" t="n">
        <v>50</v>
      </c>
      <c r="F54" s="19" t="n">
        <v>116</v>
      </c>
      <c r="G54" s="21" t="n">
        <v>0</v>
      </c>
      <c r="H54" s="21" t="n">
        <f aca="false">B54-PRODUCT(2,C54)</f>
        <v>0</v>
      </c>
      <c r="I54" s="21" t="n">
        <f aca="false">SUM(Table1[[#This Row],[B]],Table1[[#This Row],[Atomic Constraints]],Table1[[#This Row],[Soft Atomic Constraints]],Table1[[#This Row],[Disjunctive Constraints]],Table1[[#This Row],[Direct Successors]])</f>
        <v>746</v>
      </c>
      <c r="J54" s="19" t="s">
        <v>81</v>
      </c>
      <c r="K54" s="21" t="n">
        <v>11764360</v>
      </c>
      <c r="L54" s="21" t="n">
        <v>303.320615</v>
      </c>
      <c r="M54" s="19" t="s">
        <v>81</v>
      </c>
      <c r="N54" s="21" t="n">
        <v>11460424</v>
      </c>
      <c r="O54" s="21" t="n">
        <v>303.3910377</v>
      </c>
      <c r="P54" s="19" t="s">
        <v>81</v>
      </c>
      <c r="Q54" s="21" t="n">
        <v>1387412</v>
      </c>
      <c r="R54" s="21" t="n">
        <v>300.087</v>
      </c>
      <c r="S54" s="19" t="s">
        <v>101</v>
      </c>
      <c r="T54" s="21" t="n">
        <v>1387400</v>
      </c>
      <c r="U54" s="21" t="n">
        <v>111.9036279</v>
      </c>
      <c r="V54" s="19" t="s">
        <v>101</v>
      </c>
      <c r="W54" s="21" t="n">
        <v>1387400</v>
      </c>
      <c r="X54" s="21" t="n">
        <v>163.0572727</v>
      </c>
      <c r="Y54" s="23" t="s">
        <v>80</v>
      </c>
      <c r="Z54" s="23" t="n">
        <v>-347971</v>
      </c>
      <c r="AA54" s="21" t="n">
        <v>300.194462</v>
      </c>
      <c r="AB54" s="23" t="s">
        <v>80</v>
      </c>
      <c r="AC54" s="23" t="n">
        <v>-347971</v>
      </c>
      <c r="AD54" s="21" t="n">
        <v>316.6685513</v>
      </c>
      <c r="AE54" s="23" t="s">
        <v>80</v>
      </c>
      <c r="AF54" s="23" t="n">
        <v>-347971</v>
      </c>
      <c r="AG54" s="21" t="n">
        <v>300.1354065</v>
      </c>
      <c r="AH54" s="19" t="s">
        <v>80</v>
      </c>
      <c r="AI54" s="21" t="n">
        <v>-347971</v>
      </c>
      <c r="AJ54" s="21" t="n">
        <v>300.083735</v>
      </c>
      <c r="AK54" s="23" t="s">
        <v>80</v>
      </c>
      <c r="AL54" s="23" t="n">
        <v>-347971</v>
      </c>
      <c r="AM54" s="21" t="n">
        <v>300.0719861</v>
      </c>
      <c r="AN54" s="19" t="s">
        <v>80</v>
      </c>
      <c r="AO54" s="21" t="n">
        <v>-347971</v>
      </c>
      <c r="AP54" s="23" t="n">
        <v>300.0775847</v>
      </c>
      <c r="AQ54" s="23" t="s">
        <v>80</v>
      </c>
      <c r="AR54" s="23" t="n">
        <v>-347971</v>
      </c>
      <c r="AS54" s="21" t="n">
        <v>300.0608867</v>
      </c>
      <c r="AT54" s="19" t="s">
        <v>80</v>
      </c>
      <c r="AU54" s="21" t="n">
        <v>-347971</v>
      </c>
      <c r="AV54" s="23" t="n">
        <v>300.0805823</v>
      </c>
      <c r="AW54" s="23" t="s">
        <v>80</v>
      </c>
      <c r="AX54" s="23" t="n">
        <v>-347971</v>
      </c>
      <c r="AY54" s="21" t="n">
        <v>300.0720871</v>
      </c>
      <c r="AZ54" s="23" t="s">
        <v>81</v>
      </c>
      <c r="BA54" s="23" t="n">
        <v>9666874</v>
      </c>
      <c r="BB54" s="21" t="n">
        <v>300.2061935</v>
      </c>
      <c r="BC54" s="19" t="s">
        <v>80</v>
      </c>
      <c r="BD54" s="21" t="n">
        <v>-347971</v>
      </c>
      <c r="BE54" s="23" t="n">
        <v>300.2415156</v>
      </c>
      <c r="BF54" s="23" t="s">
        <v>80</v>
      </c>
      <c r="BG54" s="23" t="n">
        <v>-347971</v>
      </c>
      <c r="BH54" s="21" t="n">
        <v>300.2697322</v>
      </c>
      <c r="BI54" s="23" t="s">
        <v>80</v>
      </c>
      <c r="BJ54" s="21" t="n">
        <v>-347971</v>
      </c>
      <c r="BK54" s="23" t="n">
        <v>306.300239</v>
      </c>
      <c r="BL54" s="23" t="s">
        <v>80</v>
      </c>
      <c r="BM54" s="23" t="n">
        <v>-347971</v>
      </c>
      <c r="BN54" s="21" t="n">
        <v>306.223027</v>
      </c>
      <c r="BO54" s="19" t="s">
        <v>81</v>
      </c>
      <c r="BP54" s="21" t="n">
        <v>1387400</v>
      </c>
      <c r="BQ54" s="21" t="n">
        <v>300.019</v>
      </c>
      <c r="BR54" s="25" t="s">
        <v>81</v>
      </c>
      <c r="BS54" s="21" t="n">
        <v>8985005</v>
      </c>
      <c r="BT54" s="21" t="n">
        <v>303.3207059</v>
      </c>
      <c r="BU54" s="25" t="s">
        <v>101</v>
      </c>
      <c r="BV54" s="21" t="n">
        <v>1387400</v>
      </c>
      <c r="BW54" s="21" t="n">
        <v>156.0399484</v>
      </c>
      <c r="BX54" s="21" t="s">
        <v>101</v>
      </c>
      <c r="BY54" s="21" t="n">
        <v>1387400</v>
      </c>
      <c r="BZ54" s="21" t="n">
        <v>55.2762313</v>
      </c>
    </row>
    <row r="55" customFormat="false" ht="15" hidden="false" customHeight="false" outlineLevel="0" collapsed="false">
      <c r="A55" s="27" t="s">
        <v>135</v>
      </c>
      <c r="B55" s="19" t="n">
        <v>70</v>
      </c>
      <c r="C55" s="21" t="n">
        <v>35</v>
      </c>
      <c r="D55" s="19" t="n">
        <v>492</v>
      </c>
      <c r="E55" s="21" t="n">
        <v>51</v>
      </c>
      <c r="F55" s="19" t="n">
        <v>80</v>
      </c>
      <c r="G55" s="21" t="n">
        <v>0</v>
      </c>
      <c r="H55" s="21" t="n">
        <f aca="false">B55-PRODUCT(2,C55)</f>
        <v>0</v>
      </c>
      <c r="I55" s="21" t="n">
        <f aca="false">SUM(Table1[[#This Row],[B]],Table1[[#This Row],[Atomic Constraints]],Table1[[#This Row],[Soft Atomic Constraints]],Table1[[#This Row],[Disjunctive Constraints]],Table1[[#This Row],[Direct Successors]])</f>
        <v>658</v>
      </c>
      <c r="J55" s="19" t="s">
        <v>81</v>
      </c>
      <c r="K55" s="21" t="n">
        <v>12126832</v>
      </c>
      <c r="L55" s="21" t="n">
        <v>303.358383</v>
      </c>
      <c r="M55" s="19" t="s">
        <v>80</v>
      </c>
      <c r="N55" s="21" t="n">
        <v>-347971</v>
      </c>
      <c r="O55" s="21" t="n">
        <v>303.3365737</v>
      </c>
      <c r="P55" s="19" t="s">
        <v>81</v>
      </c>
      <c r="Q55" s="21" t="n">
        <v>1387402</v>
      </c>
      <c r="R55" s="21" t="n">
        <v>300.217000000001</v>
      </c>
      <c r="S55" s="19" t="s">
        <v>101</v>
      </c>
      <c r="T55" s="21" t="n">
        <v>1387400</v>
      </c>
      <c r="U55" s="21" t="n">
        <v>154.5736223</v>
      </c>
      <c r="V55" s="19" t="s">
        <v>101</v>
      </c>
      <c r="W55" s="21" t="n">
        <v>1387400</v>
      </c>
      <c r="X55" s="21" t="n">
        <v>180.6153278</v>
      </c>
      <c r="Y55" s="23" t="s">
        <v>80</v>
      </c>
      <c r="Z55" s="23" t="n">
        <v>-347971</v>
      </c>
      <c r="AA55" s="21" t="n">
        <v>300.1862269</v>
      </c>
      <c r="AB55" s="23" t="s">
        <v>80</v>
      </c>
      <c r="AC55" s="23" t="n">
        <v>-347971</v>
      </c>
      <c r="AD55" s="21" t="n">
        <v>300.5204455</v>
      </c>
      <c r="AE55" s="23" t="s">
        <v>81</v>
      </c>
      <c r="AF55" s="23" t="n">
        <v>5165452</v>
      </c>
      <c r="AG55" s="21" t="n">
        <v>300.1634361</v>
      </c>
      <c r="AH55" s="19" t="s">
        <v>80</v>
      </c>
      <c r="AI55" s="21" t="n">
        <v>-347971</v>
      </c>
      <c r="AJ55" s="21" t="n">
        <v>300.0748131</v>
      </c>
      <c r="AK55" s="23" t="s">
        <v>80</v>
      </c>
      <c r="AL55" s="23" t="n">
        <v>-347971</v>
      </c>
      <c r="AM55" s="21" t="n">
        <v>300.0726252</v>
      </c>
      <c r="AN55" s="19" t="s">
        <v>80</v>
      </c>
      <c r="AO55" s="21" t="n">
        <v>-347971</v>
      </c>
      <c r="AP55" s="23" t="n">
        <v>300.0804189</v>
      </c>
      <c r="AQ55" s="23" t="s">
        <v>80</v>
      </c>
      <c r="AR55" s="23" t="n">
        <v>-347971</v>
      </c>
      <c r="AS55" s="21" t="n">
        <v>300.0707354</v>
      </c>
      <c r="AT55" s="19" t="s">
        <v>80</v>
      </c>
      <c r="AU55" s="21" t="n">
        <v>-347971</v>
      </c>
      <c r="AV55" s="23" t="n">
        <v>300.0658651</v>
      </c>
      <c r="AW55" s="23" t="s">
        <v>80</v>
      </c>
      <c r="AX55" s="23" t="n">
        <v>-347971</v>
      </c>
      <c r="AY55" s="21" t="n">
        <v>300.073927</v>
      </c>
      <c r="AZ55" s="23" t="s">
        <v>80</v>
      </c>
      <c r="BA55" s="23" t="n">
        <v>-347971</v>
      </c>
      <c r="BB55" s="21" t="n">
        <v>300.1689426</v>
      </c>
      <c r="BC55" s="19" t="s">
        <v>80</v>
      </c>
      <c r="BD55" s="21" t="n">
        <v>-347971</v>
      </c>
      <c r="BE55" s="23" t="n">
        <v>300.363469</v>
      </c>
      <c r="BF55" s="23" t="s">
        <v>80</v>
      </c>
      <c r="BG55" s="23" t="n">
        <v>-347971</v>
      </c>
      <c r="BH55" s="21" t="n">
        <v>300.2110391</v>
      </c>
      <c r="BI55" s="23" t="s">
        <v>80</v>
      </c>
      <c r="BJ55" s="21" t="n">
        <v>-347971</v>
      </c>
      <c r="BK55" s="23" t="n">
        <v>306.2346687</v>
      </c>
      <c r="BL55" s="23" t="s">
        <v>80</v>
      </c>
      <c r="BM55" s="23" t="n">
        <v>-347971</v>
      </c>
      <c r="BN55" s="21" t="n">
        <v>306.1546203</v>
      </c>
      <c r="BO55" s="19" t="s">
        <v>81</v>
      </c>
      <c r="BP55" s="21" t="n">
        <v>1387402</v>
      </c>
      <c r="BQ55" s="21" t="n">
        <v>300.132000000001</v>
      </c>
      <c r="BR55" s="28" t="s">
        <v>81</v>
      </c>
      <c r="BS55" s="21" t="n">
        <v>10734817</v>
      </c>
      <c r="BT55" s="21" t="n">
        <v>303.2695703</v>
      </c>
      <c r="BU55" s="28" t="s">
        <v>101</v>
      </c>
      <c r="BV55" s="21" t="n">
        <v>1387400</v>
      </c>
      <c r="BW55" s="21" t="n">
        <v>243.836893</v>
      </c>
      <c r="BX55" s="21" t="s">
        <v>101</v>
      </c>
      <c r="BY55" s="21" t="n">
        <v>1387400</v>
      </c>
      <c r="BZ55" s="21" t="n">
        <v>53.8065644</v>
      </c>
    </row>
    <row r="56" customFormat="false" ht="15" hidden="false" customHeight="false" outlineLevel="0" collapsed="false">
      <c r="A56" s="27" t="s">
        <v>136</v>
      </c>
      <c r="B56" s="19" t="n">
        <v>69</v>
      </c>
      <c r="C56" s="21" t="n">
        <v>31</v>
      </c>
      <c r="D56" s="19" t="n">
        <v>662</v>
      </c>
      <c r="E56" s="21" t="n">
        <v>40</v>
      </c>
      <c r="F56" s="19" t="n">
        <v>37</v>
      </c>
      <c r="G56" s="21" t="n">
        <v>0</v>
      </c>
      <c r="H56" s="21" t="n">
        <f aca="false">B56-PRODUCT(2,C56)</f>
        <v>7</v>
      </c>
      <c r="I56" s="21" t="n">
        <f aca="false">SUM(Table1[[#This Row],[B]],Table1[[#This Row],[Atomic Constraints]],Table1[[#This Row],[Soft Atomic Constraints]],Table1[[#This Row],[Disjunctive Constraints]],Table1[[#This Row],[Direct Successors]])</f>
        <v>770</v>
      </c>
      <c r="J56" s="19" t="s">
        <v>81</v>
      </c>
      <c r="K56" s="21" t="n">
        <v>9625792</v>
      </c>
      <c r="L56" s="21" t="n">
        <v>302.7598256</v>
      </c>
      <c r="M56" s="19" t="s">
        <v>81</v>
      </c>
      <c r="N56" s="21" t="n">
        <v>7659298</v>
      </c>
      <c r="O56" s="21" t="n">
        <v>302.8057854</v>
      </c>
      <c r="P56" s="19" t="s">
        <v>81</v>
      </c>
      <c r="Q56" s="21" t="n">
        <v>4321006</v>
      </c>
      <c r="R56" s="21" t="n">
        <v>300.167000000001</v>
      </c>
      <c r="S56" s="19" t="s">
        <v>101</v>
      </c>
      <c r="T56" s="21" t="n">
        <v>4311755</v>
      </c>
      <c r="U56" s="21" t="n">
        <v>132.1991189</v>
      </c>
      <c r="V56" s="19" t="s">
        <v>101</v>
      </c>
      <c r="W56" s="21" t="n">
        <v>4311755</v>
      </c>
      <c r="X56" s="21" t="n">
        <v>109.0486658</v>
      </c>
      <c r="Y56" s="23" t="s">
        <v>80</v>
      </c>
      <c r="Z56" s="23" t="n">
        <v>-333340</v>
      </c>
      <c r="AA56" s="21" t="n">
        <v>300.1765703</v>
      </c>
      <c r="AB56" s="23" t="s">
        <v>80</v>
      </c>
      <c r="AC56" s="23" t="n">
        <v>-333340</v>
      </c>
      <c r="AD56" s="21" t="n">
        <v>300.6002276</v>
      </c>
      <c r="AE56" s="23" t="s">
        <v>81</v>
      </c>
      <c r="AF56" s="23" t="n">
        <v>8620803</v>
      </c>
      <c r="AG56" s="21" t="n">
        <v>300.2211605</v>
      </c>
      <c r="AH56" s="19" t="s">
        <v>80</v>
      </c>
      <c r="AI56" s="21" t="n">
        <v>-333340</v>
      </c>
      <c r="AJ56" s="21" t="n">
        <v>300.0694665</v>
      </c>
      <c r="AK56" s="23" t="s">
        <v>80</v>
      </c>
      <c r="AL56" s="23" t="n">
        <v>-333340</v>
      </c>
      <c r="AM56" s="21" t="n">
        <v>300.0750495</v>
      </c>
      <c r="AN56" s="19" t="s">
        <v>80</v>
      </c>
      <c r="AO56" s="21" t="n">
        <v>-333340</v>
      </c>
      <c r="AP56" s="23" t="n">
        <v>300.0739202</v>
      </c>
      <c r="AQ56" s="23" t="s">
        <v>80</v>
      </c>
      <c r="AR56" s="23" t="n">
        <v>-333340</v>
      </c>
      <c r="AS56" s="21" t="n">
        <v>300.0629807</v>
      </c>
      <c r="AT56" s="19" t="s">
        <v>80</v>
      </c>
      <c r="AU56" s="21" t="n">
        <v>-333340</v>
      </c>
      <c r="AV56" s="23" t="n">
        <v>300.0687677</v>
      </c>
      <c r="AW56" s="23" t="s">
        <v>80</v>
      </c>
      <c r="AX56" s="23" t="n">
        <v>-333340</v>
      </c>
      <c r="AY56" s="21" t="n">
        <v>300.0613787</v>
      </c>
      <c r="AZ56" s="23" t="s">
        <v>80</v>
      </c>
      <c r="BA56" s="23" t="n">
        <v>-333340</v>
      </c>
      <c r="BB56" s="21" t="n">
        <v>300.435939</v>
      </c>
      <c r="BC56" s="19" t="s">
        <v>80</v>
      </c>
      <c r="BD56" s="21" t="n">
        <v>-333340</v>
      </c>
      <c r="BE56" s="23" t="n">
        <v>300.1504252</v>
      </c>
      <c r="BF56" s="23" t="s">
        <v>80</v>
      </c>
      <c r="BG56" s="23" t="n">
        <v>-333340</v>
      </c>
      <c r="BH56" s="21" t="n">
        <v>300.1325117</v>
      </c>
      <c r="BI56" s="23" t="s">
        <v>80</v>
      </c>
      <c r="BJ56" s="21" t="n">
        <v>-333340</v>
      </c>
      <c r="BK56" s="23" t="n">
        <v>306.1537158</v>
      </c>
      <c r="BL56" s="23" t="s">
        <v>80</v>
      </c>
      <c r="BM56" s="23" t="n">
        <v>-333340</v>
      </c>
      <c r="BN56" s="21" t="n">
        <v>306.1091298</v>
      </c>
      <c r="BO56" s="19" t="s">
        <v>81</v>
      </c>
      <c r="BP56" s="21" t="n">
        <v>4321005</v>
      </c>
      <c r="BQ56" s="21" t="n">
        <v>300.178999999996</v>
      </c>
      <c r="BR56" s="25" t="s">
        <v>81</v>
      </c>
      <c r="BS56" s="21" t="n">
        <v>8659514</v>
      </c>
      <c r="BT56" s="21" t="n">
        <v>302.7439444</v>
      </c>
      <c r="BU56" s="25" t="s">
        <v>101</v>
      </c>
      <c r="BV56" s="21" t="n">
        <v>4311755</v>
      </c>
      <c r="BW56" s="21" t="n">
        <v>144.7080733</v>
      </c>
      <c r="BX56" s="21" t="s">
        <v>101</v>
      </c>
      <c r="BY56" s="21" t="n">
        <v>4311755</v>
      </c>
      <c r="BZ56" s="21" t="n">
        <v>53.1073145</v>
      </c>
    </row>
    <row r="57" customFormat="false" ht="15" hidden="false" customHeight="false" outlineLevel="0" collapsed="false">
      <c r="A57" s="27" t="s">
        <v>137</v>
      </c>
      <c r="B57" s="19" t="n">
        <v>58</v>
      </c>
      <c r="C57" s="21" t="n">
        <v>29</v>
      </c>
      <c r="D57" s="19" t="n">
        <v>435</v>
      </c>
      <c r="E57" s="21" t="n">
        <v>31</v>
      </c>
      <c r="F57" s="19" t="n">
        <v>32</v>
      </c>
      <c r="G57" s="21" t="n">
        <v>0</v>
      </c>
      <c r="H57" s="21" t="n">
        <f aca="false">B57-PRODUCT(2,C57)</f>
        <v>0</v>
      </c>
      <c r="I57" s="21" t="n">
        <f aca="false">SUM(Table1[[#This Row],[B]],Table1[[#This Row],[Atomic Constraints]],Table1[[#This Row],[Soft Atomic Constraints]],Table1[[#This Row],[Disjunctive Constraints]],Table1[[#This Row],[Direct Successors]])</f>
        <v>527</v>
      </c>
      <c r="J57" s="19" t="s">
        <v>81</v>
      </c>
      <c r="K57" s="21" t="n">
        <v>4738729</v>
      </c>
      <c r="L57" s="21" t="n">
        <v>302.4542401</v>
      </c>
      <c r="M57" s="19" t="s">
        <v>81</v>
      </c>
      <c r="N57" s="21" t="n">
        <v>3150162</v>
      </c>
      <c r="O57" s="21" t="n">
        <v>302.5057106</v>
      </c>
      <c r="P57" s="19" t="s">
        <v>81</v>
      </c>
      <c r="Q57" s="21" t="n">
        <v>1567986</v>
      </c>
      <c r="R57" s="21" t="n">
        <v>300.148999999999</v>
      </c>
      <c r="S57" s="19" t="s">
        <v>101</v>
      </c>
      <c r="T57" s="21" t="n">
        <v>1567984</v>
      </c>
      <c r="U57" s="21" t="n">
        <v>48.1851277</v>
      </c>
      <c r="V57" s="19" t="s">
        <v>101</v>
      </c>
      <c r="W57" s="21" t="n">
        <v>1567984</v>
      </c>
      <c r="X57" s="21" t="n">
        <v>58.2159291</v>
      </c>
      <c r="Y57" s="23" t="s">
        <v>80</v>
      </c>
      <c r="Z57" s="23" t="n">
        <v>-198535</v>
      </c>
      <c r="AA57" s="21" t="n">
        <v>300.1428953</v>
      </c>
      <c r="AB57" s="23" t="s">
        <v>80</v>
      </c>
      <c r="AC57" s="23" t="n">
        <v>-198535</v>
      </c>
      <c r="AD57" s="21" t="n">
        <v>300.3995386</v>
      </c>
      <c r="AE57" s="23" t="s">
        <v>80</v>
      </c>
      <c r="AF57" s="23" t="n">
        <v>-198535</v>
      </c>
      <c r="AG57" s="21" t="n">
        <v>300.0911888</v>
      </c>
      <c r="AH57" s="19" t="s">
        <v>80</v>
      </c>
      <c r="AI57" s="21" t="n">
        <v>-198535</v>
      </c>
      <c r="AJ57" s="21" t="n">
        <v>300.0735087</v>
      </c>
      <c r="AK57" s="23" t="s">
        <v>80</v>
      </c>
      <c r="AL57" s="23" t="n">
        <v>-198535</v>
      </c>
      <c r="AM57" s="21" t="n">
        <v>300.0694986</v>
      </c>
      <c r="AN57" s="19" t="s">
        <v>80</v>
      </c>
      <c r="AO57" s="21" t="n">
        <v>-198535</v>
      </c>
      <c r="AP57" s="23" t="n">
        <v>300.0653889</v>
      </c>
      <c r="AQ57" s="23" t="s">
        <v>80</v>
      </c>
      <c r="AR57" s="23" t="n">
        <v>-198535</v>
      </c>
      <c r="AS57" s="21" t="n">
        <v>300.0550021</v>
      </c>
      <c r="AT57" s="19" t="s">
        <v>80</v>
      </c>
      <c r="AU57" s="21" t="n">
        <v>-198535</v>
      </c>
      <c r="AV57" s="23" t="n">
        <v>300.0602411</v>
      </c>
      <c r="AW57" s="23" t="s">
        <v>80</v>
      </c>
      <c r="AX57" s="23" t="n">
        <v>-198535</v>
      </c>
      <c r="AY57" s="21" t="n">
        <v>300.0551157</v>
      </c>
      <c r="AZ57" s="23" t="s">
        <v>80</v>
      </c>
      <c r="BA57" s="23" t="n">
        <v>-198535</v>
      </c>
      <c r="BB57" s="21" t="n">
        <v>300.3240325</v>
      </c>
      <c r="BC57" s="19" t="s">
        <v>80</v>
      </c>
      <c r="BD57" s="21" t="n">
        <v>-198535</v>
      </c>
      <c r="BE57" s="23" t="n">
        <v>300.4735289</v>
      </c>
      <c r="BF57" s="23" t="s">
        <v>80</v>
      </c>
      <c r="BG57" s="23" t="n">
        <v>-198535</v>
      </c>
      <c r="BH57" s="21" t="n">
        <v>300.1219359</v>
      </c>
      <c r="BI57" s="23" t="s">
        <v>80</v>
      </c>
      <c r="BJ57" s="21" t="n">
        <v>-198535</v>
      </c>
      <c r="BK57" s="23" t="n">
        <v>306.1562266</v>
      </c>
      <c r="BL57" s="23" t="s">
        <v>80</v>
      </c>
      <c r="BM57" s="23" t="n">
        <v>-198535</v>
      </c>
      <c r="BN57" s="21" t="n">
        <v>306.135449</v>
      </c>
      <c r="BO57" s="19" t="s">
        <v>81</v>
      </c>
      <c r="BP57" s="21" t="n">
        <v>1568041</v>
      </c>
      <c r="BQ57" s="21" t="n">
        <v>300.114</v>
      </c>
      <c r="BR57" s="25" t="s">
        <v>81</v>
      </c>
      <c r="BS57" s="21" t="n">
        <v>3341689</v>
      </c>
      <c r="BT57" s="21" t="n">
        <v>302.4037417</v>
      </c>
      <c r="BU57" s="25" t="s">
        <v>101</v>
      </c>
      <c r="BV57" s="21" t="n">
        <v>1567984</v>
      </c>
      <c r="BW57" s="21" t="n">
        <v>95.8537062</v>
      </c>
      <c r="BX57" s="21" t="s">
        <v>101</v>
      </c>
      <c r="BY57" s="21" t="n">
        <v>1567984</v>
      </c>
      <c r="BZ57" s="21" t="n">
        <v>52.181868</v>
      </c>
    </row>
    <row r="58" customFormat="false" ht="15" hidden="false" customHeight="false" outlineLevel="0" collapsed="false">
      <c r="A58" s="27" t="s">
        <v>138</v>
      </c>
      <c r="B58" s="19" t="n">
        <v>60</v>
      </c>
      <c r="C58" s="21" t="n">
        <v>30</v>
      </c>
      <c r="D58" s="19" t="n">
        <v>488</v>
      </c>
      <c r="E58" s="21" t="n">
        <v>34</v>
      </c>
      <c r="F58" s="19" t="n">
        <v>52</v>
      </c>
      <c r="G58" s="21" t="n">
        <v>0</v>
      </c>
      <c r="H58" s="21" t="n">
        <f aca="false">B58-PRODUCT(2,C58)</f>
        <v>0</v>
      </c>
      <c r="I58" s="21" t="n">
        <f aca="false">SUM(Table1[[#This Row],[B]],Table1[[#This Row],[Atomic Constraints]],Table1[[#This Row],[Soft Atomic Constraints]],Table1[[#This Row],[Disjunctive Constraints]],Table1[[#This Row],[Direct Successors]])</f>
        <v>604</v>
      </c>
      <c r="J58" s="19" t="s">
        <v>81</v>
      </c>
      <c r="K58" s="21" t="n">
        <v>5867296</v>
      </c>
      <c r="L58" s="21" t="n">
        <v>302.5310868</v>
      </c>
      <c r="M58" s="19" t="s">
        <v>81</v>
      </c>
      <c r="N58" s="21" t="n">
        <v>4783756</v>
      </c>
      <c r="O58" s="21" t="n">
        <v>302.7567884</v>
      </c>
      <c r="P58" s="19" t="s">
        <v>81</v>
      </c>
      <c r="Q58" s="21" t="n">
        <v>2396054</v>
      </c>
      <c r="R58" s="21" t="n">
        <v>300.07</v>
      </c>
      <c r="S58" s="19" t="s">
        <v>101</v>
      </c>
      <c r="T58" s="21" t="n">
        <v>2176754</v>
      </c>
      <c r="U58" s="21" t="n">
        <v>68.5813859</v>
      </c>
      <c r="V58" s="19" t="s">
        <v>101</v>
      </c>
      <c r="W58" s="21" t="n">
        <v>2176754</v>
      </c>
      <c r="X58" s="21" t="n">
        <v>71.2371849</v>
      </c>
      <c r="Y58" s="23" t="s">
        <v>80</v>
      </c>
      <c r="Z58" s="23" t="n">
        <v>-219661</v>
      </c>
      <c r="AA58" s="21" t="n">
        <v>300.1629002</v>
      </c>
      <c r="AB58" s="23" t="s">
        <v>80</v>
      </c>
      <c r="AC58" s="23" t="n">
        <v>-219661</v>
      </c>
      <c r="AD58" s="21" t="n">
        <v>300.2805585</v>
      </c>
      <c r="AE58" s="23" t="s">
        <v>81</v>
      </c>
      <c r="AF58" s="23" t="n">
        <v>5006474</v>
      </c>
      <c r="AG58" s="21" t="n">
        <v>300.0929861</v>
      </c>
      <c r="AH58" s="19" t="s">
        <v>80</v>
      </c>
      <c r="AI58" s="21" t="n">
        <v>-219661</v>
      </c>
      <c r="AJ58" s="21" t="n">
        <v>300.0698152</v>
      </c>
      <c r="AK58" s="23" t="s">
        <v>80</v>
      </c>
      <c r="AL58" s="23" t="n">
        <v>-219661</v>
      </c>
      <c r="AM58" s="21" t="n">
        <v>300.0575607</v>
      </c>
      <c r="AN58" s="19" t="s">
        <v>80</v>
      </c>
      <c r="AO58" s="21" t="n">
        <v>-219661</v>
      </c>
      <c r="AP58" s="23" t="n">
        <v>300.2919955</v>
      </c>
      <c r="AQ58" s="23" t="s">
        <v>80</v>
      </c>
      <c r="AR58" s="23" t="n">
        <v>-219661</v>
      </c>
      <c r="AS58" s="21" t="n">
        <v>300.0566308</v>
      </c>
      <c r="AT58" s="19" t="s">
        <v>80</v>
      </c>
      <c r="AU58" s="21" t="n">
        <v>-219661</v>
      </c>
      <c r="AV58" s="23" t="n">
        <v>300.0558251</v>
      </c>
      <c r="AW58" s="23" t="s">
        <v>80</v>
      </c>
      <c r="AX58" s="23" t="n">
        <v>-219661</v>
      </c>
      <c r="AY58" s="21" t="n">
        <v>300.0547644</v>
      </c>
      <c r="AZ58" s="23" t="s">
        <v>80</v>
      </c>
      <c r="BA58" s="23" t="n">
        <v>-219661</v>
      </c>
      <c r="BB58" s="21" t="n">
        <v>300.1760303</v>
      </c>
      <c r="BC58" s="19" t="s">
        <v>80</v>
      </c>
      <c r="BD58" s="21" t="n">
        <v>-219661</v>
      </c>
      <c r="BE58" s="23" t="n">
        <v>300.0957745</v>
      </c>
      <c r="BF58" s="23" t="s">
        <v>80</v>
      </c>
      <c r="BG58" s="23" t="n">
        <v>-219661</v>
      </c>
      <c r="BH58" s="21" t="n">
        <v>300.1092124</v>
      </c>
      <c r="BI58" s="23" t="s">
        <v>80</v>
      </c>
      <c r="BJ58" s="21" t="n">
        <v>-219661</v>
      </c>
      <c r="BK58" s="23" t="n">
        <v>306.2256771</v>
      </c>
      <c r="BL58" s="23" t="s">
        <v>80</v>
      </c>
      <c r="BM58" s="23" t="n">
        <v>-219661</v>
      </c>
      <c r="BN58" s="21" t="n">
        <v>306.1714924</v>
      </c>
      <c r="BO58" s="19" t="s">
        <v>81</v>
      </c>
      <c r="BP58" s="21" t="n">
        <v>2176754</v>
      </c>
      <c r="BQ58" s="21" t="n">
        <v>300.105</v>
      </c>
      <c r="BR58" s="25" t="s">
        <v>81</v>
      </c>
      <c r="BS58" s="21" t="n">
        <v>6317291</v>
      </c>
      <c r="BT58" s="21" t="n">
        <v>302.5449321</v>
      </c>
      <c r="BU58" s="25" t="s">
        <v>101</v>
      </c>
      <c r="BV58" s="21" t="n">
        <v>2176754</v>
      </c>
      <c r="BW58" s="21" t="n">
        <v>88.8585688</v>
      </c>
      <c r="BX58" s="21" t="s">
        <v>101</v>
      </c>
      <c r="BY58" s="21" t="n">
        <v>2176754</v>
      </c>
      <c r="BZ58" s="21" t="n">
        <v>51.7953614</v>
      </c>
    </row>
    <row r="59" customFormat="false" ht="15" hidden="false" customHeight="false" outlineLevel="0" collapsed="false">
      <c r="A59" s="27" t="s">
        <v>139</v>
      </c>
      <c r="B59" s="19" t="n">
        <v>58</v>
      </c>
      <c r="C59" s="21" t="n">
        <v>29</v>
      </c>
      <c r="D59" s="19" t="n">
        <v>449</v>
      </c>
      <c r="E59" s="21" t="n">
        <v>36</v>
      </c>
      <c r="F59" s="19" t="n">
        <v>58</v>
      </c>
      <c r="G59" s="21" t="n">
        <v>0</v>
      </c>
      <c r="H59" s="21" t="n">
        <f aca="false">B59-PRODUCT(2,C59)</f>
        <v>0</v>
      </c>
      <c r="I59" s="21" t="n">
        <f aca="false">SUM(Table1[[#This Row],[B]],Table1[[#This Row],[Atomic Constraints]],Table1[[#This Row],[Soft Atomic Constraints]],Table1[[#This Row],[Disjunctive Constraints]],Table1[[#This Row],[Direct Successors]])</f>
        <v>572</v>
      </c>
      <c r="J59" s="19" t="s">
        <v>81</v>
      </c>
      <c r="K59" s="21" t="n">
        <v>4327861</v>
      </c>
      <c r="L59" s="21" t="n">
        <v>302.4777508</v>
      </c>
      <c r="M59" s="19" t="s">
        <v>81</v>
      </c>
      <c r="N59" s="21" t="n">
        <v>4735481</v>
      </c>
      <c r="O59" s="21" t="n">
        <v>302.4627681</v>
      </c>
      <c r="P59" s="31" t="s">
        <v>81</v>
      </c>
      <c r="Q59" s="31" t="n">
        <v>1376702</v>
      </c>
      <c r="R59" s="31" t="n">
        <v>300.131000000001</v>
      </c>
      <c r="S59" s="19" t="s">
        <v>101</v>
      </c>
      <c r="T59" s="21" t="n">
        <v>1376702</v>
      </c>
      <c r="U59" s="21" t="n">
        <v>46.4346136</v>
      </c>
      <c r="V59" s="19" t="s">
        <v>101</v>
      </c>
      <c r="W59" s="21" t="n">
        <v>1376702</v>
      </c>
      <c r="X59" s="21" t="n">
        <v>48.554741</v>
      </c>
      <c r="Y59" s="23" t="s">
        <v>80</v>
      </c>
      <c r="Z59" s="23" t="n">
        <v>-198535</v>
      </c>
      <c r="AA59" s="21" t="n">
        <v>300.158249</v>
      </c>
      <c r="AB59" s="23" t="s">
        <v>80</v>
      </c>
      <c r="AC59" s="23" t="n">
        <v>-198535</v>
      </c>
      <c r="AD59" s="21" t="n">
        <v>300.2722338</v>
      </c>
      <c r="AE59" s="23" t="s">
        <v>80</v>
      </c>
      <c r="AF59" s="23" t="n">
        <v>-198535</v>
      </c>
      <c r="AG59" s="21" t="n">
        <v>300.0976609</v>
      </c>
      <c r="AH59" s="19" t="s">
        <v>80</v>
      </c>
      <c r="AI59" s="21" t="n">
        <v>-198535</v>
      </c>
      <c r="AJ59" s="21" t="n">
        <v>300.0639512</v>
      </c>
      <c r="AK59" s="23" t="s">
        <v>80</v>
      </c>
      <c r="AL59" s="23" t="n">
        <v>-198535</v>
      </c>
      <c r="AM59" s="21" t="n">
        <v>300.056149</v>
      </c>
      <c r="AN59" s="19" t="s">
        <v>80</v>
      </c>
      <c r="AO59" s="21" t="n">
        <v>-198535</v>
      </c>
      <c r="AP59" s="23" t="n">
        <v>300.1009208</v>
      </c>
      <c r="AQ59" s="23" t="s">
        <v>80</v>
      </c>
      <c r="AR59" s="23" t="n">
        <v>-198535</v>
      </c>
      <c r="AS59" s="21" t="n">
        <v>300.0554413</v>
      </c>
      <c r="AT59" s="19" t="s">
        <v>80</v>
      </c>
      <c r="AU59" s="21" t="n">
        <v>-198535</v>
      </c>
      <c r="AV59" s="23" t="n">
        <v>300.0661914</v>
      </c>
      <c r="AW59" s="23" t="s">
        <v>80</v>
      </c>
      <c r="AX59" s="23" t="n">
        <v>-198535</v>
      </c>
      <c r="AY59" s="21" t="n">
        <v>300.065311</v>
      </c>
      <c r="AZ59" s="23" t="s">
        <v>80</v>
      </c>
      <c r="BA59" s="23" t="n">
        <v>-198535</v>
      </c>
      <c r="BB59" s="21" t="n">
        <v>300.0977797</v>
      </c>
      <c r="BC59" s="19" t="s">
        <v>80</v>
      </c>
      <c r="BD59" s="21" t="n">
        <v>-198535</v>
      </c>
      <c r="BE59" s="23" t="n">
        <v>300.1810466</v>
      </c>
      <c r="BF59" s="23" t="s">
        <v>80</v>
      </c>
      <c r="BG59" s="23" t="n">
        <v>-198535</v>
      </c>
      <c r="BH59" s="21" t="n">
        <v>300.1198789</v>
      </c>
      <c r="BI59" s="23" t="s">
        <v>80</v>
      </c>
      <c r="BJ59" s="21" t="n">
        <v>-198535</v>
      </c>
      <c r="BK59" s="23" t="n">
        <v>306.1493036</v>
      </c>
      <c r="BL59" s="23" t="s">
        <v>80</v>
      </c>
      <c r="BM59" s="23" t="n">
        <v>-198535</v>
      </c>
      <c r="BN59" s="21" t="n">
        <v>306.0842092</v>
      </c>
      <c r="BO59" s="19" t="s">
        <v>81</v>
      </c>
      <c r="BP59" s="21" t="n">
        <v>1376704</v>
      </c>
      <c r="BQ59" s="21" t="n">
        <v>300.161999999997</v>
      </c>
      <c r="BR59" s="25" t="s">
        <v>81</v>
      </c>
      <c r="BS59" s="21" t="n">
        <v>4735716</v>
      </c>
      <c r="BT59" s="21" t="n">
        <v>302.4142638</v>
      </c>
      <c r="BU59" s="25" t="s">
        <v>101</v>
      </c>
      <c r="BV59" s="21" t="n">
        <v>1376702</v>
      </c>
      <c r="BW59" s="21" t="n">
        <v>79.5178768</v>
      </c>
      <c r="BX59" s="21" t="s">
        <v>101</v>
      </c>
      <c r="BY59" s="21" t="n">
        <v>1376702</v>
      </c>
      <c r="BZ59" s="21" t="n">
        <v>51.7607267</v>
      </c>
    </row>
    <row r="60" customFormat="false" ht="15" hidden="false" customHeight="false" outlineLevel="0" collapsed="false">
      <c r="A60" s="27" t="s">
        <v>140</v>
      </c>
      <c r="B60" s="19" t="n">
        <v>80</v>
      </c>
      <c r="C60" s="21" t="n">
        <v>40</v>
      </c>
      <c r="D60" s="19" t="n">
        <v>398</v>
      </c>
      <c r="E60" s="29" t="n">
        <v>74</v>
      </c>
      <c r="F60" s="30" t="n">
        <v>210</v>
      </c>
      <c r="G60" s="29" t="n">
        <v>40</v>
      </c>
      <c r="H60" s="21" t="n">
        <f aca="false">B60-PRODUCT(2,C60)</f>
        <v>0</v>
      </c>
      <c r="I60" s="21" t="n">
        <f aca="false">SUM(Table1[[#This Row],[B]],Table1[[#This Row],[Atomic Constraints]],Table1[[#This Row],[Soft Atomic Constraints]],Table1[[#This Row],[Disjunctive Constraints]],Table1[[#This Row],[Direct Successors]])</f>
        <v>762</v>
      </c>
      <c r="J60" s="19" t="s">
        <v>81</v>
      </c>
      <c r="K60" s="21" t="n">
        <v>17068028</v>
      </c>
      <c r="L60" s="21" t="n">
        <v>304.5434113</v>
      </c>
      <c r="M60" s="19" t="s">
        <v>81</v>
      </c>
      <c r="N60" s="21" t="n">
        <v>17033225</v>
      </c>
      <c r="O60" s="21" t="n">
        <v>304.294704</v>
      </c>
      <c r="P60" s="19" t="s">
        <v>101</v>
      </c>
      <c r="Q60" s="21" t="n">
        <v>0</v>
      </c>
      <c r="R60" s="21" t="n">
        <v>3.167</v>
      </c>
      <c r="S60" s="19" t="s">
        <v>101</v>
      </c>
      <c r="T60" s="21" t="n">
        <v>0</v>
      </c>
      <c r="U60" s="21" t="n">
        <v>142.799353</v>
      </c>
      <c r="V60" s="19" t="s">
        <v>101</v>
      </c>
      <c r="W60" s="21" t="n">
        <v>0</v>
      </c>
      <c r="X60" s="21" t="n">
        <v>139.6115954</v>
      </c>
      <c r="Y60" s="23" t="s">
        <v>80</v>
      </c>
      <c r="Z60" s="23" t="n">
        <v>-518481</v>
      </c>
      <c r="AA60" s="21" t="n">
        <v>300.17874</v>
      </c>
      <c r="AB60" s="23" t="s">
        <v>80</v>
      </c>
      <c r="AC60" s="23" t="n">
        <v>-518481</v>
      </c>
      <c r="AD60" s="21" t="n">
        <v>300.3594857</v>
      </c>
      <c r="AE60" s="23" t="s">
        <v>81</v>
      </c>
      <c r="AF60" s="23" t="n">
        <v>3085603</v>
      </c>
      <c r="AG60" s="21" t="n">
        <v>300.1337181</v>
      </c>
      <c r="AH60" s="19" t="s">
        <v>80</v>
      </c>
      <c r="AI60" s="21" t="n">
        <v>-518481</v>
      </c>
      <c r="AJ60" s="21" t="n">
        <v>300.0881591</v>
      </c>
      <c r="AK60" s="23" t="s">
        <v>80</v>
      </c>
      <c r="AL60" s="23" t="n">
        <v>-518481</v>
      </c>
      <c r="AM60" s="21" t="n">
        <v>300.0904392</v>
      </c>
      <c r="AN60" s="19" t="s">
        <v>80</v>
      </c>
      <c r="AO60" s="21" t="n">
        <v>-518481</v>
      </c>
      <c r="AP60" s="23" t="n">
        <v>300.2069708</v>
      </c>
      <c r="AQ60" s="23" t="s">
        <v>80</v>
      </c>
      <c r="AR60" s="23" t="n">
        <v>-518481</v>
      </c>
      <c r="AS60" s="21" t="n">
        <v>300.0923312</v>
      </c>
      <c r="AT60" s="19" t="s">
        <v>80</v>
      </c>
      <c r="AU60" s="21" t="n">
        <v>-518481</v>
      </c>
      <c r="AV60" s="23" t="n">
        <v>300.0923288</v>
      </c>
      <c r="AW60" s="23" t="s">
        <v>80</v>
      </c>
      <c r="AX60" s="23" t="n">
        <v>-518481</v>
      </c>
      <c r="AY60" s="21" t="n">
        <v>300.0746791</v>
      </c>
      <c r="AZ60" s="23" t="s">
        <v>80</v>
      </c>
      <c r="BA60" s="23" t="n">
        <v>-518481</v>
      </c>
      <c r="BB60" s="21" t="n">
        <v>300.3591131</v>
      </c>
      <c r="BC60" s="19" t="s">
        <v>80</v>
      </c>
      <c r="BD60" s="21" t="n">
        <v>-518481</v>
      </c>
      <c r="BE60" s="23" t="n">
        <v>300.1202619</v>
      </c>
      <c r="BF60" s="23" t="s">
        <v>80</v>
      </c>
      <c r="BG60" s="23" t="n">
        <v>-518481</v>
      </c>
      <c r="BH60" s="21" t="n">
        <v>300.214636</v>
      </c>
      <c r="BI60" s="23" t="s">
        <v>80</v>
      </c>
      <c r="BJ60" s="21" t="n">
        <v>-518481</v>
      </c>
      <c r="BK60" s="23" t="n">
        <v>306.1966659</v>
      </c>
      <c r="BL60" s="23" t="s">
        <v>80</v>
      </c>
      <c r="BM60" s="23" t="n">
        <v>-518481</v>
      </c>
      <c r="BN60" s="21" t="n">
        <v>306.2120837</v>
      </c>
      <c r="BO60" s="19" t="s">
        <v>101</v>
      </c>
      <c r="BP60" s="21" t="n">
        <v>0</v>
      </c>
      <c r="BQ60" s="21" t="n">
        <v>8.79</v>
      </c>
      <c r="BR60" s="25" t="s">
        <v>81</v>
      </c>
      <c r="BS60" s="21" t="n">
        <v>15973315</v>
      </c>
      <c r="BT60" s="21" t="n">
        <v>304.2521386</v>
      </c>
      <c r="BU60" s="25" t="s">
        <v>101</v>
      </c>
      <c r="BV60" s="21" t="n">
        <v>0</v>
      </c>
      <c r="BW60" s="21" t="n">
        <v>138.1926672</v>
      </c>
      <c r="BX60" s="21" t="s">
        <v>101</v>
      </c>
      <c r="BY60" s="21" t="n">
        <v>0</v>
      </c>
      <c r="BZ60" s="21" t="n">
        <v>51.6909295</v>
      </c>
    </row>
    <row r="61" customFormat="false" ht="15" hidden="false" customHeight="false" outlineLevel="0" collapsed="false">
      <c r="A61" s="27" t="s">
        <v>141</v>
      </c>
      <c r="B61" s="19" t="n">
        <v>72</v>
      </c>
      <c r="C61" s="21" t="n">
        <v>36</v>
      </c>
      <c r="D61" s="19" t="n">
        <v>980</v>
      </c>
      <c r="E61" s="29" t="n">
        <v>45</v>
      </c>
      <c r="F61" s="30" t="n">
        <v>210</v>
      </c>
      <c r="G61" s="29" t="n">
        <v>0</v>
      </c>
      <c r="H61" s="21" t="n">
        <f aca="false">B61-PRODUCT(2,C61)</f>
        <v>0</v>
      </c>
      <c r="I61" s="21" t="n">
        <f aca="false">SUM(Table1[[#This Row],[B]],Table1[[#This Row],[Atomic Constraints]],Table1[[#This Row],[Soft Atomic Constraints]],Table1[[#This Row],[Disjunctive Constraints]],Table1[[#This Row],[Direct Successors]])</f>
        <v>1271</v>
      </c>
      <c r="J61" s="19" t="s">
        <v>81</v>
      </c>
      <c r="K61" s="21" t="n">
        <v>12804291</v>
      </c>
      <c r="L61" s="21" t="n">
        <v>303.5089175</v>
      </c>
      <c r="M61" s="19" t="s">
        <v>81</v>
      </c>
      <c r="N61" s="21" t="n">
        <v>13534293</v>
      </c>
      <c r="O61" s="21" t="n">
        <v>303.4389033</v>
      </c>
      <c r="P61" s="19" t="s">
        <v>81</v>
      </c>
      <c r="Q61" s="21" t="n">
        <v>7919079</v>
      </c>
      <c r="R61" s="21" t="n">
        <v>300.071000000001</v>
      </c>
      <c r="S61" s="19" t="s">
        <v>101</v>
      </c>
      <c r="T61" s="21" t="n">
        <v>7913745</v>
      </c>
      <c r="U61" s="21" t="n">
        <v>196.7166829</v>
      </c>
      <c r="V61" s="19" t="s">
        <v>101</v>
      </c>
      <c r="W61" s="21" t="n">
        <v>7913745</v>
      </c>
      <c r="X61" s="21" t="n">
        <v>183.2112357</v>
      </c>
      <c r="Y61" s="23" t="s">
        <v>80</v>
      </c>
      <c r="Z61" s="23" t="n">
        <v>-378505</v>
      </c>
      <c r="AA61" s="21" t="n">
        <v>300.1418391</v>
      </c>
      <c r="AB61" s="23" t="s">
        <v>80</v>
      </c>
      <c r="AC61" s="23" t="n">
        <v>-378505</v>
      </c>
      <c r="AD61" s="21" t="n">
        <v>300.6266595</v>
      </c>
      <c r="AE61" s="23" t="s">
        <v>81</v>
      </c>
      <c r="AF61" s="23" t="n">
        <v>9791583</v>
      </c>
      <c r="AG61" s="21" t="n">
        <v>300.0968741</v>
      </c>
      <c r="AH61" s="19" t="s">
        <v>80</v>
      </c>
      <c r="AI61" s="21" t="n">
        <v>-378505</v>
      </c>
      <c r="AJ61" s="21" t="n">
        <v>300.0726572</v>
      </c>
      <c r="AK61" s="23" t="s">
        <v>80</v>
      </c>
      <c r="AL61" s="23" t="n">
        <v>-378505</v>
      </c>
      <c r="AM61" s="21" t="n">
        <v>300.0845163</v>
      </c>
      <c r="AN61" s="19" t="s">
        <v>80</v>
      </c>
      <c r="AO61" s="21" t="n">
        <v>-378505</v>
      </c>
      <c r="AP61" s="23" t="n">
        <v>300.0843248</v>
      </c>
      <c r="AQ61" s="23" t="s">
        <v>80</v>
      </c>
      <c r="AR61" s="23" t="n">
        <v>-378505</v>
      </c>
      <c r="AS61" s="21" t="n">
        <v>300.0686973</v>
      </c>
      <c r="AT61" s="19" t="s">
        <v>80</v>
      </c>
      <c r="AU61" s="21" t="n">
        <v>-378505</v>
      </c>
      <c r="AV61" s="23" t="n">
        <v>300.0729733</v>
      </c>
      <c r="AW61" s="23" t="s">
        <v>80</v>
      </c>
      <c r="AX61" s="23" t="n">
        <v>-378505</v>
      </c>
      <c r="AY61" s="21" t="n">
        <v>300.0798257</v>
      </c>
      <c r="AZ61" s="23" t="s">
        <v>80</v>
      </c>
      <c r="BA61" s="23" t="n">
        <v>-378505</v>
      </c>
      <c r="BB61" s="21" t="n">
        <v>314.8403489</v>
      </c>
      <c r="BC61" s="19" t="s">
        <v>80</v>
      </c>
      <c r="BD61" s="21" t="n">
        <v>-378505</v>
      </c>
      <c r="BE61" s="23" t="n">
        <v>300.1665691</v>
      </c>
      <c r="BF61" s="23" t="s">
        <v>80</v>
      </c>
      <c r="BG61" s="23" t="n">
        <v>-378505</v>
      </c>
      <c r="BH61" s="21" t="n">
        <v>310.0592281</v>
      </c>
      <c r="BI61" s="23" t="s">
        <v>80</v>
      </c>
      <c r="BJ61" s="21" t="n">
        <v>-378505</v>
      </c>
      <c r="BK61" s="23" t="n">
        <v>306.2308721</v>
      </c>
      <c r="BL61" s="23" t="s">
        <v>80</v>
      </c>
      <c r="BM61" s="23" t="n">
        <v>-378505</v>
      </c>
      <c r="BN61" s="21" t="n">
        <v>306.0985699</v>
      </c>
      <c r="BO61" s="19" t="s">
        <v>81</v>
      </c>
      <c r="BP61" s="21" t="n">
        <v>7913746</v>
      </c>
      <c r="BQ61" s="21" t="n">
        <v>300.276</v>
      </c>
      <c r="BR61" s="25" t="s">
        <v>81</v>
      </c>
      <c r="BS61" s="21" t="n">
        <v>12420523</v>
      </c>
      <c r="BT61" s="21" t="n">
        <v>303.4336129</v>
      </c>
      <c r="BU61" s="25" t="s">
        <v>101</v>
      </c>
      <c r="BV61" s="21" t="n">
        <v>7913745</v>
      </c>
      <c r="BW61" s="21" t="n">
        <v>115.4427319</v>
      </c>
      <c r="BX61" s="21" t="s">
        <v>101</v>
      </c>
      <c r="BY61" s="21" t="n">
        <v>7913745</v>
      </c>
      <c r="BZ61" s="21" t="n">
        <v>51.3841869</v>
      </c>
    </row>
    <row r="62" customFormat="false" ht="15" hidden="false" customHeight="false" outlineLevel="0" collapsed="false">
      <c r="A62" s="27" t="s">
        <v>142</v>
      </c>
      <c r="B62" s="19" t="n">
        <v>58</v>
      </c>
      <c r="C62" s="21" t="n">
        <v>29</v>
      </c>
      <c r="D62" s="19" t="n">
        <v>434</v>
      </c>
      <c r="E62" s="21" t="n">
        <v>33</v>
      </c>
      <c r="F62" s="19" t="n">
        <v>47</v>
      </c>
      <c r="G62" s="21" t="n">
        <v>0</v>
      </c>
      <c r="H62" s="21" t="n">
        <f aca="false">B62-PRODUCT(2,C62)</f>
        <v>0</v>
      </c>
      <c r="I62" s="21" t="n">
        <f aca="false">SUM(Table1[[#This Row],[B]],Table1[[#This Row],[Atomic Constraints]],Table1[[#This Row],[Soft Atomic Constraints]],Table1[[#This Row],[Disjunctive Constraints]],Table1[[#This Row],[Direct Successors]])</f>
        <v>543</v>
      </c>
      <c r="J62" s="19" t="s">
        <v>81</v>
      </c>
      <c r="K62" s="21" t="n">
        <v>4139994</v>
      </c>
      <c r="L62" s="21" t="n">
        <v>302.4804478</v>
      </c>
      <c r="M62" s="19" t="s">
        <v>81</v>
      </c>
      <c r="N62" s="21" t="n">
        <v>4150324</v>
      </c>
      <c r="O62" s="21" t="n">
        <v>302.4482578</v>
      </c>
      <c r="P62" s="19" t="s">
        <v>81</v>
      </c>
      <c r="Q62" s="21" t="n">
        <v>1568042</v>
      </c>
      <c r="R62" s="21" t="n">
        <v>300.02</v>
      </c>
      <c r="S62" s="19" t="s">
        <v>101</v>
      </c>
      <c r="T62" s="21" t="n">
        <v>1567928</v>
      </c>
      <c r="U62" s="21" t="n">
        <v>46.1448341</v>
      </c>
      <c r="V62" s="19" t="s">
        <v>101</v>
      </c>
      <c r="W62" s="21" t="n">
        <v>1567928</v>
      </c>
      <c r="X62" s="21" t="n">
        <v>58.0499602</v>
      </c>
      <c r="Y62" s="23" t="s">
        <v>80</v>
      </c>
      <c r="Z62" s="23" t="n">
        <v>-198535</v>
      </c>
      <c r="AA62" s="21" t="n">
        <v>300.1311389</v>
      </c>
      <c r="AB62" s="23" t="s">
        <v>80</v>
      </c>
      <c r="AC62" s="23" t="n">
        <v>-198535</v>
      </c>
      <c r="AD62" s="21" t="n">
        <v>300.3585481</v>
      </c>
      <c r="AE62" s="23" t="s">
        <v>81</v>
      </c>
      <c r="AF62" s="23" t="n">
        <v>2745848</v>
      </c>
      <c r="AG62" s="21" t="n">
        <v>300.1315915</v>
      </c>
      <c r="AH62" s="19" t="s">
        <v>80</v>
      </c>
      <c r="AI62" s="21" t="n">
        <v>-198535</v>
      </c>
      <c r="AJ62" s="21" t="n">
        <v>300.0623816</v>
      </c>
      <c r="AK62" s="23" t="s">
        <v>80</v>
      </c>
      <c r="AL62" s="23" t="n">
        <v>-198535</v>
      </c>
      <c r="AM62" s="21" t="n">
        <v>300.0495077</v>
      </c>
      <c r="AN62" s="19" t="s">
        <v>80</v>
      </c>
      <c r="AO62" s="21" t="n">
        <v>-198535</v>
      </c>
      <c r="AP62" s="23" t="n">
        <v>300.215205</v>
      </c>
      <c r="AQ62" s="23" t="s">
        <v>80</v>
      </c>
      <c r="AR62" s="23" t="n">
        <v>-198535</v>
      </c>
      <c r="AS62" s="21" t="n">
        <v>300.0579159</v>
      </c>
      <c r="AT62" s="19" t="s">
        <v>80</v>
      </c>
      <c r="AU62" s="21" t="n">
        <v>-198535</v>
      </c>
      <c r="AV62" s="23" t="n">
        <v>300.0618233</v>
      </c>
      <c r="AW62" s="23" t="s">
        <v>80</v>
      </c>
      <c r="AX62" s="23" t="n">
        <v>-198535</v>
      </c>
      <c r="AY62" s="21" t="n">
        <v>300.0591841</v>
      </c>
      <c r="AZ62" s="23" t="s">
        <v>81</v>
      </c>
      <c r="BA62" s="23" t="n">
        <v>1568042</v>
      </c>
      <c r="BB62" s="21" t="n">
        <v>300.2377978</v>
      </c>
      <c r="BC62" s="19" t="s">
        <v>80</v>
      </c>
      <c r="BD62" s="21" t="n">
        <v>-198535</v>
      </c>
      <c r="BE62" s="23" t="n">
        <v>300.1711967</v>
      </c>
      <c r="BF62" s="23" t="s">
        <v>80</v>
      </c>
      <c r="BG62" s="23" t="n">
        <v>-198535</v>
      </c>
      <c r="BH62" s="21" t="n">
        <v>300.1423685</v>
      </c>
      <c r="BI62" s="23" t="s">
        <v>80</v>
      </c>
      <c r="BJ62" s="21" t="n">
        <v>-198535</v>
      </c>
      <c r="BK62" s="23" t="n">
        <v>306.1755038</v>
      </c>
      <c r="BL62" s="23" t="s">
        <v>80</v>
      </c>
      <c r="BM62" s="23" t="n">
        <v>-198535</v>
      </c>
      <c r="BN62" s="21" t="n">
        <v>306.154084</v>
      </c>
      <c r="BO62" s="19" t="s">
        <v>81</v>
      </c>
      <c r="BP62" s="21" t="n">
        <v>1567928</v>
      </c>
      <c r="BQ62" s="21" t="n">
        <v>300.157999999999</v>
      </c>
      <c r="BR62" s="25" t="s">
        <v>81</v>
      </c>
      <c r="BS62" s="21" t="n">
        <v>4714892</v>
      </c>
      <c r="BT62" s="21" t="n">
        <v>302.4429901</v>
      </c>
      <c r="BU62" s="25" t="s">
        <v>101</v>
      </c>
      <c r="BV62" s="21" t="n">
        <v>1567928</v>
      </c>
      <c r="BW62" s="21" t="n">
        <v>82.4459866</v>
      </c>
      <c r="BX62" s="21" t="s">
        <v>101</v>
      </c>
      <c r="BY62" s="21" t="n">
        <v>1567928</v>
      </c>
      <c r="BZ62" s="21" t="n">
        <v>51.3781513</v>
      </c>
    </row>
    <row r="63" customFormat="false" ht="15" hidden="false" customHeight="false" outlineLevel="0" collapsed="false">
      <c r="A63" s="27" t="s">
        <v>143</v>
      </c>
      <c r="B63" s="19" t="n">
        <v>58</v>
      </c>
      <c r="C63" s="21" t="n">
        <v>29</v>
      </c>
      <c r="D63" s="19" t="n">
        <v>434</v>
      </c>
      <c r="E63" s="21" t="n">
        <v>33</v>
      </c>
      <c r="F63" s="19" t="n">
        <v>48</v>
      </c>
      <c r="G63" s="21" t="n">
        <v>0</v>
      </c>
      <c r="H63" s="21" t="n">
        <f aca="false">B63-PRODUCT(2,C63)</f>
        <v>0</v>
      </c>
      <c r="I63" s="21" t="n">
        <f aca="false">SUM(Table1[[#This Row],[B]],Table1[[#This Row],[Atomic Constraints]],Table1[[#This Row],[Soft Atomic Constraints]],Table1[[#This Row],[Disjunctive Constraints]],Table1[[#This Row],[Direct Successors]])</f>
        <v>544</v>
      </c>
      <c r="J63" s="19" t="s">
        <v>81</v>
      </c>
      <c r="K63" s="21" t="n">
        <v>4519484</v>
      </c>
      <c r="L63" s="21" t="n">
        <v>302.4465269</v>
      </c>
      <c r="M63" s="19" t="s">
        <v>81</v>
      </c>
      <c r="N63" s="21" t="n">
        <v>4916968</v>
      </c>
      <c r="O63" s="21" t="n">
        <v>302.4583221</v>
      </c>
      <c r="P63" s="31" t="s">
        <v>81</v>
      </c>
      <c r="Q63" s="31" t="n">
        <v>1567928</v>
      </c>
      <c r="R63" s="31" t="n">
        <v>300.162999999997</v>
      </c>
      <c r="S63" s="19" t="s">
        <v>101</v>
      </c>
      <c r="T63" s="21" t="n">
        <v>1567928</v>
      </c>
      <c r="U63" s="21" t="n">
        <v>46.1328736</v>
      </c>
      <c r="V63" s="19" t="s">
        <v>101</v>
      </c>
      <c r="W63" s="21" t="n">
        <v>1567928</v>
      </c>
      <c r="X63" s="21" t="n">
        <v>58.3124282</v>
      </c>
      <c r="Y63" s="23" t="s">
        <v>80</v>
      </c>
      <c r="Z63" s="23" t="n">
        <v>-198535</v>
      </c>
      <c r="AA63" s="21" t="n">
        <v>300.1515299</v>
      </c>
      <c r="AB63" s="23" t="s">
        <v>80</v>
      </c>
      <c r="AC63" s="23" t="n">
        <v>-198535</v>
      </c>
      <c r="AD63" s="21" t="n">
        <v>300.267271</v>
      </c>
      <c r="AE63" s="23" t="s">
        <v>81</v>
      </c>
      <c r="AF63" s="23" t="n">
        <v>2352205</v>
      </c>
      <c r="AG63" s="21" t="n">
        <v>300.1177427</v>
      </c>
      <c r="AH63" s="19" t="s">
        <v>80</v>
      </c>
      <c r="AI63" s="21" t="n">
        <v>-198535</v>
      </c>
      <c r="AJ63" s="21" t="n">
        <v>300.0621739</v>
      </c>
      <c r="AK63" s="23" t="s">
        <v>80</v>
      </c>
      <c r="AL63" s="23" t="n">
        <v>-198535</v>
      </c>
      <c r="AM63" s="21" t="n">
        <v>300.0521975</v>
      </c>
      <c r="AN63" s="19" t="s">
        <v>80</v>
      </c>
      <c r="AO63" s="21" t="n">
        <v>-198535</v>
      </c>
      <c r="AP63" s="23" t="n">
        <v>300.0687502</v>
      </c>
      <c r="AQ63" s="23" t="s">
        <v>80</v>
      </c>
      <c r="AR63" s="23" t="n">
        <v>-198535</v>
      </c>
      <c r="AS63" s="21" t="n">
        <v>300.0647717</v>
      </c>
      <c r="AT63" s="19" t="s">
        <v>80</v>
      </c>
      <c r="AU63" s="21" t="n">
        <v>-198535</v>
      </c>
      <c r="AV63" s="23" t="n">
        <v>300.0505836</v>
      </c>
      <c r="AW63" s="23" t="s">
        <v>80</v>
      </c>
      <c r="AX63" s="23" t="n">
        <v>-198535</v>
      </c>
      <c r="AY63" s="21" t="n">
        <v>300.061105</v>
      </c>
      <c r="AZ63" s="23" t="s">
        <v>80</v>
      </c>
      <c r="BA63" s="23" t="n">
        <v>-198535</v>
      </c>
      <c r="BB63" s="21" t="n">
        <v>300.4554797</v>
      </c>
      <c r="BC63" s="19" t="s">
        <v>80</v>
      </c>
      <c r="BD63" s="21" t="n">
        <v>-198535</v>
      </c>
      <c r="BE63" s="23" t="n">
        <v>300.2279279</v>
      </c>
      <c r="BF63" s="23" t="s">
        <v>80</v>
      </c>
      <c r="BG63" s="23" t="n">
        <v>-198535</v>
      </c>
      <c r="BH63" s="21" t="n">
        <v>300.2880823</v>
      </c>
      <c r="BI63" s="23" t="s">
        <v>80</v>
      </c>
      <c r="BJ63" s="21" t="n">
        <v>-198535</v>
      </c>
      <c r="BK63" s="23" t="n">
        <v>306.1268184</v>
      </c>
      <c r="BL63" s="23" t="s">
        <v>80</v>
      </c>
      <c r="BM63" s="23" t="n">
        <v>-198535</v>
      </c>
      <c r="BN63" s="21" t="n">
        <v>306.1289985</v>
      </c>
      <c r="BO63" s="19" t="s">
        <v>81</v>
      </c>
      <c r="BP63" s="21" t="n">
        <v>1567928</v>
      </c>
      <c r="BQ63" s="21" t="n">
        <v>300.135999999999</v>
      </c>
      <c r="BR63" s="25" t="s">
        <v>81</v>
      </c>
      <c r="BS63" s="21" t="n">
        <v>4522973</v>
      </c>
      <c r="BT63" s="21" t="n">
        <v>302.4179661</v>
      </c>
      <c r="BU63" s="25" t="s">
        <v>101</v>
      </c>
      <c r="BV63" s="21" t="n">
        <v>1567928</v>
      </c>
      <c r="BW63" s="21" t="n">
        <v>82.7927841</v>
      </c>
      <c r="BX63" s="21" t="s">
        <v>101</v>
      </c>
      <c r="BY63" s="21" t="n">
        <v>1567928</v>
      </c>
      <c r="BZ63" s="21" t="n">
        <v>51.114007</v>
      </c>
    </row>
    <row r="64" customFormat="false" ht="15" hidden="false" customHeight="false" outlineLevel="0" collapsed="false">
      <c r="A64" s="27" t="s">
        <v>144</v>
      </c>
      <c r="B64" s="19" t="n">
        <v>68</v>
      </c>
      <c r="C64" s="21" t="n">
        <v>34</v>
      </c>
      <c r="D64" s="19" t="n">
        <v>610</v>
      </c>
      <c r="E64" s="21" t="n">
        <v>41</v>
      </c>
      <c r="F64" s="19" t="n">
        <v>69</v>
      </c>
      <c r="G64" s="21" t="n">
        <v>0</v>
      </c>
      <c r="H64" s="21" t="n">
        <f aca="false">B64-PRODUCT(2,C64)</f>
        <v>0</v>
      </c>
      <c r="I64" s="21" t="n">
        <f aca="false">SUM(Table1[[#This Row],[B]],Table1[[#This Row],[Atomic Constraints]],Table1[[#This Row],[Soft Atomic Constraints]],Table1[[#This Row],[Disjunctive Constraints]],Table1[[#This Row],[Direct Successors]])</f>
        <v>754</v>
      </c>
      <c r="J64" s="19" t="s">
        <v>81</v>
      </c>
      <c r="K64" s="21" t="n">
        <v>10434826</v>
      </c>
      <c r="L64" s="21" t="n">
        <v>303.2333375</v>
      </c>
      <c r="M64" s="19" t="s">
        <v>81</v>
      </c>
      <c r="N64" s="21" t="n">
        <v>10481740</v>
      </c>
      <c r="O64" s="21" t="n">
        <v>303.1659716</v>
      </c>
      <c r="P64" s="19" t="s">
        <v>81</v>
      </c>
      <c r="Q64" s="21" t="n">
        <v>2856156</v>
      </c>
      <c r="R64" s="21" t="n">
        <v>300.026000000002</v>
      </c>
      <c r="S64" s="19" t="s">
        <v>101</v>
      </c>
      <c r="T64" s="21" t="n">
        <v>2851600</v>
      </c>
      <c r="U64" s="21" t="n">
        <v>126.7639331</v>
      </c>
      <c r="V64" s="19" t="s">
        <v>101</v>
      </c>
      <c r="W64" s="21" t="n">
        <v>2851600</v>
      </c>
      <c r="X64" s="21" t="n">
        <v>126.000305</v>
      </c>
      <c r="Y64" s="23" t="s">
        <v>80</v>
      </c>
      <c r="Z64" s="23" t="n">
        <v>-319125</v>
      </c>
      <c r="AA64" s="21" t="n">
        <v>300.2861046</v>
      </c>
      <c r="AB64" s="23" t="s">
        <v>80</v>
      </c>
      <c r="AC64" s="23" t="n">
        <v>-319125</v>
      </c>
      <c r="AD64" s="21" t="n">
        <v>300.6358122</v>
      </c>
      <c r="AE64" s="23" t="s">
        <v>81</v>
      </c>
      <c r="AF64" s="23" t="n">
        <v>6323815</v>
      </c>
      <c r="AG64" s="21" t="n">
        <v>300.1580406</v>
      </c>
      <c r="AH64" s="19" t="s">
        <v>80</v>
      </c>
      <c r="AI64" s="21" t="n">
        <v>-319125</v>
      </c>
      <c r="AJ64" s="21" t="n">
        <v>300.0682078</v>
      </c>
      <c r="AK64" s="23" t="s">
        <v>80</v>
      </c>
      <c r="AL64" s="23" t="n">
        <v>-319125</v>
      </c>
      <c r="AM64" s="21" t="n">
        <v>300.0625119</v>
      </c>
      <c r="AN64" s="19" t="s">
        <v>80</v>
      </c>
      <c r="AO64" s="21" t="n">
        <v>-319125</v>
      </c>
      <c r="AP64" s="23" t="n">
        <v>300.2501362</v>
      </c>
      <c r="AQ64" s="23" t="s">
        <v>80</v>
      </c>
      <c r="AR64" s="23" t="n">
        <v>-319125</v>
      </c>
      <c r="AS64" s="21" t="n">
        <v>300.0706037</v>
      </c>
      <c r="AT64" s="19" t="s">
        <v>80</v>
      </c>
      <c r="AU64" s="21" t="n">
        <v>-319125</v>
      </c>
      <c r="AV64" s="23" t="n">
        <v>300.0711156</v>
      </c>
      <c r="AW64" s="23" t="s">
        <v>80</v>
      </c>
      <c r="AX64" s="23" t="n">
        <v>-319125</v>
      </c>
      <c r="AY64" s="21" t="n">
        <v>300.0812402</v>
      </c>
      <c r="AZ64" s="23" t="s">
        <v>80</v>
      </c>
      <c r="BA64" s="23" t="n">
        <v>-319125</v>
      </c>
      <c r="BB64" s="21" t="n">
        <v>300.1343297</v>
      </c>
      <c r="BC64" s="19" t="s">
        <v>80</v>
      </c>
      <c r="BD64" s="21" t="n">
        <v>-319125</v>
      </c>
      <c r="BE64" s="23" t="n">
        <v>300.1344521</v>
      </c>
      <c r="BF64" s="23" t="s">
        <v>80</v>
      </c>
      <c r="BG64" s="23" t="n">
        <v>-319125</v>
      </c>
      <c r="BH64" s="21" t="n">
        <v>300.0964589</v>
      </c>
      <c r="BI64" s="23" t="s">
        <v>80</v>
      </c>
      <c r="BJ64" s="21" t="n">
        <v>-319125</v>
      </c>
      <c r="BK64" s="23" t="n">
        <v>306.2088759</v>
      </c>
      <c r="BL64" s="23" t="s">
        <v>80</v>
      </c>
      <c r="BM64" s="23" t="n">
        <v>-319125</v>
      </c>
      <c r="BN64" s="21" t="n">
        <v>306.2015249</v>
      </c>
      <c r="BO64" s="19" t="s">
        <v>81</v>
      </c>
      <c r="BP64" s="21" t="n">
        <v>2856017</v>
      </c>
      <c r="BQ64" s="21" t="n">
        <v>300.183000000001</v>
      </c>
      <c r="BR64" s="25" t="s">
        <v>81</v>
      </c>
      <c r="BS64" s="21" t="n">
        <v>8548562</v>
      </c>
      <c r="BT64" s="21" t="n">
        <v>303.1128446</v>
      </c>
      <c r="BU64" s="25" t="s">
        <v>101</v>
      </c>
      <c r="BV64" s="21" t="n">
        <v>2851600</v>
      </c>
      <c r="BW64" s="21" t="n">
        <v>181.6614037</v>
      </c>
      <c r="BX64" s="21" t="s">
        <v>101</v>
      </c>
      <c r="BY64" s="21" t="n">
        <v>2851600</v>
      </c>
      <c r="BZ64" s="21" t="n">
        <v>50.9099156</v>
      </c>
    </row>
    <row r="65" customFormat="false" ht="15" hidden="false" customHeight="false" outlineLevel="0" collapsed="false">
      <c r="A65" s="27" t="s">
        <v>145</v>
      </c>
      <c r="B65" s="19" t="n">
        <v>80</v>
      </c>
      <c r="C65" s="21" t="n">
        <v>40</v>
      </c>
      <c r="D65" s="19" t="n">
        <v>367</v>
      </c>
      <c r="E65" s="29" t="n">
        <v>74</v>
      </c>
      <c r="F65" s="30" t="n">
        <v>142</v>
      </c>
      <c r="G65" s="29" t="n">
        <v>80</v>
      </c>
      <c r="H65" s="21" t="n">
        <f aca="false">B65-PRODUCT(2,C65)</f>
        <v>0</v>
      </c>
      <c r="I65" s="21" t="n">
        <f aca="false">SUM(Table1[[#This Row],[B]],Table1[[#This Row],[Atomic Constraints]],Table1[[#This Row],[Soft Atomic Constraints]],Table1[[#This Row],[Disjunctive Constraints]],Table1[[#This Row],[Direct Successors]])</f>
        <v>703</v>
      </c>
      <c r="J65" s="19" t="s">
        <v>101</v>
      </c>
      <c r="K65" s="21" t="n">
        <v>0</v>
      </c>
      <c r="L65" s="21" t="n">
        <v>84.1038249</v>
      </c>
      <c r="M65" s="19" t="s">
        <v>81</v>
      </c>
      <c r="N65" s="21" t="n">
        <v>16</v>
      </c>
      <c r="O65" s="21" t="n">
        <v>304.3440066</v>
      </c>
      <c r="P65" s="19" t="s">
        <v>101</v>
      </c>
      <c r="Q65" s="21" t="n">
        <v>0</v>
      </c>
      <c r="R65" s="21" t="n">
        <v>2.725</v>
      </c>
      <c r="S65" s="19" t="s">
        <v>101</v>
      </c>
      <c r="T65" s="21" t="n">
        <v>0</v>
      </c>
      <c r="U65" s="21" t="n">
        <v>33.5291323</v>
      </c>
      <c r="V65" s="19" t="s">
        <v>101</v>
      </c>
      <c r="W65" s="21" t="n">
        <v>0</v>
      </c>
      <c r="X65" s="21" t="n">
        <v>23.4247538</v>
      </c>
      <c r="Y65" s="23" t="s">
        <v>80</v>
      </c>
      <c r="Z65" s="23" t="n">
        <v>-518481</v>
      </c>
      <c r="AA65" s="21" t="n">
        <v>300.4415959</v>
      </c>
      <c r="AB65" s="23" t="s">
        <v>80</v>
      </c>
      <c r="AC65" s="23" t="n">
        <v>-518481</v>
      </c>
      <c r="AD65" s="21" t="n">
        <v>301.5606278</v>
      </c>
      <c r="AE65" s="23" t="s">
        <v>101</v>
      </c>
      <c r="AF65" s="23" t="n">
        <v>0</v>
      </c>
      <c r="AG65" s="21" t="n">
        <v>118.218352</v>
      </c>
      <c r="AH65" s="19" t="s">
        <v>80</v>
      </c>
      <c r="AI65" s="21" t="n">
        <v>-518481</v>
      </c>
      <c r="AJ65" s="21" t="n">
        <v>300.0879727</v>
      </c>
      <c r="AK65" s="23" t="s">
        <v>80</v>
      </c>
      <c r="AL65" s="23" t="n">
        <v>-518481</v>
      </c>
      <c r="AM65" s="21" t="n">
        <v>300.0769709</v>
      </c>
      <c r="AN65" s="19" t="s">
        <v>80</v>
      </c>
      <c r="AO65" s="21" t="n">
        <v>-518481</v>
      </c>
      <c r="AP65" s="23" t="n">
        <v>300.2853963</v>
      </c>
      <c r="AQ65" s="23" t="s">
        <v>80</v>
      </c>
      <c r="AR65" s="23" t="n">
        <v>-518481</v>
      </c>
      <c r="AS65" s="21" t="n">
        <v>300.0792281</v>
      </c>
      <c r="AT65" s="19" t="s">
        <v>80</v>
      </c>
      <c r="AU65" s="21" t="n">
        <v>-518481</v>
      </c>
      <c r="AV65" s="23" t="n">
        <v>300.0812681</v>
      </c>
      <c r="AW65" s="23" t="s">
        <v>80</v>
      </c>
      <c r="AX65" s="23" t="n">
        <v>-518481</v>
      </c>
      <c r="AY65" s="21" t="n">
        <v>300.0826924</v>
      </c>
      <c r="AZ65" s="23" t="s">
        <v>80</v>
      </c>
      <c r="BA65" s="23" t="n">
        <v>-518481</v>
      </c>
      <c r="BB65" s="21" t="n">
        <v>300.1253135</v>
      </c>
      <c r="BC65" s="19" t="s">
        <v>80</v>
      </c>
      <c r="BD65" s="21" t="n">
        <v>-518481</v>
      </c>
      <c r="BE65" s="23" t="n">
        <v>300.3127648</v>
      </c>
      <c r="BF65" s="23" t="s">
        <v>80</v>
      </c>
      <c r="BG65" s="23" t="n">
        <v>-518481</v>
      </c>
      <c r="BH65" s="21" t="n">
        <v>300.2163018</v>
      </c>
      <c r="BI65" s="23" t="s">
        <v>80</v>
      </c>
      <c r="BJ65" s="21" t="n">
        <v>-518481</v>
      </c>
      <c r="BK65" s="23" t="n">
        <v>306.1355145</v>
      </c>
      <c r="BL65" s="23" t="s">
        <v>80</v>
      </c>
      <c r="BM65" s="23" t="n">
        <v>-518481</v>
      </c>
      <c r="BN65" s="21" t="n">
        <v>306.1358858</v>
      </c>
      <c r="BO65" s="19" t="s">
        <v>101</v>
      </c>
      <c r="BP65" s="21" t="n">
        <v>0</v>
      </c>
      <c r="BQ65" s="21" t="n">
        <v>2.925</v>
      </c>
      <c r="BR65" s="25" t="s">
        <v>101</v>
      </c>
      <c r="BS65" s="21" t="n">
        <v>0</v>
      </c>
      <c r="BT65" s="21" t="n">
        <v>21.8845692</v>
      </c>
      <c r="BU65" s="25" t="s">
        <v>101</v>
      </c>
      <c r="BV65" s="21" t="n">
        <v>0</v>
      </c>
      <c r="BW65" s="21" t="n">
        <v>63.1776823</v>
      </c>
      <c r="BX65" s="21" t="s">
        <v>101</v>
      </c>
      <c r="BY65" s="21" t="n">
        <v>0</v>
      </c>
      <c r="BZ65" s="21" t="n">
        <v>50.6781798</v>
      </c>
    </row>
    <row r="66" customFormat="false" ht="15" hidden="false" customHeight="false" outlineLevel="0" collapsed="false">
      <c r="A66" s="27" t="s">
        <v>146</v>
      </c>
      <c r="B66" s="19" t="n">
        <v>78</v>
      </c>
      <c r="C66" s="21" t="n">
        <v>39</v>
      </c>
      <c r="D66" s="19" t="n">
        <v>574</v>
      </c>
      <c r="E66" s="21" t="n">
        <v>59</v>
      </c>
      <c r="F66" s="19" t="n">
        <v>136</v>
      </c>
      <c r="G66" s="21" t="n">
        <v>0</v>
      </c>
      <c r="H66" s="21" t="n">
        <f aca="false">B66-PRODUCT(2,C66)</f>
        <v>0</v>
      </c>
      <c r="I66" s="21" t="n">
        <f aca="false">SUM(Table1[[#This Row],[B]],Table1[[#This Row],[Atomic Constraints]],Table1[[#This Row],[Soft Atomic Constraints]],Table1[[#This Row],[Disjunctive Constraints]],Table1[[#This Row],[Direct Successors]])</f>
        <v>808</v>
      </c>
      <c r="J66" s="19" t="s">
        <v>81</v>
      </c>
      <c r="K66" s="21" t="n">
        <v>16235505</v>
      </c>
      <c r="L66" s="21" t="n">
        <v>304.2098759</v>
      </c>
      <c r="M66" s="19" t="s">
        <v>81</v>
      </c>
      <c r="N66" s="21" t="n">
        <v>16237133</v>
      </c>
      <c r="O66" s="21" t="n">
        <v>304.1416367</v>
      </c>
      <c r="P66" s="19" t="s">
        <v>81</v>
      </c>
      <c r="Q66" s="21" t="n">
        <v>16</v>
      </c>
      <c r="R66" s="21" t="n">
        <v>300.157999999999</v>
      </c>
      <c r="S66" s="19" t="s">
        <v>101</v>
      </c>
      <c r="T66" s="21" t="n">
        <v>16</v>
      </c>
      <c r="U66" s="21" t="n">
        <v>175.080908</v>
      </c>
      <c r="V66" s="19" t="s">
        <v>101</v>
      </c>
      <c r="W66" s="21" t="n">
        <v>16</v>
      </c>
      <c r="X66" s="21" t="n">
        <v>186.3460981</v>
      </c>
      <c r="Y66" s="23" t="s">
        <v>80</v>
      </c>
      <c r="Z66" s="23" t="n">
        <v>-480715</v>
      </c>
      <c r="AA66" s="21" t="n">
        <v>300.2531984</v>
      </c>
      <c r="AB66" s="23" t="s">
        <v>80</v>
      </c>
      <c r="AC66" s="23" t="n">
        <v>-480715</v>
      </c>
      <c r="AD66" s="21" t="n">
        <v>300.3303566</v>
      </c>
      <c r="AE66" s="23" t="s">
        <v>101</v>
      </c>
      <c r="AF66" s="23" t="n">
        <v>16</v>
      </c>
      <c r="AG66" s="21" t="n">
        <v>213.3364575</v>
      </c>
      <c r="AH66" s="19" t="s">
        <v>80</v>
      </c>
      <c r="AI66" s="21" t="n">
        <v>-480715</v>
      </c>
      <c r="AJ66" s="21" t="n">
        <v>300.0824326</v>
      </c>
      <c r="AK66" s="23" t="s">
        <v>80</v>
      </c>
      <c r="AL66" s="23" t="n">
        <v>-480715</v>
      </c>
      <c r="AM66" s="21" t="n">
        <v>300.0828177</v>
      </c>
      <c r="AN66" s="19" t="s">
        <v>80</v>
      </c>
      <c r="AO66" s="21" t="n">
        <v>-480715</v>
      </c>
      <c r="AP66" s="23" t="n">
        <v>300.0795914</v>
      </c>
      <c r="AQ66" s="23" t="s">
        <v>80</v>
      </c>
      <c r="AR66" s="23" t="n">
        <v>-480715</v>
      </c>
      <c r="AS66" s="21" t="n">
        <v>300.0854143</v>
      </c>
      <c r="AT66" s="19" t="s">
        <v>80</v>
      </c>
      <c r="AU66" s="21" t="n">
        <v>-480715</v>
      </c>
      <c r="AV66" s="23" t="n">
        <v>300.0907062</v>
      </c>
      <c r="AW66" s="23" t="s">
        <v>80</v>
      </c>
      <c r="AX66" s="23" t="n">
        <v>-480715</v>
      </c>
      <c r="AY66" s="21" t="n">
        <v>300.0715369</v>
      </c>
      <c r="AZ66" s="23" t="s">
        <v>80</v>
      </c>
      <c r="BA66" s="23" t="n">
        <v>-480715</v>
      </c>
      <c r="BB66" s="21" t="n">
        <v>301.001757</v>
      </c>
      <c r="BC66" s="19" t="s">
        <v>80</v>
      </c>
      <c r="BD66" s="21" t="n">
        <v>-480715</v>
      </c>
      <c r="BE66" s="23" t="n">
        <v>300.140424</v>
      </c>
      <c r="BF66" s="23" t="s">
        <v>80</v>
      </c>
      <c r="BG66" s="23" t="n">
        <v>-480715</v>
      </c>
      <c r="BH66" s="21" t="n">
        <v>300.1835922</v>
      </c>
      <c r="BI66" s="23" t="s">
        <v>80</v>
      </c>
      <c r="BJ66" s="21" t="n">
        <v>-480715</v>
      </c>
      <c r="BK66" s="23" t="n">
        <v>306.2585138</v>
      </c>
      <c r="BL66" s="23" t="s">
        <v>80</v>
      </c>
      <c r="BM66" s="23" t="n">
        <v>-480715</v>
      </c>
      <c r="BN66" s="21" t="n">
        <v>306.4480108</v>
      </c>
      <c r="BO66" s="19" t="s">
        <v>81</v>
      </c>
      <c r="BP66" s="21" t="n">
        <v>16</v>
      </c>
      <c r="BQ66" s="21" t="n">
        <v>300.039000000001</v>
      </c>
      <c r="BR66" s="25" t="s">
        <v>81</v>
      </c>
      <c r="BS66" s="21" t="n">
        <v>18170752</v>
      </c>
      <c r="BT66" s="21" t="n">
        <v>304.0595218</v>
      </c>
      <c r="BU66" s="25" t="s">
        <v>81</v>
      </c>
      <c r="BV66" s="21" t="n">
        <v>6731823</v>
      </c>
      <c r="BW66" s="21" t="n">
        <v>302.2210614</v>
      </c>
      <c r="BX66" s="21" t="s">
        <v>101</v>
      </c>
      <c r="BY66" s="21" t="n">
        <v>16</v>
      </c>
      <c r="BZ66" s="21" t="n">
        <v>48.1871013</v>
      </c>
    </row>
    <row r="67" customFormat="false" ht="15" hidden="false" customHeight="false" outlineLevel="0" collapsed="false">
      <c r="A67" s="27" t="s">
        <v>147</v>
      </c>
      <c r="B67" s="19" t="n">
        <v>64</v>
      </c>
      <c r="C67" s="21" t="n">
        <v>32</v>
      </c>
      <c r="D67" s="19" t="n">
        <v>264</v>
      </c>
      <c r="E67" s="21" t="n">
        <v>50</v>
      </c>
      <c r="F67" s="19" t="n">
        <v>47</v>
      </c>
      <c r="G67" s="21" t="n">
        <v>0</v>
      </c>
      <c r="H67" s="21" t="n">
        <f aca="false">B67-PRODUCT(2,C67)</f>
        <v>0</v>
      </c>
      <c r="I67" s="21" t="n">
        <f aca="false">SUM(Table1[[#This Row],[B]],Table1[[#This Row],[Atomic Constraints]],Table1[[#This Row],[Soft Atomic Constraints]],Table1[[#This Row],[Disjunctive Constraints]],Table1[[#This Row],[Direct Successors]])</f>
        <v>393</v>
      </c>
      <c r="J67" s="19" t="s">
        <v>81</v>
      </c>
      <c r="K67" s="21" t="n">
        <v>7944850</v>
      </c>
      <c r="L67" s="21" t="n">
        <v>302.9129067</v>
      </c>
      <c r="M67" s="19" t="s">
        <v>81</v>
      </c>
      <c r="N67" s="21" t="n">
        <v>7420575</v>
      </c>
      <c r="O67" s="21" t="n">
        <v>303.0296388</v>
      </c>
      <c r="P67" s="31" t="s">
        <v>81</v>
      </c>
      <c r="Q67" s="31" t="n">
        <v>1065801</v>
      </c>
      <c r="R67" s="31" t="n">
        <v>300.187000000002</v>
      </c>
      <c r="S67" s="19" t="s">
        <v>101</v>
      </c>
      <c r="T67" s="21" t="n">
        <v>1065801</v>
      </c>
      <c r="U67" s="21" t="n">
        <v>101.5508457</v>
      </c>
      <c r="V67" s="19" t="s">
        <v>101</v>
      </c>
      <c r="W67" s="21" t="n">
        <v>1065801</v>
      </c>
      <c r="X67" s="21" t="n">
        <v>88.4941219</v>
      </c>
      <c r="Y67" s="23" t="s">
        <v>80</v>
      </c>
      <c r="Z67" s="23" t="n">
        <v>-266305</v>
      </c>
      <c r="AA67" s="21" t="n">
        <v>300.1489306</v>
      </c>
      <c r="AB67" s="23" t="s">
        <v>80</v>
      </c>
      <c r="AC67" s="23" t="n">
        <v>-266305</v>
      </c>
      <c r="AD67" s="21" t="n">
        <v>300.6458946</v>
      </c>
      <c r="AE67" s="23" t="s">
        <v>81</v>
      </c>
      <c r="AF67" s="23" t="n">
        <v>2905739</v>
      </c>
      <c r="AG67" s="21" t="n">
        <v>300.171011</v>
      </c>
      <c r="AH67" s="19" t="s">
        <v>80</v>
      </c>
      <c r="AI67" s="21" t="n">
        <v>-266305</v>
      </c>
      <c r="AJ67" s="21" t="n">
        <v>300.0706921</v>
      </c>
      <c r="AK67" s="23" t="s">
        <v>80</v>
      </c>
      <c r="AL67" s="23" t="n">
        <v>-266305</v>
      </c>
      <c r="AM67" s="21" t="n">
        <v>300.0656025</v>
      </c>
      <c r="AN67" s="19" t="s">
        <v>80</v>
      </c>
      <c r="AO67" s="21" t="n">
        <v>-266305</v>
      </c>
      <c r="AP67" s="23" t="n">
        <v>300.0622607</v>
      </c>
      <c r="AQ67" s="23" t="s">
        <v>80</v>
      </c>
      <c r="AR67" s="23" t="n">
        <v>-266305</v>
      </c>
      <c r="AS67" s="21" t="n">
        <v>300.061347</v>
      </c>
      <c r="AT67" s="19" t="s">
        <v>80</v>
      </c>
      <c r="AU67" s="21" t="n">
        <v>-266305</v>
      </c>
      <c r="AV67" s="23" t="n">
        <v>300.0617425</v>
      </c>
      <c r="AW67" s="23" t="s">
        <v>80</v>
      </c>
      <c r="AX67" s="23" t="n">
        <v>-266305</v>
      </c>
      <c r="AY67" s="21" t="n">
        <v>300.0701557</v>
      </c>
      <c r="AZ67" s="23" t="s">
        <v>80</v>
      </c>
      <c r="BA67" s="23" t="n">
        <v>-266305</v>
      </c>
      <c r="BB67" s="21" t="n">
        <v>300.1505112</v>
      </c>
      <c r="BC67" s="19" t="s">
        <v>80</v>
      </c>
      <c r="BD67" s="21" t="n">
        <v>-266305</v>
      </c>
      <c r="BE67" s="23" t="n">
        <v>300.103709</v>
      </c>
      <c r="BF67" s="23" t="s">
        <v>80</v>
      </c>
      <c r="BG67" s="23" t="n">
        <v>-266305</v>
      </c>
      <c r="BH67" s="21" t="n">
        <v>300.1915363</v>
      </c>
      <c r="BI67" s="23" t="s">
        <v>80</v>
      </c>
      <c r="BJ67" s="21" t="n">
        <v>-266305</v>
      </c>
      <c r="BK67" s="23" t="n">
        <v>306.0877985</v>
      </c>
      <c r="BL67" s="23" t="s">
        <v>80</v>
      </c>
      <c r="BM67" s="23" t="n">
        <v>-266305</v>
      </c>
      <c r="BN67" s="21" t="n">
        <v>306.1989916</v>
      </c>
      <c r="BO67" s="19" t="s">
        <v>81</v>
      </c>
      <c r="BP67" s="21" t="n">
        <v>1065801</v>
      </c>
      <c r="BQ67" s="21" t="n">
        <v>300.191000000003</v>
      </c>
      <c r="BR67" s="25" t="s">
        <v>81</v>
      </c>
      <c r="BS67" s="21" t="n">
        <v>7179091</v>
      </c>
      <c r="BT67" s="21" t="n">
        <v>302.9017987</v>
      </c>
      <c r="BU67" s="25" t="s">
        <v>101</v>
      </c>
      <c r="BV67" s="21" t="n">
        <v>1065801</v>
      </c>
      <c r="BW67" s="21" t="n">
        <v>137.701973</v>
      </c>
      <c r="BX67" s="21" t="s">
        <v>101</v>
      </c>
      <c r="BY67" s="21" t="n">
        <v>1065801</v>
      </c>
      <c r="BZ67" s="21" t="n">
        <v>46.725119</v>
      </c>
    </row>
    <row r="68" customFormat="false" ht="15" hidden="false" customHeight="false" outlineLevel="0" collapsed="false">
      <c r="A68" s="27" t="s">
        <v>148</v>
      </c>
      <c r="B68" s="19" t="n">
        <v>58</v>
      </c>
      <c r="C68" s="21" t="n">
        <v>29</v>
      </c>
      <c r="D68" s="19" t="n">
        <v>449</v>
      </c>
      <c r="E68" s="21" t="n">
        <v>36</v>
      </c>
      <c r="F68" s="19" t="n">
        <v>58</v>
      </c>
      <c r="G68" s="21" t="n">
        <v>0</v>
      </c>
      <c r="H68" s="21" t="n">
        <f aca="false">B68-PRODUCT(2,C68)</f>
        <v>0</v>
      </c>
      <c r="I68" s="21" t="n">
        <f aca="false">SUM(Table1[[#This Row],[B]],Table1[[#This Row],[Atomic Constraints]],Table1[[#This Row],[Soft Atomic Constraints]],Table1[[#This Row],[Disjunctive Constraints]],Table1[[#This Row],[Direct Successors]])</f>
        <v>572</v>
      </c>
      <c r="J68" s="19" t="s">
        <v>81</v>
      </c>
      <c r="K68" s="21" t="n">
        <v>4327861</v>
      </c>
      <c r="L68" s="21" t="n">
        <v>302.5243124</v>
      </c>
      <c r="M68" s="19" t="s">
        <v>81</v>
      </c>
      <c r="N68" s="21" t="n">
        <v>4728933</v>
      </c>
      <c r="O68" s="21" t="n">
        <v>302.4612478</v>
      </c>
      <c r="P68" s="31" t="s">
        <v>81</v>
      </c>
      <c r="Q68" s="31" t="n">
        <v>1376702</v>
      </c>
      <c r="R68" s="31" t="n">
        <v>300.058000000001</v>
      </c>
      <c r="S68" s="19" t="s">
        <v>101</v>
      </c>
      <c r="T68" s="21" t="n">
        <v>1376702</v>
      </c>
      <c r="U68" s="21" t="n">
        <v>46.2156308</v>
      </c>
      <c r="V68" s="19" t="s">
        <v>101</v>
      </c>
      <c r="W68" s="21" t="n">
        <v>1376702</v>
      </c>
      <c r="X68" s="21" t="n">
        <v>52.4444624</v>
      </c>
      <c r="Y68" s="23" t="s">
        <v>80</v>
      </c>
      <c r="Z68" s="23" t="n">
        <v>-198535</v>
      </c>
      <c r="AA68" s="21" t="n">
        <v>300.1438913</v>
      </c>
      <c r="AB68" s="23" t="s">
        <v>80</v>
      </c>
      <c r="AC68" s="23" t="n">
        <v>-198535</v>
      </c>
      <c r="AD68" s="21" t="n">
        <v>300.4004789</v>
      </c>
      <c r="AE68" s="23" t="s">
        <v>80</v>
      </c>
      <c r="AF68" s="23" t="n">
        <v>-198535</v>
      </c>
      <c r="AG68" s="21" t="n">
        <v>300.1118554</v>
      </c>
      <c r="AH68" s="19" t="s">
        <v>80</v>
      </c>
      <c r="AI68" s="21" t="n">
        <v>-198535</v>
      </c>
      <c r="AJ68" s="21" t="n">
        <v>300.0693181</v>
      </c>
      <c r="AK68" s="23" t="s">
        <v>80</v>
      </c>
      <c r="AL68" s="23" t="n">
        <v>-198535</v>
      </c>
      <c r="AM68" s="21" t="n">
        <v>300.0537863</v>
      </c>
      <c r="AN68" s="19" t="s">
        <v>80</v>
      </c>
      <c r="AO68" s="21" t="n">
        <v>-198535</v>
      </c>
      <c r="AP68" s="23" t="n">
        <v>300.2155852</v>
      </c>
      <c r="AQ68" s="23" t="s">
        <v>80</v>
      </c>
      <c r="AR68" s="23" t="n">
        <v>-198535</v>
      </c>
      <c r="AS68" s="21" t="n">
        <v>300.0643912</v>
      </c>
      <c r="AT68" s="19" t="s">
        <v>80</v>
      </c>
      <c r="AU68" s="21" t="n">
        <v>-198535</v>
      </c>
      <c r="AV68" s="23" t="n">
        <v>300.0684645</v>
      </c>
      <c r="AW68" s="23" t="s">
        <v>80</v>
      </c>
      <c r="AX68" s="23" t="n">
        <v>-198535</v>
      </c>
      <c r="AY68" s="21" t="n">
        <v>300.0512385</v>
      </c>
      <c r="AZ68" s="23" t="s">
        <v>80</v>
      </c>
      <c r="BA68" s="23" t="n">
        <v>-198535</v>
      </c>
      <c r="BB68" s="21" t="n">
        <v>300.098563</v>
      </c>
      <c r="BC68" s="19" t="s">
        <v>80</v>
      </c>
      <c r="BD68" s="21" t="n">
        <v>-198535</v>
      </c>
      <c r="BE68" s="23" t="n">
        <v>300.1893083</v>
      </c>
      <c r="BF68" s="23" t="s">
        <v>80</v>
      </c>
      <c r="BG68" s="23" t="n">
        <v>-198535</v>
      </c>
      <c r="BH68" s="21" t="n">
        <v>300.124732</v>
      </c>
      <c r="BI68" s="23" t="s">
        <v>80</v>
      </c>
      <c r="BJ68" s="21" t="n">
        <v>-198535</v>
      </c>
      <c r="BK68" s="23" t="n">
        <v>306.2343163</v>
      </c>
      <c r="BL68" s="23" t="s">
        <v>80</v>
      </c>
      <c r="BM68" s="23" t="n">
        <v>-198535</v>
      </c>
      <c r="BN68" s="21" t="n">
        <v>306.1654908</v>
      </c>
      <c r="BO68" s="19" t="s">
        <v>81</v>
      </c>
      <c r="BP68" s="21" t="n">
        <v>1376704</v>
      </c>
      <c r="BQ68" s="21" t="n">
        <v>300.18</v>
      </c>
      <c r="BR68" s="25" t="s">
        <v>81</v>
      </c>
      <c r="BS68" s="21" t="n">
        <v>4909662</v>
      </c>
      <c r="BT68" s="21" t="n">
        <v>302.3967841</v>
      </c>
      <c r="BU68" s="25" t="s">
        <v>101</v>
      </c>
      <c r="BV68" s="21" t="n">
        <v>1376702</v>
      </c>
      <c r="BW68" s="21" t="n">
        <v>79.9143689</v>
      </c>
      <c r="BX68" s="21" t="s">
        <v>101</v>
      </c>
      <c r="BY68" s="21" t="n">
        <v>1376702</v>
      </c>
      <c r="BZ68" s="21" t="n">
        <v>46.5346125</v>
      </c>
    </row>
    <row r="69" customFormat="false" ht="15" hidden="false" customHeight="false" outlineLevel="0" collapsed="false">
      <c r="A69" s="27" t="s">
        <v>149</v>
      </c>
      <c r="B69" s="19" t="n">
        <v>64</v>
      </c>
      <c r="C69" s="21" t="n">
        <v>32</v>
      </c>
      <c r="D69" s="19" t="n">
        <v>264</v>
      </c>
      <c r="E69" s="21" t="n">
        <v>50</v>
      </c>
      <c r="F69" s="19" t="n">
        <v>42</v>
      </c>
      <c r="G69" s="21" t="n">
        <v>0</v>
      </c>
      <c r="H69" s="21" t="n">
        <f aca="false">B69-PRODUCT(2,C69)</f>
        <v>0</v>
      </c>
      <c r="I69" s="21" t="n">
        <f aca="false">SUM(Table1[[#This Row],[B]],Table1[[#This Row],[Atomic Constraints]],Table1[[#This Row],[Soft Atomic Constraints]],Table1[[#This Row],[Disjunctive Constraints]],Table1[[#This Row],[Direct Successors]])</f>
        <v>388</v>
      </c>
      <c r="J69" s="19" t="s">
        <v>81</v>
      </c>
      <c r="K69" s="21" t="n">
        <v>7703500</v>
      </c>
      <c r="L69" s="21" t="n">
        <v>302.9183635</v>
      </c>
      <c r="M69" s="19" t="s">
        <v>81</v>
      </c>
      <c r="N69" s="21" t="n">
        <v>7146510</v>
      </c>
      <c r="O69" s="21" t="n">
        <v>302.9469512</v>
      </c>
      <c r="P69" s="19" t="s">
        <v>81</v>
      </c>
      <c r="Q69" s="21" t="n">
        <v>1065865</v>
      </c>
      <c r="R69" s="21" t="n">
        <v>300.139000000003</v>
      </c>
      <c r="S69" s="19" t="s">
        <v>101</v>
      </c>
      <c r="T69" s="21" t="n">
        <v>1065801</v>
      </c>
      <c r="U69" s="21" t="n">
        <v>88.540374</v>
      </c>
      <c r="V69" s="19" t="s">
        <v>101</v>
      </c>
      <c r="W69" s="21" t="n">
        <v>1065801</v>
      </c>
      <c r="X69" s="21" t="n">
        <v>95.7599075</v>
      </c>
      <c r="Y69" s="23" t="s">
        <v>80</v>
      </c>
      <c r="Z69" s="23" t="n">
        <v>-266305</v>
      </c>
      <c r="AA69" s="21" t="n">
        <v>300.1966222</v>
      </c>
      <c r="AB69" s="23" t="s">
        <v>80</v>
      </c>
      <c r="AC69" s="23" t="n">
        <v>-266305</v>
      </c>
      <c r="AD69" s="21" t="n">
        <v>300.5452852</v>
      </c>
      <c r="AE69" s="23" t="s">
        <v>80</v>
      </c>
      <c r="AF69" s="23" t="n">
        <v>-266305</v>
      </c>
      <c r="AG69" s="21" t="n">
        <v>300.1342327</v>
      </c>
      <c r="AH69" s="19" t="s">
        <v>80</v>
      </c>
      <c r="AI69" s="21" t="n">
        <v>-266305</v>
      </c>
      <c r="AJ69" s="21" t="n">
        <v>300.0736346</v>
      </c>
      <c r="AK69" s="23" t="s">
        <v>80</v>
      </c>
      <c r="AL69" s="23" t="n">
        <v>-266305</v>
      </c>
      <c r="AM69" s="21" t="n">
        <v>300.0639182</v>
      </c>
      <c r="AN69" s="19" t="s">
        <v>80</v>
      </c>
      <c r="AO69" s="21" t="n">
        <v>-266305</v>
      </c>
      <c r="AP69" s="23" t="n">
        <v>300.0728769</v>
      </c>
      <c r="AQ69" s="23" t="s">
        <v>80</v>
      </c>
      <c r="AR69" s="23" t="n">
        <v>-266305</v>
      </c>
      <c r="AS69" s="21" t="n">
        <v>300.0648532</v>
      </c>
      <c r="AT69" s="19" t="s">
        <v>80</v>
      </c>
      <c r="AU69" s="21" t="n">
        <v>-266305</v>
      </c>
      <c r="AV69" s="23" t="n">
        <v>300.0620952</v>
      </c>
      <c r="AW69" s="23" t="s">
        <v>80</v>
      </c>
      <c r="AX69" s="23" t="n">
        <v>-266305</v>
      </c>
      <c r="AY69" s="21" t="n">
        <v>300.0625065</v>
      </c>
      <c r="AZ69" s="23" t="s">
        <v>80</v>
      </c>
      <c r="BA69" s="23" t="n">
        <v>-266305</v>
      </c>
      <c r="BB69" s="21" t="n">
        <v>300.4049622</v>
      </c>
      <c r="BC69" s="19" t="s">
        <v>80</v>
      </c>
      <c r="BD69" s="21" t="n">
        <v>-266305</v>
      </c>
      <c r="BE69" s="23" t="n">
        <v>300.2238307</v>
      </c>
      <c r="BF69" s="23" t="s">
        <v>80</v>
      </c>
      <c r="BG69" s="23" t="n">
        <v>-266305</v>
      </c>
      <c r="BH69" s="21" t="n">
        <v>300.2003863</v>
      </c>
      <c r="BI69" s="23" t="s">
        <v>80</v>
      </c>
      <c r="BJ69" s="21" t="n">
        <v>-266305</v>
      </c>
      <c r="BK69" s="23" t="n">
        <v>306.166849</v>
      </c>
      <c r="BL69" s="23" t="s">
        <v>80</v>
      </c>
      <c r="BM69" s="23" t="n">
        <v>-266305</v>
      </c>
      <c r="BN69" s="21" t="n">
        <v>306.1605516</v>
      </c>
      <c r="BO69" s="19" t="s">
        <v>81</v>
      </c>
      <c r="BP69" s="21" t="n">
        <v>1065867</v>
      </c>
      <c r="BQ69" s="21" t="n">
        <v>300.148999999998</v>
      </c>
      <c r="BR69" s="25" t="s">
        <v>81</v>
      </c>
      <c r="BS69" s="21" t="n">
        <v>6347082</v>
      </c>
      <c r="BT69" s="21" t="n">
        <v>302.8877315</v>
      </c>
      <c r="BU69" s="25" t="s">
        <v>101</v>
      </c>
      <c r="BV69" s="21" t="n">
        <v>1065801</v>
      </c>
      <c r="BW69" s="21" t="n">
        <v>140.9255124</v>
      </c>
      <c r="BX69" s="21" t="s">
        <v>101</v>
      </c>
      <c r="BY69" s="21" t="n">
        <v>1065801</v>
      </c>
      <c r="BZ69" s="21" t="n">
        <v>44.7879273</v>
      </c>
    </row>
    <row r="70" customFormat="false" ht="15" hidden="false" customHeight="false" outlineLevel="0" collapsed="false">
      <c r="A70" s="27" t="s">
        <v>150</v>
      </c>
      <c r="B70" s="19" t="n">
        <v>70</v>
      </c>
      <c r="C70" s="21" t="n">
        <v>35</v>
      </c>
      <c r="D70" s="19" t="n">
        <v>507</v>
      </c>
      <c r="E70" s="21" t="n">
        <v>53</v>
      </c>
      <c r="F70" s="19" t="n">
        <v>122</v>
      </c>
      <c r="G70" s="21" t="n">
        <v>0</v>
      </c>
      <c r="H70" s="21" t="n">
        <f aca="false">B70-PRODUCT(2,C70)</f>
        <v>0</v>
      </c>
      <c r="I70" s="21" t="n">
        <f aca="false">SUM(Table1[[#This Row],[B]],Table1[[#This Row],[Atomic Constraints]],Table1[[#This Row],[Soft Atomic Constraints]],Table1[[#This Row],[Disjunctive Constraints]],Table1[[#This Row],[Direct Successors]])</f>
        <v>717</v>
      </c>
      <c r="J70" s="19" t="s">
        <v>81</v>
      </c>
      <c r="K70" s="21" t="n">
        <v>8293972</v>
      </c>
      <c r="L70" s="21" t="n">
        <v>303.4448734</v>
      </c>
      <c r="M70" s="19" t="s">
        <v>81</v>
      </c>
      <c r="N70" s="21" t="n">
        <v>9647220</v>
      </c>
      <c r="O70" s="21" t="n">
        <v>303.4337098</v>
      </c>
      <c r="P70" s="19" t="s">
        <v>81</v>
      </c>
      <c r="Q70" s="21" t="n">
        <v>11</v>
      </c>
      <c r="R70" s="21" t="n">
        <v>300.147000000001</v>
      </c>
      <c r="S70" s="19" t="s">
        <v>101</v>
      </c>
      <c r="T70" s="21" t="n">
        <v>11</v>
      </c>
      <c r="U70" s="21" t="n">
        <v>94.6188761</v>
      </c>
      <c r="V70" s="19" t="s">
        <v>101</v>
      </c>
      <c r="W70" s="21" t="n">
        <v>11</v>
      </c>
      <c r="X70" s="21" t="n">
        <v>123.6268624</v>
      </c>
      <c r="Y70" s="23" t="s">
        <v>80</v>
      </c>
      <c r="Z70" s="23" t="n">
        <v>-347971</v>
      </c>
      <c r="AA70" s="21" t="n">
        <v>300.1727753</v>
      </c>
      <c r="AB70" s="23" t="s">
        <v>80</v>
      </c>
      <c r="AC70" s="23" t="n">
        <v>-347971</v>
      </c>
      <c r="AD70" s="21" t="n">
        <v>300.3009607</v>
      </c>
      <c r="AE70" s="23" t="s">
        <v>101</v>
      </c>
      <c r="AF70" s="23" t="n">
        <v>11</v>
      </c>
      <c r="AG70" s="21" t="n">
        <v>44.6167941</v>
      </c>
      <c r="AH70" s="19" t="s">
        <v>80</v>
      </c>
      <c r="AI70" s="21" t="n">
        <v>-347971</v>
      </c>
      <c r="AJ70" s="21" t="n">
        <v>300.0812111</v>
      </c>
      <c r="AK70" s="23" t="s">
        <v>80</v>
      </c>
      <c r="AL70" s="23" t="n">
        <v>-347971</v>
      </c>
      <c r="AM70" s="21" t="n">
        <v>300.0755053</v>
      </c>
      <c r="AN70" s="19" t="s">
        <v>80</v>
      </c>
      <c r="AO70" s="21" t="n">
        <v>-347971</v>
      </c>
      <c r="AP70" s="23" t="n">
        <v>300.0706816</v>
      </c>
      <c r="AQ70" s="23" t="s">
        <v>80</v>
      </c>
      <c r="AR70" s="23" t="n">
        <v>-347971</v>
      </c>
      <c r="AS70" s="21" t="n">
        <v>300.0679781</v>
      </c>
      <c r="AT70" s="19" t="s">
        <v>80</v>
      </c>
      <c r="AU70" s="21" t="n">
        <v>-347971</v>
      </c>
      <c r="AV70" s="23" t="n">
        <v>300.0815605</v>
      </c>
      <c r="AW70" s="23" t="s">
        <v>80</v>
      </c>
      <c r="AX70" s="23" t="n">
        <v>-347971</v>
      </c>
      <c r="AY70" s="21" t="n">
        <v>300.0736774</v>
      </c>
      <c r="AZ70" s="23" t="s">
        <v>80</v>
      </c>
      <c r="BA70" s="23" t="n">
        <v>-347971</v>
      </c>
      <c r="BB70" s="21" t="n">
        <v>300.4212625</v>
      </c>
      <c r="BC70" s="19" t="s">
        <v>80</v>
      </c>
      <c r="BD70" s="21" t="n">
        <v>-347971</v>
      </c>
      <c r="BE70" s="23" t="n">
        <v>300.1667529</v>
      </c>
      <c r="BF70" s="23" t="s">
        <v>80</v>
      </c>
      <c r="BG70" s="23" t="n">
        <v>-347971</v>
      </c>
      <c r="BH70" s="21" t="n">
        <v>300.1282035</v>
      </c>
      <c r="BI70" s="23" t="s">
        <v>80</v>
      </c>
      <c r="BJ70" s="21" t="n">
        <v>-347971</v>
      </c>
      <c r="BK70" s="23" t="n">
        <v>306.186456</v>
      </c>
      <c r="BL70" s="23" t="s">
        <v>80</v>
      </c>
      <c r="BM70" s="23" t="n">
        <v>-347971</v>
      </c>
      <c r="BN70" s="21" t="n">
        <v>306.2096391</v>
      </c>
      <c r="BO70" s="19" t="s">
        <v>81</v>
      </c>
      <c r="BP70" s="21" t="n">
        <v>11</v>
      </c>
      <c r="BQ70" s="21" t="n">
        <v>300.045000000002</v>
      </c>
      <c r="BR70" s="25" t="s">
        <v>81</v>
      </c>
      <c r="BS70" s="21" t="n">
        <v>10410781</v>
      </c>
      <c r="BT70" s="21" t="n">
        <v>303.32086</v>
      </c>
      <c r="BU70" s="25" t="s">
        <v>101</v>
      </c>
      <c r="BV70" s="21" t="n">
        <v>11</v>
      </c>
      <c r="BW70" s="21" t="n">
        <v>141.3926328</v>
      </c>
      <c r="BX70" s="21" t="s">
        <v>101</v>
      </c>
      <c r="BY70" s="21" t="n">
        <v>11</v>
      </c>
      <c r="BZ70" s="21" t="n">
        <v>43.4532382</v>
      </c>
    </row>
    <row r="71" customFormat="false" ht="15" hidden="false" customHeight="false" outlineLevel="0" collapsed="false">
      <c r="A71" s="27" t="s">
        <v>151</v>
      </c>
      <c r="B71" s="19" t="n">
        <v>70</v>
      </c>
      <c r="C71" s="21" t="n">
        <v>35</v>
      </c>
      <c r="D71" s="19" t="n">
        <v>565</v>
      </c>
      <c r="E71" s="21" t="n">
        <v>55</v>
      </c>
      <c r="F71" s="19" t="n">
        <v>157</v>
      </c>
      <c r="G71" s="21" t="n">
        <v>0</v>
      </c>
      <c r="H71" s="21" t="n">
        <f aca="false">B71-PRODUCT(2,C71)</f>
        <v>0</v>
      </c>
      <c r="I71" s="21" t="n">
        <f aca="false">SUM(Table1[[#This Row],[B]],Table1[[#This Row],[Atomic Constraints]],Table1[[#This Row],[Soft Atomic Constraints]],Table1[[#This Row],[Disjunctive Constraints]],Table1[[#This Row],[Direct Successors]])</f>
        <v>812</v>
      </c>
      <c r="J71" s="19" t="s">
        <v>81</v>
      </c>
      <c r="K71" s="21" t="n">
        <v>9656813</v>
      </c>
      <c r="L71" s="21" t="n">
        <v>303.4644875</v>
      </c>
      <c r="M71" s="19" t="s">
        <v>81</v>
      </c>
      <c r="N71" s="21" t="n">
        <v>10735090</v>
      </c>
      <c r="O71" s="21" t="n">
        <v>303.4113403</v>
      </c>
      <c r="P71" s="31" t="s">
        <v>81</v>
      </c>
      <c r="Q71" s="31" t="n">
        <v>12</v>
      </c>
      <c r="R71" s="31" t="n">
        <v>300.058000000001</v>
      </c>
      <c r="S71" s="19" t="s">
        <v>101</v>
      </c>
      <c r="T71" s="21" t="n">
        <v>12</v>
      </c>
      <c r="U71" s="21" t="n">
        <v>81.9557377</v>
      </c>
      <c r="V71" s="19" t="s">
        <v>101</v>
      </c>
      <c r="W71" s="21" t="n">
        <v>12</v>
      </c>
      <c r="X71" s="21" t="n">
        <v>92.259434</v>
      </c>
      <c r="Y71" s="23" t="s">
        <v>80</v>
      </c>
      <c r="Z71" s="23" t="n">
        <v>-347971</v>
      </c>
      <c r="AA71" s="21" t="n">
        <v>300.1920566</v>
      </c>
      <c r="AB71" s="23" t="s">
        <v>80</v>
      </c>
      <c r="AC71" s="23" t="n">
        <v>-347971</v>
      </c>
      <c r="AD71" s="21" t="n">
        <v>300.0280946</v>
      </c>
      <c r="AE71" s="23" t="s">
        <v>101</v>
      </c>
      <c r="AF71" s="23" t="n">
        <v>12</v>
      </c>
      <c r="AG71" s="21" t="n">
        <v>224.5031544</v>
      </c>
      <c r="AH71" s="19" t="s">
        <v>80</v>
      </c>
      <c r="AI71" s="21" t="n">
        <v>-347971</v>
      </c>
      <c r="AJ71" s="21" t="n">
        <v>300.0685992</v>
      </c>
      <c r="AK71" s="23" t="s">
        <v>80</v>
      </c>
      <c r="AL71" s="23" t="n">
        <v>-347971</v>
      </c>
      <c r="AM71" s="21" t="n">
        <v>300.0751114</v>
      </c>
      <c r="AN71" s="19" t="s">
        <v>80</v>
      </c>
      <c r="AO71" s="21" t="n">
        <v>-347971</v>
      </c>
      <c r="AP71" s="23" t="n">
        <v>300.0809136</v>
      </c>
      <c r="AQ71" s="23" t="s">
        <v>80</v>
      </c>
      <c r="AR71" s="23" t="n">
        <v>-347971</v>
      </c>
      <c r="AS71" s="21" t="n">
        <v>300.0840189</v>
      </c>
      <c r="AT71" s="19" t="s">
        <v>80</v>
      </c>
      <c r="AU71" s="21" t="n">
        <v>-347971</v>
      </c>
      <c r="AV71" s="23" t="n">
        <v>300.0696176</v>
      </c>
      <c r="AW71" s="23" t="s">
        <v>80</v>
      </c>
      <c r="AX71" s="23" t="n">
        <v>-347971</v>
      </c>
      <c r="AY71" s="21" t="n">
        <v>300.070271</v>
      </c>
      <c r="AZ71" s="23" t="s">
        <v>80</v>
      </c>
      <c r="BA71" s="23" t="n">
        <v>-347971</v>
      </c>
      <c r="BB71" s="21" t="n">
        <v>300.1878449</v>
      </c>
      <c r="BC71" s="19" t="s">
        <v>80</v>
      </c>
      <c r="BD71" s="21" t="n">
        <v>-347971</v>
      </c>
      <c r="BE71" s="23" t="n">
        <v>300.2578985</v>
      </c>
      <c r="BF71" s="23" t="s">
        <v>80</v>
      </c>
      <c r="BG71" s="23" t="n">
        <v>-347971</v>
      </c>
      <c r="BH71" s="21" t="n">
        <v>305.4952208</v>
      </c>
      <c r="BI71" s="23" t="s">
        <v>80</v>
      </c>
      <c r="BJ71" s="21" t="n">
        <v>-347971</v>
      </c>
      <c r="BK71" s="23" t="n">
        <v>306.2098635</v>
      </c>
      <c r="BL71" s="23" t="s">
        <v>80</v>
      </c>
      <c r="BM71" s="23" t="n">
        <v>-347971</v>
      </c>
      <c r="BN71" s="21" t="n">
        <v>306.2762744</v>
      </c>
      <c r="BO71" s="19" t="s">
        <v>81</v>
      </c>
      <c r="BP71" s="21" t="n">
        <v>12</v>
      </c>
      <c r="BQ71" s="21" t="n">
        <v>300.146999999997</v>
      </c>
      <c r="BR71" s="25" t="s">
        <v>81</v>
      </c>
      <c r="BS71" s="21" t="n">
        <v>11739241</v>
      </c>
      <c r="BT71" s="21" t="n">
        <v>303.287704</v>
      </c>
      <c r="BU71" s="25" t="s">
        <v>101</v>
      </c>
      <c r="BV71" s="21" t="n">
        <v>12</v>
      </c>
      <c r="BW71" s="21" t="n">
        <v>118.4240977</v>
      </c>
      <c r="BX71" s="21" t="s">
        <v>101</v>
      </c>
      <c r="BY71" s="21" t="n">
        <v>12</v>
      </c>
      <c r="BZ71" s="21" t="n">
        <v>43.3366875</v>
      </c>
    </row>
    <row r="72" customFormat="false" ht="15" hidden="false" customHeight="false" outlineLevel="0" collapsed="false">
      <c r="A72" s="27" t="s">
        <v>152</v>
      </c>
      <c r="B72" s="19" t="n">
        <v>70</v>
      </c>
      <c r="C72" s="21" t="n">
        <v>35</v>
      </c>
      <c r="D72" s="19" t="n">
        <v>1323</v>
      </c>
      <c r="E72" s="21" t="n">
        <v>56</v>
      </c>
      <c r="F72" s="19" t="n">
        <v>198</v>
      </c>
      <c r="G72" s="21" t="n">
        <v>0</v>
      </c>
      <c r="H72" s="21" t="n">
        <f aca="false">B72-PRODUCT(2,C72)</f>
        <v>0</v>
      </c>
      <c r="I72" s="21" t="n">
        <f aca="false">SUM(Table1[[#This Row],[B]],Table1[[#This Row],[Atomic Constraints]],Table1[[#This Row],[Soft Atomic Constraints]],Table1[[#This Row],[Disjunctive Constraints]],Table1[[#This Row],[Direct Successors]])</f>
        <v>1612</v>
      </c>
      <c r="J72" s="19" t="s">
        <v>81</v>
      </c>
      <c r="K72" s="21" t="n">
        <v>12122423</v>
      </c>
      <c r="L72" s="21" t="n">
        <v>303.22925</v>
      </c>
      <c r="M72" s="19" t="s">
        <v>81</v>
      </c>
      <c r="N72" s="21" t="n">
        <v>12132145</v>
      </c>
      <c r="O72" s="21" t="n">
        <v>303.2122411</v>
      </c>
      <c r="P72" s="19" t="s">
        <v>81</v>
      </c>
      <c r="Q72" s="21" t="n">
        <v>9004882</v>
      </c>
      <c r="R72" s="21" t="n">
        <v>300.037</v>
      </c>
      <c r="S72" s="19" t="s">
        <v>101</v>
      </c>
      <c r="T72" s="21" t="n">
        <v>9004810</v>
      </c>
      <c r="U72" s="21" t="n">
        <v>170.0036845</v>
      </c>
      <c r="V72" s="19" t="s">
        <v>101</v>
      </c>
      <c r="W72" s="21" t="n">
        <v>9004810</v>
      </c>
      <c r="X72" s="21" t="n">
        <v>211.025626</v>
      </c>
      <c r="Y72" s="23" t="s">
        <v>80</v>
      </c>
      <c r="Z72" s="23" t="n">
        <v>-347971</v>
      </c>
      <c r="AA72" s="21" t="n">
        <v>300.1495715</v>
      </c>
      <c r="AB72" s="23" t="s">
        <v>80</v>
      </c>
      <c r="AC72" s="23" t="n">
        <v>-347971</v>
      </c>
      <c r="AD72" s="21" t="n">
        <v>300.5101535</v>
      </c>
      <c r="AE72" s="23" t="s">
        <v>81</v>
      </c>
      <c r="AF72" s="23" t="n">
        <v>11764574</v>
      </c>
      <c r="AG72" s="21" t="n">
        <v>300.1094494</v>
      </c>
      <c r="AH72" s="19" t="s">
        <v>80</v>
      </c>
      <c r="AI72" s="21" t="n">
        <v>-347971</v>
      </c>
      <c r="AJ72" s="21" t="n">
        <v>300.0625684</v>
      </c>
      <c r="AK72" s="23" t="s">
        <v>80</v>
      </c>
      <c r="AL72" s="23" t="n">
        <v>-347971</v>
      </c>
      <c r="AM72" s="21" t="n">
        <v>300.0712507</v>
      </c>
      <c r="AN72" s="19" t="s">
        <v>80</v>
      </c>
      <c r="AO72" s="21" t="n">
        <v>-347971</v>
      </c>
      <c r="AP72" s="23" t="n">
        <v>300.1152651</v>
      </c>
      <c r="AQ72" s="23" t="s">
        <v>80</v>
      </c>
      <c r="AR72" s="23" t="n">
        <v>-347971</v>
      </c>
      <c r="AS72" s="21" t="n">
        <v>300.0715053</v>
      </c>
      <c r="AT72" s="19" t="s">
        <v>80</v>
      </c>
      <c r="AU72" s="21" t="n">
        <v>-347971</v>
      </c>
      <c r="AV72" s="23" t="n">
        <v>300.0699911</v>
      </c>
      <c r="AW72" s="23" t="s">
        <v>80</v>
      </c>
      <c r="AX72" s="23" t="n">
        <v>-347971</v>
      </c>
      <c r="AY72" s="21" t="n">
        <v>300.0634319</v>
      </c>
      <c r="AZ72" s="23" t="s">
        <v>80</v>
      </c>
      <c r="BA72" s="23" t="n">
        <v>-347971</v>
      </c>
      <c r="BB72" s="21" t="n">
        <v>304.372212</v>
      </c>
      <c r="BC72" s="19" t="s">
        <v>80</v>
      </c>
      <c r="BD72" s="21" t="n">
        <v>-347971</v>
      </c>
      <c r="BE72" s="23" t="n">
        <v>301.2449948</v>
      </c>
      <c r="BF72" s="23" t="s">
        <v>80</v>
      </c>
      <c r="BG72" s="23" t="n">
        <v>-347971</v>
      </c>
      <c r="BH72" s="21" t="n">
        <v>300.3317146</v>
      </c>
      <c r="BI72" s="23" t="s">
        <v>80</v>
      </c>
      <c r="BJ72" s="21" t="n">
        <v>-347971</v>
      </c>
      <c r="BK72" s="23" t="n">
        <v>306.2153614</v>
      </c>
      <c r="BL72" s="23" t="s">
        <v>80</v>
      </c>
      <c r="BM72" s="23" t="n">
        <v>-347971</v>
      </c>
      <c r="BN72" s="21" t="n">
        <v>306.1272789</v>
      </c>
      <c r="BO72" s="19" t="s">
        <v>81</v>
      </c>
      <c r="BP72" s="21" t="n">
        <v>9004810</v>
      </c>
      <c r="BQ72" s="21" t="n">
        <v>300.168</v>
      </c>
      <c r="BR72" s="25" t="s">
        <v>81</v>
      </c>
      <c r="BS72" s="21" t="n">
        <v>11421647</v>
      </c>
      <c r="BT72" s="21" t="n">
        <v>303.2745354</v>
      </c>
      <c r="BU72" s="25" t="s">
        <v>101</v>
      </c>
      <c r="BV72" s="21" t="n">
        <v>9004810</v>
      </c>
      <c r="BW72" s="21" t="n">
        <v>79.0537393</v>
      </c>
      <c r="BX72" s="21" t="s">
        <v>101</v>
      </c>
      <c r="BY72" s="21" t="n">
        <v>9004810</v>
      </c>
      <c r="BZ72" s="21" t="n">
        <v>42.8194965</v>
      </c>
    </row>
    <row r="73" customFormat="false" ht="15" hidden="false" customHeight="false" outlineLevel="0" collapsed="false">
      <c r="A73" s="27" t="s">
        <v>153</v>
      </c>
      <c r="B73" s="19" t="n">
        <v>70</v>
      </c>
      <c r="C73" s="21" t="n">
        <v>35</v>
      </c>
      <c r="D73" s="19" t="n">
        <v>540</v>
      </c>
      <c r="E73" s="21" t="n">
        <v>46</v>
      </c>
      <c r="F73" s="19" t="n">
        <v>80</v>
      </c>
      <c r="G73" s="21" t="n">
        <v>2</v>
      </c>
      <c r="H73" s="21" t="n">
        <f aca="false">B73-PRODUCT(2,C73)</f>
        <v>0</v>
      </c>
      <c r="I73" s="21" t="n">
        <f aca="false">SUM(Table1[[#This Row],[B]],Table1[[#This Row],[Atomic Constraints]],Table1[[#This Row],[Soft Atomic Constraints]],Table1[[#This Row],[Disjunctive Constraints]],Table1[[#This Row],[Direct Successors]])</f>
        <v>703</v>
      </c>
      <c r="J73" s="19" t="s">
        <v>81</v>
      </c>
      <c r="K73" s="21" t="n">
        <v>8637036</v>
      </c>
      <c r="L73" s="21" t="n">
        <v>303.4659522</v>
      </c>
      <c r="M73" s="19" t="s">
        <v>81</v>
      </c>
      <c r="N73" s="21" t="n">
        <v>8293836</v>
      </c>
      <c r="O73" s="21" t="n">
        <v>303.502538</v>
      </c>
      <c r="P73" s="19" t="s">
        <v>101</v>
      </c>
      <c r="Q73" s="21" t="n">
        <v>0</v>
      </c>
      <c r="R73" s="21" t="n">
        <v>1.88000000000102</v>
      </c>
      <c r="S73" s="19" t="s">
        <v>101</v>
      </c>
      <c r="T73" s="21" t="n">
        <v>0</v>
      </c>
      <c r="U73" s="21" t="n">
        <v>80.0297793</v>
      </c>
      <c r="V73" s="19" t="s">
        <v>101</v>
      </c>
      <c r="W73" s="21" t="n">
        <v>0</v>
      </c>
      <c r="X73" s="21" t="n">
        <v>59.1722915</v>
      </c>
      <c r="Y73" s="23" t="s">
        <v>80</v>
      </c>
      <c r="Z73" s="23" t="n">
        <v>-347971</v>
      </c>
      <c r="AA73" s="21" t="n">
        <v>300.1723006</v>
      </c>
      <c r="AB73" s="23" t="s">
        <v>80</v>
      </c>
      <c r="AC73" s="23" t="n">
        <v>-347971</v>
      </c>
      <c r="AD73" s="21" t="n">
        <v>300.5126712</v>
      </c>
      <c r="AE73" s="23" t="s">
        <v>80</v>
      </c>
      <c r="AF73" s="23" t="n">
        <v>-347971</v>
      </c>
      <c r="AG73" s="21" t="n">
        <v>300.1228524</v>
      </c>
      <c r="AH73" s="19" t="s">
        <v>80</v>
      </c>
      <c r="AI73" s="21" t="n">
        <v>-347971</v>
      </c>
      <c r="AJ73" s="21" t="n">
        <v>300.1378522</v>
      </c>
      <c r="AK73" s="23" t="s">
        <v>80</v>
      </c>
      <c r="AL73" s="23" t="n">
        <v>-347971</v>
      </c>
      <c r="AM73" s="21" t="n">
        <v>300.0783961</v>
      </c>
      <c r="AN73" s="19" t="s">
        <v>80</v>
      </c>
      <c r="AO73" s="21" t="n">
        <v>-347971</v>
      </c>
      <c r="AP73" s="23" t="n">
        <v>300.0804023</v>
      </c>
      <c r="AQ73" s="23" t="s">
        <v>80</v>
      </c>
      <c r="AR73" s="23" t="n">
        <v>-347971</v>
      </c>
      <c r="AS73" s="21" t="n">
        <v>300.0659016</v>
      </c>
      <c r="AT73" s="19" t="s">
        <v>80</v>
      </c>
      <c r="AU73" s="21" t="n">
        <v>-347971</v>
      </c>
      <c r="AV73" s="23" t="n">
        <v>300.083227</v>
      </c>
      <c r="AW73" s="23" t="s">
        <v>80</v>
      </c>
      <c r="AX73" s="23" t="n">
        <v>-347971</v>
      </c>
      <c r="AY73" s="21" t="n">
        <v>300.088033</v>
      </c>
      <c r="AZ73" s="23" t="s">
        <v>80</v>
      </c>
      <c r="BA73" s="23" t="n">
        <v>-347971</v>
      </c>
      <c r="BB73" s="21" t="n">
        <v>300.609433</v>
      </c>
      <c r="BC73" s="19" t="s">
        <v>80</v>
      </c>
      <c r="BD73" s="21" t="n">
        <v>-347971</v>
      </c>
      <c r="BE73" s="23" t="n">
        <v>300.0623372</v>
      </c>
      <c r="BF73" s="23" t="s">
        <v>80</v>
      </c>
      <c r="BG73" s="23" t="n">
        <v>-347971</v>
      </c>
      <c r="BH73" s="21" t="n">
        <v>306.7876286</v>
      </c>
      <c r="BI73" s="23" t="s">
        <v>80</v>
      </c>
      <c r="BJ73" s="21" t="n">
        <v>-347971</v>
      </c>
      <c r="BK73" s="23" t="n">
        <v>306.2011887</v>
      </c>
      <c r="BL73" s="23" t="s">
        <v>80</v>
      </c>
      <c r="BM73" s="23" t="n">
        <v>-347971</v>
      </c>
      <c r="BN73" s="21" t="n">
        <v>306.1246617</v>
      </c>
      <c r="BO73" s="19" t="s">
        <v>101</v>
      </c>
      <c r="BP73" s="21" t="n">
        <v>0</v>
      </c>
      <c r="BQ73" s="21" t="n">
        <v>1.1760000000013</v>
      </c>
      <c r="BR73" s="25" t="s">
        <v>81</v>
      </c>
      <c r="BS73" s="21" t="n">
        <v>8318200</v>
      </c>
      <c r="BT73" s="21" t="n">
        <v>303.2501086</v>
      </c>
      <c r="BU73" s="25" t="s">
        <v>101</v>
      </c>
      <c r="BV73" s="21" t="n">
        <v>0</v>
      </c>
      <c r="BW73" s="21" t="n">
        <v>153.8479585</v>
      </c>
      <c r="BX73" s="21" t="s">
        <v>101</v>
      </c>
      <c r="BY73" s="21" t="n">
        <v>0</v>
      </c>
      <c r="BZ73" s="21" t="n">
        <v>41.4671555</v>
      </c>
    </row>
    <row r="74" customFormat="false" ht="15" hidden="false" customHeight="false" outlineLevel="0" collapsed="false">
      <c r="A74" s="27" t="s">
        <v>154</v>
      </c>
      <c r="B74" s="19" t="n">
        <v>70</v>
      </c>
      <c r="C74" s="21" t="n">
        <v>35</v>
      </c>
      <c r="D74" s="19" t="n">
        <v>540</v>
      </c>
      <c r="E74" s="21" t="n">
        <v>46</v>
      </c>
      <c r="F74" s="19" t="n">
        <v>80</v>
      </c>
      <c r="G74" s="21" t="n">
        <v>2</v>
      </c>
      <c r="H74" s="21" t="n">
        <f aca="false">B74-PRODUCT(2,C74)</f>
        <v>0</v>
      </c>
      <c r="I74" s="21" t="n">
        <f aca="false">SUM(Table1[[#This Row],[B]],Table1[[#This Row],[Atomic Constraints]],Table1[[#This Row],[Soft Atomic Constraints]],Table1[[#This Row],[Disjunctive Constraints]],Table1[[#This Row],[Direct Successors]])</f>
        <v>703</v>
      </c>
      <c r="J74" s="19" t="s">
        <v>81</v>
      </c>
      <c r="K74" s="21" t="n">
        <v>8323226</v>
      </c>
      <c r="L74" s="21" t="n">
        <v>303.4924134</v>
      </c>
      <c r="M74" s="19" t="s">
        <v>81</v>
      </c>
      <c r="N74" s="21" t="n">
        <v>8637319</v>
      </c>
      <c r="O74" s="21" t="n">
        <v>303.4925194</v>
      </c>
      <c r="P74" s="19" t="s">
        <v>101</v>
      </c>
      <c r="Q74" s="21" t="n">
        <v>0</v>
      </c>
      <c r="R74" s="21" t="n">
        <v>1.85000000000036</v>
      </c>
      <c r="S74" s="19" t="s">
        <v>101</v>
      </c>
      <c r="T74" s="21" t="n">
        <v>0</v>
      </c>
      <c r="U74" s="21" t="n">
        <v>112.9421339</v>
      </c>
      <c r="V74" s="19" t="s">
        <v>101</v>
      </c>
      <c r="W74" s="21" t="n">
        <v>0</v>
      </c>
      <c r="X74" s="21" t="n">
        <v>102.7299224</v>
      </c>
      <c r="Y74" s="23" t="s">
        <v>80</v>
      </c>
      <c r="Z74" s="23" t="n">
        <v>-347971</v>
      </c>
      <c r="AA74" s="21" t="n">
        <v>300.1872023</v>
      </c>
      <c r="AB74" s="23" t="s">
        <v>80</v>
      </c>
      <c r="AC74" s="23" t="n">
        <v>-347971</v>
      </c>
      <c r="AD74" s="21" t="n">
        <v>300.3600815</v>
      </c>
      <c r="AE74" s="23" t="s">
        <v>101</v>
      </c>
      <c r="AF74" s="23" t="n">
        <v>0</v>
      </c>
      <c r="AG74" s="21" t="n">
        <v>30.3588458</v>
      </c>
      <c r="AH74" s="19" t="s">
        <v>80</v>
      </c>
      <c r="AI74" s="21" t="n">
        <v>-347971</v>
      </c>
      <c r="AJ74" s="21" t="n">
        <v>300.0780563</v>
      </c>
      <c r="AK74" s="23" t="s">
        <v>80</v>
      </c>
      <c r="AL74" s="23" t="n">
        <v>-347971</v>
      </c>
      <c r="AM74" s="21" t="n">
        <v>300.0769403</v>
      </c>
      <c r="AN74" s="19" t="s">
        <v>80</v>
      </c>
      <c r="AO74" s="21" t="n">
        <v>-347971</v>
      </c>
      <c r="AP74" s="23" t="n">
        <v>300.1012899</v>
      </c>
      <c r="AQ74" s="23" t="s">
        <v>80</v>
      </c>
      <c r="AR74" s="23" t="n">
        <v>-347971</v>
      </c>
      <c r="AS74" s="21" t="n">
        <v>300.0810711</v>
      </c>
      <c r="AT74" s="19" t="s">
        <v>80</v>
      </c>
      <c r="AU74" s="21" t="n">
        <v>-347971</v>
      </c>
      <c r="AV74" s="23" t="n">
        <v>300.0725594</v>
      </c>
      <c r="AW74" s="23" t="s">
        <v>80</v>
      </c>
      <c r="AX74" s="23" t="n">
        <v>-347971</v>
      </c>
      <c r="AY74" s="21" t="n">
        <v>300.0644139</v>
      </c>
      <c r="AZ74" s="23" t="s">
        <v>80</v>
      </c>
      <c r="BA74" s="23" t="n">
        <v>-347971</v>
      </c>
      <c r="BB74" s="21" t="n">
        <v>316.7641415</v>
      </c>
      <c r="BC74" s="19" t="s">
        <v>80</v>
      </c>
      <c r="BD74" s="21" t="n">
        <v>-347971</v>
      </c>
      <c r="BE74" s="23" t="n">
        <v>300.0442473</v>
      </c>
      <c r="BF74" s="23" t="s">
        <v>80</v>
      </c>
      <c r="BG74" s="23" t="n">
        <v>-347971</v>
      </c>
      <c r="BH74" s="21" t="n">
        <v>306.5678505</v>
      </c>
      <c r="BI74" s="23" t="s">
        <v>80</v>
      </c>
      <c r="BJ74" s="21" t="n">
        <v>-347971</v>
      </c>
      <c r="BK74" s="23" t="n">
        <v>306.2331508</v>
      </c>
      <c r="BL74" s="23" t="s">
        <v>80</v>
      </c>
      <c r="BM74" s="23" t="n">
        <v>-347971</v>
      </c>
      <c r="BN74" s="21" t="n">
        <v>306.1784374</v>
      </c>
      <c r="BO74" s="19" t="s">
        <v>101</v>
      </c>
      <c r="BP74" s="21" t="n">
        <v>0</v>
      </c>
      <c r="BQ74" s="21" t="n">
        <v>1.1919999999991</v>
      </c>
      <c r="BR74" s="25" t="s">
        <v>81</v>
      </c>
      <c r="BS74" s="21" t="n">
        <v>11748618</v>
      </c>
      <c r="BT74" s="21" t="n">
        <v>303.2869929</v>
      </c>
      <c r="BU74" s="25" t="s">
        <v>101</v>
      </c>
      <c r="BV74" s="21" t="n">
        <v>0</v>
      </c>
      <c r="BW74" s="21" t="n">
        <v>136.4927398</v>
      </c>
      <c r="BX74" s="21" t="s">
        <v>101</v>
      </c>
      <c r="BY74" s="21" t="n">
        <v>0</v>
      </c>
      <c r="BZ74" s="21" t="n">
        <v>41.4368587</v>
      </c>
    </row>
    <row r="75" customFormat="false" ht="15" hidden="false" customHeight="false" outlineLevel="0" collapsed="false">
      <c r="A75" s="27" t="s">
        <v>155</v>
      </c>
      <c r="B75" s="19" t="n">
        <v>60</v>
      </c>
      <c r="C75" s="21" t="n">
        <v>30</v>
      </c>
      <c r="D75" s="19" t="n">
        <v>490</v>
      </c>
      <c r="E75" s="21" t="n">
        <v>33</v>
      </c>
      <c r="F75" s="19" t="n">
        <v>40</v>
      </c>
      <c r="G75" s="21" t="n">
        <v>0</v>
      </c>
      <c r="H75" s="21" t="n">
        <f aca="false">B75-PRODUCT(2,C75)</f>
        <v>0</v>
      </c>
      <c r="I75" s="21" t="n">
        <f aca="false">SUM(Table1[[#This Row],[B]],Table1[[#This Row],[Atomic Constraints]],Table1[[#This Row],[Soft Atomic Constraints]],Table1[[#This Row],[Disjunctive Constraints]],Table1[[#This Row],[Direct Successors]])</f>
        <v>593</v>
      </c>
      <c r="J75" s="19" t="s">
        <v>81</v>
      </c>
      <c r="K75" s="21" t="n">
        <v>5662337</v>
      </c>
      <c r="L75" s="21" t="n">
        <v>302.5275741</v>
      </c>
      <c r="M75" s="19" t="s">
        <v>81</v>
      </c>
      <c r="N75" s="21" t="n">
        <v>3703512</v>
      </c>
      <c r="O75" s="21" t="n">
        <v>302.5931325</v>
      </c>
      <c r="P75" s="31" t="s">
        <v>81</v>
      </c>
      <c r="Q75" s="31" t="n">
        <v>2176754</v>
      </c>
      <c r="R75" s="31" t="n">
        <v>300.164999999999</v>
      </c>
      <c r="S75" s="19" t="s">
        <v>101</v>
      </c>
      <c r="T75" s="21" t="n">
        <v>2176754</v>
      </c>
      <c r="U75" s="21" t="n">
        <v>80.0761302</v>
      </c>
      <c r="V75" s="19" t="s">
        <v>101</v>
      </c>
      <c r="W75" s="21" t="n">
        <v>2176754</v>
      </c>
      <c r="X75" s="21" t="n">
        <v>81.8282808</v>
      </c>
      <c r="Y75" s="23" t="s">
        <v>80</v>
      </c>
      <c r="Z75" s="23" t="n">
        <v>-219661</v>
      </c>
      <c r="AA75" s="21" t="n">
        <v>300.1462123</v>
      </c>
      <c r="AB75" s="23" t="s">
        <v>80</v>
      </c>
      <c r="AC75" s="23" t="n">
        <v>-219661</v>
      </c>
      <c r="AD75" s="21" t="n">
        <v>300.4519966</v>
      </c>
      <c r="AE75" s="23" t="s">
        <v>81</v>
      </c>
      <c r="AF75" s="23" t="n">
        <v>4351515</v>
      </c>
      <c r="AG75" s="21" t="n">
        <v>300.1374188</v>
      </c>
      <c r="AH75" s="19" t="s">
        <v>80</v>
      </c>
      <c r="AI75" s="21" t="n">
        <v>-219661</v>
      </c>
      <c r="AJ75" s="21" t="n">
        <v>300.0562439</v>
      </c>
      <c r="AK75" s="23" t="s">
        <v>80</v>
      </c>
      <c r="AL75" s="23" t="n">
        <v>-219661</v>
      </c>
      <c r="AM75" s="21" t="n">
        <v>300.0529007</v>
      </c>
      <c r="AN75" s="19" t="s">
        <v>80</v>
      </c>
      <c r="AO75" s="21" t="n">
        <v>-219661</v>
      </c>
      <c r="AP75" s="23" t="n">
        <v>300.1033494</v>
      </c>
      <c r="AQ75" s="23" t="s">
        <v>80</v>
      </c>
      <c r="AR75" s="23" t="n">
        <v>-219661</v>
      </c>
      <c r="AS75" s="21" t="n">
        <v>300.0603442</v>
      </c>
      <c r="AT75" s="19" t="s">
        <v>80</v>
      </c>
      <c r="AU75" s="21" t="n">
        <v>-219661</v>
      </c>
      <c r="AV75" s="23" t="n">
        <v>300.0537416</v>
      </c>
      <c r="AW75" s="23" t="s">
        <v>80</v>
      </c>
      <c r="AX75" s="23" t="n">
        <v>-219661</v>
      </c>
      <c r="AY75" s="21" t="n">
        <v>300.053863</v>
      </c>
      <c r="AZ75" s="23" t="s">
        <v>80</v>
      </c>
      <c r="BA75" s="23" t="n">
        <v>-219661</v>
      </c>
      <c r="BB75" s="21" t="n">
        <v>300.1037131</v>
      </c>
      <c r="BC75" s="19" t="s">
        <v>80</v>
      </c>
      <c r="BD75" s="21" t="n">
        <v>-219661</v>
      </c>
      <c r="BE75" s="23" t="n">
        <v>300.1187105</v>
      </c>
      <c r="BF75" s="23" t="s">
        <v>80</v>
      </c>
      <c r="BG75" s="23" t="n">
        <v>-219661</v>
      </c>
      <c r="BH75" s="21" t="n">
        <v>300.1652435</v>
      </c>
      <c r="BI75" s="23" t="s">
        <v>80</v>
      </c>
      <c r="BJ75" s="21" t="n">
        <v>-219661</v>
      </c>
      <c r="BK75" s="23" t="n">
        <v>306.2319807</v>
      </c>
      <c r="BL75" s="23" t="s">
        <v>80</v>
      </c>
      <c r="BM75" s="23" t="n">
        <v>-219661</v>
      </c>
      <c r="BN75" s="21" t="n">
        <v>306.1813499</v>
      </c>
      <c r="BO75" s="19" t="s">
        <v>81</v>
      </c>
      <c r="BP75" s="21" t="n">
        <v>2176754</v>
      </c>
      <c r="BQ75" s="21" t="n">
        <v>300.018</v>
      </c>
      <c r="BR75" s="25" t="s">
        <v>81</v>
      </c>
      <c r="BS75" s="21" t="n">
        <v>6342076</v>
      </c>
      <c r="BT75" s="21" t="n">
        <v>302.5110687</v>
      </c>
      <c r="BU75" s="25" t="s">
        <v>101</v>
      </c>
      <c r="BV75" s="21" t="n">
        <v>2176754</v>
      </c>
      <c r="BW75" s="21" t="n">
        <v>105.8224232</v>
      </c>
      <c r="BX75" s="21" t="s">
        <v>101</v>
      </c>
      <c r="BY75" s="21" t="n">
        <v>2176754</v>
      </c>
      <c r="BZ75" s="21" t="n">
        <v>41.4135005</v>
      </c>
    </row>
    <row r="76" customFormat="false" ht="15" hidden="false" customHeight="false" outlineLevel="0" collapsed="false">
      <c r="A76" s="27" t="s">
        <v>156</v>
      </c>
      <c r="B76" s="19" t="n">
        <v>70</v>
      </c>
      <c r="C76" s="21" t="n">
        <v>35</v>
      </c>
      <c r="D76" s="19" t="n">
        <v>540</v>
      </c>
      <c r="E76" s="21" t="n">
        <v>46</v>
      </c>
      <c r="F76" s="19" t="n">
        <v>80</v>
      </c>
      <c r="G76" s="21" t="n">
        <v>2</v>
      </c>
      <c r="H76" s="21" t="n">
        <f aca="false">B76-PRODUCT(2,C76)</f>
        <v>0</v>
      </c>
      <c r="I76" s="21" t="n">
        <f aca="false">SUM(Table1[[#This Row],[B]],Table1[[#This Row],[Atomic Constraints]],Table1[[#This Row],[Soft Atomic Constraints]],Table1[[#This Row],[Disjunctive Constraints]],Table1[[#This Row],[Direct Successors]])</f>
        <v>703</v>
      </c>
      <c r="J76" s="19" t="s">
        <v>81</v>
      </c>
      <c r="K76" s="21" t="n">
        <v>9346772</v>
      </c>
      <c r="L76" s="21" t="n">
        <v>303.4272452</v>
      </c>
      <c r="M76" s="19" t="s">
        <v>81</v>
      </c>
      <c r="N76" s="21" t="n">
        <v>8313512</v>
      </c>
      <c r="O76" s="21" t="n">
        <v>303.3906113</v>
      </c>
      <c r="P76" s="19" t="s">
        <v>101</v>
      </c>
      <c r="Q76" s="21" t="n">
        <v>0</v>
      </c>
      <c r="R76" s="21" t="n">
        <v>1.85900000000038</v>
      </c>
      <c r="S76" s="19" t="s">
        <v>101</v>
      </c>
      <c r="T76" s="21" t="n">
        <v>0</v>
      </c>
      <c r="U76" s="21" t="n">
        <v>124.3611911</v>
      </c>
      <c r="V76" s="19" t="s">
        <v>101</v>
      </c>
      <c r="W76" s="21" t="n">
        <v>0</v>
      </c>
      <c r="X76" s="21" t="n">
        <v>95.2111314</v>
      </c>
      <c r="Y76" s="23" t="s">
        <v>80</v>
      </c>
      <c r="Z76" s="23" t="n">
        <v>-347971</v>
      </c>
      <c r="AA76" s="21" t="n">
        <v>300.1619303</v>
      </c>
      <c r="AB76" s="23" t="s">
        <v>80</v>
      </c>
      <c r="AC76" s="23" t="n">
        <v>-347971</v>
      </c>
      <c r="AD76" s="21" t="n">
        <v>300.5534777</v>
      </c>
      <c r="AE76" s="23" t="s">
        <v>101</v>
      </c>
      <c r="AF76" s="23" t="n">
        <v>0</v>
      </c>
      <c r="AG76" s="21" t="n">
        <v>29.0846727</v>
      </c>
      <c r="AH76" s="19" t="s">
        <v>80</v>
      </c>
      <c r="AI76" s="21" t="n">
        <v>-347971</v>
      </c>
      <c r="AJ76" s="21" t="n">
        <v>300.0691282</v>
      </c>
      <c r="AK76" s="23" t="s">
        <v>80</v>
      </c>
      <c r="AL76" s="23" t="n">
        <v>-347971</v>
      </c>
      <c r="AM76" s="21" t="n">
        <v>300.0696848</v>
      </c>
      <c r="AN76" s="19" t="s">
        <v>80</v>
      </c>
      <c r="AO76" s="21" t="n">
        <v>-347971</v>
      </c>
      <c r="AP76" s="23" t="n">
        <v>300.0795455</v>
      </c>
      <c r="AQ76" s="23" t="s">
        <v>80</v>
      </c>
      <c r="AR76" s="23" t="n">
        <v>-347971</v>
      </c>
      <c r="AS76" s="21" t="n">
        <v>300.0652059</v>
      </c>
      <c r="AT76" s="19" t="s">
        <v>80</v>
      </c>
      <c r="AU76" s="21" t="n">
        <v>-347971</v>
      </c>
      <c r="AV76" s="23" t="n">
        <v>300.0696744</v>
      </c>
      <c r="AW76" s="23" t="s">
        <v>80</v>
      </c>
      <c r="AX76" s="23" t="n">
        <v>-347971</v>
      </c>
      <c r="AY76" s="21" t="n">
        <v>300.0686658</v>
      </c>
      <c r="AZ76" s="23" t="s">
        <v>80</v>
      </c>
      <c r="BA76" s="23" t="n">
        <v>-347971</v>
      </c>
      <c r="BB76" s="21" t="n">
        <v>300.1598717</v>
      </c>
      <c r="BC76" s="19" t="s">
        <v>80</v>
      </c>
      <c r="BD76" s="21" t="n">
        <v>-347971</v>
      </c>
      <c r="BE76" s="23" t="n">
        <v>300.0153235</v>
      </c>
      <c r="BF76" s="23" t="s">
        <v>80</v>
      </c>
      <c r="BG76" s="23" t="n">
        <v>-347971</v>
      </c>
      <c r="BH76" s="21" t="n">
        <v>300.1387214</v>
      </c>
      <c r="BI76" s="23" t="s">
        <v>80</v>
      </c>
      <c r="BJ76" s="21" t="n">
        <v>-347971</v>
      </c>
      <c r="BK76" s="23" t="n">
        <v>306.2139406</v>
      </c>
      <c r="BL76" s="23" t="s">
        <v>80</v>
      </c>
      <c r="BM76" s="23" t="n">
        <v>-347971</v>
      </c>
      <c r="BN76" s="21" t="n">
        <v>306.1615912</v>
      </c>
      <c r="BO76" s="19" t="s">
        <v>101</v>
      </c>
      <c r="BP76" s="21" t="n">
        <v>0</v>
      </c>
      <c r="BQ76" s="21" t="n">
        <v>1.15100000000166</v>
      </c>
      <c r="BR76" s="25" t="s">
        <v>81</v>
      </c>
      <c r="BS76" s="21" t="n">
        <v>11748618</v>
      </c>
      <c r="BT76" s="21" t="n">
        <v>303.2048982</v>
      </c>
      <c r="BU76" s="25" t="s">
        <v>101</v>
      </c>
      <c r="BV76" s="21" t="n">
        <v>0</v>
      </c>
      <c r="BW76" s="21" t="n">
        <v>83.5863467</v>
      </c>
      <c r="BX76" s="21" t="s">
        <v>101</v>
      </c>
      <c r="BY76" s="21" t="n">
        <v>0</v>
      </c>
      <c r="BZ76" s="21" t="n">
        <v>41.2948743</v>
      </c>
    </row>
    <row r="77" customFormat="false" ht="15" hidden="false" customHeight="false" outlineLevel="0" collapsed="false">
      <c r="A77" s="27" t="s">
        <v>157</v>
      </c>
      <c r="B77" s="19" t="n">
        <v>69</v>
      </c>
      <c r="C77" s="21" t="n">
        <v>31</v>
      </c>
      <c r="D77" s="19" t="n">
        <v>844</v>
      </c>
      <c r="E77" s="21" t="n">
        <v>34</v>
      </c>
      <c r="F77" s="19" t="n">
        <v>55</v>
      </c>
      <c r="G77" s="21" t="n">
        <v>0</v>
      </c>
      <c r="H77" s="21" t="n">
        <f aca="false">B77-PRODUCT(2,C77)</f>
        <v>7</v>
      </c>
      <c r="I77" s="21" t="n">
        <f aca="false">SUM(Table1[[#This Row],[B]],Table1[[#This Row],[Atomic Constraints]],Table1[[#This Row],[Soft Atomic Constraints]],Table1[[#This Row],[Disjunctive Constraints]],Table1[[#This Row],[Direct Successors]])</f>
        <v>964</v>
      </c>
      <c r="J77" s="19" t="s">
        <v>81</v>
      </c>
      <c r="K77" s="21" t="n">
        <v>7605547</v>
      </c>
      <c r="L77" s="21" t="n">
        <v>302.753617</v>
      </c>
      <c r="M77" s="19" t="s">
        <v>81</v>
      </c>
      <c r="N77" s="21" t="n">
        <v>5629863</v>
      </c>
      <c r="O77" s="21" t="n">
        <v>302.7697896</v>
      </c>
      <c r="P77" s="31" t="s">
        <v>81</v>
      </c>
      <c r="Q77" s="31" t="n">
        <v>661921</v>
      </c>
      <c r="R77" s="31" t="n">
        <v>300.008000000002</v>
      </c>
      <c r="S77" s="19" t="s">
        <v>101</v>
      </c>
      <c r="T77" s="21" t="n">
        <v>661921</v>
      </c>
      <c r="U77" s="21" t="n">
        <v>38.1619442</v>
      </c>
      <c r="V77" s="19" t="s">
        <v>101</v>
      </c>
      <c r="W77" s="21" t="n">
        <v>661921</v>
      </c>
      <c r="X77" s="21" t="n">
        <v>46.4893797</v>
      </c>
      <c r="Y77" s="23" t="s">
        <v>80</v>
      </c>
      <c r="Z77" s="23" t="n">
        <v>-333340</v>
      </c>
      <c r="AA77" s="21" t="n">
        <v>300.1704756</v>
      </c>
      <c r="AB77" s="23" t="s">
        <v>80</v>
      </c>
      <c r="AC77" s="23" t="n">
        <v>-333340</v>
      </c>
      <c r="AD77" s="21" t="n">
        <v>300.6948489</v>
      </c>
      <c r="AE77" s="23" t="s">
        <v>80</v>
      </c>
      <c r="AF77" s="23" t="n">
        <v>-333340</v>
      </c>
      <c r="AG77" s="21" t="n">
        <v>300.1543548</v>
      </c>
      <c r="AH77" s="19" t="s">
        <v>80</v>
      </c>
      <c r="AI77" s="21" t="n">
        <v>-333340</v>
      </c>
      <c r="AJ77" s="21" t="n">
        <v>300.0612078</v>
      </c>
      <c r="AK77" s="23" t="s">
        <v>80</v>
      </c>
      <c r="AL77" s="23" t="n">
        <v>-333340</v>
      </c>
      <c r="AM77" s="21" t="n">
        <v>300.0606687</v>
      </c>
      <c r="AN77" s="19" t="s">
        <v>80</v>
      </c>
      <c r="AO77" s="21" t="n">
        <v>-333340</v>
      </c>
      <c r="AP77" s="23" t="n">
        <v>300.0605319</v>
      </c>
      <c r="AQ77" s="23" t="s">
        <v>80</v>
      </c>
      <c r="AR77" s="23" t="n">
        <v>-333340</v>
      </c>
      <c r="AS77" s="21" t="n">
        <v>300.0645576</v>
      </c>
      <c r="AT77" s="19" t="s">
        <v>80</v>
      </c>
      <c r="AU77" s="21" t="n">
        <v>-333340</v>
      </c>
      <c r="AV77" s="23" t="n">
        <v>300.0663404</v>
      </c>
      <c r="AW77" s="23" t="s">
        <v>80</v>
      </c>
      <c r="AX77" s="23" t="n">
        <v>-333340</v>
      </c>
      <c r="AY77" s="21" t="n">
        <v>300.0686636</v>
      </c>
      <c r="AZ77" s="23" t="s">
        <v>80</v>
      </c>
      <c r="BA77" s="23" t="n">
        <v>-333340</v>
      </c>
      <c r="BB77" s="21" t="n">
        <v>300.1253912</v>
      </c>
      <c r="BC77" s="19" t="s">
        <v>80</v>
      </c>
      <c r="BD77" s="21" t="n">
        <v>-333340</v>
      </c>
      <c r="BE77" s="23" t="n">
        <v>300.102187</v>
      </c>
      <c r="BF77" s="23" t="s">
        <v>80</v>
      </c>
      <c r="BG77" s="23" t="n">
        <v>-333340</v>
      </c>
      <c r="BH77" s="21" t="n">
        <v>300.517595</v>
      </c>
      <c r="BI77" s="23" t="s">
        <v>80</v>
      </c>
      <c r="BJ77" s="21" t="n">
        <v>-333340</v>
      </c>
      <c r="BK77" s="23" t="n">
        <v>306.1661246</v>
      </c>
      <c r="BL77" s="23" t="s">
        <v>80</v>
      </c>
      <c r="BM77" s="23" t="n">
        <v>-333340</v>
      </c>
      <c r="BN77" s="21" t="n">
        <v>306.1594488</v>
      </c>
      <c r="BO77" s="19" t="s">
        <v>81</v>
      </c>
      <c r="BP77" s="21" t="n">
        <v>661921</v>
      </c>
      <c r="BQ77" s="21" t="n">
        <v>300.178</v>
      </c>
      <c r="BR77" s="25" t="s">
        <v>81</v>
      </c>
      <c r="BS77" s="21" t="n">
        <v>8653715</v>
      </c>
      <c r="BT77" s="21" t="n">
        <v>302.7038169</v>
      </c>
      <c r="BU77" s="25" t="s">
        <v>101</v>
      </c>
      <c r="BV77" s="21" t="n">
        <v>661921</v>
      </c>
      <c r="BW77" s="21" t="n">
        <v>57.9281834</v>
      </c>
      <c r="BX77" s="21" t="s">
        <v>101</v>
      </c>
      <c r="BY77" s="21" t="n">
        <v>661921</v>
      </c>
      <c r="BZ77" s="21" t="n">
        <v>40.466271</v>
      </c>
    </row>
    <row r="78" customFormat="false" ht="15" hidden="false" customHeight="false" outlineLevel="0" collapsed="false">
      <c r="A78" s="27" t="s">
        <v>158</v>
      </c>
      <c r="B78" s="19" t="n">
        <v>60</v>
      </c>
      <c r="C78" s="21" t="n">
        <v>30</v>
      </c>
      <c r="D78" s="19" t="n">
        <v>489</v>
      </c>
      <c r="E78" s="21" t="n">
        <v>34</v>
      </c>
      <c r="F78" s="19" t="n">
        <v>52</v>
      </c>
      <c r="G78" s="21" t="n">
        <v>0</v>
      </c>
      <c r="H78" s="21" t="n">
        <f aca="false">B78-PRODUCT(2,C78)</f>
        <v>0</v>
      </c>
      <c r="I78" s="21" t="n">
        <f aca="false">SUM(Table1[[#This Row],[B]],Table1[[#This Row],[Atomic Constraints]],Table1[[#This Row],[Soft Atomic Constraints]],Table1[[#This Row],[Disjunctive Constraints]],Table1[[#This Row],[Direct Successors]])</f>
        <v>605</v>
      </c>
      <c r="J78" s="19" t="s">
        <v>81</v>
      </c>
      <c r="K78" s="21" t="n">
        <v>5233998</v>
      </c>
      <c r="L78" s="21" t="n">
        <v>302.6216837</v>
      </c>
      <c r="M78" s="19" t="s">
        <v>81</v>
      </c>
      <c r="N78" s="21" t="n">
        <v>5028308</v>
      </c>
      <c r="O78" s="21" t="n">
        <v>302.6104587</v>
      </c>
      <c r="P78" s="19" t="s">
        <v>81</v>
      </c>
      <c r="Q78" s="21" t="n">
        <v>2180356</v>
      </c>
      <c r="R78" s="21" t="n">
        <v>300.129999999997</v>
      </c>
      <c r="S78" s="19" t="s">
        <v>101</v>
      </c>
      <c r="T78" s="21" t="n">
        <v>2176754</v>
      </c>
      <c r="U78" s="21" t="n">
        <v>71.7162589</v>
      </c>
      <c r="V78" s="19" t="s">
        <v>101</v>
      </c>
      <c r="W78" s="21" t="n">
        <v>2176754</v>
      </c>
      <c r="X78" s="21" t="n">
        <v>61.6643232</v>
      </c>
      <c r="Y78" s="23" t="s">
        <v>80</v>
      </c>
      <c r="Z78" s="23" t="n">
        <v>-219661</v>
      </c>
      <c r="AA78" s="21" t="n">
        <v>300.1687983</v>
      </c>
      <c r="AB78" s="23" t="s">
        <v>80</v>
      </c>
      <c r="AC78" s="23" t="n">
        <v>-219661</v>
      </c>
      <c r="AD78" s="21" t="n">
        <v>300.2737677</v>
      </c>
      <c r="AE78" s="23" t="s">
        <v>81</v>
      </c>
      <c r="AF78" s="23" t="n">
        <v>5877553</v>
      </c>
      <c r="AG78" s="21" t="n">
        <v>300.0482344</v>
      </c>
      <c r="AH78" s="19" t="s">
        <v>80</v>
      </c>
      <c r="AI78" s="21" t="n">
        <v>-219661</v>
      </c>
      <c r="AJ78" s="21" t="n">
        <v>300.0610482</v>
      </c>
      <c r="AK78" s="23" t="s">
        <v>80</v>
      </c>
      <c r="AL78" s="23" t="n">
        <v>-219661</v>
      </c>
      <c r="AM78" s="21" t="n">
        <v>300.0564386</v>
      </c>
      <c r="AN78" s="19" t="s">
        <v>80</v>
      </c>
      <c r="AO78" s="21" t="n">
        <v>-219661</v>
      </c>
      <c r="AP78" s="23" t="n">
        <v>300.0872537</v>
      </c>
      <c r="AQ78" s="23" t="s">
        <v>80</v>
      </c>
      <c r="AR78" s="23" t="n">
        <v>-219661</v>
      </c>
      <c r="AS78" s="21" t="n">
        <v>300.060265</v>
      </c>
      <c r="AT78" s="19" t="s">
        <v>80</v>
      </c>
      <c r="AU78" s="21" t="n">
        <v>-219661</v>
      </c>
      <c r="AV78" s="23" t="n">
        <v>300.0590855</v>
      </c>
      <c r="AW78" s="23" t="s">
        <v>80</v>
      </c>
      <c r="AX78" s="23" t="n">
        <v>-219661</v>
      </c>
      <c r="AY78" s="21" t="n">
        <v>300.060465</v>
      </c>
      <c r="AZ78" s="23" t="s">
        <v>80</v>
      </c>
      <c r="BA78" s="23" t="n">
        <v>-219661</v>
      </c>
      <c r="BB78" s="21" t="n">
        <v>304.1789932</v>
      </c>
      <c r="BC78" s="19" t="s">
        <v>80</v>
      </c>
      <c r="BD78" s="21" t="n">
        <v>-219661</v>
      </c>
      <c r="BE78" s="23" t="n">
        <v>300.6392581</v>
      </c>
      <c r="BF78" s="23" t="s">
        <v>80</v>
      </c>
      <c r="BG78" s="23" t="n">
        <v>-219661</v>
      </c>
      <c r="BH78" s="21" t="n">
        <v>300.1442719</v>
      </c>
      <c r="BI78" s="23" t="s">
        <v>80</v>
      </c>
      <c r="BJ78" s="21" t="n">
        <v>-219661</v>
      </c>
      <c r="BK78" s="23" t="n">
        <v>306.1479938</v>
      </c>
      <c r="BL78" s="23" t="s">
        <v>80</v>
      </c>
      <c r="BM78" s="23" t="n">
        <v>-219661</v>
      </c>
      <c r="BN78" s="21" t="n">
        <v>306.1633388</v>
      </c>
      <c r="BO78" s="19" t="s">
        <v>81</v>
      </c>
      <c r="BP78" s="21" t="n">
        <v>2176754</v>
      </c>
      <c r="BQ78" s="21" t="n">
        <v>300.165999999997</v>
      </c>
      <c r="BR78" s="25" t="s">
        <v>81</v>
      </c>
      <c r="BS78" s="21" t="n">
        <v>6108495</v>
      </c>
      <c r="BT78" s="21" t="n">
        <v>302.5855296</v>
      </c>
      <c r="BU78" s="25" t="s">
        <v>101</v>
      </c>
      <c r="BV78" s="21" t="n">
        <v>2176754</v>
      </c>
      <c r="BW78" s="21" t="n">
        <v>94.3957312</v>
      </c>
      <c r="BX78" s="21" t="s">
        <v>101</v>
      </c>
      <c r="BY78" s="21" t="n">
        <v>2176754</v>
      </c>
      <c r="BZ78" s="21" t="n">
        <v>40.0968519</v>
      </c>
    </row>
    <row r="79" customFormat="false" ht="15" hidden="false" customHeight="false" outlineLevel="0" collapsed="false">
      <c r="A79" s="27" t="s">
        <v>159</v>
      </c>
      <c r="B79" s="19" t="n">
        <v>68</v>
      </c>
      <c r="C79" s="21" t="n">
        <v>34</v>
      </c>
      <c r="D79" s="19" t="n">
        <v>1310</v>
      </c>
      <c r="E79" s="21" t="n">
        <v>55</v>
      </c>
      <c r="F79" s="19" t="n">
        <v>158</v>
      </c>
      <c r="G79" s="21" t="n">
        <v>0</v>
      </c>
      <c r="H79" s="21" t="n">
        <f aca="false">B79-PRODUCT(2,C79)</f>
        <v>0</v>
      </c>
      <c r="I79" s="21" t="n">
        <f aca="false">SUM(Table1[[#This Row],[B]],Table1[[#This Row],[Atomic Constraints]],Table1[[#This Row],[Soft Atomic Constraints]],Table1[[#This Row],[Disjunctive Constraints]],Table1[[#This Row],[Direct Successors]])</f>
        <v>1557</v>
      </c>
      <c r="J79" s="19" t="s">
        <v>81</v>
      </c>
      <c r="K79" s="21" t="n">
        <v>10172155</v>
      </c>
      <c r="L79" s="21" t="n">
        <v>303.0694124</v>
      </c>
      <c r="M79" s="19" t="s">
        <v>80</v>
      </c>
      <c r="N79" s="21" t="n">
        <v>-319125</v>
      </c>
      <c r="O79" s="21" t="n">
        <v>303.0998235</v>
      </c>
      <c r="P79" s="19" t="s">
        <v>81</v>
      </c>
      <c r="Q79" s="21" t="n">
        <v>7628320</v>
      </c>
      <c r="R79" s="21" t="n">
        <v>300.216</v>
      </c>
      <c r="S79" s="19" t="s">
        <v>101</v>
      </c>
      <c r="T79" s="21" t="n">
        <v>7623704</v>
      </c>
      <c r="U79" s="21" t="n">
        <v>224.4837529</v>
      </c>
      <c r="V79" s="19" t="s">
        <v>101</v>
      </c>
      <c r="W79" s="21" t="n">
        <v>7623704</v>
      </c>
      <c r="X79" s="21" t="n">
        <v>151.8372633</v>
      </c>
      <c r="Y79" s="23" t="s">
        <v>80</v>
      </c>
      <c r="Z79" s="23" t="n">
        <v>-319125</v>
      </c>
      <c r="AA79" s="21" t="n">
        <v>300.118972</v>
      </c>
      <c r="AB79" s="23" t="s">
        <v>80</v>
      </c>
      <c r="AC79" s="23" t="n">
        <v>-319125</v>
      </c>
      <c r="AD79" s="21" t="n">
        <v>300.2732675</v>
      </c>
      <c r="AE79" s="23" t="s">
        <v>81</v>
      </c>
      <c r="AF79" s="23" t="n">
        <v>9529062</v>
      </c>
      <c r="AG79" s="21" t="n">
        <v>300.0509534</v>
      </c>
      <c r="AH79" s="19" t="s">
        <v>80</v>
      </c>
      <c r="AI79" s="21" t="n">
        <v>-319125</v>
      </c>
      <c r="AJ79" s="21" t="n">
        <v>300.0695167</v>
      </c>
      <c r="AK79" s="23" t="s">
        <v>80</v>
      </c>
      <c r="AL79" s="23" t="n">
        <v>-319125</v>
      </c>
      <c r="AM79" s="21" t="n">
        <v>300.0809926</v>
      </c>
      <c r="AN79" s="19" t="s">
        <v>80</v>
      </c>
      <c r="AO79" s="21" t="n">
        <v>-319125</v>
      </c>
      <c r="AP79" s="23" t="n">
        <v>300.0903949</v>
      </c>
      <c r="AQ79" s="23" t="s">
        <v>80</v>
      </c>
      <c r="AR79" s="23" t="n">
        <v>-319125</v>
      </c>
      <c r="AS79" s="21" t="n">
        <v>300.0600983</v>
      </c>
      <c r="AT79" s="19" t="s">
        <v>80</v>
      </c>
      <c r="AU79" s="21" t="n">
        <v>-319125</v>
      </c>
      <c r="AV79" s="23" t="n">
        <v>300.0706069</v>
      </c>
      <c r="AW79" s="23" t="s">
        <v>80</v>
      </c>
      <c r="AX79" s="23" t="n">
        <v>-319125</v>
      </c>
      <c r="AY79" s="21" t="n">
        <v>300.0671431</v>
      </c>
      <c r="AZ79" s="23" t="s">
        <v>80</v>
      </c>
      <c r="BA79" s="23" t="n">
        <v>-319125</v>
      </c>
      <c r="BB79" s="21" t="n">
        <v>300.1410803</v>
      </c>
      <c r="BC79" s="19" t="s">
        <v>80</v>
      </c>
      <c r="BD79" s="21" t="n">
        <v>-319125</v>
      </c>
      <c r="BE79" s="23" t="n">
        <v>300.1073532</v>
      </c>
      <c r="BF79" s="23" t="s">
        <v>80</v>
      </c>
      <c r="BG79" s="23" t="n">
        <v>-319125</v>
      </c>
      <c r="BH79" s="21" t="n">
        <v>300.1710106</v>
      </c>
      <c r="BI79" s="23" t="s">
        <v>80</v>
      </c>
      <c r="BJ79" s="21" t="n">
        <v>-319125</v>
      </c>
      <c r="BK79" s="23" t="n">
        <v>306.1704558</v>
      </c>
      <c r="BL79" s="23" t="s">
        <v>80</v>
      </c>
      <c r="BM79" s="23" t="n">
        <v>-319125</v>
      </c>
      <c r="BN79" s="21" t="n">
        <v>306.1461368</v>
      </c>
      <c r="BO79" s="19" t="s">
        <v>81</v>
      </c>
      <c r="BP79" s="21" t="n">
        <v>7628320</v>
      </c>
      <c r="BQ79" s="21" t="n">
        <v>300.188999999999</v>
      </c>
      <c r="BR79" s="28" t="s">
        <v>81</v>
      </c>
      <c r="BS79" s="21" t="n">
        <v>9866825</v>
      </c>
      <c r="BT79" s="21" t="n">
        <v>303.0066475</v>
      </c>
      <c r="BU79" s="28" t="s">
        <v>101</v>
      </c>
      <c r="BV79" s="21" t="n">
        <v>7623704</v>
      </c>
      <c r="BW79" s="21" t="n">
        <v>66.1331304</v>
      </c>
      <c r="BX79" s="21" t="s">
        <v>101</v>
      </c>
      <c r="BY79" s="21" t="n">
        <v>7623704</v>
      </c>
      <c r="BZ79" s="21" t="n">
        <v>40.0516888</v>
      </c>
    </row>
    <row r="80" customFormat="false" ht="15" hidden="false" customHeight="false" outlineLevel="0" collapsed="false">
      <c r="A80" s="27" t="s">
        <v>160</v>
      </c>
      <c r="B80" s="19" t="n">
        <v>60</v>
      </c>
      <c r="C80" s="21" t="n">
        <v>30</v>
      </c>
      <c r="D80" s="19" t="n">
        <v>511</v>
      </c>
      <c r="E80" s="21" t="n">
        <v>37</v>
      </c>
      <c r="F80" s="19" t="n">
        <v>64</v>
      </c>
      <c r="G80" s="21" t="n">
        <v>0</v>
      </c>
      <c r="H80" s="21" t="n">
        <f aca="false">B80-PRODUCT(2,C80)</f>
        <v>0</v>
      </c>
      <c r="I80" s="21" t="n">
        <f aca="false">SUM(Table1[[#This Row],[B]],Table1[[#This Row],[Atomic Constraints]],Table1[[#This Row],[Soft Atomic Constraints]],Table1[[#This Row],[Disjunctive Constraints]],Table1[[#This Row],[Direct Successors]])</f>
        <v>642</v>
      </c>
      <c r="J80" s="19" t="s">
        <v>81</v>
      </c>
      <c r="K80" s="21" t="n">
        <v>5913913</v>
      </c>
      <c r="L80" s="21" t="n">
        <v>302.6017991</v>
      </c>
      <c r="M80" s="19" t="s">
        <v>81</v>
      </c>
      <c r="N80" s="21" t="n">
        <v>5247859</v>
      </c>
      <c r="O80" s="21" t="n">
        <v>302.6161555</v>
      </c>
      <c r="P80" s="19" t="s">
        <v>81</v>
      </c>
      <c r="Q80" s="21" t="n">
        <v>1960878</v>
      </c>
      <c r="R80" s="21" t="n">
        <v>300.146999999997</v>
      </c>
      <c r="S80" s="19" t="s">
        <v>101</v>
      </c>
      <c r="T80" s="21" t="n">
        <v>1960758</v>
      </c>
      <c r="U80" s="21" t="n">
        <v>80.9458815</v>
      </c>
      <c r="V80" s="19" t="s">
        <v>101</v>
      </c>
      <c r="W80" s="21" t="n">
        <v>1960758</v>
      </c>
      <c r="X80" s="21" t="n">
        <v>66.0634356</v>
      </c>
      <c r="Y80" s="23" t="s">
        <v>80</v>
      </c>
      <c r="Z80" s="23" t="n">
        <v>-219661</v>
      </c>
      <c r="AA80" s="21" t="n">
        <v>300.1451644</v>
      </c>
      <c r="AB80" s="23" t="s">
        <v>80</v>
      </c>
      <c r="AC80" s="23" t="n">
        <v>-219661</v>
      </c>
      <c r="AD80" s="21" t="n">
        <v>300.4701688</v>
      </c>
      <c r="AE80" s="23" t="s">
        <v>95</v>
      </c>
      <c r="AF80" s="23" t="n">
        <v>-219661</v>
      </c>
      <c r="AG80" s="21" t="n">
        <v>9.5446405</v>
      </c>
      <c r="AH80" s="19" t="s">
        <v>80</v>
      </c>
      <c r="AI80" s="21" t="n">
        <v>-219661</v>
      </c>
      <c r="AJ80" s="21" t="n">
        <v>300.0722483</v>
      </c>
      <c r="AK80" s="23" t="s">
        <v>80</v>
      </c>
      <c r="AL80" s="23" t="n">
        <v>-219661</v>
      </c>
      <c r="AM80" s="21" t="n">
        <v>300.064917</v>
      </c>
      <c r="AN80" s="19" t="s">
        <v>80</v>
      </c>
      <c r="AO80" s="21" t="n">
        <v>-219661</v>
      </c>
      <c r="AP80" s="23" t="n">
        <v>300.0740695</v>
      </c>
      <c r="AQ80" s="23" t="s">
        <v>80</v>
      </c>
      <c r="AR80" s="23" t="n">
        <v>-219661</v>
      </c>
      <c r="AS80" s="21" t="n">
        <v>300.0494216</v>
      </c>
      <c r="AT80" s="19" t="s">
        <v>80</v>
      </c>
      <c r="AU80" s="21" t="n">
        <v>-219661</v>
      </c>
      <c r="AV80" s="23" t="n">
        <v>300.0661259</v>
      </c>
      <c r="AW80" s="23" t="s">
        <v>80</v>
      </c>
      <c r="AX80" s="23" t="n">
        <v>-219661</v>
      </c>
      <c r="AY80" s="21" t="n">
        <v>300.0700782</v>
      </c>
      <c r="AZ80" s="23" t="s">
        <v>80</v>
      </c>
      <c r="BA80" s="23" t="n">
        <v>-219661</v>
      </c>
      <c r="BB80" s="21" t="n">
        <v>301.107908</v>
      </c>
      <c r="BC80" s="19" t="s">
        <v>80</v>
      </c>
      <c r="BD80" s="21" t="n">
        <v>-219661</v>
      </c>
      <c r="BE80" s="23" t="n">
        <v>300.2091201</v>
      </c>
      <c r="BF80" s="23" t="s">
        <v>80</v>
      </c>
      <c r="BG80" s="23" t="n">
        <v>-219661</v>
      </c>
      <c r="BH80" s="21" t="n">
        <v>300.0995325</v>
      </c>
      <c r="BI80" s="23" t="s">
        <v>80</v>
      </c>
      <c r="BJ80" s="21" t="n">
        <v>-219661</v>
      </c>
      <c r="BK80" s="23" t="n">
        <v>306.1481888</v>
      </c>
      <c r="BL80" s="23" t="s">
        <v>80</v>
      </c>
      <c r="BM80" s="23" t="n">
        <v>-219661</v>
      </c>
      <c r="BN80" s="21" t="n">
        <v>306.17187</v>
      </c>
      <c r="BO80" s="19" t="s">
        <v>81</v>
      </c>
      <c r="BP80" s="21" t="n">
        <v>1960758</v>
      </c>
      <c r="BQ80" s="21" t="n">
        <v>300.165000000001</v>
      </c>
      <c r="BR80" s="25" t="s">
        <v>81</v>
      </c>
      <c r="BS80" s="21" t="n">
        <v>5434874</v>
      </c>
      <c r="BT80" s="21" t="n">
        <v>302.5572118</v>
      </c>
      <c r="BU80" s="25" t="s">
        <v>101</v>
      </c>
      <c r="BV80" s="21" t="n">
        <v>1960758</v>
      </c>
      <c r="BW80" s="21" t="n">
        <v>81.8094942</v>
      </c>
      <c r="BX80" s="21" t="s">
        <v>101</v>
      </c>
      <c r="BY80" s="21" t="n">
        <v>1960758</v>
      </c>
      <c r="BZ80" s="21" t="n">
        <v>39.1281931</v>
      </c>
    </row>
    <row r="81" customFormat="false" ht="15" hidden="false" customHeight="false" outlineLevel="0" collapsed="false">
      <c r="A81" s="27" t="s">
        <v>161</v>
      </c>
      <c r="B81" s="19" t="n">
        <v>70</v>
      </c>
      <c r="C81" s="21" t="n">
        <v>35</v>
      </c>
      <c r="D81" s="19" t="n">
        <v>800</v>
      </c>
      <c r="E81" s="21" t="n">
        <v>38</v>
      </c>
      <c r="F81" s="19" t="n">
        <v>117</v>
      </c>
      <c r="G81" s="21" t="n">
        <v>0</v>
      </c>
      <c r="H81" s="21" t="n">
        <f aca="false">B81-PRODUCT(2,C81)</f>
        <v>0</v>
      </c>
      <c r="I81" s="21" t="n">
        <f aca="false">SUM(Table1[[#This Row],[B]],Table1[[#This Row],[Atomic Constraints]],Table1[[#This Row],[Soft Atomic Constraints]],Table1[[#This Row],[Disjunctive Constraints]],Table1[[#This Row],[Direct Successors]])</f>
        <v>990</v>
      </c>
      <c r="J81" s="19" t="s">
        <v>81</v>
      </c>
      <c r="K81" s="21" t="n">
        <v>10690757</v>
      </c>
      <c r="L81" s="21" t="n">
        <v>303.2725898</v>
      </c>
      <c r="M81" s="19" t="s">
        <v>81</v>
      </c>
      <c r="N81" s="21" t="n">
        <v>11117548</v>
      </c>
      <c r="O81" s="21" t="n">
        <v>303.2584008</v>
      </c>
      <c r="P81" s="31" t="s">
        <v>81</v>
      </c>
      <c r="Q81" s="31" t="n">
        <v>1388803</v>
      </c>
      <c r="R81" s="31" t="n">
        <v>300.218000000004</v>
      </c>
      <c r="S81" s="19" t="s">
        <v>101</v>
      </c>
      <c r="T81" s="21" t="n">
        <v>1388803</v>
      </c>
      <c r="U81" s="21" t="n">
        <v>72.2078493</v>
      </c>
      <c r="V81" s="19" t="s">
        <v>101</v>
      </c>
      <c r="W81" s="21" t="n">
        <v>1388803</v>
      </c>
      <c r="X81" s="21" t="n">
        <v>80.0680585</v>
      </c>
      <c r="Y81" s="23" t="s">
        <v>80</v>
      </c>
      <c r="Z81" s="23" t="n">
        <v>-347971</v>
      </c>
      <c r="AA81" s="21" t="n">
        <v>300.1913827</v>
      </c>
      <c r="AB81" s="23" t="s">
        <v>80</v>
      </c>
      <c r="AC81" s="23" t="n">
        <v>-347971</v>
      </c>
      <c r="AD81" s="21" t="n">
        <v>300.4586183</v>
      </c>
      <c r="AE81" s="23" t="s">
        <v>80</v>
      </c>
      <c r="AF81" s="23" t="n">
        <v>-347971</v>
      </c>
      <c r="AG81" s="21" t="n">
        <v>300.1279117</v>
      </c>
      <c r="AH81" s="19" t="s">
        <v>80</v>
      </c>
      <c r="AI81" s="21" t="n">
        <v>-347971</v>
      </c>
      <c r="AJ81" s="21" t="n">
        <v>300.0686779</v>
      </c>
      <c r="AK81" s="23" t="s">
        <v>80</v>
      </c>
      <c r="AL81" s="23" t="n">
        <v>-347971</v>
      </c>
      <c r="AM81" s="21" t="n">
        <v>300.0756847</v>
      </c>
      <c r="AN81" s="19" t="s">
        <v>80</v>
      </c>
      <c r="AO81" s="21" t="n">
        <v>-347971</v>
      </c>
      <c r="AP81" s="23" t="n">
        <v>300.0664146</v>
      </c>
      <c r="AQ81" s="23" t="s">
        <v>80</v>
      </c>
      <c r="AR81" s="23" t="n">
        <v>-347971</v>
      </c>
      <c r="AS81" s="21" t="n">
        <v>300.0673996</v>
      </c>
      <c r="AT81" s="19" t="s">
        <v>80</v>
      </c>
      <c r="AU81" s="21" t="n">
        <v>-347971</v>
      </c>
      <c r="AV81" s="23" t="n">
        <v>300.0660085</v>
      </c>
      <c r="AW81" s="23" t="s">
        <v>80</v>
      </c>
      <c r="AX81" s="23" t="n">
        <v>-347971</v>
      </c>
      <c r="AY81" s="21" t="n">
        <v>300.0595415</v>
      </c>
      <c r="AZ81" s="23" t="s">
        <v>80</v>
      </c>
      <c r="BA81" s="23" t="n">
        <v>-347971</v>
      </c>
      <c r="BB81" s="21" t="n">
        <v>300.2220797</v>
      </c>
      <c r="BC81" s="19" t="s">
        <v>80</v>
      </c>
      <c r="BD81" s="21" t="n">
        <v>-347971</v>
      </c>
      <c r="BE81" s="23" t="n">
        <v>300.1826055</v>
      </c>
      <c r="BF81" s="23" t="s">
        <v>80</v>
      </c>
      <c r="BG81" s="23" t="n">
        <v>-347971</v>
      </c>
      <c r="BH81" s="21" t="n">
        <v>300.136922</v>
      </c>
      <c r="BI81" s="23" t="s">
        <v>80</v>
      </c>
      <c r="BJ81" s="21" t="n">
        <v>-347971</v>
      </c>
      <c r="BK81" s="23" t="n">
        <v>306.248419</v>
      </c>
      <c r="BL81" s="23" t="s">
        <v>80</v>
      </c>
      <c r="BM81" s="23" t="n">
        <v>-347971</v>
      </c>
      <c r="BN81" s="21" t="n">
        <v>306.2194206</v>
      </c>
      <c r="BO81" s="19" t="s">
        <v>81</v>
      </c>
      <c r="BP81" s="21" t="n">
        <v>1388803</v>
      </c>
      <c r="BQ81" s="21" t="n">
        <v>300.074000000001</v>
      </c>
      <c r="BR81" s="25" t="s">
        <v>81</v>
      </c>
      <c r="BS81" s="21" t="n">
        <v>11057849</v>
      </c>
      <c r="BT81" s="21" t="n">
        <v>303.2468996</v>
      </c>
      <c r="BU81" s="25" t="s">
        <v>101</v>
      </c>
      <c r="BV81" s="21" t="n">
        <v>1388803</v>
      </c>
      <c r="BW81" s="21" t="n">
        <v>79.1834062</v>
      </c>
      <c r="BX81" s="21" t="s">
        <v>101</v>
      </c>
      <c r="BY81" s="21" t="n">
        <v>1388803</v>
      </c>
      <c r="BZ81" s="21" t="n">
        <v>38.6302017</v>
      </c>
    </row>
    <row r="82" customFormat="false" ht="15" hidden="false" customHeight="false" outlineLevel="0" collapsed="false">
      <c r="A82" s="27" t="s">
        <v>162</v>
      </c>
      <c r="B82" s="19" t="n">
        <v>60</v>
      </c>
      <c r="C82" s="21" t="n">
        <v>30</v>
      </c>
      <c r="D82" s="19" t="n">
        <v>511</v>
      </c>
      <c r="E82" s="21" t="n">
        <v>37</v>
      </c>
      <c r="F82" s="19" t="n">
        <v>64</v>
      </c>
      <c r="G82" s="21" t="n">
        <v>0</v>
      </c>
      <c r="H82" s="21" t="n">
        <f aca="false">B82-PRODUCT(2,C82)</f>
        <v>0</v>
      </c>
      <c r="I82" s="21" t="n">
        <f aca="false">SUM(Table1[[#This Row],[B]],Table1[[#This Row],[Atomic Constraints]],Table1[[#This Row],[Soft Atomic Constraints]],Table1[[#This Row],[Disjunctive Constraints]],Table1[[#This Row],[Direct Successors]])</f>
        <v>642</v>
      </c>
      <c r="J82" s="19" t="s">
        <v>81</v>
      </c>
      <c r="K82" s="21" t="n">
        <v>5913913</v>
      </c>
      <c r="L82" s="21" t="n">
        <v>302.5637192</v>
      </c>
      <c r="M82" s="19" t="s">
        <v>81</v>
      </c>
      <c r="N82" s="21" t="n">
        <v>5024708</v>
      </c>
      <c r="O82" s="21" t="n">
        <v>302.6231976</v>
      </c>
      <c r="P82" s="19" t="s">
        <v>81</v>
      </c>
      <c r="Q82" s="21" t="n">
        <v>1960878</v>
      </c>
      <c r="R82" s="21" t="n">
        <v>300.167000000001</v>
      </c>
      <c r="S82" s="19" t="s">
        <v>101</v>
      </c>
      <c r="T82" s="21" t="n">
        <v>1960758</v>
      </c>
      <c r="U82" s="21" t="n">
        <v>81.7856087</v>
      </c>
      <c r="V82" s="19" t="s">
        <v>101</v>
      </c>
      <c r="W82" s="21" t="n">
        <v>1960758</v>
      </c>
      <c r="X82" s="21" t="n">
        <v>75.9631232</v>
      </c>
      <c r="Y82" s="23" t="s">
        <v>80</v>
      </c>
      <c r="Z82" s="23" t="n">
        <v>-219661</v>
      </c>
      <c r="AA82" s="21" t="n">
        <v>300.1530119</v>
      </c>
      <c r="AB82" s="23" t="s">
        <v>80</v>
      </c>
      <c r="AC82" s="23" t="n">
        <v>-219661</v>
      </c>
      <c r="AD82" s="21" t="n">
        <v>300.466539</v>
      </c>
      <c r="AE82" s="23" t="s">
        <v>95</v>
      </c>
      <c r="AF82" s="23" t="n">
        <v>-219661</v>
      </c>
      <c r="AG82" s="21" t="n">
        <v>12.3835652</v>
      </c>
      <c r="AH82" s="19" t="s">
        <v>80</v>
      </c>
      <c r="AI82" s="21" t="n">
        <v>-219661</v>
      </c>
      <c r="AJ82" s="21" t="n">
        <v>300.0730986</v>
      </c>
      <c r="AK82" s="23" t="s">
        <v>80</v>
      </c>
      <c r="AL82" s="23" t="n">
        <v>-219661</v>
      </c>
      <c r="AM82" s="21" t="n">
        <v>300.0627294</v>
      </c>
      <c r="AN82" s="19" t="s">
        <v>80</v>
      </c>
      <c r="AO82" s="21" t="n">
        <v>-219661</v>
      </c>
      <c r="AP82" s="23" t="n">
        <v>300.0782151</v>
      </c>
      <c r="AQ82" s="23" t="s">
        <v>80</v>
      </c>
      <c r="AR82" s="23" t="n">
        <v>-219661</v>
      </c>
      <c r="AS82" s="21" t="n">
        <v>300.0616872</v>
      </c>
      <c r="AT82" s="19" t="s">
        <v>80</v>
      </c>
      <c r="AU82" s="21" t="n">
        <v>-219661</v>
      </c>
      <c r="AV82" s="23" t="n">
        <v>300.0521951</v>
      </c>
      <c r="AW82" s="23" t="s">
        <v>80</v>
      </c>
      <c r="AX82" s="23" t="n">
        <v>-219661</v>
      </c>
      <c r="AY82" s="21" t="n">
        <v>300.0538298</v>
      </c>
      <c r="AZ82" s="23" t="s">
        <v>80</v>
      </c>
      <c r="BA82" s="23" t="n">
        <v>-219661</v>
      </c>
      <c r="BB82" s="21" t="n">
        <v>300.2365877</v>
      </c>
      <c r="BC82" s="19" t="s">
        <v>80</v>
      </c>
      <c r="BD82" s="21" t="n">
        <v>-219661</v>
      </c>
      <c r="BE82" s="23" t="n">
        <v>300.3136488</v>
      </c>
      <c r="BF82" s="23" t="s">
        <v>80</v>
      </c>
      <c r="BG82" s="23" t="n">
        <v>-219661</v>
      </c>
      <c r="BH82" s="21" t="n">
        <v>300.1018012</v>
      </c>
      <c r="BI82" s="23" t="s">
        <v>80</v>
      </c>
      <c r="BJ82" s="21" t="n">
        <v>-219661</v>
      </c>
      <c r="BK82" s="23" t="n">
        <v>306.1252592</v>
      </c>
      <c r="BL82" s="23" t="s">
        <v>80</v>
      </c>
      <c r="BM82" s="23" t="n">
        <v>-219661</v>
      </c>
      <c r="BN82" s="21" t="n">
        <v>306.1359448</v>
      </c>
      <c r="BO82" s="19" t="s">
        <v>81</v>
      </c>
      <c r="BP82" s="21" t="n">
        <v>1960758</v>
      </c>
      <c r="BQ82" s="21" t="n">
        <v>300.039000000001</v>
      </c>
      <c r="BR82" s="25" t="s">
        <v>81</v>
      </c>
      <c r="BS82" s="21" t="n">
        <v>4801820</v>
      </c>
      <c r="BT82" s="21" t="n">
        <v>302.567566</v>
      </c>
      <c r="BU82" s="25" t="s">
        <v>101</v>
      </c>
      <c r="BV82" s="21" t="n">
        <v>1960758</v>
      </c>
      <c r="BW82" s="21" t="n">
        <v>82.2128238</v>
      </c>
      <c r="BX82" s="21" t="s">
        <v>101</v>
      </c>
      <c r="BY82" s="21" t="n">
        <v>1960758</v>
      </c>
      <c r="BZ82" s="21" t="n">
        <v>38.6109688</v>
      </c>
    </row>
    <row r="83" customFormat="false" ht="15" hidden="false" customHeight="false" outlineLevel="0" collapsed="false">
      <c r="A83" s="27" t="s">
        <v>163</v>
      </c>
      <c r="B83" s="19" t="n">
        <v>70</v>
      </c>
      <c r="C83" s="21" t="n">
        <v>35</v>
      </c>
      <c r="D83" s="19" t="n">
        <v>1320</v>
      </c>
      <c r="E83" s="21" t="n">
        <v>56</v>
      </c>
      <c r="F83" s="19" t="n">
        <v>143</v>
      </c>
      <c r="G83" s="21" t="n">
        <v>0</v>
      </c>
      <c r="H83" s="21" t="n">
        <f aca="false">B83-PRODUCT(2,C83)</f>
        <v>0</v>
      </c>
      <c r="I83" s="21" t="n">
        <f aca="false">SUM(Table1[[#This Row],[B]],Table1[[#This Row],[Atomic Constraints]],Table1[[#This Row],[Soft Atomic Constraints]],Table1[[#This Row],[Disjunctive Constraints]],Table1[[#This Row],[Direct Successors]])</f>
        <v>1554</v>
      </c>
      <c r="J83" s="19" t="s">
        <v>81</v>
      </c>
      <c r="K83" s="21" t="n">
        <v>11793266</v>
      </c>
      <c r="L83" s="21" t="n">
        <v>303.1941341</v>
      </c>
      <c r="M83" s="19" t="s">
        <v>81</v>
      </c>
      <c r="N83" s="21" t="n">
        <v>11093068</v>
      </c>
      <c r="O83" s="21" t="n">
        <v>303.1831691</v>
      </c>
      <c r="P83" s="19" t="s">
        <v>81</v>
      </c>
      <c r="Q83" s="21" t="n">
        <v>9005174</v>
      </c>
      <c r="R83" s="21" t="n">
        <v>300.04</v>
      </c>
      <c r="S83" s="19" t="s">
        <v>101</v>
      </c>
      <c r="T83" s="21" t="n">
        <v>9004810</v>
      </c>
      <c r="U83" s="21" t="n">
        <v>170.1799544</v>
      </c>
      <c r="V83" s="19" t="s">
        <v>101</v>
      </c>
      <c r="W83" s="21" t="n">
        <v>9004810</v>
      </c>
      <c r="X83" s="21" t="n">
        <v>190.7656713</v>
      </c>
      <c r="Y83" s="23" t="s">
        <v>80</v>
      </c>
      <c r="Z83" s="23" t="n">
        <v>-347971</v>
      </c>
      <c r="AA83" s="21" t="n">
        <v>300.1151174</v>
      </c>
      <c r="AB83" s="23" t="s">
        <v>80</v>
      </c>
      <c r="AC83" s="23" t="n">
        <v>-347971</v>
      </c>
      <c r="AD83" s="21" t="n">
        <v>300.3837279</v>
      </c>
      <c r="AE83" s="23" t="s">
        <v>81</v>
      </c>
      <c r="AF83" s="23" t="n">
        <v>9705797</v>
      </c>
      <c r="AG83" s="21" t="n">
        <v>300.1097777</v>
      </c>
      <c r="AH83" s="19" t="s">
        <v>80</v>
      </c>
      <c r="AI83" s="21" t="n">
        <v>-347971</v>
      </c>
      <c r="AJ83" s="21" t="n">
        <v>300.0699214</v>
      </c>
      <c r="AK83" s="23" t="s">
        <v>80</v>
      </c>
      <c r="AL83" s="23" t="n">
        <v>-347971</v>
      </c>
      <c r="AM83" s="21" t="n">
        <v>300.0756277</v>
      </c>
      <c r="AN83" s="19" t="s">
        <v>80</v>
      </c>
      <c r="AO83" s="21" t="n">
        <v>-347971</v>
      </c>
      <c r="AP83" s="23" t="n">
        <v>300.0902615</v>
      </c>
      <c r="AQ83" s="23" t="s">
        <v>80</v>
      </c>
      <c r="AR83" s="23" t="n">
        <v>-347971</v>
      </c>
      <c r="AS83" s="21" t="n">
        <v>300.0693185</v>
      </c>
      <c r="AT83" s="19" t="s">
        <v>80</v>
      </c>
      <c r="AU83" s="21" t="n">
        <v>-347971</v>
      </c>
      <c r="AV83" s="23" t="n">
        <v>300.0655462</v>
      </c>
      <c r="AW83" s="23" t="s">
        <v>80</v>
      </c>
      <c r="AX83" s="23" t="n">
        <v>-347971</v>
      </c>
      <c r="AY83" s="21" t="n">
        <v>300.0584777</v>
      </c>
      <c r="AZ83" s="23" t="s">
        <v>80</v>
      </c>
      <c r="BA83" s="23" t="n">
        <v>-347971</v>
      </c>
      <c r="BB83" s="21" t="n">
        <v>300.7855486</v>
      </c>
      <c r="BC83" s="19" t="s">
        <v>80</v>
      </c>
      <c r="BD83" s="21" t="n">
        <v>-347971</v>
      </c>
      <c r="BE83" s="23" t="n">
        <v>300.1491937</v>
      </c>
      <c r="BF83" s="23" t="s">
        <v>80</v>
      </c>
      <c r="BG83" s="23" t="n">
        <v>-347971</v>
      </c>
      <c r="BH83" s="21" t="n">
        <v>309.6483235</v>
      </c>
      <c r="BI83" s="23" t="s">
        <v>80</v>
      </c>
      <c r="BJ83" s="21" t="n">
        <v>-347971</v>
      </c>
      <c r="BK83" s="23" t="n">
        <v>306.2125974</v>
      </c>
      <c r="BL83" s="23" t="s">
        <v>80</v>
      </c>
      <c r="BM83" s="23" t="n">
        <v>-347971</v>
      </c>
      <c r="BN83" s="21" t="n">
        <v>306.0870683</v>
      </c>
      <c r="BO83" s="19" t="s">
        <v>81</v>
      </c>
      <c r="BP83" s="21" t="n">
        <v>9009779</v>
      </c>
      <c r="BQ83" s="21" t="n">
        <v>300.063</v>
      </c>
      <c r="BR83" s="25" t="s">
        <v>81</v>
      </c>
      <c r="BS83" s="21" t="n">
        <v>11430820</v>
      </c>
      <c r="BT83" s="21" t="n">
        <v>303.1469457</v>
      </c>
      <c r="BU83" s="25" t="s">
        <v>101</v>
      </c>
      <c r="BV83" s="21" t="n">
        <v>9004810</v>
      </c>
      <c r="BW83" s="21" t="n">
        <v>80.8903478</v>
      </c>
      <c r="BX83" s="21" t="s">
        <v>101</v>
      </c>
      <c r="BY83" s="21" t="n">
        <v>9004810</v>
      </c>
      <c r="BZ83" s="21" t="n">
        <v>38.0129001</v>
      </c>
    </row>
    <row r="84" customFormat="false" ht="15" hidden="false" customHeight="false" outlineLevel="0" collapsed="false">
      <c r="A84" s="27" t="s">
        <v>164</v>
      </c>
      <c r="B84" s="19" t="n">
        <v>67</v>
      </c>
      <c r="C84" s="21" t="n">
        <v>31</v>
      </c>
      <c r="D84" s="19" t="n">
        <v>756</v>
      </c>
      <c r="E84" s="21" t="n">
        <v>34</v>
      </c>
      <c r="F84" s="19" t="n">
        <v>43</v>
      </c>
      <c r="G84" s="21" t="n">
        <v>0</v>
      </c>
      <c r="H84" s="21" t="n">
        <f aca="false">B84-PRODUCT(2,C84)</f>
        <v>5</v>
      </c>
      <c r="I84" s="21" t="n">
        <f aca="false">SUM(Table1[[#This Row],[B]],Table1[[#This Row],[Atomic Constraints]],Table1[[#This Row],[Soft Atomic Constraints]],Table1[[#This Row],[Disjunctive Constraints]],Table1[[#This Row],[Direct Successors]])</f>
        <v>864</v>
      </c>
      <c r="J84" s="19" t="s">
        <v>81</v>
      </c>
      <c r="K84" s="21" t="n">
        <v>7292897</v>
      </c>
      <c r="L84" s="21" t="n">
        <v>302.7280506</v>
      </c>
      <c r="M84" s="19" t="s">
        <v>81</v>
      </c>
      <c r="N84" s="21" t="n">
        <v>7279501</v>
      </c>
      <c r="O84" s="21" t="n">
        <v>302.7986788</v>
      </c>
      <c r="P84" s="31" t="s">
        <v>81</v>
      </c>
      <c r="Q84" s="31" t="n">
        <v>606154</v>
      </c>
      <c r="R84" s="31" t="n">
        <v>300.115999999998</v>
      </c>
      <c r="S84" s="19" t="s">
        <v>101</v>
      </c>
      <c r="T84" s="21" t="n">
        <v>606154</v>
      </c>
      <c r="U84" s="21" t="n">
        <v>39.2685381</v>
      </c>
      <c r="V84" s="19" t="s">
        <v>101</v>
      </c>
      <c r="W84" s="21" t="n">
        <v>606154</v>
      </c>
      <c r="X84" s="21" t="n">
        <v>39.1248503</v>
      </c>
      <c r="Y84" s="23" t="s">
        <v>80</v>
      </c>
      <c r="Z84" s="23" t="n">
        <v>-305320</v>
      </c>
      <c r="AA84" s="21" t="n">
        <v>300.1295664</v>
      </c>
      <c r="AB84" s="23" t="s">
        <v>80</v>
      </c>
      <c r="AC84" s="23" t="n">
        <v>-305320</v>
      </c>
      <c r="AD84" s="21" t="n">
        <v>328.8653701</v>
      </c>
      <c r="AE84" s="23" t="s">
        <v>80</v>
      </c>
      <c r="AF84" s="23" t="n">
        <v>-305320</v>
      </c>
      <c r="AG84" s="21" t="n">
        <v>300.2799561</v>
      </c>
      <c r="AH84" s="19" t="s">
        <v>80</v>
      </c>
      <c r="AI84" s="21" t="n">
        <v>-305320</v>
      </c>
      <c r="AJ84" s="21" t="n">
        <v>300.0704989</v>
      </c>
      <c r="AK84" s="23" t="s">
        <v>80</v>
      </c>
      <c r="AL84" s="23" t="n">
        <v>-305320</v>
      </c>
      <c r="AM84" s="21" t="n">
        <v>300.0698222</v>
      </c>
      <c r="AN84" s="19" t="s">
        <v>80</v>
      </c>
      <c r="AO84" s="21" t="n">
        <v>-305320</v>
      </c>
      <c r="AP84" s="23" t="n">
        <v>300.0697448</v>
      </c>
      <c r="AQ84" s="23" t="s">
        <v>80</v>
      </c>
      <c r="AR84" s="23" t="n">
        <v>-305320</v>
      </c>
      <c r="AS84" s="21" t="n">
        <v>300.0661838</v>
      </c>
      <c r="AT84" s="19" t="s">
        <v>80</v>
      </c>
      <c r="AU84" s="21" t="n">
        <v>-305320</v>
      </c>
      <c r="AV84" s="23" t="n">
        <v>300.0714083</v>
      </c>
      <c r="AW84" s="23" t="s">
        <v>80</v>
      </c>
      <c r="AX84" s="23" t="n">
        <v>-305320</v>
      </c>
      <c r="AY84" s="21" t="n">
        <v>300.0639787</v>
      </c>
      <c r="AZ84" s="23" t="s">
        <v>80</v>
      </c>
      <c r="BA84" s="23" t="n">
        <v>-305320</v>
      </c>
      <c r="BB84" s="21" t="n">
        <v>300.1621742</v>
      </c>
      <c r="BC84" s="19" t="s">
        <v>80</v>
      </c>
      <c r="BD84" s="21" t="n">
        <v>-305320</v>
      </c>
      <c r="BE84" s="23" t="n">
        <v>300.2216523</v>
      </c>
      <c r="BF84" s="23" t="s">
        <v>80</v>
      </c>
      <c r="BG84" s="23" t="n">
        <v>-305320</v>
      </c>
      <c r="BH84" s="21" t="n">
        <v>300.168212</v>
      </c>
      <c r="BI84" s="23" t="s">
        <v>80</v>
      </c>
      <c r="BJ84" s="21" t="n">
        <v>-305320</v>
      </c>
      <c r="BK84" s="23" t="n">
        <v>306.1022015</v>
      </c>
      <c r="BL84" s="23" t="s">
        <v>80</v>
      </c>
      <c r="BM84" s="23" t="n">
        <v>-305320</v>
      </c>
      <c r="BN84" s="21" t="n">
        <v>306.1092496</v>
      </c>
      <c r="BO84" s="19" t="s">
        <v>81</v>
      </c>
      <c r="BP84" s="21" t="n">
        <v>606154</v>
      </c>
      <c r="BQ84" s="21" t="n">
        <v>300.071</v>
      </c>
      <c r="BR84" s="25" t="s">
        <v>81</v>
      </c>
      <c r="BS84" s="21" t="n">
        <v>8486567</v>
      </c>
      <c r="BT84" s="21" t="n">
        <v>302.6654418</v>
      </c>
      <c r="BU84" s="25" t="s">
        <v>101</v>
      </c>
      <c r="BV84" s="21" t="n">
        <v>606154</v>
      </c>
      <c r="BW84" s="21" t="n">
        <v>73.3185375</v>
      </c>
      <c r="BX84" s="21" t="s">
        <v>101</v>
      </c>
      <c r="BY84" s="21" t="n">
        <v>606154</v>
      </c>
      <c r="BZ84" s="21" t="n">
        <v>37.7069231</v>
      </c>
    </row>
    <row r="85" customFormat="false" ht="15" hidden="false" customHeight="false" outlineLevel="0" collapsed="false">
      <c r="A85" s="27" t="s">
        <v>165</v>
      </c>
      <c r="B85" s="19" t="n">
        <v>64</v>
      </c>
      <c r="C85" s="21" t="n">
        <v>32</v>
      </c>
      <c r="D85" s="19" t="n">
        <v>566</v>
      </c>
      <c r="E85" s="21" t="n">
        <v>42</v>
      </c>
      <c r="F85" s="19" t="n">
        <v>42</v>
      </c>
      <c r="G85" s="21" t="n">
        <v>0</v>
      </c>
      <c r="H85" s="21" t="n">
        <f aca="false">B85-PRODUCT(2,C85)</f>
        <v>0</v>
      </c>
      <c r="I85" s="21" t="n">
        <f aca="false">SUM(Table1[[#This Row],[B]],Table1[[#This Row],[Atomic Constraints]],Table1[[#This Row],[Soft Atomic Constraints]],Table1[[#This Row],[Disjunctive Constraints]],Table1[[#This Row],[Direct Successors]])</f>
        <v>682</v>
      </c>
      <c r="J85" s="19" t="s">
        <v>81</v>
      </c>
      <c r="K85" s="21" t="n">
        <v>7387537</v>
      </c>
      <c r="L85" s="21" t="n">
        <v>302.9204636</v>
      </c>
      <c r="M85" s="19" t="s">
        <v>81</v>
      </c>
      <c r="N85" s="21" t="n">
        <v>7977870</v>
      </c>
      <c r="O85" s="21" t="n">
        <v>302.9075814</v>
      </c>
      <c r="P85" s="19" t="s">
        <v>101</v>
      </c>
      <c r="Q85" s="21" t="n">
        <v>1323908</v>
      </c>
      <c r="R85" s="21" t="n">
        <v>47.9939999999988</v>
      </c>
      <c r="S85" s="19" t="s">
        <v>101</v>
      </c>
      <c r="T85" s="21" t="n">
        <v>1323908</v>
      </c>
      <c r="U85" s="21" t="n">
        <v>67.5095039</v>
      </c>
      <c r="V85" s="19" t="s">
        <v>101</v>
      </c>
      <c r="W85" s="21" t="n">
        <v>1323908</v>
      </c>
      <c r="X85" s="21" t="n">
        <v>73.6670252</v>
      </c>
      <c r="Y85" s="23" t="s">
        <v>80</v>
      </c>
      <c r="Z85" s="23" t="n">
        <v>-266305</v>
      </c>
      <c r="AA85" s="21" t="n">
        <v>300.1655714</v>
      </c>
      <c r="AB85" s="23" t="s">
        <v>80</v>
      </c>
      <c r="AC85" s="23" t="n">
        <v>-266305</v>
      </c>
      <c r="AD85" s="21" t="n">
        <v>300.4028052</v>
      </c>
      <c r="AE85" s="23" t="s">
        <v>81</v>
      </c>
      <c r="AF85" s="23" t="n">
        <v>7641107</v>
      </c>
      <c r="AG85" s="21" t="n">
        <v>300.1121587</v>
      </c>
      <c r="AH85" s="19" t="s">
        <v>80</v>
      </c>
      <c r="AI85" s="21" t="n">
        <v>-266305</v>
      </c>
      <c r="AJ85" s="21" t="n">
        <v>300.0653963</v>
      </c>
      <c r="AK85" s="23" t="s">
        <v>80</v>
      </c>
      <c r="AL85" s="23" t="n">
        <v>-266305</v>
      </c>
      <c r="AM85" s="21" t="n">
        <v>300.0689624</v>
      </c>
      <c r="AN85" s="19" t="s">
        <v>80</v>
      </c>
      <c r="AO85" s="21" t="n">
        <v>-266305</v>
      </c>
      <c r="AP85" s="23" t="n">
        <v>300.2627504</v>
      </c>
      <c r="AQ85" s="23" t="s">
        <v>80</v>
      </c>
      <c r="AR85" s="23" t="n">
        <v>-266305</v>
      </c>
      <c r="AS85" s="21" t="n">
        <v>300.0597459</v>
      </c>
      <c r="AT85" s="19" t="s">
        <v>80</v>
      </c>
      <c r="AU85" s="21" t="n">
        <v>-266305</v>
      </c>
      <c r="AV85" s="23" t="n">
        <v>300.0617421</v>
      </c>
      <c r="AW85" s="23" t="s">
        <v>80</v>
      </c>
      <c r="AX85" s="23" t="n">
        <v>-266305</v>
      </c>
      <c r="AY85" s="21" t="n">
        <v>300.0599732</v>
      </c>
      <c r="AZ85" s="23" t="s">
        <v>80</v>
      </c>
      <c r="BA85" s="23" t="n">
        <v>-266305</v>
      </c>
      <c r="BB85" s="21" t="n">
        <v>300.2518829</v>
      </c>
      <c r="BC85" s="19" t="s">
        <v>80</v>
      </c>
      <c r="BD85" s="21" t="n">
        <v>-266305</v>
      </c>
      <c r="BE85" s="23" t="n">
        <v>300.3614916</v>
      </c>
      <c r="BF85" s="23" t="s">
        <v>80</v>
      </c>
      <c r="BG85" s="23" t="n">
        <v>-266305</v>
      </c>
      <c r="BH85" s="21" t="n">
        <v>300.1644813</v>
      </c>
      <c r="BI85" s="23" t="s">
        <v>80</v>
      </c>
      <c r="BJ85" s="21" t="n">
        <v>-266305</v>
      </c>
      <c r="BK85" s="23" t="n">
        <v>306.1532865</v>
      </c>
      <c r="BL85" s="23" t="s">
        <v>80</v>
      </c>
      <c r="BM85" s="23" t="n">
        <v>-266305</v>
      </c>
      <c r="BN85" s="21" t="n">
        <v>306.198078</v>
      </c>
      <c r="BO85" s="19" t="s">
        <v>101</v>
      </c>
      <c r="BP85" s="21" t="n">
        <v>1323908</v>
      </c>
      <c r="BQ85" s="21" t="n">
        <v>176.561000000002</v>
      </c>
      <c r="BR85" s="25" t="s">
        <v>81</v>
      </c>
      <c r="BS85" s="21" t="n">
        <v>6351448</v>
      </c>
      <c r="BT85" s="21" t="n">
        <v>302.9305297</v>
      </c>
      <c r="BU85" s="25" t="s">
        <v>101</v>
      </c>
      <c r="BV85" s="21" t="n">
        <v>1323908</v>
      </c>
      <c r="BW85" s="21" t="n">
        <v>90.6477043</v>
      </c>
      <c r="BX85" s="21" t="s">
        <v>101</v>
      </c>
      <c r="BY85" s="21" t="n">
        <v>1323908</v>
      </c>
      <c r="BZ85" s="21" t="n">
        <v>34.2712515</v>
      </c>
    </row>
    <row r="86" customFormat="false" ht="15" hidden="false" customHeight="false" outlineLevel="0" collapsed="false">
      <c r="A86" s="27" t="s">
        <v>166</v>
      </c>
      <c r="B86" s="19" t="n">
        <v>67</v>
      </c>
      <c r="C86" s="21" t="n">
        <v>31</v>
      </c>
      <c r="D86" s="19" t="n">
        <v>800</v>
      </c>
      <c r="E86" s="21" t="n">
        <v>35</v>
      </c>
      <c r="F86" s="19" t="n">
        <v>34</v>
      </c>
      <c r="G86" s="21" t="n">
        <v>0</v>
      </c>
      <c r="H86" s="21" t="n">
        <f aca="false">B86-PRODUCT(2,C86)</f>
        <v>5</v>
      </c>
      <c r="I86" s="21" t="n">
        <f aca="false">SUM(Table1[[#This Row],[B]],Table1[[#This Row],[Atomic Constraints]],Table1[[#This Row],[Soft Atomic Constraints]],Table1[[#This Row],[Disjunctive Constraints]],Table1[[#This Row],[Direct Successors]])</f>
        <v>900</v>
      </c>
      <c r="J86" s="19" t="s">
        <v>81</v>
      </c>
      <c r="K86" s="21" t="n">
        <v>7584895</v>
      </c>
      <c r="L86" s="21" t="n">
        <v>302.8249602</v>
      </c>
      <c r="M86" s="19" t="s">
        <v>81</v>
      </c>
      <c r="N86" s="21" t="n">
        <v>8217904</v>
      </c>
      <c r="O86" s="21" t="n">
        <v>302.7254976</v>
      </c>
      <c r="P86" s="31" t="s">
        <v>81</v>
      </c>
      <c r="Q86" s="31" t="n">
        <v>606155</v>
      </c>
      <c r="R86" s="31" t="n">
        <v>300.045000000002</v>
      </c>
      <c r="S86" s="19" t="s">
        <v>101</v>
      </c>
      <c r="T86" s="21" t="n">
        <v>606155</v>
      </c>
      <c r="U86" s="21" t="n">
        <v>29.267314</v>
      </c>
      <c r="V86" s="19" t="s">
        <v>101</v>
      </c>
      <c r="W86" s="21" t="n">
        <v>606155</v>
      </c>
      <c r="X86" s="21" t="n">
        <v>48.9988356</v>
      </c>
      <c r="Y86" s="23" t="s">
        <v>80</v>
      </c>
      <c r="Z86" s="23" t="n">
        <v>-305320</v>
      </c>
      <c r="AA86" s="21" t="n">
        <v>300.1735273</v>
      </c>
      <c r="AB86" s="23" t="s">
        <v>80</v>
      </c>
      <c r="AC86" s="23" t="n">
        <v>-305320</v>
      </c>
      <c r="AD86" s="21" t="n">
        <v>300.023306</v>
      </c>
      <c r="AE86" s="23" t="s">
        <v>81</v>
      </c>
      <c r="AF86" s="23" t="n">
        <v>2119281</v>
      </c>
      <c r="AG86" s="21" t="n">
        <v>300.1137138</v>
      </c>
      <c r="AH86" s="19" t="s">
        <v>80</v>
      </c>
      <c r="AI86" s="21" t="n">
        <v>-305320</v>
      </c>
      <c r="AJ86" s="21" t="n">
        <v>300.0626549</v>
      </c>
      <c r="AK86" s="23" t="s">
        <v>80</v>
      </c>
      <c r="AL86" s="23" t="n">
        <v>-305320</v>
      </c>
      <c r="AM86" s="21" t="n">
        <v>300.0684646</v>
      </c>
      <c r="AN86" s="19" t="s">
        <v>80</v>
      </c>
      <c r="AO86" s="21" t="n">
        <v>-305320</v>
      </c>
      <c r="AP86" s="23" t="n">
        <v>300.0698863</v>
      </c>
      <c r="AQ86" s="23" t="s">
        <v>80</v>
      </c>
      <c r="AR86" s="23" t="n">
        <v>-305320</v>
      </c>
      <c r="AS86" s="21" t="n">
        <v>300.0656697</v>
      </c>
      <c r="AT86" s="19" t="s">
        <v>80</v>
      </c>
      <c r="AU86" s="21" t="n">
        <v>-305320</v>
      </c>
      <c r="AV86" s="23" t="n">
        <v>300.0577024</v>
      </c>
      <c r="AW86" s="23" t="s">
        <v>80</v>
      </c>
      <c r="AX86" s="23" t="n">
        <v>-305320</v>
      </c>
      <c r="AY86" s="21" t="n">
        <v>300.0565113</v>
      </c>
      <c r="AZ86" s="23" t="s">
        <v>80</v>
      </c>
      <c r="BA86" s="23" t="n">
        <v>-305320</v>
      </c>
      <c r="BB86" s="21" t="n">
        <v>300.2037275</v>
      </c>
      <c r="BC86" s="19" t="s">
        <v>80</v>
      </c>
      <c r="BD86" s="21" t="n">
        <v>-305320</v>
      </c>
      <c r="BE86" s="23" t="n">
        <v>302.3441072</v>
      </c>
      <c r="BF86" s="23" t="s">
        <v>80</v>
      </c>
      <c r="BG86" s="23" t="n">
        <v>-305320</v>
      </c>
      <c r="BH86" s="21" t="n">
        <v>300.2985154</v>
      </c>
      <c r="BI86" s="23" t="s">
        <v>80</v>
      </c>
      <c r="BJ86" s="21" t="n">
        <v>-305320</v>
      </c>
      <c r="BK86" s="23" t="n">
        <v>306.1772989</v>
      </c>
      <c r="BL86" s="23" t="s">
        <v>80</v>
      </c>
      <c r="BM86" s="23" t="n">
        <v>-305320</v>
      </c>
      <c r="BN86" s="21" t="n">
        <v>306.1357734</v>
      </c>
      <c r="BO86" s="19" t="s">
        <v>81</v>
      </c>
      <c r="BP86" s="21" t="n">
        <v>606155</v>
      </c>
      <c r="BQ86" s="21" t="n">
        <v>300.127</v>
      </c>
      <c r="BR86" s="25" t="s">
        <v>81</v>
      </c>
      <c r="BS86" s="21" t="n">
        <v>4263160</v>
      </c>
      <c r="BT86" s="21" t="n">
        <v>302.7028059</v>
      </c>
      <c r="BU86" s="25" t="s">
        <v>101</v>
      </c>
      <c r="BV86" s="21" t="n">
        <v>606155</v>
      </c>
      <c r="BW86" s="21" t="n">
        <v>85.9591124</v>
      </c>
      <c r="BX86" s="21" t="s">
        <v>101</v>
      </c>
      <c r="BY86" s="21" t="n">
        <v>606155</v>
      </c>
      <c r="BZ86" s="21" t="n">
        <v>34.1903843</v>
      </c>
    </row>
    <row r="87" customFormat="false" ht="15" hidden="false" customHeight="false" outlineLevel="0" collapsed="false">
      <c r="A87" s="27" t="s">
        <v>167</v>
      </c>
      <c r="B87" s="19" t="n">
        <v>70</v>
      </c>
      <c r="C87" s="21" t="n">
        <v>35</v>
      </c>
      <c r="D87" s="19" t="n">
        <v>1394</v>
      </c>
      <c r="E87" s="21" t="n">
        <v>57</v>
      </c>
      <c r="F87" s="19" t="n">
        <v>171</v>
      </c>
      <c r="G87" s="21" t="n">
        <v>0</v>
      </c>
      <c r="H87" s="21" t="n">
        <f aca="false">B87-PRODUCT(2,C87)</f>
        <v>0</v>
      </c>
      <c r="I87" s="21" t="n">
        <f aca="false">SUM(Table1[[#This Row],[B]],Table1[[#This Row],[Atomic Constraints]],Table1[[#This Row],[Soft Atomic Constraints]],Table1[[#This Row],[Disjunctive Constraints]],Table1[[#This Row],[Direct Successors]])</f>
        <v>1657</v>
      </c>
      <c r="J87" s="19" t="s">
        <v>81</v>
      </c>
      <c r="K87" s="21" t="n">
        <v>12136849</v>
      </c>
      <c r="L87" s="21" t="n">
        <v>303.2461971</v>
      </c>
      <c r="M87" s="19" t="s">
        <v>81</v>
      </c>
      <c r="N87" s="21" t="n">
        <v>12102747</v>
      </c>
      <c r="O87" s="21" t="n">
        <v>303.1479339</v>
      </c>
      <c r="P87" s="31" t="s">
        <v>81</v>
      </c>
      <c r="Q87" s="31" t="n">
        <v>8656920</v>
      </c>
      <c r="R87" s="31" t="n">
        <v>300.206999999999</v>
      </c>
      <c r="S87" s="19" t="s">
        <v>80</v>
      </c>
      <c r="T87" s="21" t="n">
        <v>-347971</v>
      </c>
      <c r="U87" s="21" t="n">
        <v>301.1481016</v>
      </c>
      <c r="V87" s="19" t="s">
        <v>101</v>
      </c>
      <c r="W87" s="21" t="n">
        <v>8656920</v>
      </c>
      <c r="X87" s="21" t="n">
        <v>216.1416985</v>
      </c>
      <c r="Y87" s="23" t="s">
        <v>80</v>
      </c>
      <c r="Z87" s="23" t="n">
        <v>-347971</v>
      </c>
      <c r="AA87" s="21" t="n">
        <v>300.1316218</v>
      </c>
      <c r="AB87" s="23" t="s">
        <v>80</v>
      </c>
      <c r="AC87" s="23" t="n">
        <v>-347971</v>
      </c>
      <c r="AD87" s="21" t="n">
        <v>300.4329035</v>
      </c>
      <c r="AE87" s="23" t="s">
        <v>81</v>
      </c>
      <c r="AF87" s="23" t="n">
        <v>11068065</v>
      </c>
      <c r="AG87" s="21" t="n">
        <v>300.0959426</v>
      </c>
      <c r="AH87" s="19" t="s">
        <v>80</v>
      </c>
      <c r="AI87" s="21" t="n">
        <v>-347971</v>
      </c>
      <c r="AJ87" s="21" t="n">
        <v>300.0706903</v>
      </c>
      <c r="AK87" s="23" t="s">
        <v>80</v>
      </c>
      <c r="AL87" s="23" t="n">
        <v>-347971</v>
      </c>
      <c r="AM87" s="21" t="n">
        <v>300.0713924</v>
      </c>
      <c r="AN87" s="19" t="s">
        <v>80</v>
      </c>
      <c r="AO87" s="21" t="n">
        <v>-347971</v>
      </c>
      <c r="AP87" s="23" t="n">
        <v>300.0695017</v>
      </c>
      <c r="AQ87" s="23" t="s">
        <v>80</v>
      </c>
      <c r="AR87" s="23" t="n">
        <v>-347971</v>
      </c>
      <c r="AS87" s="21" t="n">
        <v>300.063998</v>
      </c>
      <c r="AT87" s="19" t="s">
        <v>80</v>
      </c>
      <c r="AU87" s="21" t="n">
        <v>-347971</v>
      </c>
      <c r="AV87" s="23" t="n">
        <v>300.0574905</v>
      </c>
      <c r="AW87" s="23" t="s">
        <v>80</v>
      </c>
      <c r="AX87" s="23" t="n">
        <v>-347971</v>
      </c>
      <c r="AY87" s="21" t="n">
        <v>300.0608122</v>
      </c>
      <c r="AZ87" s="23" t="s">
        <v>80</v>
      </c>
      <c r="BA87" s="23" t="n">
        <v>-347971</v>
      </c>
      <c r="BB87" s="21" t="n">
        <v>301.9613633</v>
      </c>
      <c r="BC87" s="19" t="s">
        <v>80</v>
      </c>
      <c r="BD87" s="21" t="n">
        <v>-347971</v>
      </c>
      <c r="BE87" s="23" t="n">
        <v>300.7558905</v>
      </c>
      <c r="BF87" s="23" t="s">
        <v>80</v>
      </c>
      <c r="BG87" s="23" t="n">
        <v>-347971</v>
      </c>
      <c r="BH87" s="21" t="n">
        <v>300.1020151</v>
      </c>
      <c r="BI87" s="23" t="s">
        <v>80</v>
      </c>
      <c r="BJ87" s="21" t="n">
        <v>-347971</v>
      </c>
      <c r="BK87" s="23" t="n">
        <v>306.1013813</v>
      </c>
      <c r="BL87" s="23" t="s">
        <v>80</v>
      </c>
      <c r="BM87" s="23" t="n">
        <v>-347971</v>
      </c>
      <c r="BN87" s="21" t="n">
        <v>306.1391735</v>
      </c>
      <c r="BO87" s="19" t="s">
        <v>81</v>
      </c>
      <c r="BP87" s="21" t="n">
        <v>8656920</v>
      </c>
      <c r="BQ87" s="21" t="n">
        <v>300.194</v>
      </c>
      <c r="BR87" s="28" t="s">
        <v>80</v>
      </c>
      <c r="BS87" s="21" t="n">
        <v>-347971</v>
      </c>
      <c r="BT87" s="21" t="n">
        <v>303.1614724</v>
      </c>
      <c r="BU87" s="28" t="s">
        <v>101</v>
      </c>
      <c r="BV87" s="21" t="n">
        <v>8656920</v>
      </c>
      <c r="BW87" s="21" t="n">
        <v>76.7080567</v>
      </c>
      <c r="BX87" s="21" t="s">
        <v>101</v>
      </c>
      <c r="BY87" s="21" t="n">
        <v>8656920</v>
      </c>
      <c r="BZ87" s="21" t="n">
        <v>34.1798691</v>
      </c>
    </row>
    <row r="88" customFormat="false" ht="15" hidden="false" customHeight="false" outlineLevel="0" collapsed="false">
      <c r="A88" s="27" t="s">
        <v>168</v>
      </c>
      <c r="B88" s="19" t="n">
        <v>65</v>
      </c>
      <c r="C88" s="21" t="n">
        <v>30</v>
      </c>
      <c r="D88" s="19" t="n">
        <v>750</v>
      </c>
      <c r="E88" s="21" t="n">
        <v>33</v>
      </c>
      <c r="F88" s="19" t="n">
        <v>42</v>
      </c>
      <c r="G88" s="21" t="n">
        <v>0</v>
      </c>
      <c r="H88" s="21" t="n">
        <f aca="false">B88-PRODUCT(2,C88)</f>
        <v>5</v>
      </c>
      <c r="I88" s="21" t="n">
        <f aca="false">SUM(Table1[[#This Row],[B]],Table1[[#This Row],[Atomic Constraints]],Table1[[#This Row],[Soft Atomic Constraints]],Table1[[#This Row],[Disjunctive Constraints]],Table1[[#This Row],[Direct Successors]])</f>
        <v>855</v>
      </c>
      <c r="J88" s="19" t="s">
        <v>81</v>
      </c>
      <c r="K88" s="21" t="n">
        <v>7193831</v>
      </c>
      <c r="L88" s="21" t="n">
        <v>302.5476996</v>
      </c>
      <c r="M88" s="19" t="s">
        <v>81</v>
      </c>
      <c r="N88" s="21" t="n">
        <v>4988897</v>
      </c>
      <c r="O88" s="21" t="n">
        <v>302.693839</v>
      </c>
      <c r="P88" s="31" t="s">
        <v>81</v>
      </c>
      <c r="Q88" s="31" t="n">
        <v>553610</v>
      </c>
      <c r="R88" s="31" t="n">
        <v>300.018</v>
      </c>
      <c r="S88" s="19" t="s">
        <v>101</v>
      </c>
      <c r="T88" s="21" t="n">
        <v>553610</v>
      </c>
      <c r="U88" s="21" t="n">
        <v>36.8203405</v>
      </c>
      <c r="V88" s="19" t="s">
        <v>101</v>
      </c>
      <c r="W88" s="21" t="n">
        <v>553610</v>
      </c>
      <c r="X88" s="21" t="n">
        <v>36.9044086</v>
      </c>
      <c r="Y88" s="23" t="s">
        <v>80</v>
      </c>
      <c r="Z88" s="23" t="n">
        <v>-278916</v>
      </c>
      <c r="AA88" s="21" t="n">
        <v>300.1381965</v>
      </c>
      <c r="AB88" s="23" t="s">
        <v>80</v>
      </c>
      <c r="AC88" s="23" t="n">
        <v>-278916</v>
      </c>
      <c r="AD88" s="21" t="n">
        <v>300.4123426</v>
      </c>
      <c r="AE88" s="23" t="s">
        <v>81</v>
      </c>
      <c r="AF88" s="23" t="n">
        <v>2750932</v>
      </c>
      <c r="AG88" s="21" t="n">
        <v>300.1294737</v>
      </c>
      <c r="AH88" s="19" t="s">
        <v>80</v>
      </c>
      <c r="AI88" s="21" t="n">
        <v>-278916</v>
      </c>
      <c r="AJ88" s="21" t="n">
        <v>300.0535555</v>
      </c>
      <c r="AK88" s="23" t="s">
        <v>80</v>
      </c>
      <c r="AL88" s="23" t="n">
        <v>-278916</v>
      </c>
      <c r="AM88" s="21" t="n">
        <v>300.0633218</v>
      </c>
      <c r="AN88" s="19" t="s">
        <v>80</v>
      </c>
      <c r="AO88" s="21" t="n">
        <v>-278916</v>
      </c>
      <c r="AP88" s="23" t="n">
        <v>300.0588446</v>
      </c>
      <c r="AQ88" s="23" t="s">
        <v>80</v>
      </c>
      <c r="AR88" s="23" t="n">
        <v>-278916</v>
      </c>
      <c r="AS88" s="21" t="n">
        <v>300.055257</v>
      </c>
      <c r="AT88" s="19" t="s">
        <v>80</v>
      </c>
      <c r="AU88" s="21" t="n">
        <v>-278916</v>
      </c>
      <c r="AV88" s="23" t="n">
        <v>300.0486048</v>
      </c>
      <c r="AW88" s="23" t="s">
        <v>80</v>
      </c>
      <c r="AX88" s="23" t="n">
        <v>-278916</v>
      </c>
      <c r="AY88" s="21" t="n">
        <v>300.0646333</v>
      </c>
      <c r="AZ88" s="23" t="s">
        <v>81</v>
      </c>
      <c r="BA88" s="23" t="n">
        <v>553610</v>
      </c>
      <c r="BB88" s="21" t="n">
        <v>300.2032005</v>
      </c>
      <c r="BC88" s="19" t="s">
        <v>80</v>
      </c>
      <c r="BD88" s="21" t="n">
        <v>-278916</v>
      </c>
      <c r="BE88" s="23" t="n">
        <v>300.1733475</v>
      </c>
      <c r="BF88" s="23" t="s">
        <v>80</v>
      </c>
      <c r="BG88" s="23" t="n">
        <v>-278916</v>
      </c>
      <c r="BH88" s="21" t="n">
        <v>300.1516698</v>
      </c>
      <c r="BI88" s="23" t="s">
        <v>80</v>
      </c>
      <c r="BJ88" s="21" t="n">
        <v>-278916</v>
      </c>
      <c r="BK88" s="23" t="n">
        <v>306.5642426</v>
      </c>
      <c r="BL88" s="23" t="s">
        <v>80</v>
      </c>
      <c r="BM88" s="23" t="n">
        <v>-278916</v>
      </c>
      <c r="BN88" s="21" t="n">
        <v>306.2720591</v>
      </c>
      <c r="BO88" s="19" t="s">
        <v>81</v>
      </c>
      <c r="BP88" s="21" t="n">
        <v>553610</v>
      </c>
      <c r="BQ88" s="21" t="n">
        <v>300.038</v>
      </c>
      <c r="BR88" s="25" t="s">
        <v>81</v>
      </c>
      <c r="BS88" s="21" t="n">
        <v>6366243</v>
      </c>
      <c r="BT88" s="21" t="n">
        <v>302.5012112</v>
      </c>
      <c r="BU88" s="25" t="s">
        <v>101</v>
      </c>
      <c r="BV88" s="21" t="n">
        <v>553610</v>
      </c>
      <c r="BW88" s="21" t="n">
        <v>107.6148928</v>
      </c>
      <c r="BX88" s="21" t="s">
        <v>101</v>
      </c>
      <c r="BY88" s="21" t="n">
        <v>553610</v>
      </c>
      <c r="BZ88" s="21" t="n">
        <v>34.1168407</v>
      </c>
    </row>
    <row r="89" customFormat="false" ht="15" hidden="false" customHeight="false" outlineLevel="0" collapsed="false">
      <c r="A89" s="27" t="s">
        <v>169</v>
      </c>
      <c r="B89" s="19" t="n">
        <v>56</v>
      </c>
      <c r="C89" s="21" t="n">
        <v>28</v>
      </c>
      <c r="D89" s="19" t="n">
        <v>207</v>
      </c>
      <c r="E89" s="21" t="n">
        <v>43</v>
      </c>
      <c r="F89" s="19" t="n">
        <v>31</v>
      </c>
      <c r="G89" s="21" t="n">
        <v>0</v>
      </c>
      <c r="H89" s="21" t="n">
        <f aca="false">B89-PRODUCT(2,C89)</f>
        <v>0</v>
      </c>
      <c r="I89" s="21" t="n">
        <f aca="false">SUM(Table1[[#This Row],[B]],Table1[[#This Row],[Atomic Constraints]],Table1[[#This Row],[Soft Atomic Constraints]],Table1[[#This Row],[Disjunctive Constraints]],Table1[[#This Row],[Direct Successors]])</f>
        <v>309</v>
      </c>
      <c r="J89" s="19" t="s">
        <v>81</v>
      </c>
      <c r="K89" s="21" t="n">
        <v>4095139</v>
      </c>
      <c r="L89" s="21" t="n">
        <v>302.3671574</v>
      </c>
      <c r="M89" s="19" t="s">
        <v>81</v>
      </c>
      <c r="N89" s="21" t="n">
        <v>3714828</v>
      </c>
      <c r="O89" s="21" t="n">
        <v>302.4315812</v>
      </c>
      <c r="P89" s="31" t="s">
        <v>81</v>
      </c>
      <c r="Q89" s="31" t="n">
        <v>715743</v>
      </c>
      <c r="R89" s="31" t="n">
        <v>300.142</v>
      </c>
      <c r="S89" s="19" t="s">
        <v>101</v>
      </c>
      <c r="T89" s="21" t="n">
        <v>715743</v>
      </c>
      <c r="U89" s="21" t="n">
        <v>49.1456347</v>
      </c>
      <c r="V89" s="19" t="s">
        <v>101</v>
      </c>
      <c r="W89" s="21" t="n">
        <v>715743</v>
      </c>
      <c r="X89" s="21" t="n">
        <v>46.863707</v>
      </c>
      <c r="Y89" s="23" t="s">
        <v>80</v>
      </c>
      <c r="Z89" s="23" t="n">
        <v>-178809</v>
      </c>
      <c r="AA89" s="21" t="n">
        <v>300.1908422</v>
      </c>
      <c r="AB89" s="23" t="s">
        <v>80</v>
      </c>
      <c r="AC89" s="23" t="n">
        <v>-178809</v>
      </c>
      <c r="AD89" s="21" t="n">
        <v>300.4317527</v>
      </c>
      <c r="AE89" s="23" t="s">
        <v>81</v>
      </c>
      <c r="AF89" s="23" t="n">
        <v>4430354</v>
      </c>
      <c r="AG89" s="21" t="n">
        <v>300.1400657</v>
      </c>
      <c r="AH89" s="19" t="s">
        <v>80</v>
      </c>
      <c r="AI89" s="21" t="n">
        <v>-178809</v>
      </c>
      <c r="AJ89" s="21" t="n">
        <v>300.0593509</v>
      </c>
      <c r="AK89" s="23" t="s">
        <v>80</v>
      </c>
      <c r="AL89" s="23" t="n">
        <v>-178809</v>
      </c>
      <c r="AM89" s="21" t="n">
        <v>300.0560297</v>
      </c>
      <c r="AN89" s="19" t="s">
        <v>80</v>
      </c>
      <c r="AO89" s="21" t="n">
        <v>-178809</v>
      </c>
      <c r="AP89" s="23" t="n">
        <v>300.0536226</v>
      </c>
      <c r="AQ89" s="23" t="s">
        <v>80</v>
      </c>
      <c r="AR89" s="23" t="n">
        <v>-178809</v>
      </c>
      <c r="AS89" s="21" t="n">
        <v>300.0632269</v>
      </c>
      <c r="AT89" s="19" t="s">
        <v>80</v>
      </c>
      <c r="AU89" s="21" t="n">
        <v>-178809</v>
      </c>
      <c r="AV89" s="23" t="n">
        <v>300.0605198</v>
      </c>
      <c r="AW89" s="23" t="s">
        <v>80</v>
      </c>
      <c r="AX89" s="23" t="n">
        <v>-178809</v>
      </c>
      <c r="AY89" s="21" t="n">
        <v>300.0602922</v>
      </c>
      <c r="AZ89" s="23" t="s">
        <v>80</v>
      </c>
      <c r="BA89" s="23" t="n">
        <v>-178809</v>
      </c>
      <c r="BB89" s="21" t="n">
        <v>300.2410345</v>
      </c>
      <c r="BC89" s="19" t="s">
        <v>80</v>
      </c>
      <c r="BD89" s="21" t="n">
        <v>-178809</v>
      </c>
      <c r="BE89" s="23" t="n">
        <v>300.2029327</v>
      </c>
      <c r="BF89" s="23" t="s">
        <v>80</v>
      </c>
      <c r="BG89" s="23" t="n">
        <v>-178809</v>
      </c>
      <c r="BH89" s="21" t="n">
        <v>305.9761403</v>
      </c>
      <c r="BI89" s="23" t="s">
        <v>80</v>
      </c>
      <c r="BJ89" s="21" t="n">
        <v>-178809</v>
      </c>
      <c r="BK89" s="23" t="n">
        <v>306.1027536</v>
      </c>
      <c r="BL89" s="23" t="s">
        <v>80</v>
      </c>
      <c r="BM89" s="23" t="n">
        <v>-178809</v>
      </c>
      <c r="BN89" s="21" t="n">
        <v>306.1216687</v>
      </c>
      <c r="BO89" s="19" t="s">
        <v>81</v>
      </c>
      <c r="BP89" s="21" t="n">
        <v>715743</v>
      </c>
      <c r="BQ89" s="21" t="n">
        <v>300.029999999999</v>
      </c>
      <c r="BR89" s="25" t="s">
        <v>80</v>
      </c>
      <c r="BS89" s="21" t="n">
        <v>-178809</v>
      </c>
      <c r="BT89" s="21" t="n">
        <v>302.2459564</v>
      </c>
      <c r="BU89" s="25" t="s">
        <v>101</v>
      </c>
      <c r="BV89" s="21" t="n">
        <v>715743</v>
      </c>
      <c r="BW89" s="21" t="n">
        <v>55.1185784</v>
      </c>
      <c r="BX89" s="21" t="s">
        <v>101</v>
      </c>
      <c r="BY89" s="21" t="n">
        <v>715743</v>
      </c>
      <c r="BZ89" s="21" t="n">
        <v>33.8986275</v>
      </c>
    </row>
    <row r="90" customFormat="false" ht="15" hidden="false" customHeight="false" outlineLevel="0" collapsed="false">
      <c r="A90" s="27" t="s">
        <v>170</v>
      </c>
      <c r="B90" s="19" t="n">
        <v>65</v>
      </c>
      <c r="C90" s="21" t="n">
        <v>30</v>
      </c>
      <c r="D90" s="19" t="n">
        <v>717</v>
      </c>
      <c r="E90" s="21" t="n">
        <v>32</v>
      </c>
      <c r="F90" s="19" t="n">
        <v>48</v>
      </c>
      <c r="G90" s="21" t="n">
        <v>0</v>
      </c>
      <c r="H90" s="21" t="n">
        <f aca="false">B90-PRODUCT(2,C90)</f>
        <v>5</v>
      </c>
      <c r="I90" s="21" t="n">
        <f aca="false">SUM(Table1[[#This Row],[B]],Table1[[#This Row],[Atomic Constraints]],Table1[[#This Row],[Soft Atomic Constraints]],Table1[[#This Row],[Disjunctive Constraints]],Table1[[#This Row],[Direct Successors]])</f>
        <v>827</v>
      </c>
      <c r="J90" s="19" t="s">
        <v>81</v>
      </c>
      <c r="K90" s="21" t="n">
        <v>6910225</v>
      </c>
      <c r="L90" s="21" t="n">
        <v>302.5449123</v>
      </c>
      <c r="M90" s="19" t="s">
        <v>81</v>
      </c>
      <c r="N90" s="21" t="n">
        <v>7459475</v>
      </c>
      <c r="O90" s="21" t="n">
        <v>302.554571</v>
      </c>
      <c r="P90" s="31" t="s">
        <v>81</v>
      </c>
      <c r="Q90" s="31" t="n">
        <v>553609</v>
      </c>
      <c r="R90" s="31" t="n">
        <v>300.050999999999</v>
      </c>
      <c r="S90" s="19" t="s">
        <v>101</v>
      </c>
      <c r="T90" s="21" t="n">
        <v>553609</v>
      </c>
      <c r="U90" s="21" t="n">
        <v>51.233082</v>
      </c>
      <c r="V90" s="19" t="s">
        <v>101</v>
      </c>
      <c r="W90" s="21" t="n">
        <v>553609</v>
      </c>
      <c r="X90" s="21" t="n">
        <v>39.0871306</v>
      </c>
      <c r="Y90" s="23" t="s">
        <v>81</v>
      </c>
      <c r="Z90" s="23" t="n">
        <v>553609</v>
      </c>
      <c r="AA90" s="21" t="n">
        <v>300.1565497</v>
      </c>
      <c r="AB90" s="23" t="s">
        <v>80</v>
      </c>
      <c r="AC90" s="23" t="n">
        <v>-278916</v>
      </c>
      <c r="AD90" s="21" t="n">
        <v>300.4425468</v>
      </c>
      <c r="AE90" s="23" t="s">
        <v>80</v>
      </c>
      <c r="AF90" s="23" t="n">
        <v>-278916</v>
      </c>
      <c r="AG90" s="21" t="n">
        <v>300.1066784</v>
      </c>
      <c r="AH90" s="19" t="s">
        <v>80</v>
      </c>
      <c r="AI90" s="21" t="n">
        <v>-278916</v>
      </c>
      <c r="AJ90" s="21" t="n">
        <v>300.0635879</v>
      </c>
      <c r="AK90" s="23" t="s">
        <v>80</v>
      </c>
      <c r="AL90" s="23" t="n">
        <v>-278916</v>
      </c>
      <c r="AM90" s="21" t="n">
        <v>300.0565801</v>
      </c>
      <c r="AN90" s="19" t="s">
        <v>80</v>
      </c>
      <c r="AO90" s="21" t="n">
        <v>-278916</v>
      </c>
      <c r="AP90" s="23" t="n">
        <v>300.0648812</v>
      </c>
      <c r="AQ90" s="23" t="s">
        <v>80</v>
      </c>
      <c r="AR90" s="23" t="n">
        <v>-278916</v>
      </c>
      <c r="AS90" s="21" t="n">
        <v>300.0498972</v>
      </c>
      <c r="AT90" s="19" t="s">
        <v>80</v>
      </c>
      <c r="AU90" s="21" t="n">
        <v>-278916</v>
      </c>
      <c r="AV90" s="23" t="n">
        <v>300.0555498</v>
      </c>
      <c r="AW90" s="23" t="s">
        <v>80</v>
      </c>
      <c r="AX90" s="23" t="n">
        <v>-278916</v>
      </c>
      <c r="AY90" s="21" t="n">
        <v>300.0623673</v>
      </c>
      <c r="AZ90" s="23" t="s">
        <v>81</v>
      </c>
      <c r="BA90" s="23" t="n">
        <v>3321769</v>
      </c>
      <c r="BB90" s="21" t="n">
        <v>300.2078398</v>
      </c>
      <c r="BC90" s="19" t="s">
        <v>80</v>
      </c>
      <c r="BD90" s="21" t="n">
        <v>-278916</v>
      </c>
      <c r="BE90" s="23" t="n">
        <v>300.1633047</v>
      </c>
      <c r="BF90" s="23" t="s">
        <v>80</v>
      </c>
      <c r="BG90" s="23" t="n">
        <v>-278916</v>
      </c>
      <c r="BH90" s="21" t="n">
        <v>300.1661293</v>
      </c>
      <c r="BI90" s="23" t="s">
        <v>80</v>
      </c>
      <c r="BJ90" s="21" t="n">
        <v>-278916</v>
      </c>
      <c r="BK90" s="23" t="n">
        <v>306.1161072</v>
      </c>
      <c r="BL90" s="23" t="s">
        <v>80</v>
      </c>
      <c r="BM90" s="23" t="n">
        <v>-278916</v>
      </c>
      <c r="BN90" s="21" t="n">
        <v>306.1036762</v>
      </c>
      <c r="BO90" s="19" t="s">
        <v>81</v>
      </c>
      <c r="BP90" s="21" t="n">
        <v>553609</v>
      </c>
      <c r="BQ90" s="21" t="n">
        <v>300.024999999998</v>
      </c>
      <c r="BR90" s="25" t="s">
        <v>81</v>
      </c>
      <c r="BS90" s="21" t="n">
        <v>6948188</v>
      </c>
      <c r="BT90" s="21" t="n">
        <v>302.5977752</v>
      </c>
      <c r="BU90" s="25" t="s">
        <v>101</v>
      </c>
      <c r="BV90" s="21" t="n">
        <v>553609</v>
      </c>
      <c r="BW90" s="21" t="n">
        <v>87.917253</v>
      </c>
      <c r="BX90" s="21" t="s">
        <v>101</v>
      </c>
      <c r="BY90" s="21" t="n">
        <v>553609</v>
      </c>
      <c r="BZ90" s="21" t="n">
        <v>33.033536</v>
      </c>
    </row>
    <row r="91" customFormat="false" ht="15" hidden="false" customHeight="false" outlineLevel="0" collapsed="false">
      <c r="A91" s="27" t="s">
        <v>171</v>
      </c>
      <c r="B91" s="19" t="n">
        <v>60</v>
      </c>
      <c r="C91" s="21" t="n">
        <v>30</v>
      </c>
      <c r="D91" s="19" t="n">
        <v>486</v>
      </c>
      <c r="E91" s="21" t="n">
        <v>39</v>
      </c>
      <c r="F91" s="19" t="n">
        <v>34</v>
      </c>
      <c r="G91" s="21" t="n">
        <v>0</v>
      </c>
      <c r="H91" s="21" t="n">
        <f aca="false">B91-PRODUCT(2,C91)</f>
        <v>0</v>
      </c>
      <c r="I91" s="21" t="n">
        <f aca="false">SUM(Table1[[#This Row],[B]],Table1[[#This Row],[Atomic Constraints]],Table1[[#This Row],[Soft Atomic Constraints]],Table1[[#This Row],[Disjunctive Constraints]],Table1[[#This Row],[Direct Successors]])</f>
        <v>589</v>
      </c>
      <c r="J91" s="19" t="s">
        <v>81</v>
      </c>
      <c r="K91" s="21" t="n">
        <v>5474176</v>
      </c>
      <c r="L91" s="21" t="n">
        <v>302.6345568</v>
      </c>
      <c r="M91" s="19" t="s">
        <v>81</v>
      </c>
      <c r="N91" s="21" t="n">
        <v>5024485</v>
      </c>
      <c r="O91" s="21" t="n">
        <v>302.5933281</v>
      </c>
      <c r="P91" s="19" t="s">
        <v>101</v>
      </c>
      <c r="Q91" s="21" t="n">
        <v>1091345</v>
      </c>
      <c r="R91" s="21" t="n">
        <v>22.1620000000003</v>
      </c>
      <c r="S91" s="19" t="s">
        <v>101</v>
      </c>
      <c r="T91" s="21" t="n">
        <v>1091345</v>
      </c>
      <c r="U91" s="21" t="n">
        <v>50.7366031</v>
      </c>
      <c r="V91" s="19" t="s">
        <v>101</v>
      </c>
      <c r="W91" s="21" t="n">
        <v>1091345</v>
      </c>
      <c r="X91" s="21" t="n">
        <v>35.1653769</v>
      </c>
      <c r="Y91" s="23" t="s">
        <v>80</v>
      </c>
      <c r="Z91" s="23" t="n">
        <v>-219661</v>
      </c>
      <c r="AA91" s="21" t="n">
        <v>300.1525518</v>
      </c>
      <c r="AB91" s="23" t="s">
        <v>80</v>
      </c>
      <c r="AC91" s="23" t="n">
        <v>-219661</v>
      </c>
      <c r="AD91" s="21" t="n">
        <v>300.4305108</v>
      </c>
      <c r="AE91" s="23" t="s">
        <v>95</v>
      </c>
      <c r="AF91" s="23" t="n">
        <v>-219661</v>
      </c>
      <c r="AG91" s="21" t="n">
        <v>32.371722</v>
      </c>
      <c r="AH91" s="19" t="s">
        <v>80</v>
      </c>
      <c r="AI91" s="21" t="n">
        <v>-219661</v>
      </c>
      <c r="AJ91" s="21" t="n">
        <v>300.0770872</v>
      </c>
      <c r="AK91" s="23" t="s">
        <v>80</v>
      </c>
      <c r="AL91" s="23" t="n">
        <v>-219661</v>
      </c>
      <c r="AM91" s="21" t="n">
        <v>300.0686493</v>
      </c>
      <c r="AN91" s="19" t="s">
        <v>80</v>
      </c>
      <c r="AO91" s="21" t="n">
        <v>-219661</v>
      </c>
      <c r="AP91" s="23" t="n">
        <v>300.0712796</v>
      </c>
      <c r="AQ91" s="23" t="s">
        <v>80</v>
      </c>
      <c r="AR91" s="23" t="n">
        <v>-219661</v>
      </c>
      <c r="AS91" s="21" t="n">
        <v>300.0540542</v>
      </c>
      <c r="AT91" s="19" t="s">
        <v>80</v>
      </c>
      <c r="AU91" s="21" t="n">
        <v>-219661</v>
      </c>
      <c r="AV91" s="23" t="n">
        <v>300.0515826</v>
      </c>
      <c r="AW91" s="23" t="s">
        <v>80</v>
      </c>
      <c r="AX91" s="23" t="n">
        <v>-219661</v>
      </c>
      <c r="AY91" s="21" t="n">
        <v>300.0603557</v>
      </c>
      <c r="AZ91" s="23" t="s">
        <v>80</v>
      </c>
      <c r="BA91" s="23" t="n">
        <v>-219661</v>
      </c>
      <c r="BB91" s="21" t="n">
        <v>300.1056692</v>
      </c>
      <c r="BC91" s="19" t="s">
        <v>80</v>
      </c>
      <c r="BD91" s="21" t="n">
        <v>-219661</v>
      </c>
      <c r="BE91" s="23" t="n">
        <v>300.1358663</v>
      </c>
      <c r="BF91" s="23" t="s">
        <v>80</v>
      </c>
      <c r="BG91" s="23" t="n">
        <v>-219661</v>
      </c>
      <c r="BH91" s="21" t="n">
        <v>300.2531538</v>
      </c>
      <c r="BI91" s="23" t="s">
        <v>80</v>
      </c>
      <c r="BJ91" s="21" t="n">
        <v>-219661</v>
      </c>
      <c r="BK91" s="23" t="n">
        <v>306.1809493</v>
      </c>
      <c r="BL91" s="23" t="s">
        <v>80</v>
      </c>
      <c r="BM91" s="23" t="n">
        <v>-219661</v>
      </c>
      <c r="BN91" s="21" t="n">
        <v>306.1829748</v>
      </c>
      <c r="BO91" s="19" t="s">
        <v>101</v>
      </c>
      <c r="BP91" s="21" t="n">
        <v>1091345</v>
      </c>
      <c r="BQ91" s="21" t="n">
        <v>49.369999999999</v>
      </c>
      <c r="BR91" s="25" t="s">
        <v>81</v>
      </c>
      <c r="BS91" s="21" t="n">
        <v>5899760</v>
      </c>
      <c r="BT91" s="21" t="n">
        <v>302.555495</v>
      </c>
      <c r="BU91" s="25" t="s">
        <v>101</v>
      </c>
      <c r="BV91" s="21" t="n">
        <v>1091345</v>
      </c>
      <c r="BW91" s="21" t="n">
        <v>73.6999303</v>
      </c>
      <c r="BX91" s="21" t="s">
        <v>101</v>
      </c>
      <c r="BY91" s="21" t="n">
        <v>1091345</v>
      </c>
      <c r="BZ91" s="21" t="n">
        <v>32.3661337</v>
      </c>
    </row>
    <row r="92" customFormat="false" ht="15" hidden="false" customHeight="false" outlineLevel="0" collapsed="false">
      <c r="A92" s="27" t="s">
        <v>172</v>
      </c>
      <c r="B92" s="19" t="n">
        <v>56</v>
      </c>
      <c r="C92" s="21" t="n">
        <v>28</v>
      </c>
      <c r="D92" s="19" t="n">
        <v>207</v>
      </c>
      <c r="E92" s="21" t="n">
        <v>43</v>
      </c>
      <c r="F92" s="19" t="n">
        <v>42</v>
      </c>
      <c r="G92" s="21" t="n">
        <v>0</v>
      </c>
      <c r="H92" s="21" t="n">
        <f aca="false">B92-PRODUCT(2,C92)</f>
        <v>0</v>
      </c>
      <c r="I92" s="21" t="n">
        <f aca="false">SUM(Table1[[#This Row],[B]],Table1[[#This Row],[Atomic Constraints]],Table1[[#This Row],[Soft Atomic Constraints]],Table1[[#This Row],[Disjunctive Constraints]],Table1[[#This Row],[Direct Successors]])</f>
        <v>320</v>
      </c>
      <c r="J92" s="19" t="s">
        <v>81</v>
      </c>
      <c r="K92" s="21" t="n">
        <v>3903719</v>
      </c>
      <c r="L92" s="21" t="n">
        <v>302.3762604</v>
      </c>
      <c r="M92" s="19" t="s">
        <v>81</v>
      </c>
      <c r="N92" s="21" t="n">
        <v>3197392</v>
      </c>
      <c r="O92" s="21" t="n">
        <v>302.4420673</v>
      </c>
      <c r="P92" s="31" t="s">
        <v>81</v>
      </c>
      <c r="Q92" s="31" t="n">
        <v>715743</v>
      </c>
      <c r="R92" s="31" t="n">
        <v>300.022000000001</v>
      </c>
      <c r="S92" s="19" t="s">
        <v>101</v>
      </c>
      <c r="T92" s="21" t="n">
        <v>715743</v>
      </c>
      <c r="U92" s="21" t="n">
        <v>49.667157</v>
      </c>
      <c r="V92" s="19" t="s">
        <v>101</v>
      </c>
      <c r="W92" s="21" t="n">
        <v>715743</v>
      </c>
      <c r="X92" s="21" t="n">
        <v>61.4168638</v>
      </c>
      <c r="Y92" s="23" t="s">
        <v>80</v>
      </c>
      <c r="Z92" s="23" t="n">
        <v>-178809</v>
      </c>
      <c r="AA92" s="21" t="n">
        <v>300.198106</v>
      </c>
      <c r="AB92" s="23" t="s">
        <v>80</v>
      </c>
      <c r="AC92" s="23" t="n">
        <v>-178809</v>
      </c>
      <c r="AD92" s="21" t="n">
        <v>300.7506872</v>
      </c>
      <c r="AE92" s="23" t="s">
        <v>81</v>
      </c>
      <c r="AF92" s="23" t="n">
        <v>1418040</v>
      </c>
      <c r="AG92" s="21" t="n">
        <v>300.126838</v>
      </c>
      <c r="AH92" s="19" t="s">
        <v>80</v>
      </c>
      <c r="AI92" s="21" t="n">
        <v>-178809</v>
      </c>
      <c r="AJ92" s="21" t="n">
        <v>300.0541181</v>
      </c>
      <c r="AK92" s="23" t="s">
        <v>80</v>
      </c>
      <c r="AL92" s="23" t="n">
        <v>-178809</v>
      </c>
      <c r="AM92" s="21" t="n">
        <v>300.0569495</v>
      </c>
      <c r="AN92" s="19" t="s">
        <v>80</v>
      </c>
      <c r="AO92" s="21" t="n">
        <v>-178809</v>
      </c>
      <c r="AP92" s="23" t="n">
        <v>300.0617854</v>
      </c>
      <c r="AQ92" s="23" t="s">
        <v>80</v>
      </c>
      <c r="AR92" s="23" t="n">
        <v>-178809</v>
      </c>
      <c r="AS92" s="21" t="n">
        <v>300.0579147</v>
      </c>
      <c r="AT92" s="19" t="s">
        <v>80</v>
      </c>
      <c r="AU92" s="21" t="n">
        <v>-178809</v>
      </c>
      <c r="AV92" s="23" t="n">
        <v>300.0614792</v>
      </c>
      <c r="AW92" s="23" t="s">
        <v>80</v>
      </c>
      <c r="AX92" s="23" t="n">
        <v>-178809</v>
      </c>
      <c r="AY92" s="21" t="n">
        <v>300.049138</v>
      </c>
      <c r="AZ92" s="23" t="s">
        <v>81</v>
      </c>
      <c r="BA92" s="23" t="n">
        <v>1604356</v>
      </c>
      <c r="BB92" s="21" t="n">
        <v>300.0996427</v>
      </c>
      <c r="BC92" s="19" t="s">
        <v>80</v>
      </c>
      <c r="BD92" s="21" t="n">
        <v>-178809</v>
      </c>
      <c r="BE92" s="23" t="n">
        <v>300.229656</v>
      </c>
      <c r="BF92" s="23" t="s">
        <v>80</v>
      </c>
      <c r="BG92" s="23" t="n">
        <v>-178809</v>
      </c>
      <c r="BH92" s="21" t="n">
        <v>300.2094024</v>
      </c>
      <c r="BI92" s="23" t="s">
        <v>80</v>
      </c>
      <c r="BJ92" s="21" t="n">
        <v>-178809</v>
      </c>
      <c r="BK92" s="23" t="n">
        <v>306.1219847</v>
      </c>
      <c r="BL92" s="23" t="s">
        <v>80</v>
      </c>
      <c r="BM92" s="23" t="n">
        <v>-178809</v>
      </c>
      <c r="BN92" s="21" t="n">
        <v>306.1314458</v>
      </c>
      <c r="BO92" s="19" t="s">
        <v>81</v>
      </c>
      <c r="BP92" s="21" t="n">
        <v>715799</v>
      </c>
      <c r="BQ92" s="21" t="n">
        <v>300.082000000002</v>
      </c>
      <c r="BR92" s="25" t="s">
        <v>81</v>
      </c>
      <c r="BS92" s="21" t="n">
        <v>3538889</v>
      </c>
      <c r="BT92" s="21" t="n">
        <v>302.3230837</v>
      </c>
      <c r="BU92" s="25" t="s">
        <v>101</v>
      </c>
      <c r="BV92" s="21" t="n">
        <v>715743</v>
      </c>
      <c r="BW92" s="21" t="n">
        <v>59.6501627</v>
      </c>
      <c r="BX92" s="21" t="s">
        <v>101</v>
      </c>
      <c r="BY92" s="21" t="n">
        <v>715743</v>
      </c>
      <c r="BZ92" s="21" t="n">
        <v>30.4474794</v>
      </c>
    </row>
    <row r="93" customFormat="false" ht="15" hidden="false" customHeight="false" outlineLevel="0" collapsed="false">
      <c r="A93" s="27" t="s">
        <v>173</v>
      </c>
      <c r="B93" s="19" t="n">
        <v>56</v>
      </c>
      <c r="C93" s="21" t="n">
        <v>28</v>
      </c>
      <c r="D93" s="19" t="n">
        <v>255</v>
      </c>
      <c r="E93" s="21" t="n">
        <v>42</v>
      </c>
      <c r="F93" s="19" t="n">
        <v>28</v>
      </c>
      <c r="G93" s="21" t="n">
        <v>0</v>
      </c>
      <c r="H93" s="21" t="n">
        <f aca="false">B93-PRODUCT(2,C93)</f>
        <v>0</v>
      </c>
      <c r="I93" s="21" t="n">
        <f aca="false">SUM(Table1[[#This Row],[B]],Table1[[#This Row],[Atomic Constraints]],Table1[[#This Row],[Soft Atomic Constraints]],Table1[[#This Row],[Disjunctive Constraints]],Table1[[#This Row],[Direct Successors]])</f>
        <v>353</v>
      </c>
      <c r="J93" s="19" t="s">
        <v>81</v>
      </c>
      <c r="K93" s="21" t="n">
        <v>4094795</v>
      </c>
      <c r="L93" s="21" t="n">
        <v>302.3193579</v>
      </c>
      <c r="M93" s="19" t="s">
        <v>81</v>
      </c>
      <c r="N93" s="21" t="n">
        <v>3906352</v>
      </c>
      <c r="O93" s="21" t="n">
        <v>302.3214731</v>
      </c>
      <c r="P93" s="31" t="s">
        <v>81</v>
      </c>
      <c r="Q93" s="31" t="n">
        <v>715799</v>
      </c>
      <c r="R93" s="31" t="n">
        <v>300.021999999997</v>
      </c>
      <c r="S93" s="19" t="s">
        <v>101</v>
      </c>
      <c r="T93" s="21" t="n">
        <v>715799</v>
      </c>
      <c r="U93" s="21" t="n">
        <v>36.8802469</v>
      </c>
      <c r="V93" s="19" t="s">
        <v>101</v>
      </c>
      <c r="W93" s="21" t="n">
        <v>715799</v>
      </c>
      <c r="X93" s="21" t="n">
        <v>40.8014669</v>
      </c>
      <c r="Y93" s="23" t="s">
        <v>80</v>
      </c>
      <c r="Z93" s="23" t="n">
        <v>-178809</v>
      </c>
      <c r="AA93" s="21" t="n">
        <v>300.158674</v>
      </c>
      <c r="AB93" s="23" t="s">
        <v>80</v>
      </c>
      <c r="AC93" s="23" t="n">
        <v>-178809</v>
      </c>
      <c r="AD93" s="21" t="n">
        <v>300.2186216</v>
      </c>
      <c r="AE93" s="23" t="s">
        <v>81</v>
      </c>
      <c r="AF93" s="23" t="n">
        <v>2309797</v>
      </c>
      <c r="AG93" s="21" t="n">
        <v>300.1542036</v>
      </c>
      <c r="AH93" s="19" t="s">
        <v>80</v>
      </c>
      <c r="AI93" s="21" t="n">
        <v>-178809</v>
      </c>
      <c r="AJ93" s="21" t="n">
        <v>300.0621585</v>
      </c>
      <c r="AK93" s="23" t="s">
        <v>80</v>
      </c>
      <c r="AL93" s="23" t="n">
        <v>-178809</v>
      </c>
      <c r="AM93" s="21" t="n">
        <v>300.058022</v>
      </c>
      <c r="AN93" s="19" t="s">
        <v>80</v>
      </c>
      <c r="AO93" s="21" t="n">
        <v>-178809</v>
      </c>
      <c r="AP93" s="23" t="n">
        <v>300.0597372</v>
      </c>
      <c r="AQ93" s="23" t="s">
        <v>80</v>
      </c>
      <c r="AR93" s="23" t="n">
        <v>-178809</v>
      </c>
      <c r="AS93" s="21" t="n">
        <v>300.0515915</v>
      </c>
      <c r="AT93" s="19" t="s">
        <v>80</v>
      </c>
      <c r="AU93" s="21" t="n">
        <v>-178809</v>
      </c>
      <c r="AV93" s="23" t="n">
        <v>300.063092</v>
      </c>
      <c r="AW93" s="23" t="s">
        <v>80</v>
      </c>
      <c r="AX93" s="23" t="n">
        <v>-178809</v>
      </c>
      <c r="AY93" s="21" t="n">
        <v>300.0575563</v>
      </c>
      <c r="AZ93" s="23" t="s">
        <v>80</v>
      </c>
      <c r="BA93" s="23" t="n">
        <v>-178809</v>
      </c>
      <c r="BB93" s="21" t="n">
        <v>300.1474502</v>
      </c>
      <c r="BC93" s="19" t="s">
        <v>80</v>
      </c>
      <c r="BD93" s="21" t="n">
        <v>-178809</v>
      </c>
      <c r="BE93" s="23" t="n">
        <v>300.2083963</v>
      </c>
      <c r="BF93" s="23" t="s">
        <v>80</v>
      </c>
      <c r="BG93" s="23" t="n">
        <v>-178809</v>
      </c>
      <c r="BH93" s="21" t="n">
        <v>300.1591842</v>
      </c>
      <c r="BI93" s="23" t="s">
        <v>80</v>
      </c>
      <c r="BJ93" s="21" t="n">
        <v>-178809</v>
      </c>
      <c r="BK93" s="23" t="n">
        <v>306.1447696</v>
      </c>
      <c r="BL93" s="23" t="s">
        <v>80</v>
      </c>
      <c r="BM93" s="23" t="n">
        <v>-178809</v>
      </c>
      <c r="BN93" s="21" t="n">
        <v>306.1180177</v>
      </c>
      <c r="BO93" s="19" t="s">
        <v>81</v>
      </c>
      <c r="BP93" s="21" t="n">
        <v>715799</v>
      </c>
      <c r="BQ93" s="21" t="n">
        <v>300.106</v>
      </c>
      <c r="BR93" s="25" t="s">
        <v>81</v>
      </c>
      <c r="BS93" s="21" t="n">
        <v>3543149</v>
      </c>
      <c r="BT93" s="21" t="n">
        <v>302.2744916</v>
      </c>
      <c r="BU93" s="25" t="s">
        <v>101</v>
      </c>
      <c r="BV93" s="21" t="n">
        <v>715799</v>
      </c>
      <c r="BW93" s="21" t="n">
        <v>49.5244668</v>
      </c>
      <c r="BX93" s="21" t="s">
        <v>101</v>
      </c>
      <c r="BY93" s="21" t="n">
        <v>715799</v>
      </c>
      <c r="BZ93" s="21" t="n">
        <v>30.4377554</v>
      </c>
    </row>
    <row r="94" customFormat="false" ht="15" hidden="false" customHeight="false" outlineLevel="0" collapsed="false">
      <c r="A94" s="27" t="s">
        <v>174</v>
      </c>
      <c r="B94" s="19" t="n">
        <v>56</v>
      </c>
      <c r="C94" s="21" t="n">
        <v>28</v>
      </c>
      <c r="D94" s="19" t="n">
        <v>207</v>
      </c>
      <c r="E94" s="21" t="n">
        <v>43</v>
      </c>
      <c r="F94" s="19" t="n">
        <v>34</v>
      </c>
      <c r="G94" s="21" t="n">
        <v>0</v>
      </c>
      <c r="H94" s="21" t="n">
        <f aca="false">B94-PRODUCT(2,C94)</f>
        <v>0</v>
      </c>
      <c r="I94" s="21" t="n">
        <f aca="false">SUM(Table1[[#This Row],[B]],Table1[[#This Row],[Atomic Constraints]],Table1[[#This Row],[Soft Atomic Constraints]],Table1[[#This Row],[Disjunctive Constraints]],Table1[[#This Row],[Direct Successors]])</f>
        <v>312</v>
      </c>
      <c r="J94" s="19" t="s">
        <v>81</v>
      </c>
      <c r="K94" s="21" t="n">
        <v>3740828</v>
      </c>
      <c r="L94" s="21" t="n">
        <v>302.3573389</v>
      </c>
      <c r="M94" s="19" t="s">
        <v>81</v>
      </c>
      <c r="N94" s="21" t="n">
        <v>3728170</v>
      </c>
      <c r="O94" s="21" t="n">
        <v>302.3729935</v>
      </c>
      <c r="P94" s="31" t="s">
        <v>81</v>
      </c>
      <c r="Q94" s="31" t="n">
        <v>715743</v>
      </c>
      <c r="R94" s="31" t="n">
        <v>300.064999999999</v>
      </c>
      <c r="S94" s="19" t="s">
        <v>101</v>
      </c>
      <c r="T94" s="21" t="n">
        <v>715743</v>
      </c>
      <c r="U94" s="21" t="n">
        <v>44.9322284</v>
      </c>
      <c r="V94" s="19" t="s">
        <v>101</v>
      </c>
      <c r="W94" s="21" t="n">
        <v>715743</v>
      </c>
      <c r="X94" s="21" t="n">
        <v>52.7990338</v>
      </c>
      <c r="Y94" s="23" t="s">
        <v>80</v>
      </c>
      <c r="Z94" s="23" t="n">
        <v>-178809</v>
      </c>
      <c r="AA94" s="21" t="n">
        <v>300.1998478</v>
      </c>
      <c r="AB94" s="23" t="s">
        <v>80</v>
      </c>
      <c r="AC94" s="23" t="n">
        <v>-178809</v>
      </c>
      <c r="AD94" s="21" t="n">
        <v>301.0894044</v>
      </c>
      <c r="AE94" s="23" t="s">
        <v>81</v>
      </c>
      <c r="AF94" s="23" t="n">
        <v>1424364</v>
      </c>
      <c r="AG94" s="21" t="n">
        <v>300.166154</v>
      </c>
      <c r="AH94" s="19" t="s">
        <v>80</v>
      </c>
      <c r="AI94" s="21" t="n">
        <v>-178809</v>
      </c>
      <c r="AJ94" s="21" t="n">
        <v>300.061171</v>
      </c>
      <c r="AK94" s="23" t="s">
        <v>80</v>
      </c>
      <c r="AL94" s="23" t="n">
        <v>-178809</v>
      </c>
      <c r="AM94" s="21" t="n">
        <v>300.0601528</v>
      </c>
      <c r="AN94" s="19" t="s">
        <v>80</v>
      </c>
      <c r="AO94" s="21" t="n">
        <v>-178809</v>
      </c>
      <c r="AP94" s="23" t="n">
        <v>300.0501102</v>
      </c>
      <c r="AQ94" s="23" t="s">
        <v>80</v>
      </c>
      <c r="AR94" s="23" t="n">
        <v>-178809</v>
      </c>
      <c r="AS94" s="21" t="n">
        <v>300.0570113</v>
      </c>
      <c r="AT94" s="19" t="s">
        <v>80</v>
      </c>
      <c r="AU94" s="21" t="n">
        <v>-178809</v>
      </c>
      <c r="AV94" s="23" t="n">
        <v>300.0569041</v>
      </c>
      <c r="AW94" s="23" t="s">
        <v>80</v>
      </c>
      <c r="AX94" s="23" t="n">
        <v>-178809</v>
      </c>
      <c r="AY94" s="21" t="n">
        <v>300.046567</v>
      </c>
      <c r="AZ94" s="23" t="s">
        <v>80</v>
      </c>
      <c r="BA94" s="23" t="n">
        <v>-178809</v>
      </c>
      <c r="BB94" s="21" t="n">
        <v>300.1210811</v>
      </c>
      <c r="BC94" s="19" t="s">
        <v>80</v>
      </c>
      <c r="BD94" s="21" t="n">
        <v>-178809</v>
      </c>
      <c r="BE94" s="23" t="n">
        <v>301.0612684</v>
      </c>
      <c r="BF94" s="23" t="s">
        <v>80</v>
      </c>
      <c r="BG94" s="23" t="n">
        <v>-178809</v>
      </c>
      <c r="BH94" s="21" t="n">
        <v>300.1523711</v>
      </c>
      <c r="BI94" s="23" t="s">
        <v>80</v>
      </c>
      <c r="BJ94" s="21" t="n">
        <v>-178809</v>
      </c>
      <c r="BK94" s="23" t="n">
        <v>306.265411</v>
      </c>
      <c r="BL94" s="23" t="s">
        <v>80</v>
      </c>
      <c r="BM94" s="23" t="n">
        <v>-178809</v>
      </c>
      <c r="BN94" s="21" t="n">
        <v>306.095501</v>
      </c>
      <c r="BO94" s="19" t="s">
        <v>81</v>
      </c>
      <c r="BP94" s="21" t="n">
        <v>715743</v>
      </c>
      <c r="BQ94" s="21" t="n">
        <v>300.144</v>
      </c>
      <c r="BR94" s="25" t="s">
        <v>81</v>
      </c>
      <c r="BS94" s="21" t="n">
        <v>2316350</v>
      </c>
      <c r="BT94" s="21" t="n">
        <v>302.3617132</v>
      </c>
      <c r="BU94" s="25" t="s">
        <v>101</v>
      </c>
      <c r="BV94" s="21" t="n">
        <v>715743</v>
      </c>
      <c r="BW94" s="21" t="n">
        <v>64.816231</v>
      </c>
      <c r="BX94" s="21" t="s">
        <v>101</v>
      </c>
      <c r="BY94" s="21" t="n">
        <v>715743</v>
      </c>
      <c r="BZ94" s="21" t="n">
        <v>27.3623122</v>
      </c>
    </row>
    <row r="95" customFormat="false" ht="15" hidden="false" customHeight="false" outlineLevel="0" collapsed="false">
      <c r="A95" s="27" t="s">
        <v>175</v>
      </c>
      <c r="B95" s="19" t="n">
        <v>56</v>
      </c>
      <c r="C95" s="21" t="n">
        <v>28</v>
      </c>
      <c r="D95" s="19" t="n">
        <v>249</v>
      </c>
      <c r="E95" s="21" t="n">
        <v>39</v>
      </c>
      <c r="F95" s="19" t="n">
        <v>33</v>
      </c>
      <c r="G95" s="21" t="n">
        <v>0</v>
      </c>
      <c r="H95" s="21" t="n">
        <f aca="false">B95-PRODUCT(2,C95)</f>
        <v>0</v>
      </c>
      <c r="I95" s="21" t="n">
        <f aca="false">SUM(Table1[[#This Row],[B]],Table1[[#This Row],[Atomic Constraints]],Table1[[#This Row],[Soft Atomic Constraints]],Table1[[#This Row],[Disjunctive Constraints]],Table1[[#This Row],[Direct Successors]])</f>
        <v>349</v>
      </c>
      <c r="J95" s="19" t="s">
        <v>81</v>
      </c>
      <c r="K95" s="21" t="n">
        <v>2303406</v>
      </c>
      <c r="L95" s="21" t="n">
        <v>302.4250646</v>
      </c>
      <c r="M95" s="19" t="s">
        <v>81</v>
      </c>
      <c r="N95" s="21" t="n">
        <v>3024634</v>
      </c>
      <c r="O95" s="21" t="n">
        <v>302.3559277</v>
      </c>
      <c r="P95" s="31" t="s">
        <v>81</v>
      </c>
      <c r="Q95" s="31" t="n">
        <v>13</v>
      </c>
      <c r="R95" s="31" t="n">
        <v>300.088</v>
      </c>
      <c r="S95" s="19" t="s">
        <v>101</v>
      </c>
      <c r="T95" s="21" t="n">
        <v>13</v>
      </c>
      <c r="U95" s="21" t="n">
        <v>40.4471408</v>
      </c>
      <c r="V95" s="19" t="s">
        <v>101</v>
      </c>
      <c r="W95" s="21" t="n">
        <v>13</v>
      </c>
      <c r="X95" s="21" t="n">
        <v>38.5659351</v>
      </c>
      <c r="Y95" s="23" t="s">
        <v>80</v>
      </c>
      <c r="Z95" s="23" t="n">
        <v>-178809</v>
      </c>
      <c r="AA95" s="21" t="n">
        <v>300.1375772</v>
      </c>
      <c r="AB95" s="23" t="s">
        <v>80</v>
      </c>
      <c r="AC95" s="23" t="n">
        <v>-178809</v>
      </c>
      <c r="AD95" s="21" t="n">
        <v>300.3544943</v>
      </c>
      <c r="AE95" s="23" t="s">
        <v>81</v>
      </c>
      <c r="AF95" s="23" t="n">
        <v>2472530</v>
      </c>
      <c r="AG95" s="21" t="n">
        <v>300.1139201</v>
      </c>
      <c r="AH95" s="19" t="s">
        <v>80</v>
      </c>
      <c r="AI95" s="21" t="n">
        <v>-178809</v>
      </c>
      <c r="AJ95" s="21" t="n">
        <v>300.0622026</v>
      </c>
      <c r="AK95" s="23" t="s">
        <v>80</v>
      </c>
      <c r="AL95" s="23" t="n">
        <v>-178809</v>
      </c>
      <c r="AM95" s="21" t="n">
        <v>300.0591345</v>
      </c>
      <c r="AN95" s="19" t="s">
        <v>80</v>
      </c>
      <c r="AO95" s="21" t="n">
        <v>-178809</v>
      </c>
      <c r="AP95" s="23" t="n">
        <v>300.0550025</v>
      </c>
      <c r="AQ95" s="23" t="s">
        <v>80</v>
      </c>
      <c r="AR95" s="23" t="n">
        <v>-178809</v>
      </c>
      <c r="AS95" s="21" t="n">
        <v>300.0508402</v>
      </c>
      <c r="AT95" s="19" t="s">
        <v>80</v>
      </c>
      <c r="AU95" s="21" t="n">
        <v>-178809</v>
      </c>
      <c r="AV95" s="23" t="n">
        <v>300.0517543</v>
      </c>
      <c r="AW95" s="23" t="s">
        <v>80</v>
      </c>
      <c r="AX95" s="23" t="n">
        <v>-178809</v>
      </c>
      <c r="AY95" s="21" t="n">
        <v>300.0528725</v>
      </c>
      <c r="AZ95" s="23" t="s">
        <v>80</v>
      </c>
      <c r="BA95" s="23" t="n">
        <v>-178809</v>
      </c>
      <c r="BB95" s="21" t="n">
        <v>300.3475198</v>
      </c>
      <c r="BC95" s="19" t="s">
        <v>80</v>
      </c>
      <c r="BD95" s="21" t="n">
        <v>-178809</v>
      </c>
      <c r="BE95" s="23" t="n">
        <v>300.246426</v>
      </c>
      <c r="BF95" s="23" t="s">
        <v>80</v>
      </c>
      <c r="BG95" s="23" t="n">
        <v>-178809</v>
      </c>
      <c r="BH95" s="21" t="n">
        <v>300.0759003</v>
      </c>
      <c r="BI95" s="23" t="s">
        <v>80</v>
      </c>
      <c r="BJ95" s="21" t="n">
        <v>-178809</v>
      </c>
      <c r="BK95" s="23" t="n">
        <v>306.1502478</v>
      </c>
      <c r="BL95" s="23" t="s">
        <v>80</v>
      </c>
      <c r="BM95" s="23" t="n">
        <v>-178809</v>
      </c>
      <c r="BN95" s="21" t="n">
        <v>306.1092024</v>
      </c>
      <c r="BO95" s="19" t="s">
        <v>81</v>
      </c>
      <c r="BP95" s="21" t="n">
        <v>13</v>
      </c>
      <c r="BQ95" s="21" t="n">
        <v>300.037</v>
      </c>
      <c r="BR95" s="25" t="s">
        <v>81</v>
      </c>
      <c r="BS95" s="21" t="n">
        <v>4603219</v>
      </c>
      <c r="BT95" s="21" t="n">
        <v>302.2729498</v>
      </c>
      <c r="BU95" s="25" t="s">
        <v>101</v>
      </c>
      <c r="BV95" s="21" t="n">
        <v>13</v>
      </c>
      <c r="BW95" s="21" t="n">
        <v>58.9519542</v>
      </c>
      <c r="BX95" s="21" t="s">
        <v>101</v>
      </c>
      <c r="BY95" s="21" t="n">
        <v>13</v>
      </c>
      <c r="BZ95" s="21" t="n">
        <v>27.0609187</v>
      </c>
    </row>
    <row r="96" customFormat="false" ht="15" hidden="false" customHeight="false" outlineLevel="0" collapsed="false">
      <c r="A96" s="27" t="s">
        <v>176</v>
      </c>
      <c r="B96" s="19" t="n">
        <v>52</v>
      </c>
      <c r="C96" s="21" t="n">
        <v>25</v>
      </c>
      <c r="D96" s="19" t="n">
        <v>334</v>
      </c>
      <c r="E96" s="21" t="n">
        <v>40</v>
      </c>
      <c r="F96" s="19" t="n">
        <v>50</v>
      </c>
      <c r="G96" s="21" t="n">
        <v>0</v>
      </c>
      <c r="H96" s="21" t="n">
        <f aca="false">B96-PRODUCT(2,C96)</f>
        <v>2</v>
      </c>
      <c r="I96" s="21" t="n">
        <f aca="false">SUM(Table1[[#This Row],[B]],Table1[[#This Row],[Atomic Constraints]],Table1[[#This Row],[Soft Atomic Constraints]],Table1[[#This Row],[Disjunctive Constraints]],Table1[[#This Row],[Direct Successors]])</f>
        <v>449</v>
      </c>
      <c r="J96" s="19" t="s">
        <v>81</v>
      </c>
      <c r="K96" s="21" t="n">
        <v>2553836</v>
      </c>
      <c r="L96" s="21" t="n">
        <v>301.9733281</v>
      </c>
      <c r="M96" s="19" t="s">
        <v>81</v>
      </c>
      <c r="N96" s="21" t="n">
        <v>2276373</v>
      </c>
      <c r="O96" s="21" t="n">
        <v>301.9894067</v>
      </c>
      <c r="P96" s="31" t="s">
        <v>81</v>
      </c>
      <c r="Q96" s="31" t="n">
        <v>143534</v>
      </c>
      <c r="R96" s="31" t="n">
        <v>300.083999999999</v>
      </c>
      <c r="S96" s="19" t="s">
        <v>101</v>
      </c>
      <c r="T96" s="21" t="n">
        <v>143534</v>
      </c>
      <c r="U96" s="21" t="n">
        <v>23.1561856</v>
      </c>
      <c r="V96" s="19" t="s">
        <v>101</v>
      </c>
      <c r="W96" s="21" t="n">
        <v>143534</v>
      </c>
      <c r="X96" s="21" t="n">
        <v>27.0095024</v>
      </c>
      <c r="Y96" s="23" t="s">
        <v>81</v>
      </c>
      <c r="Z96" s="23" t="n">
        <v>143534</v>
      </c>
      <c r="AA96" s="21" t="n">
        <v>300.1451838</v>
      </c>
      <c r="AB96" s="23" t="s">
        <v>80</v>
      </c>
      <c r="AC96" s="23" t="n">
        <v>-143365</v>
      </c>
      <c r="AD96" s="21" t="n">
        <v>315.1934587</v>
      </c>
      <c r="AE96" s="23" t="s">
        <v>81</v>
      </c>
      <c r="AF96" s="23" t="n">
        <v>1558089</v>
      </c>
      <c r="AG96" s="21" t="n">
        <v>300.101639</v>
      </c>
      <c r="AH96" s="19" t="s">
        <v>80</v>
      </c>
      <c r="AI96" s="21" t="n">
        <v>-143365</v>
      </c>
      <c r="AJ96" s="21" t="n">
        <v>300.0621794</v>
      </c>
      <c r="AK96" s="23" t="s">
        <v>80</v>
      </c>
      <c r="AL96" s="23" t="n">
        <v>-143365</v>
      </c>
      <c r="AM96" s="21" t="n">
        <v>300.0497964</v>
      </c>
      <c r="AN96" s="19" t="s">
        <v>80</v>
      </c>
      <c r="AO96" s="21" t="n">
        <v>-143365</v>
      </c>
      <c r="AP96" s="23" t="n">
        <v>300.1413511</v>
      </c>
      <c r="AQ96" s="23" t="s">
        <v>80</v>
      </c>
      <c r="AR96" s="23" t="n">
        <v>-143365</v>
      </c>
      <c r="AS96" s="21" t="n">
        <v>300.0475626</v>
      </c>
      <c r="AT96" s="19" t="s">
        <v>80</v>
      </c>
      <c r="AU96" s="21" t="n">
        <v>-143365</v>
      </c>
      <c r="AV96" s="23" t="n">
        <v>300.0445547</v>
      </c>
      <c r="AW96" s="23" t="s">
        <v>80</v>
      </c>
      <c r="AX96" s="23" t="n">
        <v>-143365</v>
      </c>
      <c r="AY96" s="21" t="n">
        <v>300.0504646</v>
      </c>
      <c r="AZ96" s="23" t="s">
        <v>80</v>
      </c>
      <c r="BA96" s="23" t="n">
        <v>-143365</v>
      </c>
      <c r="BB96" s="21" t="n">
        <v>300.1451597</v>
      </c>
      <c r="BC96" s="19" t="s">
        <v>80</v>
      </c>
      <c r="BD96" s="21" t="n">
        <v>-143365</v>
      </c>
      <c r="BE96" s="23" t="n">
        <v>300.1333827</v>
      </c>
      <c r="BF96" s="23" t="s">
        <v>81</v>
      </c>
      <c r="BG96" s="23" t="n">
        <v>1991252</v>
      </c>
      <c r="BH96" s="21" t="n">
        <v>301.4087001</v>
      </c>
      <c r="BI96" s="23" t="s">
        <v>80</v>
      </c>
      <c r="BJ96" s="21" t="n">
        <v>-143365</v>
      </c>
      <c r="BK96" s="23" t="n">
        <v>306.0935502</v>
      </c>
      <c r="BL96" s="23" t="s">
        <v>80</v>
      </c>
      <c r="BM96" s="23" t="n">
        <v>-143365</v>
      </c>
      <c r="BN96" s="21" t="n">
        <v>306.2144191</v>
      </c>
      <c r="BO96" s="19" t="s">
        <v>101</v>
      </c>
      <c r="BP96" s="21" t="n">
        <v>143534</v>
      </c>
      <c r="BQ96" s="21" t="n">
        <v>62.9099999999999</v>
      </c>
      <c r="BR96" s="25" t="s">
        <v>81</v>
      </c>
      <c r="BS96" s="21" t="n">
        <v>2854777</v>
      </c>
      <c r="BT96" s="21" t="n">
        <v>301.9583799</v>
      </c>
      <c r="BU96" s="25" t="s">
        <v>101</v>
      </c>
      <c r="BV96" s="21" t="n">
        <v>143534</v>
      </c>
      <c r="BW96" s="21" t="n">
        <v>34.8551775</v>
      </c>
      <c r="BX96" s="21" t="s">
        <v>101</v>
      </c>
      <c r="BY96" s="21" t="n">
        <v>143534</v>
      </c>
      <c r="BZ96" s="21" t="n">
        <v>25.8283394</v>
      </c>
    </row>
    <row r="97" customFormat="false" ht="15" hidden="false" customHeight="false" outlineLevel="0" collapsed="false">
      <c r="A97" s="27" t="s">
        <v>177</v>
      </c>
      <c r="B97" s="19" t="n">
        <v>54</v>
      </c>
      <c r="C97" s="21" t="n">
        <v>27</v>
      </c>
      <c r="D97" s="19" t="n">
        <v>239</v>
      </c>
      <c r="E97" s="21" t="n">
        <v>35</v>
      </c>
      <c r="F97" s="19" t="n">
        <v>64</v>
      </c>
      <c r="G97" s="21" t="n">
        <v>20</v>
      </c>
      <c r="H97" s="21" t="n">
        <f aca="false">B97-PRODUCT(2,C97)</f>
        <v>0</v>
      </c>
      <c r="I97" s="21" t="n">
        <f aca="false">SUM(Table1[[#This Row],[B]],Table1[[#This Row],[Atomic Constraints]],Table1[[#This Row],[Soft Atomic Constraints]],Table1[[#This Row],[Disjunctive Constraints]],Table1[[#This Row],[Direct Successors]])</f>
        <v>385</v>
      </c>
      <c r="J97" s="19" t="s">
        <v>81</v>
      </c>
      <c r="K97" s="21" t="n">
        <v>1918142</v>
      </c>
      <c r="L97" s="21" t="n">
        <v>302.2618129</v>
      </c>
      <c r="M97" s="19" t="s">
        <v>81</v>
      </c>
      <c r="N97" s="21" t="n">
        <v>1278407</v>
      </c>
      <c r="O97" s="21" t="n">
        <v>302.2390719</v>
      </c>
      <c r="P97" s="31" t="s">
        <v>81</v>
      </c>
      <c r="Q97" s="31" t="n">
        <v>160713</v>
      </c>
      <c r="R97" s="31" t="n">
        <v>300.133000000002</v>
      </c>
      <c r="S97" s="19" t="s">
        <v>101</v>
      </c>
      <c r="T97" s="21" t="n">
        <v>160713</v>
      </c>
      <c r="U97" s="21" t="n">
        <v>25.6798992</v>
      </c>
      <c r="V97" s="19" t="s">
        <v>101</v>
      </c>
      <c r="W97" s="21" t="n">
        <v>160713</v>
      </c>
      <c r="X97" s="21" t="n">
        <v>28.70157</v>
      </c>
      <c r="Y97" s="23" t="s">
        <v>80</v>
      </c>
      <c r="Z97" s="23" t="n">
        <v>-160435</v>
      </c>
      <c r="AA97" s="21" t="n">
        <v>300.117817</v>
      </c>
      <c r="AB97" s="23" t="s">
        <v>80</v>
      </c>
      <c r="AC97" s="23" t="n">
        <v>-160435</v>
      </c>
      <c r="AD97" s="21" t="n">
        <v>300.4797015</v>
      </c>
      <c r="AE97" s="23" t="s">
        <v>81</v>
      </c>
      <c r="AF97" s="23" t="n">
        <v>1902214</v>
      </c>
      <c r="AG97" s="21" t="n">
        <v>300.095993</v>
      </c>
      <c r="AH97" s="19" t="s">
        <v>80</v>
      </c>
      <c r="AI97" s="21" t="n">
        <v>-160435</v>
      </c>
      <c r="AJ97" s="21" t="n">
        <v>300.0518911</v>
      </c>
      <c r="AK97" s="23" t="s">
        <v>80</v>
      </c>
      <c r="AL97" s="23" t="n">
        <v>-160435</v>
      </c>
      <c r="AM97" s="21" t="n">
        <v>300.0558014</v>
      </c>
      <c r="AN97" s="19" t="s">
        <v>80</v>
      </c>
      <c r="AO97" s="21" t="n">
        <v>-160435</v>
      </c>
      <c r="AP97" s="23" t="n">
        <v>300.0725187</v>
      </c>
      <c r="AQ97" s="23" t="s">
        <v>80</v>
      </c>
      <c r="AR97" s="23" t="n">
        <v>-160435</v>
      </c>
      <c r="AS97" s="21" t="n">
        <v>300.0627884</v>
      </c>
      <c r="AT97" s="19" t="s">
        <v>80</v>
      </c>
      <c r="AU97" s="21" t="n">
        <v>-160435</v>
      </c>
      <c r="AV97" s="23" t="n">
        <v>300.0586772</v>
      </c>
      <c r="AW97" s="23" t="s">
        <v>80</v>
      </c>
      <c r="AX97" s="23" t="n">
        <v>-160435</v>
      </c>
      <c r="AY97" s="21" t="n">
        <v>300.0507657</v>
      </c>
      <c r="AZ97" s="23" t="s">
        <v>80</v>
      </c>
      <c r="BA97" s="23" t="n">
        <v>-160435</v>
      </c>
      <c r="BB97" s="21" t="n">
        <v>300.2984868</v>
      </c>
      <c r="BC97" s="19" t="s">
        <v>80</v>
      </c>
      <c r="BD97" s="21" t="n">
        <v>-160435</v>
      </c>
      <c r="BE97" s="23" t="n">
        <v>300.3884605</v>
      </c>
      <c r="BF97" s="23" t="s">
        <v>80</v>
      </c>
      <c r="BG97" s="23" t="n">
        <v>-160435</v>
      </c>
      <c r="BH97" s="21" t="n">
        <v>300.3078192</v>
      </c>
      <c r="BI97" s="23" t="s">
        <v>80</v>
      </c>
      <c r="BJ97" s="21" t="n">
        <v>-160435</v>
      </c>
      <c r="BK97" s="23" t="n">
        <v>306.1393173</v>
      </c>
      <c r="BL97" s="23" t="s">
        <v>80</v>
      </c>
      <c r="BM97" s="23" t="n">
        <v>-160435</v>
      </c>
      <c r="BN97" s="21" t="n">
        <v>306.2970091</v>
      </c>
      <c r="BO97" s="19" t="s">
        <v>81</v>
      </c>
      <c r="BP97" s="21" t="n">
        <v>160713</v>
      </c>
      <c r="BQ97" s="21" t="n">
        <v>300.034</v>
      </c>
      <c r="BR97" s="25" t="s">
        <v>81</v>
      </c>
      <c r="BS97" s="21" t="n">
        <v>1596259</v>
      </c>
      <c r="BT97" s="21" t="n">
        <v>302.2037987</v>
      </c>
      <c r="BU97" s="25" t="s">
        <v>101</v>
      </c>
      <c r="BV97" s="21" t="n">
        <v>160713</v>
      </c>
      <c r="BW97" s="21" t="n">
        <v>41.930442</v>
      </c>
      <c r="BX97" s="21" t="s">
        <v>101</v>
      </c>
      <c r="BY97" s="21" t="n">
        <v>160713</v>
      </c>
      <c r="BZ97" s="21" t="n">
        <v>25.7754078</v>
      </c>
    </row>
    <row r="98" customFormat="false" ht="15" hidden="false" customHeight="false" outlineLevel="0" collapsed="false">
      <c r="A98" s="27" t="s">
        <v>178</v>
      </c>
      <c r="B98" s="19" t="n">
        <v>52</v>
      </c>
      <c r="C98" s="21" t="n">
        <v>25</v>
      </c>
      <c r="D98" s="19" t="n">
        <v>300</v>
      </c>
      <c r="E98" s="21" t="n">
        <v>36</v>
      </c>
      <c r="F98" s="19" t="n">
        <v>39</v>
      </c>
      <c r="G98" s="21" t="n">
        <v>0</v>
      </c>
      <c r="H98" s="21" t="n">
        <f aca="false">B98-PRODUCT(2,C98)</f>
        <v>2</v>
      </c>
      <c r="I98" s="21" t="n">
        <f aca="false">SUM(Table1[[#This Row],[B]],Table1[[#This Row],[Atomic Constraints]],Table1[[#This Row],[Soft Atomic Constraints]],Table1[[#This Row],[Disjunctive Constraints]],Table1[[#This Row],[Direct Successors]])</f>
        <v>400</v>
      </c>
      <c r="J98" s="19" t="s">
        <v>81</v>
      </c>
      <c r="K98" s="21" t="n">
        <v>2557533</v>
      </c>
      <c r="L98" s="21" t="n">
        <v>301.9790227</v>
      </c>
      <c r="M98" s="19" t="s">
        <v>81</v>
      </c>
      <c r="N98" s="21" t="n">
        <v>2548694</v>
      </c>
      <c r="O98" s="21" t="n">
        <v>301.9579673</v>
      </c>
      <c r="P98" s="31" t="s">
        <v>81</v>
      </c>
      <c r="Q98" s="31" t="n">
        <v>424793</v>
      </c>
      <c r="R98" s="31" t="n">
        <v>300.088</v>
      </c>
      <c r="S98" s="19" t="s">
        <v>101</v>
      </c>
      <c r="T98" s="21" t="n">
        <v>424793</v>
      </c>
      <c r="U98" s="21" t="n">
        <v>33.2454191</v>
      </c>
      <c r="V98" s="19" t="s">
        <v>101</v>
      </c>
      <c r="W98" s="21" t="n">
        <v>424793</v>
      </c>
      <c r="X98" s="21" t="n">
        <v>27.7428316</v>
      </c>
      <c r="Y98" s="23" t="s">
        <v>80</v>
      </c>
      <c r="Z98" s="23" t="n">
        <v>-143365</v>
      </c>
      <c r="AA98" s="21" t="n">
        <v>300.1486871</v>
      </c>
      <c r="AB98" s="23" t="s">
        <v>80</v>
      </c>
      <c r="AC98" s="23" t="n">
        <v>-143365</v>
      </c>
      <c r="AD98" s="21" t="n">
        <v>300.1345877</v>
      </c>
      <c r="AE98" s="23" t="s">
        <v>81</v>
      </c>
      <c r="AF98" s="23" t="n">
        <v>1980061</v>
      </c>
      <c r="AG98" s="21" t="n">
        <v>300.0956886</v>
      </c>
      <c r="AH98" s="19" t="s">
        <v>80</v>
      </c>
      <c r="AI98" s="21" t="n">
        <v>-143365</v>
      </c>
      <c r="AJ98" s="21" t="n">
        <v>300.0550528</v>
      </c>
      <c r="AK98" s="23" t="s">
        <v>80</v>
      </c>
      <c r="AL98" s="23" t="n">
        <v>-143365</v>
      </c>
      <c r="AM98" s="21" t="n">
        <v>300.0575113</v>
      </c>
      <c r="AN98" s="19" t="s">
        <v>80</v>
      </c>
      <c r="AO98" s="21" t="n">
        <v>-143365</v>
      </c>
      <c r="AP98" s="23" t="n">
        <v>300.0634352</v>
      </c>
      <c r="AQ98" s="23" t="s">
        <v>80</v>
      </c>
      <c r="AR98" s="23" t="n">
        <v>-143365</v>
      </c>
      <c r="AS98" s="21" t="n">
        <v>300.0505572</v>
      </c>
      <c r="AT98" s="19" t="s">
        <v>80</v>
      </c>
      <c r="AU98" s="21" t="n">
        <v>-143365</v>
      </c>
      <c r="AV98" s="23" t="n">
        <v>300.0498928</v>
      </c>
      <c r="AW98" s="23" t="s">
        <v>80</v>
      </c>
      <c r="AX98" s="23" t="n">
        <v>-143365</v>
      </c>
      <c r="AY98" s="21" t="n">
        <v>300.0534867</v>
      </c>
      <c r="AZ98" s="23" t="s">
        <v>80</v>
      </c>
      <c r="BA98" s="23" t="n">
        <v>-143365</v>
      </c>
      <c r="BB98" s="21" t="n">
        <v>300.1117453</v>
      </c>
      <c r="BC98" s="19" t="s">
        <v>80</v>
      </c>
      <c r="BD98" s="21" t="n">
        <v>-143365</v>
      </c>
      <c r="BE98" s="23" t="n">
        <v>300.1856943</v>
      </c>
      <c r="BF98" s="23" t="s">
        <v>81</v>
      </c>
      <c r="BG98" s="23" t="n">
        <v>1561050</v>
      </c>
      <c r="BH98" s="21" t="n">
        <v>300.2708517</v>
      </c>
      <c r="BI98" s="23" t="s">
        <v>80</v>
      </c>
      <c r="BJ98" s="21" t="n">
        <v>-143365</v>
      </c>
      <c r="BK98" s="23" t="n">
        <v>306.155425</v>
      </c>
      <c r="BL98" s="23" t="s">
        <v>80</v>
      </c>
      <c r="BM98" s="23" t="n">
        <v>-143365</v>
      </c>
      <c r="BN98" s="21" t="n">
        <v>306.1039239</v>
      </c>
      <c r="BO98" s="19" t="s">
        <v>81</v>
      </c>
      <c r="BP98" s="21" t="n">
        <v>424793</v>
      </c>
      <c r="BQ98" s="21" t="n">
        <v>300.116</v>
      </c>
      <c r="BR98" s="25" t="s">
        <v>81</v>
      </c>
      <c r="BS98" s="21" t="n">
        <v>2140490</v>
      </c>
      <c r="BT98" s="21" t="n">
        <v>301.9800747</v>
      </c>
      <c r="BU98" s="25" t="s">
        <v>101</v>
      </c>
      <c r="BV98" s="21" t="n">
        <v>424793</v>
      </c>
      <c r="BW98" s="21" t="n">
        <v>48.6486214</v>
      </c>
      <c r="BX98" s="21" t="s">
        <v>101</v>
      </c>
      <c r="BY98" s="21" t="n">
        <v>424793</v>
      </c>
      <c r="BZ98" s="21" t="n">
        <v>24.8238603</v>
      </c>
    </row>
    <row r="99" customFormat="false" ht="15" hidden="false" customHeight="false" outlineLevel="0" collapsed="false">
      <c r="A99" s="27" t="s">
        <v>179</v>
      </c>
      <c r="B99" s="19" t="n">
        <v>52</v>
      </c>
      <c r="C99" s="21" t="n">
        <v>25</v>
      </c>
      <c r="D99" s="19" t="n">
        <v>336</v>
      </c>
      <c r="E99" s="21" t="n">
        <v>40</v>
      </c>
      <c r="F99" s="19" t="n">
        <v>49</v>
      </c>
      <c r="G99" s="21" t="n">
        <v>0</v>
      </c>
      <c r="H99" s="21" t="n">
        <f aca="false">B99-PRODUCT(2,C99)</f>
        <v>2</v>
      </c>
      <c r="I99" s="21" t="n">
        <f aca="false">SUM(Table1[[#This Row],[B]],Table1[[#This Row],[Atomic Constraints]],Table1[[#This Row],[Soft Atomic Constraints]],Table1[[#This Row],[Disjunctive Constraints]],Table1[[#This Row],[Direct Successors]])</f>
        <v>450</v>
      </c>
      <c r="J99" s="19" t="s">
        <v>81</v>
      </c>
      <c r="K99" s="21" t="n">
        <v>2554831</v>
      </c>
      <c r="L99" s="21" t="n">
        <v>301.9999724</v>
      </c>
      <c r="M99" s="19" t="s">
        <v>81</v>
      </c>
      <c r="N99" s="21" t="n">
        <v>2123644</v>
      </c>
      <c r="O99" s="21" t="n">
        <v>301.9958266</v>
      </c>
      <c r="P99" s="31" t="s">
        <v>81</v>
      </c>
      <c r="Q99" s="31" t="n">
        <v>143534</v>
      </c>
      <c r="R99" s="31" t="n">
        <v>300.092999999999</v>
      </c>
      <c r="S99" s="19" t="s">
        <v>101</v>
      </c>
      <c r="T99" s="21" t="n">
        <v>143534</v>
      </c>
      <c r="U99" s="21" t="n">
        <v>27.1075437</v>
      </c>
      <c r="V99" s="19" t="s">
        <v>101</v>
      </c>
      <c r="W99" s="21" t="n">
        <v>143534</v>
      </c>
      <c r="X99" s="21" t="n">
        <v>19.9407051</v>
      </c>
      <c r="Y99" s="23" t="s">
        <v>81</v>
      </c>
      <c r="Z99" s="23" t="n">
        <v>143534</v>
      </c>
      <c r="AA99" s="21" t="n">
        <v>300.1397921</v>
      </c>
      <c r="AB99" s="23" t="s">
        <v>80</v>
      </c>
      <c r="AC99" s="23" t="n">
        <v>-143365</v>
      </c>
      <c r="AD99" s="21" t="n">
        <v>300.1959708</v>
      </c>
      <c r="AE99" s="23" t="s">
        <v>81</v>
      </c>
      <c r="AF99" s="23" t="n">
        <v>1420136</v>
      </c>
      <c r="AG99" s="21" t="n">
        <v>300.111885</v>
      </c>
      <c r="AH99" s="19" t="s">
        <v>80</v>
      </c>
      <c r="AI99" s="21" t="n">
        <v>-143365</v>
      </c>
      <c r="AJ99" s="21" t="n">
        <v>300.054812</v>
      </c>
      <c r="AK99" s="23" t="s">
        <v>80</v>
      </c>
      <c r="AL99" s="23" t="n">
        <v>-143365</v>
      </c>
      <c r="AM99" s="21" t="n">
        <v>300.0516113</v>
      </c>
      <c r="AN99" s="19" t="s">
        <v>80</v>
      </c>
      <c r="AO99" s="21" t="n">
        <v>-143365</v>
      </c>
      <c r="AP99" s="23" t="n">
        <v>300.0582252</v>
      </c>
      <c r="AQ99" s="23" t="s">
        <v>80</v>
      </c>
      <c r="AR99" s="23" t="n">
        <v>-143365</v>
      </c>
      <c r="AS99" s="21" t="n">
        <v>300.046721</v>
      </c>
      <c r="AT99" s="19" t="s">
        <v>80</v>
      </c>
      <c r="AU99" s="21" t="n">
        <v>-143365</v>
      </c>
      <c r="AV99" s="23" t="n">
        <v>300.0556842</v>
      </c>
      <c r="AW99" s="23" t="s">
        <v>80</v>
      </c>
      <c r="AX99" s="23" t="n">
        <v>-143365</v>
      </c>
      <c r="AY99" s="21" t="n">
        <v>300.060436</v>
      </c>
      <c r="AZ99" s="23" t="s">
        <v>81</v>
      </c>
      <c r="BA99" s="23" t="n">
        <v>1845654</v>
      </c>
      <c r="BB99" s="21" t="n">
        <v>300.1816163</v>
      </c>
      <c r="BC99" s="19" t="s">
        <v>80</v>
      </c>
      <c r="BD99" s="21" t="n">
        <v>-143365</v>
      </c>
      <c r="BE99" s="23" t="n">
        <v>300.1624125</v>
      </c>
      <c r="BF99" s="23" t="s">
        <v>80</v>
      </c>
      <c r="BG99" s="23" t="n">
        <v>-143365</v>
      </c>
      <c r="BH99" s="21" t="n">
        <v>300.1339519</v>
      </c>
      <c r="BI99" s="23" t="s">
        <v>80</v>
      </c>
      <c r="BJ99" s="21" t="n">
        <v>-143365</v>
      </c>
      <c r="BK99" s="23" t="n">
        <v>306.102543</v>
      </c>
      <c r="BL99" s="23" t="s">
        <v>80</v>
      </c>
      <c r="BM99" s="23" t="n">
        <v>-143365</v>
      </c>
      <c r="BN99" s="21" t="n">
        <v>306.1096894</v>
      </c>
      <c r="BO99" s="19" t="s">
        <v>81</v>
      </c>
      <c r="BP99" s="21" t="n">
        <v>143534</v>
      </c>
      <c r="BQ99" s="21" t="n">
        <v>300.119000000001</v>
      </c>
      <c r="BR99" s="25" t="s">
        <v>81</v>
      </c>
      <c r="BS99" s="21" t="n">
        <v>2843898</v>
      </c>
      <c r="BT99" s="21" t="n">
        <v>302.0054672</v>
      </c>
      <c r="BU99" s="25" t="s">
        <v>101</v>
      </c>
      <c r="BV99" s="21" t="n">
        <v>143534</v>
      </c>
      <c r="BW99" s="21" t="n">
        <v>36.6074099</v>
      </c>
      <c r="BX99" s="21" t="s">
        <v>101</v>
      </c>
      <c r="BY99" s="21" t="n">
        <v>143534</v>
      </c>
      <c r="BZ99" s="21" t="n">
        <v>24.0945999</v>
      </c>
    </row>
    <row r="100" customFormat="false" ht="15" hidden="false" customHeight="false" outlineLevel="0" collapsed="false">
      <c r="A100" s="27" t="s">
        <v>180</v>
      </c>
      <c r="B100" s="19" t="n">
        <v>54</v>
      </c>
      <c r="C100" s="21" t="n">
        <v>27</v>
      </c>
      <c r="D100" s="19" t="n">
        <v>228</v>
      </c>
      <c r="E100" s="21" t="n">
        <v>36</v>
      </c>
      <c r="F100" s="19" t="n">
        <v>63</v>
      </c>
      <c r="G100" s="21" t="n">
        <v>20</v>
      </c>
      <c r="H100" s="21" t="n">
        <f aca="false">B100-PRODUCT(2,C100)</f>
        <v>0</v>
      </c>
      <c r="I100" s="21" t="n">
        <f aca="false">SUM(Table1[[#This Row],[B]],Table1[[#This Row],[Atomic Constraints]],Table1[[#This Row],[Soft Atomic Constraints]],Table1[[#This Row],[Disjunctive Constraints]],Table1[[#This Row],[Direct Successors]])</f>
        <v>374</v>
      </c>
      <c r="J100" s="19" t="s">
        <v>81</v>
      </c>
      <c r="K100" s="21" t="n">
        <v>1908920</v>
      </c>
      <c r="L100" s="21" t="n">
        <v>302.3433068</v>
      </c>
      <c r="M100" s="19" t="s">
        <v>81</v>
      </c>
      <c r="N100" s="21" t="n">
        <v>1593771</v>
      </c>
      <c r="O100" s="21" t="n">
        <v>302.2657229</v>
      </c>
      <c r="P100" s="31" t="s">
        <v>81</v>
      </c>
      <c r="Q100" s="31" t="n">
        <v>160713</v>
      </c>
      <c r="R100" s="31" t="n">
        <v>300.117999999999</v>
      </c>
      <c r="S100" s="19" t="s">
        <v>101</v>
      </c>
      <c r="T100" s="21" t="n">
        <v>160713</v>
      </c>
      <c r="U100" s="21" t="n">
        <v>21.82481</v>
      </c>
      <c r="V100" s="19" t="s">
        <v>101</v>
      </c>
      <c r="W100" s="21" t="n">
        <v>160713</v>
      </c>
      <c r="X100" s="21" t="n">
        <v>23.2949307</v>
      </c>
      <c r="Y100" s="23" t="s">
        <v>80</v>
      </c>
      <c r="Z100" s="23" t="n">
        <v>-160435</v>
      </c>
      <c r="AA100" s="21" t="n">
        <v>300.1205478</v>
      </c>
      <c r="AB100" s="23" t="s">
        <v>80</v>
      </c>
      <c r="AC100" s="23" t="n">
        <v>-160435</v>
      </c>
      <c r="AD100" s="21" t="n">
        <v>300.2588347</v>
      </c>
      <c r="AE100" s="23" t="s">
        <v>81</v>
      </c>
      <c r="AF100" s="23" t="n">
        <v>2538118</v>
      </c>
      <c r="AG100" s="21" t="n">
        <v>300.0772989</v>
      </c>
      <c r="AH100" s="19" t="s">
        <v>80</v>
      </c>
      <c r="AI100" s="21" t="n">
        <v>-160435</v>
      </c>
      <c r="AJ100" s="21" t="n">
        <v>300.0555179</v>
      </c>
      <c r="AK100" s="23" t="s">
        <v>80</v>
      </c>
      <c r="AL100" s="23" t="n">
        <v>-160435</v>
      </c>
      <c r="AM100" s="21" t="n">
        <v>300.0591197</v>
      </c>
      <c r="AN100" s="19" t="s">
        <v>80</v>
      </c>
      <c r="AO100" s="21" t="n">
        <v>-160435</v>
      </c>
      <c r="AP100" s="23" t="n">
        <v>300.0705538</v>
      </c>
      <c r="AQ100" s="23" t="s">
        <v>80</v>
      </c>
      <c r="AR100" s="23" t="n">
        <v>-160435</v>
      </c>
      <c r="AS100" s="21" t="n">
        <v>300.0647738</v>
      </c>
      <c r="AT100" s="19" t="s">
        <v>80</v>
      </c>
      <c r="AU100" s="21" t="n">
        <v>-160435</v>
      </c>
      <c r="AV100" s="23" t="n">
        <v>300.056954</v>
      </c>
      <c r="AW100" s="23" t="s">
        <v>80</v>
      </c>
      <c r="AX100" s="23" t="n">
        <v>-160435</v>
      </c>
      <c r="AY100" s="21" t="n">
        <v>300.0476366</v>
      </c>
      <c r="AZ100" s="23" t="s">
        <v>80</v>
      </c>
      <c r="BA100" s="23" t="n">
        <v>-160435</v>
      </c>
      <c r="BB100" s="21" t="n">
        <v>300.4156089</v>
      </c>
      <c r="BC100" s="19" t="s">
        <v>80</v>
      </c>
      <c r="BD100" s="21" t="n">
        <v>-160435</v>
      </c>
      <c r="BE100" s="23" t="n">
        <v>300.9918455</v>
      </c>
      <c r="BF100" s="23" t="s">
        <v>80</v>
      </c>
      <c r="BG100" s="23" t="n">
        <v>-160435</v>
      </c>
      <c r="BH100" s="21" t="n">
        <v>300.2608208</v>
      </c>
      <c r="BI100" s="23" t="s">
        <v>80</v>
      </c>
      <c r="BJ100" s="21" t="n">
        <v>-160435</v>
      </c>
      <c r="BK100" s="23" t="n">
        <v>306.3279776</v>
      </c>
      <c r="BL100" s="23" t="s">
        <v>80</v>
      </c>
      <c r="BM100" s="23" t="n">
        <v>-160435</v>
      </c>
      <c r="BN100" s="21" t="n">
        <v>306.1170643</v>
      </c>
      <c r="BO100" s="19" t="s">
        <v>101</v>
      </c>
      <c r="BP100" s="21" t="n">
        <v>160713</v>
      </c>
      <c r="BQ100" s="21" t="n">
        <v>291.903999999999</v>
      </c>
      <c r="BR100" s="25" t="s">
        <v>81</v>
      </c>
      <c r="BS100" s="21" t="n">
        <v>1753606</v>
      </c>
      <c r="BT100" s="21" t="n">
        <v>302.2438059</v>
      </c>
      <c r="BU100" s="25" t="s">
        <v>101</v>
      </c>
      <c r="BV100" s="21" t="n">
        <v>160713</v>
      </c>
      <c r="BW100" s="21" t="n">
        <v>38.2027117</v>
      </c>
      <c r="BX100" s="21" t="s">
        <v>101</v>
      </c>
      <c r="BY100" s="21" t="n">
        <v>160713</v>
      </c>
      <c r="BZ100" s="21" t="n">
        <v>24.0710856</v>
      </c>
    </row>
    <row r="101" customFormat="false" ht="15" hidden="false" customHeight="false" outlineLevel="0" collapsed="false">
      <c r="A101" s="27" t="s">
        <v>181</v>
      </c>
      <c r="B101" s="19" t="n">
        <v>52</v>
      </c>
      <c r="C101" s="21" t="n">
        <v>25</v>
      </c>
      <c r="D101" s="19" t="n">
        <v>301</v>
      </c>
      <c r="E101" s="21" t="n">
        <v>36</v>
      </c>
      <c r="F101" s="19" t="n">
        <v>48</v>
      </c>
      <c r="G101" s="21" t="n">
        <v>0</v>
      </c>
      <c r="H101" s="21" t="n">
        <f aca="false">B101-PRODUCT(2,C101)</f>
        <v>2</v>
      </c>
      <c r="I101" s="21" t="n">
        <f aca="false">SUM(Table1[[#This Row],[B]],Table1[[#This Row],[Atomic Constraints]],Table1[[#This Row],[Soft Atomic Constraints]],Table1[[#This Row],[Disjunctive Constraints]],Table1[[#This Row],[Direct Successors]])</f>
        <v>410</v>
      </c>
      <c r="J101" s="19" t="s">
        <v>81</v>
      </c>
      <c r="K101" s="21" t="n">
        <v>2837921</v>
      </c>
      <c r="L101" s="21" t="n">
        <v>302.0268246</v>
      </c>
      <c r="M101" s="19" t="s">
        <v>81</v>
      </c>
      <c r="N101" s="21" t="n">
        <v>1558922</v>
      </c>
      <c r="O101" s="21" t="n">
        <v>302.0738033</v>
      </c>
      <c r="P101" s="31" t="s">
        <v>81</v>
      </c>
      <c r="Q101" s="31" t="n">
        <v>424793</v>
      </c>
      <c r="R101" s="31" t="n">
        <v>300.077000000001</v>
      </c>
      <c r="S101" s="19" t="s">
        <v>101</v>
      </c>
      <c r="T101" s="21" t="n">
        <v>424793</v>
      </c>
      <c r="U101" s="21" t="n">
        <v>29.4651899</v>
      </c>
      <c r="V101" s="19" t="s">
        <v>101</v>
      </c>
      <c r="W101" s="21" t="n">
        <v>424793</v>
      </c>
      <c r="X101" s="21" t="n">
        <v>21.3266203</v>
      </c>
      <c r="Y101" s="23" t="s">
        <v>80</v>
      </c>
      <c r="Z101" s="23" t="n">
        <v>-143365</v>
      </c>
      <c r="AA101" s="21" t="n">
        <v>300.1247829</v>
      </c>
      <c r="AB101" s="23" t="s">
        <v>80</v>
      </c>
      <c r="AC101" s="23" t="n">
        <v>-143365</v>
      </c>
      <c r="AD101" s="21" t="n">
        <v>300.4292277</v>
      </c>
      <c r="AE101" s="23" t="s">
        <v>81</v>
      </c>
      <c r="AF101" s="23" t="n">
        <v>1130595</v>
      </c>
      <c r="AG101" s="21" t="n">
        <v>300.1160246</v>
      </c>
      <c r="AH101" s="19" t="s">
        <v>80</v>
      </c>
      <c r="AI101" s="21" t="n">
        <v>-143365</v>
      </c>
      <c r="AJ101" s="21" t="n">
        <v>300.0535836</v>
      </c>
      <c r="AK101" s="23" t="s">
        <v>80</v>
      </c>
      <c r="AL101" s="23" t="n">
        <v>-143365</v>
      </c>
      <c r="AM101" s="21" t="n">
        <v>300.0544653</v>
      </c>
      <c r="AN101" s="19" t="s">
        <v>80</v>
      </c>
      <c r="AO101" s="21" t="n">
        <v>-143365</v>
      </c>
      <c r="AP101" s="23" t="n">
        <v>300.0622491</v>
      </c>
      <c r="AQ101" s="23" t="s">
        <v>80</v>
      </c>
      <c r="AR101" s="23" t="n">
        <v>-143365</v>
      </c>
      <c r="AS101" s="21" t="n">
        <v>300.043757</v>
      </c>
      <c r="AT101" s="19" t="s">
        <v>80</v>
      </c>
      <c r="AU101" s="21" t="n">
        <v>-143365</v>
      </c>
      <c r="AV101" s="23" t="n">
        <v>300.0456303</v>
      </c>
      <c r="AW101" s="23" t="s">
        <v>80</v>
      </c>
      <c r="AX101" s="23" t="n">
        <v>-143365</v>
      </c>
      <c r="AY101" s="21" t="n">
        <v>300.0586314</v>
      </c>
      <c r="AZ101" s="23" t="s">
        <v>80</v>
      </c>
      <c r="BA101" s="23" t="n">
        <v>-143365</v>
      </c>
      <c r="BB101" s="21" t="n">
        <v>300.1065975</v>
      </c>
      <c r="BC101" s="19" t="s">
        <v>80</v>
      </c>
      <c r="BD101" s="21" t="n">
        <v>-143365</v>
      </c>
      <c r="BE101" s="23" t="n">
        <v>300.0900067</v>
      </c>
      <c r="BF101" s="23" t="s">
        <v>81</v>
      </c>
      <c r="BG101" s="23" t="n">
        <v>424793</v>
      </c>
      <c r="BH101" s="21" t="n">
        <v>300.1122231</v>
      </c>
      <c r="BI101" s="23" t="s">
        <v>80</v>
      </c>
      <c r="BJ101" s="21" t="n">
        <v>-143365</v>
      </c>
      <c r="BK101" s="23" t="n">
        <v>306.142925</v>
      </c>
      <c r="BL101" s="23" t="s">
        <v>80</v>
      </c>
      <c r="BM101" s="23" t="n">
        <v>-143365</v>
      </c>
      <c r="BN101" s="21" t="n">
        <v>306.1115549</v>
      </c>
      <c r="BO101" s="19" t="s">
        <v>81</v>
      </c>
      <c r="BP101" s="21" t="n">
        <v>424793</v>
      </c>
      <c r="BQ101" s="21" t="n">
        <v>300.037</v>
      </c>
      <c r="BR101" s="25" t="s">
        <v>81</v>
      </c>
      <c r="BS101" s="21" t="n">
        <v>2703333</v>
      </c>
      <c r="BT101" s="21" t="n">
        <v>302.0026725</v>
      </c>
      <c r="BU101" s="25" t="s">
        <v>101</v>
      </c>
      <c r="BV101" s="21" t="n">
        <v>424793</v>
      </c>
      <c r="BW101" s="21" t="n">
        <v>47.4329778</v>
      </c>
      <c r="BX101" s="21" t="s">
        <v>101</v>
      </c>
      <c r="BY101" s="21" t="n">
        <v>424793</v>
      </c>
      <c r="BZ101" s="21" t="n">
        <v>24.0299384</v>
      </c>
    </row>
    <row r="102" customFormat="false" ht="15" hidden="false" customHeight="false" outlineLevel="0" collapsed="false">
      <c r="A102" s="27" t="s">
        <v>182</v>
      </c>
      <c r="B102" s="19" t="n">
        <v>52</v>
      </c>
      <c r="C102" s="21" t="n">
        <v>25</v>
      </c>
      <c r="D102" s="19" t="n">
        <v>300</v>
      </c>
      <c r="E102" s="21" t="n">
        <v>36</v>
      </c>
      <c r="F102" s="19" t="n">
        <v>39</v>
      </c>
      <c r="G102" s="21" t="n">
        <v>0</v>
      </c>
      <c r="H102" s="21" t="n">
        <f aca="false">B102-PRODUCT(2,C102)</f>
        <v>2</v>
      </c>
      <c r="I102" s="21" t="n">
        <f aca="false">SUM(Table1[[#This Row],[B]],Table1[[#This Row],[Atomic Constraints]],Table1[[#This Row],[Soft Atomic Constraints]],Table1[[#This Row],[Disjunctive Constraints]],Table1[[#This Row],[Direct Successors]])</f>
        <v>400</v>
      </c>
      <c r="J102" s="19" t="s">
        <v>81</v>
      </c>
      <c r="K102" s="21" t="n">
        <v>2708649</v>
      </c>
      <c r="L102" s="21" t="n">
        <v>302.0174943</v>
      </c>
      <c r="M102" s="19" t="s">
        <v>81</v>
      </c>
      <c r="N102" s="21" t="n">
        <v>2137631</v>
      </c>
      <c r="O102" s="21" t="n">
        <v>302.1186199</v>
      </c>
      <c r="P102" s="31" t="s">
        <v>81</v>
      </c>
      <c r="Q102" s="31" t="n">
        <v>424793</v>
      </c>
      <c r="R102" s="31" t="n">
        <v>300.057000000001</v>
      </c>
      <c r="S102" s="19" t="s">
        <v>101</v>
      </c>
      <c r="T102" s="21" t="n">
        <v>424793</v>
      </c>
      <c r="U102" s="21" t="n">
        <v>31.5612279</v>
      </c>
      <c r="V102" s="19" t="s">
        <v>101</v>
      </c>
      <c r="W102" s="21" t="n">
        <v>424793</v>
      </c>
      <c r="X102" s="21" t="n">
        <v>26.0912437</v>
      </c>
      <c r="Y102" s="23" t="s">
        <v>80</v>
      </c>
      <c r="Z102" s="23" t="n">
        <v>-143365</v>
      </c>
      <c r="AA102" s="21" t="n">
        <v>300.133328</v>
      </c>
      <c r="AB102" s="23" t="s">
        <v>81</v>
      </c>
      <c r="AC102" s="23" t="n">
        <v>3270554</v>
      </c>
      <c r="AD102" s="21" t="n">
        <v>300.2545844</v>
      </c>
      <c r="AE102" s="23" t="s">
        <v>80</v>
      </c>
      <c r="AF102" s="23" t="n">
        <v>-143365</v>
      </c>
      <c r="AG102" s="21" t="n">
        <v>300.0972259</v>
      </c>
      <c r="AH102" s="19" t="s">
        <v>80</v>
      </c>
      <c r="AI102" s="21" t="n">
        <v>-143365</v>
      </c>
      <c r="AJ102" s="21" t="n">
        <v>300.0569636</v>
      </c>
      <c r="AK102" s="23" t="s">
        <v>80</v>
      </c>
      <c r="AL102" s="23" t="n">
        <v>-143365</v>
      </c>
      <c r="AM102" s="21" t="n">
        <v>300.0499349</v>
      </c>
      <c r="AN102" s="19" t="s">
        <v>80</v>
      </c>
      <c r="AO102" s="21" t="n">
        <v>-143365</v>
      </c>
      <c r="AP102" s="23" t="n">
        <v>300.0522865</v>
      </c>
      <c r="AQ102" s="23" t="s">
        <v>80</v>
      </c>
      <c r="AR102" s="23" t="n">
        <v>-143365</v>
      </c>
      <c r="AS102" s="21" t="n">
        <v>300.0538862</v>
      </c>
      <c r="AT102" s="19" t="s">
        <v>80</v>
      </c>
      <c r="AU102" s="21" t="n">
        <v>-143365</v>
      </c>
      <c r="AV102" s="23" t="n">
        <v>300.0475824</v>
      </c>
      <c r="AW102" s="23" t="s">
        <v>80</v>
      </c>
      <c r="AX102" s="23" t="n">
        <v>-143365</v>
      </c>
      <c r="AY102" s="21" t="n">
        <v>300.0460955</v>
      </c>
      <c r="AZ102" s="23" t="s">
        <v>80</v>
      </c>
      <c r="BA102" s="23" t="n">
        <v>-143365</v>
      </c>
      <c r="BB102" s="21" t="n">
        <v>300.1554335</v>
      </c>
      <c r="BC102" s="19" t="s">
        <v>80</v>
      </c>
      <c r="BD102" s="21" t="n">
        <v>-143365</v>
      </c>
      <c r="BE102" s="23" t="n">
        <v>300.1623231</v>
      </c>
      <c r="BF102" s="23" t="s">
        <v>81</v>
      </c>
      <c r="BG102" s="23" t="n">
        <v>1983189</v>
      </c>
      <c r="BH102" s="21" t="n">
        <v>300.2744476</v>
      </c>
      <c r="BI102" s="23" t="s">
        <v>80</v>
      </c>
      <c r="BJ102" s="21" t="n">
        <v>-143365</v>
      </c>
      <c r="BK102" s="23" t="n">
        <v>306.2004153</v>
      </c>
      <c r="BL102" s="23" t="s">
        <v>80</v>
      </c>
      <c r="BM102" s="23" t="n">
        <v>-143365</v>
      </c>
      <c r="BN102" s="21" t="n">
        <v>306.0916424</v>
      </c>
      <c r="BO102" s="19" t="s">
        <v>81</v>
      </c>
      <c r="BP102" s="21" t="n">
        <v>424793</v>
      </c>
      <c r="BQ102" s="21" t="n">
        <v>300.090000000002</v>
      </c>
      <c r="BR102" s="25" t="s">
        <v>81</v>
      </c>
      <c r="BS102" s="21" t="n">
        <v>1704883</v>
      </c>
      <c r="BT102" s="21" t="n">
        <v>302.0150057</v>
      </c>
      <c r="BU102" s="25" t="s">
        <v>101</v>
      </c>
      <c r="BV102" s="21" t="n">
        <v>424793</v>
      </c>
      <c r="BW102" s="21" t="n">
        <v>36.3699839</v>
      </c>
      <c r="BX102" s="21" t="s">
        <v>101</v>
      </c>
      <c r="BY102" s="21" t="n">
        <v>424793</v>
      </c>
      <c r="BZ102" s="21" t="n">
        <v>23.8349958</v>
      </c>
    </row>
    <row r="103" customFormat="false" ht="15" hidden="false" customHeight="false" outlineLevel="0" collapsed="false">
      <c r="A103" s="27" t="s">
        <v>183</v>
      </c>
      <c r="B103" s="19" t="n">
        <v>52</v>
      </c>
      <c r="C103" s="21" t="n">
        <v>25</v>
      </c>
      <c r="D103" s="19" t="n">
        <v>301</v>
      </c>
      <c r="E103" s="21" t="n">
        <v>36</v>
      </c>
      <c r="F103" s="19" t="n">
        <v>48</v>
      </c>
      <c r="G103" s="21" t="n">
        <v>0</v>
      </c>
      <c r="H103" s="21" t="n">
        <f aca="false">B103-PRODUCT(2,C103)</f>
        <v>2</v>
      </c>
      <c r="I103" s="21" t="n">
        <f aca="false">SUM(Table1[[#This Row],[B]],Table1[[#This Row],[Atomic Constraints]],Table1[[#This Row],[Soft Atomic Constraints]],Table1[[#This Row],[Disjunctive Constraints]],Table1[[#This Row],[Direct Successors]])</f>
        <v>410</v>
      </c>
      <c r="J103" s="19" t="s">
        <v>81</v>
      </c>
      <c r="K103" s="21" t="n">
        <v>2837921</v>
      </c>
      <c r="L103" s="21" t="n">
        <v>302.000938</v>
      </c>
      <c r="M103" s="19" t="s">
        <v>81</v>
      </c>
      <c r="N103" s="21" t="n">
        <v>2132175</v>
      </c>
      <c r="O103" s="21" t="n">
        <v>302.0218661</v>
      </c>
      <c r="P103" s="31" t="s">
        <v>81</v>
      </c>
      <c r="Q103" s="31" t="n">
        <v>424793</v>
      </c>
      <c r="R103" s="31" t="n">
        <v>300.115</v>
      </c>
      <c r="S103" s="19" t="s">
        <v>101</v>
      </c>
      <c r="T103" s="21" t="n">
        <v>424793</v>
      </c>
      <c r="U103" s="21" t="n">
        <v>20.1948297</v>
      </c>
      <c r="V103" s="19" t="s">
        <v>101</v>
      </c>
      <c r="W103" s="21" t="n">
        <v>424793</v>
      </c>
      <c r="X103" s="21" t="n">
        <v>24.0666995</v>
      </c>
      <c r="Y103" s="23" t="s">
        <v>80</v>
      </c>
      <c r="Z103" s="23" t="n">
        <v>-143365</v>
      </c>
      <c r="AA103" s="21" t="n">
        <v>300.1029938</v>
      </c>
      <c r="AB103" s="23" t="s">
        <v>80</v>
      </c>
      <c r="AC103" s="23" t="n">
        <v>-143365</v>
      </c>
      <c r="AD103" s="21" t="n">
        <v>300.2234824</v>
      </c>
      <c r="AE103" s="23" t="s">
        <v>81</v>
      </c>
      <c r="AF103" s="23" t="n">
        <v>1273853</v>
      </c>
      <c r="AG103" s="21" t="n">
        <v>300.0922189</v>
      </c>
      <c r="AH103" s="19" t="s">
        <v>80</v>
      </c>
      <c r="AI103" s="21" t="n">
        <v>-143365</v>
      </c>
      <c r="AJ103" s="21" t="n">
        <v>300.0465627</v>
      </c>
      <c r="AK103" s="23" t="s">
        <v>80</v>
      </c>
      <c r="AL103" s="23" t="n">
        <v>-143365</v>
      </c>
      <c r="AM103" s="21" t="n">
        <v>300.0460947</v>
      </c>
      <c r="AN103" s="19" t="s">
        <v>80</v>
      </c>
      <c r="AO103" s="21" t="n">
        <v>-143365</v>
      </c>
      <c r="AP103" s="23" t="n">
        <v>300.0957779</v>
      </c>
      <c r="AQ103" s="23" t="s">
        <v>80</v>
      </c>
      <c r="AR103" s="23" t="n">
        <v>-143365</v>
      </c>
      <c r="AS103" s="21" t="n">
        <v>300.0443956</v>
      </c>
      <c r="AT103" s="19" t="s">
        <v>80</v>
      </c>
      <c r="AU103" s="21" t="n">
        <v>-143365</v>
      </c>
      <c r="AV103" s="23" t="n">
        <v>300.0601407</v>
      </c>
      <c r="AW103" s="23" t="s">
        <v>80</v>
      </c>
      <c r="AX103" s="23" t="n">
        <v>-143365</v>
      </c>
      <c r="AY103" s="21" t="n">
        <v>300.0421583</v>
      </c>
      <c r="AZ103" s="23" t="s">
        <v>80</v>
      </c>
      <c r="BA103" s="23" t="n">
        <v>-143365</v>
      </c>
      <c r="BB103" s="21" t="n">
        <v>300.0973904</v>
      </c>
      <c r="BC103" s="19" t="s">
        <v>80</v>
      </c>
      <c r="BD103" s="21" t="n">
        <v>-143365</v>
      </c>
      <c r="BE103" s="23" t="n">
        <v>300.1103027</v>
      </c>
      <c r="BF103" s="23" t="s">
        <v>81</v>
      </c>
      <c r="BG103" s="23" t="n">
        <v>424793</v>
      </c>
      <c r="BH103" s="21" t="n">
        <v>300.037906</v>
      </c>
      <c r="BI103" s="23" t="s">
        <v>80</v>
      </c>
      <c r="BJ103" s="21" t="n">
        <v>-143365</v>
      </c>
      <c r="BK103" s="23" t="n">
        <v>306.1127408</v>
      </c>
      <c r="BL103" s="23" t="s">
        <v>80</v>
      </c>
      <c r="BM103" s="23" t="n">
        <v>-143365</v>
      </c>
      <c r="BN103" s="21" t="n">
        <v>306.1360399</v>
      </c>
      <c r="BO103" s="19" t="s">
        <v>81</v>
      </c>
      <c r="BP103" s="21" t="n">
        <v>424793</v>
      </c>
      <c r="BQ103" s="21" t="n">
        <v>300.034</v>
      </c>
      <c r="BR103" s="25" t="s">
        <v>81</v>
      </c>
      <c r="BS103" s="21" t="n">
        <v>2267471</v>
      </c>
      <c r="BT103" s="21" t="n">
        <v>301.9979135</v>
      </c>
      <c r="BU103" s="25" t="s">
        <v>101</v>
      </c>
      <c r="BV103" s="21" t="n">
        <v>424793</v>
      </c>
      <c r="BW103" s="21" t="n">
        <v>38.5988704</v>
      </c>
      <c r="BX103" s="21" t="s">
        <v>101</v>
      </c>
      <c r="BY103" s="21" t="n">
        <v>424793</v>
      </c>
      <c r="BZ103" s="21" t="n">
        <v>23.3351308</v>
      </c>
    </row>
    <row r="104" customFormat="false" ht="15" hidden="false" customHeight="false" outlineLevel="0" collapsed="false">
      <c r="A104" s="27" t="s">
        <v>184</v>
      </c>
      <c r="B104" s="19" t="n">
        <v>48</v>
      </c>
      <c r="C104" s="21" t="n">
        <v>24</v>
      </c>
      <c r="D104" s="19" t="n">
        <v>222</v>
      </c>
      <c r="E104" s="21" t="n">
        <v>39</v>
      </c>
      <c r="F104" s="19" t="n">
        <v>37</v>
      </c>
      <c r="G104" s="21" t="n">
        <v>0</v>
      </c>
      <c r="H104" s="21" t="n">
        <f aca="false">B104-PRODUCT(2,C104)</f>
        <v>0</v>
      </c>
      <c r="I104" s="21" t="n">
        <f aca="false">SUM(Table1[[#This Row],[B]],Table1[[#This Row],[Atomic Constraints]],Table1[[#This Row],[Soft Atomic Constraints]],Table1[[#This Row],[Disjunctive Constraints]],Table1[[#This Row],[Direct Successors]])</f>
        <v>322</v>
      </c>
      <c r="J104" s="19" t="s">
        <v>81</v>
      </c>
      <c r="K104" s="21" t="n">
        <v>1789798</v>
      </c>
      <c r="L104" s="21" t="n">
        <v>301.9215765</v>
      </c>
      <c r="M104" s="19" t="s">
        <v>81</v>
      </c>
      <c r="N104" s="21" t="n">
        <v>1236837</v>
      </c>
      <c r="O104" s="21" t="n">
        <v>301.878333</v>
      </c>
      <c r="P104" s="31" t="s">
        <v>81</v>
      </c>
      <c r="Q104" s="31" t="n">
        <v>671241</v>
      </c>
      <c r="R104" s="31" t="n">
        <v>300.060999999998</v>
      </c>
      <c r="S104" s="19" t="s">
        <v>101</v>
      </c>
      <c r="T104" s="21" t="n">
        <v>671241</v>
      </c>
      <c r="U104" s="21" t="n">
        <v>30.7984902</v>
      </c>
      <c r="V104" s="19" t="s">
        <v>101</v>
      </c>
      <c r="W104" s="21" t="n">
        <v>671241</v>
      </c>
      <c r="X104" s="21" t="n">
        <v>42.4323922</v>
      </c>
      <c r="Y104" s="23" t="s">
        <v>80</v>
      </c>
      <c r="Z104" s="23" t="n">
        <v>-112945</v>
      </c>
      <c r="AA104" s="21" t="n">
        <v>300.1072884</v>
      </c>
      <c r="AB104" s="23" t="s">
        <v>81</v>
      </c>
      <c r="AC104" s="23" t="n">
        <v>2252983</v>
      </c>
      <c r="AD104" s="21" t="n">
        <v>300.1380159</v>
      </c>
      <c r="AE104" s="23" t="s">
        <v>81</v>
      </c>
      <c r="AF104" s="23" t="n">
        <v>1907001</v>
      </c>
      <c r="AG104" s="21" t="n">
        <v>300.1248497</v>
      </c>
      <c r="AH104" s="19" t="s">
        <v>80</v>
      </c>
      <c r="AI104" s="21" t="n">
        <v>-112945</v>
      </c>
      <c r="AJ104" s="21" t="n">
        <v>300.1063027</v>
      </c>
      <c r="AK104" s="23" t="s">
        <v>80</v>
      </c>
      <c r="AL104" s="23" t="n">
        <v>-112945</v>
      </c>
      <c r="AM104" s="21" t="n">
        <v>300.0602433</v>
      </c>
      <c r="AN104" s="19" t="s">
        <v>80</v>
      </c>
      <c r="AO104" s="21" t="n">
        <v>-112945</v>
      </c>
      <c r="AP104" s="23" t="n">
        <v>300.0681429</v>
      </c>
      <c r="AQ104" s="23" t="s">
        <v>80</v>
      </c>
      <c r="AR104" s="23" t="n">
        <v>-112945</v>
      </c>
      <c r="AS104" s="21" t="n">
        <v>300.0726101</v>
      </c>
      <c r="AT104" s="19" t="s">
        <v>80</v>
      </c>
      <c r="AU104" s="21" t="n">
        <v>-112945</v>
      </c>
      <c r="AV104" s="23" t="n">
        <v>300.051433</v>
      </c>
      <c r="AW104" s="23" t="s">
        <v>80</v>
      </c>
      <c r="AX104" s="23" t="n">
        <v>-112945</v>
      </c>
      <c r="AY104" s="21" t="n">
        <v>300.0432784</v>
      </c>
      <c r="AZ104" s="23" t="s">
        <v>81</v>
      </c>
      <c r="BA104" s="23" t="n">
        <v>894973</v>
      </c>
      <c r="BB104" s="21" t="n">
        <v>300.0986949</v>
      </c>
      <c r="BC104" s="19" t="s">
        <v>80</v>
      </c>
      <c r="BD104" s="21" t="n">
        <v>-112945</v>
      </c>
      <c r="BE104" s="23" t="n">
        <v>300.1281122</v>
      </c>
      <c r="BF104" s="23" t="s">
        <v>80</v>
      </c>
      <c r="BG104" s="23" t="n">
        <v>-112945</v>
      </c>
      <c r="BH104" s="21" t="n">
        <v>300.109713</v>
      </c>
      <c r="BI104" s="23" t="s">
        <v>80</v>
      </c>
      <c r="BJ104" s="21" t="n">
        <v>-112945</v>
      </c>
      <c r="BK104" s="23" t="n">
        <v>306.0832833</v>
      </c>
      <c r="BL104" s="23" t="s">
        <v>80</v>
      </c>
      <c r="BM104" s="23" t="n">
        <v>-112945</v>
      </c>
      <c r="BN104" s="21" t="n">
        <v>306.0315155</v>
      </c>
      <c r="BO104" s="19" t="s">
        <v>81</v>
      </c>
      <c r="BP104" s="21" t="n">
        <v>671241</v>
      </c>
      <c r="BQ104" s="21" t="n">
        <v>300.019</v>
      </c>
      <c r="BR104" s="25" t="s">
        <v>81</v>
      </c>
      <c r="BS104" s="21" t="n">
        <v>2455412</v>
      </c>
      <c r="BT104" s="21" t="n">
        <v>301.83573</v>
      </c>
      <c r="BU104" s="25" t="s">
        <v>101</v>
      </c>
      <c r="BV104" s="21" t="n">
        <v>671241</v>
      </c>
      <c r="BW104" s="21" t="n">
        <v>47.7331881</v>
      </c>
      <c r="BX104" s="21" t="s">
        <v>101</v>
      </c>
      <c r="BY104" s="21" t="n">
        <v>671241</v>
      </c>
      <c r="BZ104" s="21" t="n">
        <v>22.9807392</v>
      </c>
    </row>
    <row r="105" customFormat="false" ht="15" hidden="false" customHeight="false" outlineLevel="0" collapsed="false">
      <c r="A105" s="27" t="s">
        <v>185</v>
      </c>
      <c r="B105" s="19" t="n">
        <v>48</v>
      </c>
      <c r="C105" s="21" t="n">
        <v>24</v>
      </c>
      <c r="D105" s="19" t="n">
        <v>222</v>
      </c>
      <c r="E105" s="21" t="n">
        <v>39</v>
      </c>
      <c r="F105" s="19" t="n">
        <v>37</v>
      </c>
      <c r="G105" s="21" t="n">
        <v>0</v>
      </c>
      <c r="H105" s="21" t="n">
        <f aca="false">B105-PRODUCT(2,C105)</f>
        <v>0</v>
      </c>
      <c r="I105" s="21" t="n">
        <f aca="false">SUM(Table1[[#This Row],[B]],Table1[[#This Row],[Atomic Constraints]],Table1[[#This Row],[Soft Atomic Constraints]],Table1[[#This Row],[Disjunctive Constraints]],Table1[[#This Row],[Direct Successors]])</f>
        <v>322</v>
      </c>
      <c r="J105" s="19" t="s">
        <v>81</v>
      </c>
      <c r="K105" s="21" t="n">
        <v>1789798</v>
      </c>
      <c r="L105" s="21" t="n">
        <v>301.9097024</v>
      </c>
      <c r="M105" s="19" t="s">
        <v>81</v>
      </c>
      <c r="N105" s="21" t="n">
        <v>1236837</v>
      </c>
      <c r="O105" s="21" t="n">
        <v>301.8908262</v>
      </c>
      <c r="P105" s="31" t="s">
        <v>81</v>
      </c>
      <c r="Q105" s="31" t="n">
        <v>671241</v>
      </c>
      <c r="R105" s="31" t="n">
        <v>300.012999999999</v>
      </c>
      <c r="S105" s="19" t="s">
        <v>101</v>
      </c>
      <c r="T105" s="21" t="n">
        <v>671241</v>
      </c>
      <c r="U105" s="21" t="n">
        <v>31.3330328</v>
      </c>
      <c r="V105" s="19" t="s">
        <v>101</v>
      </c>
      <c r="W105" s="21" t="n">
        <v>671241</v>
      </c>
      <c r="X105" s="21" t="n">
        <v>42.2857713</v>
      </c>
      <c r="Y105" s="23" t="s">
        <v>80</v>
      </c>
      <c r="Z105" s="23" t="n">
        <v>-112945</v>
      </c>
      <c r="AA105" s="21" t="n">
        <v>300.1124279</v>
      </c>
      <c r="AB105" s="23" t="s">
        <v>81</v>
      </c>
      <c r="AC105" s="23" t="n">
        <v>2695068</v>
      </c>
      <c r="AD105" s="21" t="n">
        <v>300.2617118</v>
      </c>
      <c r="AE105" s="23" t="s">
        <v>81</v>
      </c>
      <c r="AF105" s="23" t="n">
        <v>1791468</v>
      </c>
      <c r="AG105" s="21" t="n">
        <v>300.1181993</v>
      </c>
      <c r="AH105" s="19" t="s">
        <v>80</v>
      </c>
      <c r="AI105" s="21" t="n">
        <v>-112945</v>
      </c>
      <c r="AJ105" s="21" t="n">
        <v>300.0437452</v>
      </c>
      <c r="AK105" s="23" t="s">
        <v>80</v>
      </c>
      <c r="AL105" s="23" t="n">
        <v>-112945</v>
      </c>
      <c r="AM105" s="21" t="n">
        <v>300.0424499</v>
      </c>
      <c r="AN105" s="19" t="s">
        <v>80</v>
      </c>
      <c r="AO105" s="21" t="n">
        <v>-112945</v>
      </c>
      <c r="AP105" s="23" t="n">
        <v>300.2363659</v>
      </c>
      <c r="AQ105" s="23" t="s">
        <v>80</v>
      </c>
      <c r="AR105" s="23" t="n">
        <v>-112945</v>
      </c>
      <c r="AS105" s="21" t="n">
        <v>300.054498</v>
      </c>
      <c r="AT105" s="19" t="s">
        <v>80</v>
      </c>
      <c r="AU105" s="21" t="n">
        <v>-112945</v>
      </c>
      <c r="AV105" s="23" t="n">
        <v>300.0497466</v>
      </c>
      <c r="AW105" s="23" t="s">
        <v>80</v>
      </c>
      <c r="AX105" s="23" t="n">
        <v>-112945</v>
      </c>
      <c r="AY105" s="21" t="n">
        <v>300.0517612</v>
      </c>
      <c r="AZ105" s="23" t="s">
        <v>81</v>
      </c>
      <c r="BA105" s="23" t="n">
        <v>894973</v>
      </c>
      <c r="BB105" s="21" t="n">
        <v>300.1779534</v>
      </c>
      <c r="BC105" s="19" t="s">
        <v>80</v>
      </c>
      <c r="BD105" s="21" t="n">
        <v>-112945</v>
      </c>
      <c r="BE105" s="23" t="n">
        <v>300.1156042</v>
      </c>
      <c r="BF105" s="23" t="s">
        <v>80</v>
      </c>
      <c r="BG105" s="23" t="n">
        <v>-112945</v>
      </c>
      <c r="BH105" s="21" t="n">
        <v>300.1151831</v>
      </c>
      <c r="BI105" s="23" t="s">
        <v>80</v>
      </c>
      <c r="BJ105" s="21" t="n">
        <v>-112945</v>
      </c>
      <c r="BK105" s="23" t="n">
        <v>306.0787807</v>
      </c>
      <c r="BL105" s="23" t="s">
        <v>80</v>
      </c>
      <c r="BM105" s="23" t="n">
        <v>-112945</v>
      </c>
      <c r="BN105" s="21" t="n">
        <v>306.1311156</v>
      </c>
      <c r="BO105" s="19" t="s">
        <v>81</v>
      </c>
      <c r="BP105" s="21" t="n">
        <v>671241</v>
      </c>
      <c r="BQ105" s="21" t="n">
        <v>300.035</v>
      </c>
      <c r="BR105" s="25" t="s">
        <v>81</v>
      </c>
      <c r="BS105" s="21" t="n">
        <v>2455412</v>
      </c>
      <c r="BT105" s="21" t="n">
        <v>301.8320088</v>
      </c>
      <c r="BU105" s="25" t="s">
        <v>101</v>
      </c>
      <c r="BV105" s="21" t="n">
        <v>671241</v>
      </c>
      <c r="BW105" s="21" t="n">
        <v>44.1503868</v>
      </c>
      <c r="BX105" s="21" t="s">
        <v>101</v>
      </c>
      <c r="BY105" s="21" t="n">
        <v>671241</v>
      </c>
      <c r="BZ105" s="21" t="n">
        <v>22.876656</v>
      </c>
    </row>
    <row r="106" customFormat="false" ht="15" hidden="false" customHeight="false" outlineLevel="0" collapsed="false">
      <c r="A106" s="27" t="s">
        <v>186</v>
      </c>
      <c r="B106" s="19" t="n">
        <v>44</v>
      </c>
      <c r="C106" s="21" t="n">
        <v>22</v>
      </c>
      <c r="D106" s="19" t="n">
        <v>195</v>
      </c>
      <c r="E106" s="21" t="n">
        <v>30</v>
      </c>
      <c r="F106" s="19" t="n">
        <v>25</v>
      </c>
      <c r="G106" s="21" t="n">
        <v>3</v>
      </c>
      <c r="H106" s="21" t="n">
        <f aca="false">B106-PRODUCT(2,C106)</f>
        <v>0</v>
      </c>
      <c r="I106" s="21" t="n">
        <f aca="false">SUM(Table1[[#This Row],[B]],Table1[[#This Row],[Atomic Constraints]],Table1[[#This Row],[Soft Atomic Constraints]],Table1[[#This Row],[Disjunctive Constraints]],Table1[[#This Row],[Direct Successors]])</f>
        <v>275</v>
      </c>
      <c r="J106" s="19" t="s">
        <v>81</v>
      </c>
      <c r="K106" s="21" t="n">
        <v>257581</v>
      </c>
      <c r="L106" s="21" t="n">
        <v>301.7033984</v>
      </c>
      <c r="M106" s="19" t="s">
        <v>81</v>
      </c>
      <c r="N106" s="21" t="n">
        <v>259872</v>
      </c>
      <c r="O106" s="21" t="n">
        <v>301.6907722</v>
      </c>
      <c r="P106" s="19" t="s">
        <v>101</v>
      </c>
      <c r="Q106" s="21" t="n">
        <v>172398</v>
      </c>
      <c r="R106" s="21" t="n">
        <v>185.120000000001</v>
      </c>
      <c r="S106" s="19" t="s">
        <v>101</v>
      </c>
      <c r="T106" s="21" t="n">
        <v>172398</v>
      </c>
      <c r="U106" s="21" t="n">
        <v>18.4192466</v>
      </c>
      <c r="V106" s="19" t="s">
        <v>101</v>
      </c>
      <c r="W106" s="21" t="n">
        <v>172398</v>
      </c>
      <c r="X106" s="21" t="n">
        <v>14.5244767</v>
      </c>
      <c r="Y106" s="23" t="s">
        <v>81</v>
      </c>
      <c r="Z106" s="23" t="n">
        <v>172398</v>
      </c>
      <c r="AA106" s="21" t="n">
        <v>300.1098283</v>
      </c>
      <c r="AB106" s="23" t="s">
        <v>80</v>
      </c>
      <c r="AC106" s="23" t="n">
        <v>-87165</v>
      </c>
      <c r="AD106" s="21" t="n">
        <v>300.5775903</v>
      </c>
      <c r="AE106" s="23" t="s">
        <v>81</v>
      </c>
      <c r="AF106" s="23" t="n">
        <v>428257</v>
      </c>
      <c r="AG106" s="21" t="n">
        <v>300.0816271</v>
      </c>
      <c r="AH106" s="19" t="s">
        <v>80</v>
      </c>
      <c r="AI106" s="21" t="n">
        <v>-87165</v>
      </c>
      <c r="AJ106" s="21" t="n">
        <v>300.0514679</v>
      </c>
      <c r="AK106" s="23" t="s">
        <v>80</v>
      </c>
      <c r="AL106" s="23" t="n">
        <v>-87165</v>
      </c>
      <c r="AM106" s="21" t="n">
        <v>300.0417213</v>
      </c>
      <c r="AN106" s="19" t="s">
        <v>80</v>
      </c>
      <c r="AO106" s="21" t="n">
        <v>-87165</v>
      </c>
      <c r="AP106" s="23" t="n">
        <v>300.0469376</v>
      </c>
      <c r="AQ106" s="23" t="s">
        <v>80</v>
      </c>
      <c r="AR106" s="23" t="n">
        <v>-87165</v>
      </c>
      <c r="AS106" s="21" t="n">
        <v>300.0475595</v>
      </c>
      <c r="AT106" s="19" t="s">
        <v>80</v>
      </c>
      <c r="AU106" s="21" t="n">
        <v>-87165</v>
      </c>
      <c r="AV106" s="23" t="n">
        <v>300.0472324</v>
      </c>
      <c r="AW106" s="23" t="s">
        <v>80</v>
      </c>
      <c r="AX106" s="23" t="n">
        <v>-87165</v>
      </c>
      <c r="AY106" s="21" t="n">
        <v>300.0547398</v>
      </c>
      <c r="AZ106" s="23" t="s">
        <v>81</v>
      </c>
      <c r="BA106" s="23" t="n">
        <v>172402</v>
      </c>
      <c r="BB106" s="21" t="n">
        <v>300.1160047</v>
      </c>
      <c r="BC106" s="19" t="s">
        <v>81</v>
      </c>
      <c r="BD106" s="21" t="n">
        <v>1032738</v>
      </c>
      <c r="BE106" s="23" t="n">
        <v>300.1709724</v>
      </c>
      <c r="BF106" s="23" t="s">
        <v>101</v>
      </c>
      <c r="BG106" s="23" t="n">
        <v>172398</v>
      </c>
      <c r="BH106" s="21" t="n">
        <v>173.0908078</v>
      </c>
      <c r="BI106" s="23" t="s">
        <v>80</v>
      </c>
      <c r="BJ106" s="21" t="n">
        <v>-87165</v>
      </c>
      <c r="BK106" s="23" t="n">
        <v>306.1216024</v>
      </c>
      <c r="BL106" s="23" t="s">
        <v>80</v>
      </c>
      <c r="BM106" s="23" t="n">
        <v>-87165</v>
      </c>
      <c r="BN106" s="21" t="n">
        <v>306.0846948</v>
      </c>
      <c r="BO106" s="19" t="s">
        <v>101</v>
      </c>
      <c r="BP106" s="21" t="n">
        <v>172398</v>
      </c>
      <c r="BQ106" s="21" t="n">
        <v>109.290000000001</v>
      </c>
      <c r="BR106" s="25" t="s">
        <v>81</v>
      </c>
      <c r="BS106" s="21" t="n">
        <v>777581</v>
      </c>
      <c r="BT106" s="21" t="n">
        <v>301.6920247</v>
      </c>
      <c r="BU106" s="25" t="s">
        <v>101</v>
      </c>
      <c r="BV106" s="21" t="n">
        <v>172398</v>
      </c>
      <c r="BW106" s="21" t="n">
        <v>32.9909805</v>
      </c>
      <c r="BX106" s="21" t="s">
        <v>101</v>
      </c>
      <c r="BY106" s="21" t="n">
        <v>172398</v>
      </c>
      <c r="BZ106" s="21" t="n">
        <v>22.1267607</v>
      </c>
    </row>
    <row r="107" customFormat="false" ht="15" hidden="false" customHeight="false" outlineLevel="0" collapsed="false">
      <c r="A107" s="27" t="s">
        <v>187</v>
      </c>
      <c r="B107" s="19" t="n">
        <v>56</v>
      </c>
      <c r="C107" s="21" t="n">
        <v>25</v>
      </c>
      <c r="D107" s="19" t="n">
        <v>517</v>
      </c>
      <c r="E107" s="21" t="n">
        <v>26</v>
      </c>
      <c r="F107" s="19" t="n">
        <v>33</v>
      </c>
      <c r="G107" s="21" t="n">
        <v>0</v>
      </c>
      <c r="H107" s="21" t="n">
        <f aca="false">B107-PRODUCT(2,C107)</f>
        <v>6</v>
      </c>
      <c r="I107" s="21" t="n">
        <f aca="false">SUM(Table1[[#This Row],[B]],Table1[[#This Row],[Atomic Constraints]],Table1[[#This Row],[Soft Atomic Constraints]],Table1[[#This Row],[Disjunctive Constraints]],Table1[[#This Row],[Direct Successors]])</f>
        <v>601</v>
      </c>
      <c r="J107" s="19" t="s">
        <v>81</v>
      </c>
      <c r="K107" s="21" t="n">
        <v>3889828</v>
      </c>
      <c r="L107" s="21" t="n">
        <v>301.9605897</v>
      </c>
      <c r="M107" s="19" t="s">
        <v>81</v>
      </c>
      <c r="N107" s="21" t="n">
        <v>2309447</v>
      </c>
      <c r="O107" s="21" t="n">
        <v>302.0162223</v>
      </c>
      <c r="P107" s="19" t="s">
        <v>101</v>
      </c>
      <c r="Q107" s="21" t="n">
        <v>178870</v>
      </c>
      <c r="R107" s="21" t="n">
        <v>1.46800000000076</v>
      </c>
      <c r="S107" s="19" t="s">
        <v>101</v>
      </c>
      <c r="T107" s="21" t="n">
        <v>178867</v>
      </c>
      <c r="U107" s="21" t="n">
        <v>19.0037198</v>
      </c>
      <c r="V107" s="19" t="s">
        <v>101</v>
      </c>
      <c r="W107" s="21" t="n">
        <v>178867</v>
      </c>
      <c r="X107" s="21" t="n">
        <v>16.312613</v>
      </c>
      <c r="Y107" s="23" t="s">
        <v>81</v>
      </c>
      <c r="Z107" s="23" t="n">
        <v>178867</v>
      </c>
      <c r="AA107" s="21" t="n">
        <v>300.1120064</v>
      </c>
      <c r="AB107" s="23" t="s">
        <v>80</v>
      </c>
      <c r="AC107" s="23" t="n">
        <v>-178809</v>
      </c>
      <c r="AD107" s="21" t="n">
        <v>300.5005465</v>
      </c>
      <c r="AE107" s="23" t="s">
        <v>81</v>
      </c>
      <c r="AF107" s="23" t="n">
        <v>1941640</v>
      </c>
      <c r="AG107" s="21" t="n">
        <v>300.1034334</v>
      </c>
      <c r="AH107" s="19" t="s">
        <v>80</v>
      </c>
      <c r="AI107" s="21" t="n">
        <v>-178809</v>
      </c>
      <c r="AJ107" s="21" t="n">
        <v>300.0633104</v>
      </c>
      <c r="AK107" s="23" t="s">
        <v>80</v>
      </c>
      <c r="AL107" s="23" t="n">
        <v>-178809</v>
      </c>
      <c r="AM107" s="21" t="n">
        <v>300.0525649</v>
      </c>
      <c r="AN107" s="19" t="s">
        <v>80</v>
      </c>
      <c r="AO107" s="21" t="n">
        <v>-178809</v>
      </c>
      <c r="AP107" s="23" t="n">
        <v>300.0469768</v>
      </c>
      <c r="AQ107" s="23" t="s">
        <v>80</v>
      </c>
      <c r="AR107" s="23" t="n">
        <v>-178809</v>
      </c>
      <c r="AS107" s="21" t="n">
        <v>300.0581491</v>
      </c>
      <c r="AT107" s="19" t="s">
        <v>80</v>
      </c>
      <c r="AU107" s="21" t="n">
        <v>-178809</v>
      </c>
      <c r="AV107" s="23" t="n">
        <v>300.0624061</v>
      </c>
      <c r="AW107" s="23" t="s">
        <v>80</v>
      </c>
      <c r="AX107" s="23" t="n">
        <v>-178809</v>
      </c>
      <c r="AY107" s="21" t="n">
        <v>300.0472684</v>
      </c>
      <c r="AZ107" s="23" t="s">
        <v>81</v>
      </c>
      <c r="BA107" s="23" t="n">
        <v>178867</v>
      </c>
      <c r="BB107" s="21" t="n">
        <v>300.1516021</v>
      </c>
      <c r="BC107" s="19" t="s">
        <v>80</v>
      </c>
      <c r="BD107" s="21" t="n">
        <v>-178809</v>
      </c>
      <c r="BE107" s="23" t="n">
        <v>300.1381366</v>
      </c>
      <c r="BF107" s="23" t="s">
        <v>101</v>
      </c>
      <c r="BG107" s="23" t="n">
        <v>178867</v>
      </c>
      <c r="BH107" s="21" t="n">
        <v>153.3221236</v>
      </c>
      <c r="BI107" s="23" t="s">
        <v>80</v>
      </c>
      <c r="BJ107" s="21" t="n">
        <v>-178809</v>
      </c>
      <c r="BK107" s="23" t="n">
        <v>306.2629319</v>
      </c>
      <c r="BL107" s="23" t="s">
        <v>80</v>
      </c>
      <c r="BM107" s="23" t="n">
        <v>-178809</v>
      </c>
      <c r="BN107" s="21" t="n">
        <v>306.1310688</v>
      </c>
      <c r="BO107" s="19" t="s">
        <v>101</v>
      </c>
      <c r="BP107" s="21" t="n">
        <v>178867</v>
      </c>
      <c r="BQ107" s="21" t="n">
        <v>7.51199999999881</v>
      </c>
      <c r="BR107" s="25" t="s">
        <v>81</v>
      </c>
      <c r="BS107" s="21" t="n">
        <v>3548454</v>
      </c>
      <c r="BT107" s="21" t="n">
        <v>301.9331976</v>
      </c>
      <c r="BU107" s="25" t="s">
        <v>101</v>
      </c>
      <c r="BV107" s="21" t="n">
        <v>178867</v>
      </c>
      <c r="BW107" s="21" t="n">
        <v>40.1312075</v>
      </c>
      <c r="BX107" s="21" t="s">
        <v>101</v>
      </c>
      <c r="BY107" s="21" t="n">
        <v>178867</v>
      </c>
      <c r="BZ107" s="21" t="n">
        <v>22.0614788</v>
      </c>
    </row>
    <row r="108" customFormat="false" ht="15" hidden="false" customHeight="false" outlineLevel="0" collapsed="false">
      <c r="A108" s="27" t="s">
        <v>188</v>
      </c>
      <c r="B108" s="19" t="n">
        <v>50</v>
      </c>
      <c r="C108" s="21" t="n">
        <v>25</v>
      </c>
      <c r="D108" s="19" t="n">
        <v>414</v>
      </c>
      <c r="E108" s="29" t="n">
        <v>25</v>
      </c>
      <c r="F108" s="30" t="n">
        <v>212</v>
      </c>
      <c r="G108" s="29" t="n">
        <v>0</v>
      </c>
      <c r="H108" s="21" t="n">
        <f aca="false">B108-PRODUCT(2,C108)</f>
        <v>0</v>
      </c>
      <c r="I108" s="21" t="n">
        <f aca="false">SUM(Table1[[#This Row],[B]],Table1[[#This Row],[Atomic Constraints]],Table1[[#This Row],[Soft Atomic Constraints]],Table1[[#This Row],[Disjunctive Constraints]],Table1[[#This Row],[Direct Successors]])</f>
        <v>676</v>
      </c>
      <c r="J108" s="19" t="s">
        <v>81</v>
      </c>
      <c r="K108" s="21" t="n">
        <v>2159411</v>
      </c>
      <c r="L108" s="21" t="n">
        <v>301.9976983</v>
      </c>
      <c r="M108" s="19" t="s">
        <v>101</v>
      </c>
      <c r="N108" s="21" t="n">
        <v>1524056</v>
      </c>
      <c r="O108" s="21" t="n">
        <v>82.428284</v>
      </c>
      <c r="P108" s="31" t="s">
        <v>81</v>
      </c>
      <c r="Q108" s="31" t="n">
        <v>1524056</v>
      </c>
      <c r="R108" s="31" t="n">
        <v>300.1</v>
      </c>
      <c r="S108" s="19" t="s">
        <v>101</v>
      </c>
      <c r="T108" s="21" t="n">
        <v>1524056</v>
      </c>
      <c r="U108" s="21" t="n">
        <v>19.4844345</v>
      </c>
      <c r="V108" s="19" t="s">
        <v>101</v>
      </c>
      <c r="W108" s="21" t="n">
        <v>1524056</v>
      </c>
      <c r="X108" s="21" t="n">
        <v>11.5939644</v>
      </c>
      <c r="Y108" s="23" t="s">
        <v>81</v>
      </c>
      <c r="Z108" s="23" t="n">
        <v>1526657</v>
      </c>
      <c r="AA108" s="21" t="n">
        <v>300.1128208</v>
      </c>
      <c r="AB108" s="23" t="s">
        <v>81</v>
      </c>
      <c r="AC108" s="23" t="n">
        <v>3041714</v>
      </c>
      <c r="AD108" s="21" t="n">
        <v>300.2392502</v>
      </c>
      <c r="AE108" s="23" t="s">
        <v>81</v>
      </c>
      <c r="AF108" s="23" t="n">
        <v>2416357</v>
      </c>
      <c r="AG108" s="21" t="n">
        <v>300.0791547</v>
      </c>
      <c r="AH108" s="19" t="s">
        <v>80</v>
      </c>
      <c r="AI108" s="21" t="n">
        <v>-127551</v>
      </c>
      <c r="AJ108" s="21" t="n">
        <v>300.0516312</v>
      </c>
      <c r="AK108" s="23" t="s">
        <v>80</v>
      </c>
      <c r="AL108" s="23" t="n">
        <v>-127551</v>
      </c>
      <c r="AM108" s="21" t="n">
        <v>300.0564519</v>
      </c>
      <c r="AN108" s="19" t="s">
        <v>80</v>
      </c>
      <c r="AO108" s="21" t="n">
        <v>-127551</v>
      </c>
      <c r="AP108" s="23" t="n">
        <v>300.0704846</v>
      </c>
      <c r="AQ108" s="23" t="s">
        <v>80</v>
      </c>
      <c r="AR108" s="23" t="n">
        <v>-127551</v>
      </c>
      <c r="AS108" s="21" t="n">
        <v>300.044108</v>
      </c>
      <c r="AT108" s="19" t="s">
        <v>80</v>
      </c>
      <c r="AU108" s="21" t="n">
        <v>-127551</v>
      </c>
      <c r="AV108" s="23" t="n">
        <v>300.0455582</v>
      </c>
      <c r="AW108" s="23" t="s">
        <v>80</v>
      </c>
      <c r="AX108" s="23" t="n">
        <v>-127551</v>
      </c>
      <c r="AY108" s="21" t="n">
        <v>300.0563335</v>
      </c>
      <c r="AZ108" s="23" t="s">
        <v>81</v>
      </c>
      <c r="BA108" s="23" t="n">
        <v>2029309</v>
      </c>
      <c r="BB108" s="21" t="n">
        <v>300.0590716</v>
      </c>
      <c r="BC108" s="19" t="s">
        <v>80</v>
      </c>
      <c r="BD108" s="21" t="n">
        <v>-127551</v>
      </c>
      <c r="BE108" s="23" t="n">
        <v>300.1595965</v>
      </c>
      <c r="BF108" s="23" t="s">
        <v>81</v>
      </c>
      <c r="BG108" s="23" t="n">
        <v>1524056</v>
      </c>
      <c r="BH108" s="21" t="n">
        <v>300.0991997</v>
      </c>
      <c r="BI108" s="23" t="s">
        <v>80</v>
      </c>
      <c r="BJ108" s="21" t="n">
        <v>-127551</v>
      </c>
      <c r="BK108" s="23" t="n">
        <v>306.1357749</v>
      </c>
      <c r="BL108" s="23" t="s">
        <v>80</v>
      </c>
      <c r="BM108" s="23" t="n">
        <v>-127551</v>
      </c>
      <c r="BN108" s="21" t="n">
        <v>306.0344846</v>
      </c>
      <c r="BO108" s="19" t="s">
        <v>81</v>
      </c>
      <c r="BP108" s="21" t="n">
        <v>1524056</v>
      </c>
      <c r="BQ108" s="21" t="n">
        <v>300.119999999999</v>
      </c>
      <c r="BR108" s="25" t="s">
        <v>81</v>
      </c>
      <c r="BS108" s="21" t="n">
        <v>2659361</v>
      </c>
      <c r="BT108" s="21" t="n">
        <v>301.9266255</v>
      </c>
      <c r="BU108" s="25" t="s">
        <v>101</v>
      </c>
      <c r="BV108" s="21" t="n">
        <v>1524056</v>
      </c>
      <c r="BW108" s="21" t="n">
        <v>30.6283348</v>
      </c>
      <c r="BX108" s="21" t="s">
        <v>101</v>
      </c>
      <c r="BY108" s="21" t="n">
        <v>1524056</v>
      </c>
      <c r="BZ108" s="21" t="n">
        <v>21.9152454</v>
      </c>
    </row>
    <row r="109" customFormat="false" ht="15" hidden="false" customHeight="false" outlineLevel="0" collapsed="false">
      <c r="A109" s="27" t="s">
        <v>189</v>
      </c>
      <c r="B109" s="19" t="n">
        <v>54</v>
      </c>
      <c r="C109" s="21" t="n">
        <v>27</v>
      </c>
      <c r="D109" s="19" t="n">
        <v>253</v>
      </c>
      <c r="E109" s="21" t="n">
        <v>34</v>
      </c>
      <c r="F109" s="19" t="n">
        <v>61</v>
      </c>
      <c r="G109" s="21" t="n">
        <v>28</v>
      </c>
      <c r="H109" s="21" t="n">
        <f aca="false">B109-PRODUCT(2,C109)</f>
        <v>0</v>
      </c>
      <c r="I109" s="21" t="n">
        <f aca="false">SUM(Table1[[#This Row],[B]],Table1[[#This Row],[Atomic Constraints]],Table1[[#This Row],[Soft Atomic Constraints]],Table1[[#This Row],[Disjunctive Constraints]],Table1[[#This Row],[Direct Successors]])</f>
        <v>403</v>
      </c>
      <c r="J109" s="19" t="s">
        <v>101</v>
      </c>
      <c r="K109" s="21" t="n">
        <v>8</v>
      </c>
      <c r="L109" s="21" t="n">
        <v>106.6938883</v>
      </c>
      <c r="M109" s="19" t="s">
        <v>81</v>
      </c>
      <c r="N109" s="21" t="n">
        <v>318557</v>
      </c>
      <c r="O109" s="21" t="n">
        <v>302.2938135</v>
      </c>
      <c r="P109" s="31" t="s">
        <v>81</v>
      </c>
      <c r="Q109" s="31" t="n">
        <v>8</v>
      </c>
      <c r="R109" s="31" t="n">
        <v>300.028999999999</v>
      </c>
      <c r="S109" s="19" t="s">
        <v>101</v>
      </c>
      <c r="T109" s="21" t="n">
        <v>8</v>
      </c>
      <c r="U109" s="21" t="n">
        <v>22.6163864</v>
      </c>
      <c r="V109" s="19" t="s">
        <v>101</v>
      </c>
      <c r="W109" s="21" t="n">
        <v>8</v>
      </c>
      <c r="X109" s="21" t="n">
        <v>19.7973523</v>
      </c>
      <c r="Y109" s="23" t="s">
        <v>101</v>
      </c>
      <c r="Z109" s="23" t="n">
        <v>8</v>
      </c>
      <c r="AA109" s="21" t="n">
        <v>200.8616118</v>
      </c>
      <c r="AB109" s="23" t="s">
        <v>80</v>
      </c>
      <c r="AC109" s="23" t="n">
        <v>-160435</v>
      </c>
      <c r="AD109" s="21" t="n">
        <v>300.2912502</v>
      </c>
      <c r="AE109" s="23" t="s">
        <v>101</v>
      </c>
      <c r="AF109" s="23" t="n">
        <v>8</v>
      </c>
      <c r="AG109" s="21" t="n">
        <v>62.167931</v>
      </c>
      <c r="AH109" s="19" t="s">
        <v>80</v>
      </c>
      <c r="AI109" s="21" t="n">
        <v>-160435</v>
      </c>
      <c r="AJ109" s="21" t="n">
        <v>300.0573068</v>
      </c>
      <c r="AK109" s="23" t="s">
        <v>80</v>
      </c>
      <c r="AL109" s="23" t="n">
        <v>-160435</v>
      </c>
      <c r="AM109" s="21" t="n">
        <v>300.0606521</v>
      </c>
      <c r="AN109" s="19" t="s">
        <v>80</v>
      </c>
      <c r="AO109" s="21" t="n">
        <v>-160435</v>
      </c>
      <c r="AP109" s="23" t="n">
        <v>300.0901835</v>
      </c>
      <c r="AQ109" s="23" t="s">
        <v>80</v>
      </c>
      <c r="AR109" s="23" t="n">
        <v>-160435</v>
      </c>
      <c r="AS109" s="21" t="n">
        <v>300.0611561</v>
      </c>
      <c r="AT109" s="19" t="s">
        <v>80</v>
      </c>
      <c r="AU109" s="21" t="n">
        <v>-160435</v>
      </c>
      <c r="AV109" s="23" t="n">
        <v>300.0531789</v>
      </c>
      <c r="AW109" s="23" t="s">
        <v>80</v>
      </c>
      <c r="AX109" s="23" t="n">
        <v>-160435</v>
      </c>
      <c r="AY109" s="21" t="n">
        <v>300.0488013</v>
      </c>
      <c r="AZ109" s="23" t="s">
        <v>80</v>
      </c>
      <c r="BA109" s="23" t="n">
        <v>-160435</v>
      </c>
      <c r="BB109" s="21" t="n">
        <v>300.2526184</v>
      </c>
      <c r="BC109" s="19" t="s">
        <v>80</v>
      </c>
      <c r="BD109" s="21" t="n">
        <v>-160435</v>
      </c>
      <c r="BE109" s="23" t="n">
        <v>300.0813859</v>
      </c>
      <c r="BF109" s="23" t="s">
        <v>80</v>
      </c>
      <c r="BG109" s="23" t="n">
        <v>-160435</v>
      </c>
      <c r="BH109" s="21" t="n">
        <v>304.5108339</v>
      </c>
      <c r="BI109" s="23" t="s">
        <v>80</v>
      </c>
      <c r="BJ109" s="21" t="n">
        <v>-160435</v>
      </c>
      <c r="BK109" s="23" t="n">
        <v>306.1149794</v>
      </c>
      <c r="BL109" s="23" t="s">
        <v>80</v>
      </c>
      <c r="BM109" s="23" t="n">
        <v>-160435</v>
      </c>
      <c r="BN109" s="21" t="n">
        <v>306.0807156</v>
      </c>
      <c r="BO109" s="19" t="s">
        <v>81</v>
      </c>
      <c r="BP109" s="21" t="n">
        <v>8</v>
      </c>
      <c r="BQ109" s="21" t="n">
        <v>300.060999999998</v>
      </c>
      <c r="BR109" s="25" t="s">
        <v>81</v>
      </c>
      <c r="BS109" s="21" t="n">
        <v>318020</v>
      </c>
      <c r="BT109" s="21" t="n">
        <v>302.315699</v>
      </c>
      <c r="BU109" s="25" t="s">
        <v>101</v>
      </c>
      <c r="BV109" s="21" t="n">
        <v>8</v>
      </c>
      <c r="BW109" s="21" t="n">
        <v>29.2159726</v>
      </c>
      <c r="BX109" s="21" t="s">
        <v>101</v>
      </c>
      <c r="BY109" s="21" t="n">
        <v>8</v>
      </c>
      <c r="BZ109" s="21" t="n">
        <v>21.6721748</v>
      </c>
    </row>
    <row r="110" customFormat="false" ht="15" hidden="false" customHeight="false" outlineLevel="0" collapsed="false">
      <c r="A110" s="27" t="s">
        <v>190</v>
      </c>
      <c r="B110" s="19" t="n">
        <v>54</v>
      </c>
      <c r="C110" s="21" t="n">
        <v>27</v>
      </c>
      <c r="D110" s="19" t="n">
        <v>253</v>
      </c>
      <c r="E110" s="21" t="n">
        <v>34</v>
      </c>
      <c r="F110" s="19" t="n">
        <v>60</v>
      </c>
      <c r="G110" s="21" t="n">
        <v>28</v>
      </c>
      <c r="H110" s="21" t="n">
        <f aca="false">B110-PRODUCT(2,C110)</f>
        <v>0</v>
      </c>
      <c r="I110" s="21" t="n">
        <f aca="false">SUM(Table1[[#This Row],[B]],Table1[[#This Row],[Atomic Constraints]],Table1[[#This Row],[Soft Atomic Constraints]],Table1[[#This Row],[Disjunctive Constraints]],Table1[[#This Row],[Direct Successors]])</f>
        <v>402</v>
      </c>
      <c r="J110" s="19" t="s">
        <v>101</v>
      </c>
      <c r="K110" s="21" t="n">
        <v>8</v>
      </c>
      <c r="L110" s="21" t="n">
        <v>94.4112795</v>
      </c>
      <c r="M110" s="19" t="s">
        <v>81</v>
      </c>
      <c r="N110" s="21" t="n">
        <v>318506</v>
      </c>
      <c r="O110" s="21" t="n">
        <v>302.2845274</v>
      </c>
      <c r="P110" s="31" t="s">
        <v>81</v>
      </c>
      <c r="Q110" s="31" t="n">
        <v>8</v>
      </c>
      <c r="R110" s="31" t="n">
        <v>300.053</v>
      </c>
      <c r="S110" s="19" t="s">
        <v>101</v>
      </c>
      <c r="T110" s="21" t="n">
        <v>8</v>
      </c>
      <c r="U110" s="21" t="n">
        <v>24.4455706</v>
      </c>
      <c r="V110" s="19" t="s">
        <v>101</v>
      </c>
      <c r="W110" s="21" t="n">
        <v>8</v>
      </c>
      <c r="X110" s="21" t="n">
        <v>18.6781615</v>
      </c>
      <c r="Y110" s="23" t="s">
        <v>101</v>
      </c>
      <c r="Z110" s="23" t="n">
        <v>8</v>
      </c>
      <c r="AA110" s="21" t="n">
        <v>200.9137793</v>
      </c>
      <c r="AB110" s="23" t="s">
        <v>80</v>
      </c>
      <c r="AC110" s="23" t="n">
        <v>-160435</v>
      </c>
      <c r="AD110" s="21" t="n">
        <v>300.4321892</v>
      </c>
      <c r="AE110" s="23" t="s">
        <v>101</v>
      </c>
      <c r="AF110" s="23" t="n">
        <v>8</v>
      </c>
      <c r="AG110" s="21" t="n">
        <v>37.0172392</v>
      </c>
      <c r="AH110" s="19" t="s">
        <v>80</v>
      </c>
      <c r="AI110" s="21" t="n">
        <v>-160435</v>
      </c>
      <c r="AJ110" s="21" t="n">
        <v>300.0596389</v>
      </c>
      <c r="AK110" s="23" t="s">
        <v>80</v>
      </c>
      <c r="AL110" s="23" t="n">
        <v>-160435</v>
      </c>
      <c r="AM110" s="21" t="n">
        <v>300.0572764</v>
      </c>
      <c r="AN110" s="19" t="s">
        <v>80</v>
      </c>
      <c r="AO110" s="21" t="n">
        <v>-160435</v>
      </c>
      <c r="AP110" s="23" t="n">
        <v>300.0686042</v>
      </c>
      <c r="AQ110" s="23" t="s">
        <v>80</v>
      </c>
      <c r="AR110" s="23" t="n">
        <v>-160435</v>
      </c>
      <c r="AS110" s="21" t="n">
        <v>300.0515264</v>
      </c>
      <c r="AT110" s="19" t="s">
        <v>80</v>
      </c>
      <c r="AU110" s="21" t="n">
        <v>-160435</v>
      </c>
      <c r="AV110" s="23" t="n">
        <v>300.0556911</v>
      </c>
      <c r="AW110" s="23" t="s">
        <v>80</v>
      </c>
      <c r="AX110" s="23" t="n">
        <v>-160435</v>
      </c>
      <c r="AY110" s="21" t="n">
        <v>300.0501974</v>
      </c>
      <c r="AZ110" s="23" t="s">
        <v>80</v>
      </c>
      <c r="BA110" s="23" t="n">
        <v>-160435</v>
      </c>
      <c r="BB110" s="21" t="n">
        <v>300.2801478</v>
      </c>
      <c r="BC110" s="19" t="s">
        <v>80</v>
      </c>
      <c r="BD110" s="21" t="n">
        <v>-160435</v>
      </c>
      <c r="BE110" s="23" t="n">
        <v>302.3627057</v>
      </c>
      <c r="BF110" s="23" t="s">
        <v>80</v>
      </c>
      <c r="BG110" s="23" t="n">
        <v>-160435</v>
      </c>
      <c r="BH110" s="21" t="n">
        <v>300.2643275</v>
      </c>
      <c r="BI110" s="23" t="s">
        <v>80</v>
      </c>
      <c r="BJ110" s="21" t="n">
        <v>-160435</v>
      </c>
      <c r="BK110" s="23" t="n">
        <v>306.2353454</v>
      </c>
      <c r="BL110" s="23" t="s">
        <v>80</v>
      </c>
      <c r="BM110" s="23" t="n">
        <v>-160435</v>
      </c>
      <c r="BN110" s="21" t="n">
        <v>306.1048751</v>
      </c>
      <c r="BO110" s="19" t="s">
        <v>81</v>
      </c>
      <c r="BP110" s="21" t="n">
        <v>8</v>
      </c>
      <c r="BQ110" s="21" t="n">
        <v>300.076000000001</v>
      </c>
      <c r="BR110" s="25" t="s">
        <v>101</v>
      </c>
      <c r="BS110" s="21" t="n">
        <v>8</v>
      </c>
      <c r="BT110" s="21" t="n">
        <v>278.1881845</v>
      </c>
      <c r="BU110" s="25" t="s">
        <v>101</v>
      </c>
      <c r="BV110" s="21" t="n">
        <v>8</v>
      </c>
      <c r="BW110" s="21" t="n">
        <v>29.6211988</v>
      </c>
      <c r="BX110" s="21" t="s">
        <v>101</v>
      </c>
      <c r="BY110" s="21" t="n">
        <v>8</v>
      </c>
      <c r="BZ110" s="21" t="n">
        <v>21.6019438</v>
      </c>
    </row>
    <row r="111" customFormat="false" ht="15" hidden="false" customHeight="false" outlineLevel="0" collapsed="false">
      <c r="A111" s="27" t="s">
        <v>191</v>
      </c>
      <c r="B111" s="19" t="n">
        <v>56</v>
      </c>
      <c r="C111" s="21" t="n">
        <v>25</v>
      </c>
      <c r="D111" s="19" t="n">
        <v>562</v>
      </c>
      <c r="E111" s="21" t="n">
        <v>27</v>
      </c>
      <c r="F111" s="19" t="n">
        <v>28</v>
      </c>
      <c r="G111" s="21" t="n">
        <v>0</v>
      </c>
      <c r="H111" s="21" t="n">
        <f aca="false">B111-PRODUCT(2,C111)</f>
        <v>6</v>
      </c>
      <c r="I111" s="21" t="n">
        <f aca="false">SUM(Table1[[#This Row],[B]],Table1[[#This Row],[Atomic Constraints]],Table1[[#This Row],[Soft Atomic Constraints]],Table1[[#This Row],[Disjunctive Constraints]],Table1[[#This Row],[Direct Successors]])</f>
        <v>642</v>
      </c>
      <c r="J111" s="19" t="s">
        <v>81</v>
      </c>
      <c r="K111" s="21" t="n">
        <v>3545990</v>
      </c>
      <c r="L111" s="21" t="n">
        <v>301.9611887</v>
      </c>
      <c r="M111" s="19" t="s">
        <v>81</v>
      </c>
      <c r="N111" s="21" t="n">
        <v>712107</v>
      </c>
      <c r="O111" s="21" t="n">
        <v>302.1034482</v>
      </c>
      <c r="P111" s="19" t="s">
        <v>101</v>
      </c>
      <c r="Q111" s="21" t="n">
        <v>178868</v>
      </c>
      <c r="R111" s="21" t="n">
        <v>28.3009999999995</v>
      </c>
      <c r="S111" s="19" t="s">
        <v>101</v>
      </c>
      <c r="T111" s="21" t="n">
        <v>178868</v>
      </c>
      <c r="U111" s="21" t="n">
        <v>16.8574391</v>
      </c>
      <c r="V111" s="19" t="s">
        <v>101</v>
      </c>
      <c r="W111" s="21" t="n">
        <v>178868</v>
      </c>
      <c r="X111" s="21" t="n">
        <v>12.8382822</v>
      </c>
      <c r="Y111" s="23" t="s">
        <v>80</v>
      </c>
      <c r="Z111" s="23" t="n">
        <v>-178809</v>
      </c>
      <c r="AA111" s="21" t="n">
        <v>300.1149434</v>
      </c>
      <c r="AB111" s="23" t="s">
        <v>81</v>
      </c>
      <c r="AC111" s="23" t="n">
        <v>3877166</v>
      </c>
      <c r="AD111" s="21" t="n">
        <v>313.6280311</v>
      </c>
      <c r="AE111" s="23" t="s">
        <v>81</v>
      </c>
      <c r="AF111" s="23" t="n">
        <v>705829</v>
      </c>
      <c r="AG111" s="21" t="n">
        <v>300.1070464</v>
      </c>
      <c r="AH111" s="19" t="s">
        <v>80</v>
      </c>
      <c r="AI111" s="21" t="n">
        <v>-178809</v>
      </c>
      <c r="AJ111" s="21" t="n">
        <v>300.0536616</v>
      </c>
      <c r="AK111" s="23" t="s">
        <v>80</v>
      </c>
      <c r="AL111" s="23" t="n">
        <v>-178809</v>
      </c>
      <c r="AM111" s="21" t="n">
        <v>300.0628906</v>
      </c>
      <c r="AN111" s="19" t="s">
        <v>80</v>
      </c>
      <c r="AO111" s="21" t="n">
        <v>-178809</v>
      </c>
      <c r="AP111" s="23" t="n">
        <v>300.0630604</v>
      </c>
      <c r="AQ111" s="23" t="s">
        <v>80</v>
      </c>
      <c r="AR111" s="23" t="n">
        <v>-178809</v>
      </c>
      <c r="AS111" s="21" t="n">
        <v>300.0556751</v>
      </c>
      <c r="AT111" s="19" t="s">
        <v>80</v>
      </c>
      <c r="AU111" s="21" t="n">
        <v>-178809</v>
      </c>
      <c r="AV111" s="23" t="n">
        <v>300.0562303</v>
      </c>
      <c r="AW111" s="23" t="s">
        <v>80</v>
      </c>
      <c r="AX111" s="23" t="n">
        <v>-178809</v>
      </c>
      <c r="AY111" s="21" t="n">
        <v>300.0479214</v>
      </c>
      <c r="AZ111" s="23" t="s">
        <v>101</v>
      </c>
      <c r="BA111" s="23" t="n">
        <v>178868</v>
      </c>
      <c r="BB111" s="21" t="n">
        <v>149.29396</v>
      </c>
      <c r="BC111" s="19" t="s">
        <v>80</v>
      </c>
      <c r="BD111" s="21" t="n">
        <v>-178809</v>
      </c>
      <c r="BE111" s="23" t="n">
        <v>300.4256807</v>
      </c>
      <c r="BF111" s="23" t="s">
        <v>81</v>
      </c>
      <c r="BG111" s="23" t="n">
        <v>178868</v>
      </c>
      <c r="BH111" s="21" t="n">
        <v>300.1723364</v>
      </c>
      <c r="BI111" s="23" t="s">
        <v>80</v>
      </c>
      <c r="BJ111" s="21" t="n">
        <v>-178809</v>
      </c>
      <c r="BK111" s="23" t="n">
        <v>306.1840153</v>
      </c>
      <c r="BL111" s="23" t="s">
        <v>80</v>
      </c>
      <c r="BM111" s="23" t="n">
        <v>-178809</v>
      </c>
      <c r="BN111" s="21" t="n">
        <v>306.0999902</v>
      </c>
      <c r="BO111" s="19" t="s">
        <v>101</v>
      </c>
      <c r="BP111" s="21" t="n">
        <v>178868</v>
      </c>
      <c r="BQ111" s="21" t="n">
        <v>11.7469999999994</v>
      </c>
      <c r="BR111" s="25" t="s">
        <v>81</v>
      </c>
      <c r="BS111" s="21" t="n">
        <v>2842852</v>
      </c>
      <c r="BT111" s="21" t="n">
        <v>301.9470273</v>
      </c>
      <c r="BU111" s="25" t="s">
        <v>101</v>
      </c>
      <c r="BV111" s="21" t="n">
        <v>178868</v>
      </c>
      <c r="BW111" s="21" t="n">
        <v>38.2470791</v>
      </c>
      <c r="BX111" s="21" t="s">
        <v>101</v>
      </c>
      <c r="BY111" s="21" t="n">
        <v>178868</v>
      </c>
      <c r="BZ111" s="21" t="n">
        <v>21.5453815</v>
      </c>
    </row>
    <row r="112" customFormat="false" ht="15" hidden="false" customHeight="false" outlineLevel="0" collapsed="false">
      <c r="A112" s="27" t="s">
        <v>192</v>
      </c>
      <c r="B112" s="19" t="n">
        <v>48</v>
      </c>
      <c r="C112" s="21" t="n">
        <v>24</v>
      </c>
      <c r="D112" s="19" t="n">
        <v>299</v>
      </c>
      <c r="E112" s="21" t="n">
        <v>31</v>
      </c>
      <c r="F112" s="19" t="n">
        <v>27</v>
      </c>
      <c r="G112" s="21" t="n">
        <v>0</v>
      </c>
      <c r="H112" s="21" t="n">
        <f aca="false">B112-PRODUCT(2,C112)</f>
        <v>0</v>
      </c>
      <c r="I112" s="21" t="n">
        <f aca="false">SUM(Table1[[#This Row],[B]],Table1[[#This Row],[Atomic Constraints]],Table1[[#This Row],[Soft Atomic Constraints]],Table1[[#This Row],[Disjunctive Constraints]],Table1[[#This Row],[Direct Successors]])</f>
        <v>381</v>
      </c>
      <c r="J112" s="19" t="s">
        <v>81</v>
      </c>
      <c r="K112" s="21" t="n">
        <v>1692783</v>
      </c>
      <c r="L112" s="21" t="n">
        <v>301.8907047</v>
      </c>
      <c r="M112" s="19" t="s">
        <v>81</v>
      </c>
      <c r="N112" s="21" t="n">
        <v>1678425</v>
      </c>
      <c r="O112" s="21" t="n">
        <v>301.8365791</v>
      </c>
      <c r="P112" s="31" t="s">
        <v>81</v>
      </c>
      <c r="Q112" s="31" t="n">
        <v>557959</v>
      </c>
      <c r="R112" s="31" t="n">
        <v>300.080000000009</v>
      </c>
      <c r="S112" s="19" t="s">
        <v>101</v>
      </c>
      <c r="T112" s="21" t="n">
        <v>557959</v>
      </c>
      <c r="U112" s="21" t="n">
        <v>24.1018771</v>
      </c>
      <c r="V112" s="19" t="s">
        <v>101</v>
      </c>
      <c r="W112" s="21" t="n">
        <v>557959</v>
      </c>
      <c r="X112" s="21" t="n">
        <v>16.5833297</v>
      </c>
      <c r="Y112" s="23" t="s">
        <v>80</v>
      </c>
      <c r="Z112" s="23" t="n">
        <v>-112945</v>
      </c>
      <c r="AA112" s="21" t="n">
        <v>300.1403388</v>
      </c>
      <c r="AB112" s="23" t="s">
        <v>80</v>
      </c>
      <c r="AC112" s="23" t="n">
        <v>-112945</v>
      </c>
      <c r="AD112" s="21" t="n">
        <v>300.2923716</v>
      </c>
      <c r="AE112" s="23" t="s">
        <v>81</v>
      </c>
      <c r="AF112" s="23" t="n">
        <v>1668822</v>
      </c>
      <c r="AG112" s="21" t="n">
        <v>300.0922131</v>
      </c>
      <c r="AH112" s="19" t="s">
        <v>80</v>
      </c>
      <c r="AI112" s="21" t="n">
        <v>-112945</v>
      </c>
      <c r="AJ112" s="21" t="n">
        <v>302.1754327</v>
      </c>
      <c r="AK112" s="23" t="s">
        <v>80</v>
      </c>
      <c r="AL112" s="23" t="n">
        <v>-112945</v>
      </c>
      <c r="AM112" s="21" t="n">
        <v>300.0543862</v>
      </c>
      <c r="AN112" s="19" t="s">
        <v>80</v>
      </c>
      <c r="AO112" s="21" t="n">
        <v>-112945</v>
      </c>
      <c r="AP112" s="23" t="n">
        <v>300.0543162</v>
      </c>
      <c r="AQ112" s="23" t="s">
        <v>80</v>
      </c>
      <c r="AR112" s="23" t="n">
        <v>-112945</v>
      </c>
      <c r="AS112" s="21" t="n">
        <v>300.0435061</v>
      </c>
      <c r="AT112" s="19" t="s">
        <v>80</v>
      </c>
      <c r="AU112" s="21" t="n">
        <v>-112945</v>
      </c>
      <c r="AV112" s="23" t="n">
        <v>300.046028</v>
      </c>
      <c r="AW112" s="23" t="s">
        <v>80</v>
      </c>
      <c r="AX112" s="23" t="n">
        <v>-112945</v>
      </c>
      <c r="AY112" s="21" t="n">
        <v>300.0443916</v>
      </c>
      <c r="AZ112" s="23" t="s">
        <v>80</v>
      </c>
      <c r="BA112" s="23" t="n">
        <v>-112945</v>
      </c>
      <c r="BB112" s="21" t="n">
        <v>300.3645325</v>
      </c>
      <c r="BC112" s="19" t="s">
        <v>80</v>
      </c>
      <c r="BD112" s="21" t="n">
        <v>-112945</v>
      </c>
      <c r="BE112" s="23" t="n">
        <v>300.1094544</v>
      </c>
      <c r="BF112" s="23" t="s">
        <v>80</v>
      </c>
      <c r="BG112" s="23" t="n">
        <v>-112945</v>
      </c>
      <c r="BH112" s="21" t="n">
        <v>300.185744</v>
      </c>
      <c r="BI112" s="23" t="s">
        <v>80</v>
      </c>
      <c r="BJ112" s="21" t="n">
        <v>-112945</v>
      </c>
      <c r="BK112" s="23" t="n">
        <v>306.1326705</v>
      </c>
      <c r="BL112" s="23" t="s">
        <v>80</v>
      </c>
      <c r="BM112" s="23" t="n">
        <v>-112945</v>
      </c>
      <c r="BN112" s="21" t="n">
        <v>306.0935788</v>
      </c>
      <c r="BO112" s="19" t="s">
        <v>81</v>
      </c>
      <c r="BP112" s="21" t="n">
        <v>557959</v>
      </c>
      <c r="BQ112" s="21" t="n">
        <v>300.135000000002</v>
      </c>
      <c r="BR112" s="25" t="s">
        <v>81</v>
      </c>
      <c r="BS112" s="21" t="n">
        <v>1911764</v>
      </c>
      <c r="BT112" s="21" t="n">
        <v>301.8733348</v>
      </c>
      <c r="BU112" s="25" t="s">
        <v>101</v>
      </c>
      <c r="BV112" s="21" t="n">
        <v>557959</v>
      </c>
      <c r="BW112" s="21" t="n">
        <v>40.8707772</v>
      </c>
      <c r="BX112" s="21" t="s">
        <v>101</v>
      </c>
      <c r="BY112" s="21" t="n">
        <v>557959</v>
      </c>
      <c r="BZ112" s="21" t="n">
        <v>21.1728018</v>
      </c>
    </row>
    <row r="113" customFormat="false" ht="15" hidden="false" customHeight="false" outlineLevel="0" collapsed="false">
      <c r="A113" s="27" t="s">
        <v>193</v>
      </c>
      <c r="B113" s="19" t="n">
        <v>46</v>
      </c>
      <c r="C113" s="21" t="n">
        <v>23</v>
      </c>
      <c r="D113" s="19" t="n">
        <v>231</v>
      </c>
      <c r="E113" s="21" t="n">
        <v>27</v>
      </c>
      <c r="F113" s="19" t="n">
        <v>16</v>
      </c>
      <c r="G113" s="21" t="n">
        <v>0</v>
      </c>
      <c r="H113" s="21" t="n">
        <f aca="false">B113-PRODUCT(2,C113)</f>
        <v>0</v>
      </c>
      <c r="I113" s="21" t="n">
        <f aca="false">SUM(Table1[[#This Row],[B]],Table1[[#This Row],[Atomic Constraints]],Table1[[#This Row],[Soft Atomic Constraints]],Table1[[#This Row],[Disjunctive Constraints]],Table1[[#This Row],[Direct Successors]])</f>
        <v>297</v>
      </c>
      <c r="J113" s="19" t="s">
        <v>81</v>
      </c>
      <c r="K113" s="21" t="n">
        <v>1190676</v>
      </c>
      <c r="L113" s="21" t="n">
        <v>301.7601107</v>
      </c>
      <c r="M113" s="19" t="s">
        <v>81</v>
      </c>
      <c r="N113" s="21" t="n">
        <v>986892</v>
      </c>
      <c r="O113" s="21" t="n">
        <v>301.7615094</v>
      </c>
      <c r="P113" s="31" t="s">
        <v>81</v>
      </c>
      <c r="Q113" s="31" t="n">
        <v>196890</v>
      </c>
      <c r="R113" s="31" t="n">
        <v>300.103000000003</v>
      </c>
      <c r="S113" s="19" t="s">
        <v>101</v>
      </c>
      <c r="T113" s="21" t="n">
        <v>196890</v>
      </c>
      <c r="U113" s="21" t="n">
        <v>22.4854095</v>
      </c>
      <c r="V113" s="19" t="s">
        <v>101</v>
      </c>
      <c r="W113" s="21" t="n">
        <v>196890</v>
      </c>
      <c r="X113" s="21" t="n">
        <v>17.2410355</v>
      </c>
      <c r="Y113" s="23" t="s">
        <v>81</v>
      </c>
      <c r="Z113" s="23" t="n">
        <v>196890</v>
      </c>
      <c r="AA113" s="21" t="n">
        <v>300.1384423</v>
      </c>
      <c r="AB113" s="23" t="s">
        <v>80</v>
      </c>
      <c r="AC113" s="23" t="n">
        <v>-99499</v>
      </c>
      <c r="AD113" s="21" t="n">
        <v>300.1236804</v>
      </c>
      <c r="AE113" s="23" t="s">
        <v>81</v>
      </c>
      <c r="AF113" s="23" t="n">
        <v>685820</v>
      </c>
      <c r="AG113" s="21" t="n">
        <v>300.0810009</v>
      </c>
      <c r="AH113" s="19" t="s">
        <v>80</v>
      </c>
      <c r="AI113" s="21" t="n">
        <v>-99499</v>
      </c>
      <c r="AJ113" s="21" t="n">
        <v>300.0423843</v>
      </c>
      <c r="AK113" s="23" t="s">
        <v>80</v>
      </c>
      <c r="AL113" s="23" t="n">
        <v>-99499</v>
      </c>
      <c r="AM113" s="21" t="n">
        <v>300.0518345</v>
      </c>
      <c r="AN113" s="19" t="s">
        <v>80</v>
      </c>
      <c r="AO113" s="21" t="n">
        <v>-99499</v>
      </c>
      <c r="AP113" s="23" t="n">
        <v>300.0387524</v>
      </c>
      <c r="AQ113" s="23" t="s">
        <v>80</v>
      </c>
      <c r="AR113" s="23" t="n">
        <v>-99499</v>
      </c>
      <c r="AS113" s="21" t="n">
        <v>300.0503473</v>
      </c>
      <c r="AT113" s="19" t="s">
        <v>80</v>
      </c>
      <c r="AU113" s="21" t="n">
        <v>-99499</v>
      </c>
      <c r="AV113" s="23" t="n">
        <v>300.0522485</v>
      </c>
      <c r="AW113" s="23" t="s">
        <v>80</v>
      </c>
      <c r="AX113" s="23" t="n">
        <v>-99499</v>
      </c>
      <c r="AY113" s="21" t="n">
        <v>300.0429766</v>
      </c>
      <c r="AZ113" s="23" t="s">
        <v>81</v>
      </c>
      <c r="BA113" s="23" t="n">
        <v>1484197</v>
      </c>
      <c r="BB113" s="21" t="n">
        <v>300.073092</v>
      </c>
      <c r="BC113" s="19" t="s">
        <v>81</v>
      </c>
      <c r="BD113" s="21" t="n">
        <v>1276557</v>
      </c>
      <c r="BE113" s="23" t="n">
        <v>300.1543474</v>
      </c>
      <c r="BF113" s="23" t="s">
        <v>81</v>
      </c>
      <c r="BG113" s="23" t="n">
        <v>1472290</v>
      </c>
      <c r="BH113" s="21" t="n">
        <v>300.0853888</v>
      </c>
      <c r="BI113" s="23" t="s">
        <v>80</v>
      </c>
      <c r="BJ113" s="21" t="n">
        <v>-99499</v>
      </c>
      <c r="BK113" s="23" t="n">
        <v>306.0692561</v>
      </c>
      <c r="BL113" s="23" t="s">
        <v>80</v>
      </c>
      <c r="BM113" s="23" t="n">
        <v>-99499</v>
      </c>
      <c r="BN113" s="21" t="n">
        <v>306.3781456</v>
      </c>
      <c r="BO113" s="19" t="s">
        <v>81</v>
      </c>
      <c r="BP113" s="21" t="n">
        <v>196890</v>
      </c>
      <c r="BQ113" s="21" t="n">
        <v>300.102000000006</v>
      </c>
      <c r="BR113" s="25" t="s">
        <v>81</v>
      </c>
      <c r="BS113" s="21" t="n">
        <v>1670547</v>
      </c>
      <c r="BT113" s="21" t="n">
        <v>301.7655107</v>
      </c>
      <c r="BU113" s="25" t="s">
        <v>101</v>
      </c>
      <c r="BV113" s="21" t="n">
        <v>196890</v>
      </c>
      <c r="BW113" s="21" t="n">
        <v>29.7433</v>
      </c>
      <c r="BX113" s="21" t="s">
        <v>101</v>
      </c>
      <c r="BY113" s="21" t="n">
        <v>196890</v>
      </c>
      <c r="BZ113" s="21" t="n">
        <v>20.6068523</v>
      </c>
    </row>
    <row r="114" customFormat="false" ht="15" hidden="false" customHeight="false" outlineLevel="0" collapsed="false">
      <c r="A114" s="27" t="s">
        <v>194</v>
      </c>
      <c r="B114" s="19" t="n">
        <v>54</v>
      </c>
      <c r="C114" s="21" t="n">
        <v>27</v>
      </c>
      <c r="D114" s="19" t="n">
        <v>301</v>
      </c>
      <c r="E114" s="21" t="n">
        <v>33</v>
      </c>
      <c r="F114" s="19" t="n">
        <v>62</v>
      </c>
      <c r="G114" s="21" t="n">
        <v>28</v>
      </c>
      <c r="H114" s="21" t="n">
        <f aca="false">B114-PRODUCT(2,C114)</f>
        <v>0</v>
      </c>
      <c r="I114" s="21" t="n">
        <f aca="false">SUM(Table1[[#This Row],[B]],Table1[[#This Row],[Atomic Constraints]],Table1[[#This Row],[Soft Atomic Constraints]],Table1[[#This Row],[Disjunctive Constraints]],Table1[[#This Row],[Direct Successors]])</f>
        <v>451</v>
      </c>
      <c r="J114" s="19" t="s">
        <v>101</v>
      </c>
      <c r="K114" s="21" t="n">
        <v>10</v>
      </c>
      <c r="L114" s="21" t="n">
        <v>78.2258869</v>
      </c>
      <c r="M114" s="19" t="s">
        <v>81</v>
      </c>
      <c r="N114" s="21" t="n">
        <v>160496</v>
      </c>
      <c r="O114" s="21" t="n">
        <v>302.2968829</v>
      </c>
      <c r="P114" s="31" t="s">
        <v>81</v>
      </c>
      <c r="Q114" s="31" t="n">
        <v>10</v>
      </c>
      <c r="R114" s="31" t="n">
        <v>300.040000000001</v>
      </c>
      <c r="S114" s="19" t="s">
        <v>101</v>
      </c>
      <c r="T114" s="21" t="n">
        <v>10</v>
      </c>
      <c r="U114" s="21" t="n">
        <v>26.4950558</v>
      </c>
      <c r="V114" s="19" t="s">
        <v>101</v>
      </c>
      <c r="W114" s="21" t="n">
        <v>10</v>
      </c>
      <c r="X114" s="21" t="n">
        <v>25.9747263</v>
      </c>
      <c r="Y114" s="23" t="s">
        <v>101</v>
      </c>
      <c r="Z114" s="23" t="n">
        <v>10</v>
      </c>
      <c r="AA114" s="21" t="n">
        <v>147.8931961</v>
      </c>
      <c r="AB114" s="23" t="s">
        <v>80</v>
      </c>
      <c r="AC114" s="23" t="n">
        <v>-160435</v>
      </c>
      <c r="AD114" s="21" t="n">
        <v>300.4658294</v>
      </c>
      <c r="AE114" s="23" t="s">
        <v>101</v>
      </c>
      <c r="AF114" s="23" t="n">
        <v>10</v>
      </c>
      <c r="AG114" s="21" t="n">
        <v>36.9485285</v>
      </c>
      <c r="AH114" s="19" t="s">
        <v>80</v>
      </c>
      <c r="AI114" s="21" t="n">
        <v>-160435</v>
      </c>
      <c r="AJ114" s="21" t="n">
        <v>300.0610472</v>
      </c>
      <c r="AK114" s="23" t="s">
        <v>80</v>
      </c>
      <c r="AL114" s="23" t="n">
        <v>-160435</v>
      </c>
      <c r="AM114" s="21" t="n">
        <v>300.0651684</v>
      </c>
      <c r="AN114" s="19" t="s">
        <v>80</v>
      </c>
      <c r="AO114" s="21" t="n">
        <v>-160435</v>
      </c>
      <c r="AP114" s="23" t="n">
        <v>300.0506003</v>
      </c>
      <c r="AQ114" s="23" t="s">
        <v>80</v>
      </c>
      <c r="AR114" s="23" t="n">
        <v>-160435</v>
      </c>
      <c r="AS114" s="21" t="n">
        <v>300.0621915</v>
      </c>
      <c r="AT114" s="19" t="s">
        <v>80</v>
      </c>
      <c r="AU114" s="21" t="n">
        <v>-160435</v>
      </c>
      <c r="AV114" s="23" t="n">
        <v>300.0620976</v>
      </c>
      <c r="AW114" s="23" t="s">
        <v>80</v>
      </c>
      <c r="AX114" s="23" t="n">
        <v>-160435</v>
      </c>
      <c r="AY114" s="21" t="n">
        <v>300.0583419</v>
      </c>
      <c r="AZ114" s="23" t="s">
        <v>80</v>
      </c>
      <c r="BA114" s="23" t="n">
        <v>-160435</v>
      </c>
      <c r="BB114" s="21" t="n">
        <v>300.076202</v>
      </c>
      <c r="BC114" s="19" t="s">
        <v>80</v>
      </c>
      <c r="BD114" s="21" t="n">
        <v>-160435</v>
      </c>
      <c r="BE114" s="23" t="n">
        <v>300.8869457</v>
      </c>
      <c r="BF114" s="23" t="s">
        <v>80</v>
      </c>
      <c r="BG114" s="23" t="n">
        <v>-160435</v>
      </c>
      <c r="BH114" s="21" t="n">
        <v>300.2536639</v>
      </c>
      <c r="BI114" s="23" t="s">
        <v>80</v>
      </c>
      <c r="BJ114" s="21" t="n">
        <v>-160435</v>
      </c>
      <c r="BK114" s="23" t="n">
        <v>306.0995057</v>
      </c>
      <c r="BL114" s="23" t="s">
        <v>80</v>
      </c>
      <c r="BM114" s="23" t="n">
        <v>-160435</v>
      </c>
      <c r="BN114" s="21" t="n">
        <v>306.1389838</v>
      </c>
      <c r="BO114" s="19" t="s">
        <v>81</v>
      </c>
      <c r="BP114" s="21" t="n">
        <v>10</v>
      </c>
      <c r="BQ114" s="21" t="n">
        <v>300.067999999999</v>
      </c>
      <c r="BR114" s="25" t="s">
        <v>81</v>
      </c>
      <c r="BS114" s="21" t="n">
        <v>160495</v>
      </c>
      <c r="BT114" s="21" t="n">
        <v>302.3572355</v>
      </c>
      <c r="BU114" s="25" t="s">
        <v>101</v>
      </c>
      <c r="BV114" s="21" t="n">
        <v>10</v>
      </c>
      <c r="BW114" s="21" t="n">
        <v>28.3386493</v>
      </c>
      <c r="BX114" s="21" t="s">
        <v>101</v>
      </c>
      <c r="BY114" s="21" t="n">
        <v>10</v>
      </c>
      <c r="BZ114" s="21" t="n">
        <v>20.3670738</v>
      </c>
    </row>
    <row r="115" customFormat="false" ht="15" hidden="false" customHeight="false" outlineLevel="0" collapsed="false">
      <c r="A115" s="27" t="s">
        <v>195</v>
      </c>
      <c r="B115" s="19" t="n">
        <v>44</v>
      </c>
      <c r="C115" s="21" t="n">
        <v>22</v>
      </c>
      <c r="D115" s="19" t="n">
        <v>195</v>
      </c>
      <c r="E115" s="21" t="n">
        <v>30</v>
      </c>
      <c r="F115" s="19" t="n">
        <v>24</v>
      </c>
      <c r="G115" s="21" t="n">
        <v>3</v>
      </c>
      <c r="H115" s="21" t="n">
        <f aca="false">B115-PRODUCT(2,C115)</f>
        <v>0</v>
      </c>
      <c r="I115" s="21" t="n">
        <f aca="false">SUM(Table1[[#This Row],[B]],Table1[[#This Row],[Atomic Constraints]],Table1[[#This Row],[Soft Atomic Constraints]],Table1[[#This Row],[Disjunctive Constraints]],Table1[[#This Row],[Direct Successors]])</f>
        <v>274</v>
      </c>
      <c r="J115" s="19" t="s">
        <v>101</v>
      </c>
      <c r="K115" s="21" t="n">
        <v>172398</v>
      </c>
      <c r="L115" s="21" t="n">
        <v>290.8312432</v>
      </c>
      <c r="M115" s="19" t="s">
        <v>81</v>
      </c>
      <c r="N115" s="21" t="n">
        <v>257674</v>
      </c>
      <c r="O115" s="21" t="n">
        <v>301.7679941</v>
      </c>
      <c r="P115" s="19" t="s">
        <v>101</v>
      </c>
      <c r="Q115" s="21" t="n">
        <v>172398</v>
      </c>
      <c r="R115" s="21" t="n">
        <v>183.812999999998</v>
      </c>
      <c r="S115" s="19" t="s">
        <v>101</v>
      </c>
      <c r="T115" s="21" t="n">
        <v>172398</v>
      </c>
      <c r="U115" s="21" t="n">
        <v>17.4173639</v>
      </c>
      <c r="V115" s="19" t="s">
        <v>101</v>
      </c>
      <c r="W115" s="21" t="n">
        <v>172398</v>
      </c>
      <c r="X115" s="21" t="n">
        <v>16.7318155</v>
      </c>
      <c r="Y115" s="23" t="s">
        <v>81</v>
      </c>
      <c r="Z115" s="23" t="n">
        <v>172398</v>
      </c>
      <c r="AA115" s="21" t="n">
        <v>300.1048061</v>
      </c>
      <c r="AB115" s="23" t="s">
        <v>80</v>
      </c>
      <c r="AC115" s="23" t="n">
        <v>-87165</v>
      </c>
      <c r="AD115" s="21" t="n">
        <v>300.2392081</v>
      </c>
      <c r="AE115" s="23" t="s">
        <v>81</v>
      </c>
      <c r="AF115" s="23" t="n">
        <v>515247</v>
      </c>
      <c r="AG115" s="21" t="n">
        <v>300.0857287</v>
      </c>
      <c r="AH115" s="19" t="s">
        <v>80</v>
      </c>
      <c r="AI115" s="21" t="n">
        <v>-87165</v>
      </c>
      <c r="AJ115" s="21" t="n">
        <v>300.0429283</v>
      </c>
      <c r="AK115" s="23" t="s">
        <v>80</v>
      </c>
      <c r="AL115" s="23" t="n">
        <v>-87165</v>
      </c>
      <c r="AM115" s="21" t="n">
        <v>300.0411266</v>
      </c>
      <c r="AN115" s="19" t="s">
        <v>80</v>
      </c>
      <c r="AO115" s="21" t="n">
        <v>-87165</v>
      </c>
      <c r="AP115" s="23" t="n">
        <v>300.1316296</v>
      </c>
      <c r="AQ115" s="23" t="s">
        <v>80</v>
      </c>
      <c r="AR115" s="23" t="n">
        <v>-87165</v>
      </c>
      <c r="AS115" s="21" t="n">
        <v>300.0458737</v>
      </c>
      <c r="AT115" s="19" t="s">
        <v>80</v>
      </c>
      <c r="AU115" s="21" t="n">
        <v>-87165</v>
      </c>
      <c r="AV115" s="23" t="n">
        <v>300.0517628</v>
      </c>
      <c r="AW115" s="23" t="s">
        <v>80</v>
      </c>
      <c r="AX115" s="23" t="n">
        <v>-87165</v>
      </c>
      <c r="AY115" s="21" t="n">
        <v>300.0488629</v>
      </c>
      <c r="AZ115" s="23" t="s">
        <v>81</v>
      </c>
      <c r="BA115" s="23" t="n">
        <v>257849</v>
      </c>
      <c r="BB115" s="21" t="n">
        <v>300.1032594</v>
      </c>
      <c r="BC115" s="19" t="s">
        <v>81</v>
      </c>
      <c r="BD115" s="21" t="n">
        <v>1288379</v>
      </c>
      <c r="BE115" s="23" t="n">
        <v>300.0989343</v>
      </c>
      <c r="BF115" s="23" t="s">
        <v>101</v>
      </c>
      <c r="BG115" s="23" t="n">
        <v>172398</v>
      </c>
      <c r="BH115" s="21" t="n">
        <v>213.5410208</v>
      </c>
      <c r="BI115" s="23" t="s">
        <v>80</v>
      </c>
      <c r="BJ115" s="21" t="n">
        <v>-87165</v>
      </c>
      <c r="BK115" s="23" t="n">
        <v>306.438614</v>
      </c>
      <c r="BL115" s="23" t="s">
        <v>80</v>
      </c>
      <c r="BM115" s="23" t="n">
        <v>-87165</v>
      </c>
      <c r="BN115" s="21" t="n">
        <v>306.0982104</v>
      </c>
      <c r="BO115" s="19" t="s">
        <v>101</v>
      </c>
      <c r="BP115" s="21" t="n">
        <v>172398</v>
      </c>
      <c r="BQ115" s="21" t="n">
        <v>109.196</v>
      </c>
      <c r="BR115" s="25" t="s">
        <v>81</v>
      </c>
      <c r="BS115" s="21" t="n">
        <v>1466710</v>
      </c>
      <c r="BT115" s="21" t="n">
        <v>301.6696112</v>
      </c>
      <c r="BU115" s="25" t="s">
        <v>101</v>
      </c>
      <c r="BV115" s="21" t="n">
        <v>172398</v>
      </c>
      <c r="BW115" s="21" t="n">
        <v>30.670594</v>
      </c>
      <c r="BX115" s="21" t="s">
        <v>101</v>
      </c>
      <c r="BY115" s="21" t="n">
        <v>172398</v>
      </c>
      <c r="BZ115" s="21" t="n">
        <v>19.5851989</v>
      </c>
    </row>
    <row r="116" customFormat="false" ht="15" hidden="false" customHeight="false" outlineLevel="0" collapsed="false">
      <c r="A116" s="27" t="s">
        <v>196</v>
      </c>
      <c r="B116" s="19" t="n">
        <v>49</v>
      </c>
      <c r="C116" s="21" t="n">
        <v>24</v>
      </c>
      <c r="D116" s="19" t="n">
        <v>343</v>
      </c>
      <c r="E116" s="21" t="n">
        <v>31</v>
      </c>
      <c r="F116" s="19" t="n">
        <v>31</v>
      </c>
      <c r="G116" s="21" t="n">
        <v>3</v>
      </c>
      <c r="H116" s="21" t="n">
        <f aca="false">B116-PRODUCT(2,C116)</f>
        <v>1</v>
      </c>
      <c r="I116" s="21" t="n">
        <f aca="false">SUM(Table1[[#This Row],[B]],Table1[[#This Row],[Atomic Constraints]],Table1[[#This Row],[Soft Atomic Constraints]],Table1[[#This Row],[Disjunctive Constraints]],Table1[[#This Row],[Direct Successors]])</f>
        <v>432</v>
      </c>
      <c r="J116" s="19" t="s">
        <v>101</v>
      </c>
      <c r="K116" s="21" t="n">
        <v>6</v>
      </c>
      <c r="L116" s="21" t="n">
        <v>26.2983539</v>
      </c>
      <c r="M116" s="19" t="s">
        <v>101</v>
      </c>
      <c r="N116" s="21" t="n">
        <v>6</v>
      </c>
      <c r="O116" s="21" t="n">
        <v>280.7304021</v>
      </c>
      <c r="P116" s="19" t="s">
        <v>101</v>
      </c>
      <c r="Q116" s="21" t="n">
        <v>6</v>
      </c>
      <c r="R116" s="21" t="n">
        <v>43.0570000000007</v>
      </c>
      <c r="S116" s="19" t="s">
        <v>101</v>
      </c>
      <c r="T116" s="21" t="n">
        <v>6</v>
      </c>
      <c r="U116" s="21" t="n">
        <v>15.8313457</v>
      </c>
      <c r="V116" s="19" t="s">
        <v>101</v>
      </c>
      <c r="W116" s="21" t="n">
        <v>6</v>
      </c>
      <c r="X116" s="21" t="n">
        <v>17.1084046</v>
      </c>
      <c r="Y116" s="23" t="s">
        <v>101</v>
      </c>
      <c r="Z116" s="23" t="n">
        <v>6</v>
      </c>
      <c r="AA116" s="21" t="n">
        <v>61.4372184</v>
      </c>
      <c r="AB116" s="23" t="s">
        <v>81</v>
      </c>
      <c r="AC116" s="23" t="n">
        <v>1895184</v>
      </c>
      <c r="AD116" s="21" t="n">
        <v>300.4373666</v>
      </c>
      <c r="AE116" s="23" t="s">
        <v>101</v>
      </c>
      <c r="AF116" s="23" t="n">
        <v>6</v>
      </c>
      <c r="AG116" s="21" t="n">
        <v>72.6345218</v>
      </c>
      <c r="AH116" s="19" t="s">
        <v>80</v>
      </c>
      <c r="AI116" s="21" t="n">
        <v>-120100</v>
      </c>
      <c r="AJ116" s="21" t="n">
        <v>300.0554712</v>
      </c>
      <c r="AK116" s="23" t="s">
        <v>80</v>
      </c>
      <c r="AL116" s="23" t="n">
        <v>-120100</v>
      </c>
      <c r="AM116" s="21" t="n">
        <v>300.051223</v>
      </c>
      <c r="AN116" s="19" t="s">
        <v>80</v>
      </c>
      <c r="AO116" s="21" t="n">
        <v>-120100</v>
      </c>
      <c r="AP116" s="23" t="n">
        <v>300.0452577</v>
      </c>
      <c r="AQ116" s="23" t="s">
        <v>80</v>
      </c>
      <c r="AR116" s="23" t="n">
        <v>-120100</v>
      </c>
      <c r="AS116" s="21" t="n">
        <v>300.0553407</v>
      </c>
      <c r="AT116" s="19" t="s">
        <v>80</v>
      </c>
      <c r="AU116" s="21" t="n">
        <v>-120100</v>
      </c>
      <c r="AV116" s="23" t="n">
        <v>300.0442441</v>
      </c>
      <c r="AW116" s="23" t="s">
        <v>80</v>
      </c>
      <c r="AX116" s="23" t="n">
        <v>-120100</v>
      </c>
      <c r="AY116" s="21" t="n">
        <v>300.0569087</v>
      </c>
      <c r="AZ116" s="23" t="s">
        <v>80</v>
      </c>
      <c r="BA116" s="23" t="n">
        <v>-120100</v>
      </c>
      <c r="BB116" s="21" t="n">
        <v>300.1161664</v>
      </c>
      <c r="BC116" s="19" t="s">
        <v>80</v>
      </c>
      <c r="BD116" s="21" t="n">
        <v>-120100</v>
      </c>
      <c r="BE116" s="23" t="n">
        <v>300.071654</v>
      </c>
      <c r="BF116" s="23" t="s">
        <v>101</v>
      </c>
      <c r="BG116" s="23" t="n">
        <v>6</v>
      </c>
      <c r="BH116" s="21" t="n">
        <v>198.6181452</v>
      </c>
      <c r="BI116" s="23" t="s">
        <v>80</v>
      </c>
      <c r="BJ116" s="21" t="n">
        <v>-120100</v>
      </c>
      <c r="BK116" s="23" t="n">
        <v>306.186468</v>
      </c>
      <c r="BL116" s="23" t="s">
        <v>80</v>
      </c>
      <c r="BM116" s="23" t="n">
        <v>-120100</v>
      </c>
      <c r="BN116" s="21" t="n">
        <v>306.1112467</v>
      </c>
      <c r="BO116" s="19" t="s">
        <v>101</v>
      </c>
      <c r="BP116" s="21" t="n">
        <v>6</v>
      </c>
      <c r="BQ116" s="21" t="n">
        <v>4.45599999999831</v>
      </c>
      <c r="BR116" s="25" t="s">
        <v>81</v>
      </c>
      <c r="BS116" s="21" t="n">
        <v>2258513</v>
      </c>
      <c r="BT116" s="21" t="n">
        <v>301.8631078</v>
      </c>
      <c r="BU116" s="25" t="s">
        <v>101</v>
      </c>
      <c r="BV116" s="21" t="n">
        <v>6</v>
      </c>
      <c r="BW116" s="21" t="n">
        <v>32.6009606</v>
      </c>
      <c r="BX116" s="21" t="s">
        <v>101</v>
      </c>
      <c r="BY116" s="21" t="n">
        <v>6</v>
      </c>
      <c r="BZ116" s="21" t="n">
        <v>17.8808793</v>
      </c>
    </row>
    <row r="117" customFormat="false" ht="15" hidden="false" customHeight="false" outlineLevel="0" collapsed="false">
      <c r="A117" s="27" t="s">
        <v>197</v>
      </c>
      <c r="B117" s="19" t="n">
        <v>48</v>
      </c>
      <c r="C117" s="21" t="n">
        <v>24</v>
      </c>
      <c r="D117" s="19" t="n">
        <v>194</v>
      </c>
      <c r="E117" s="21" t="n">
        <v>30</v>
      </c>
      <c r="F117" s="19" t="n">
        <v>55</v>
      </c>
      <c r="G117" s="21" t="n">
        <v>19</v>
      </c>
      <c r="H117" s="21" t="n">
        <f aca="false">B117-PRODUCT(2,C117)</f>
        <v>0</v>
      </c>
      <c r="I117" s="21" t="n">
        <f aca="false">SUM(Table1[[#This Row],[B]],Table1[[#This Row],[Atomic Constraints]],Table1[[#This Row],[Soft Atomic Constraints]],Table1[[#This Row],[Disjunctive Constraints]],Table1[[#This Row],[Direct Successors]])</f>
        <v>322</v>
      </c>
      <c r="J117" s="19" t="s">
        <v>81</v>
      </c>
      <c r="K117" s="21" t="n">
        <v>1116349</v>
      </c>
      <c r="L117" s="21" t="n">
        <v>301.9217824</v>
      </c>
      <c r="M117" s="19" t="s">
        <v>81</v>
      </c>
      <c r="N117" s="21" t="n">
        <v>560896</v>
      </c>
      <c r="O117" s="21" t="n">
        <v>301.9343668</v>
      </c>
      <c r="P117" s="31" t="s">
        <v>81</v>
      </c>
      <c r="Q117" s="31" t="n">
        <v>336826</v>
      </c>
      <c r="R117" s="31" t="n">
        <v>300.076000000001</v>
      </c>
      <c r="S117" s="19" t="s">
        <v>101</v>
      </c>
      <c r="T117" s="21" t="n">
        <v>336826</v>
      </c>
      <c r="U117" s="21" t="n">
        <v>26.4175703</v>
      </c>
      <c r="V117" s="19" t="s">
        <v>101</v>
      </c>
      <c r="W117" s="21" t="n">
        <v>336826</v>
      </c>
      <c r="X117" s="21" t="n">
        <v>22.8440789</v>
      </c>
      <c r="Y117" s="23" t="s">
        <v>80</v>
      </c>
      <c r="Z117" s="23" t="n">
        <v>-112945</v>
      </c>
      <c r="AA117" s="21" t="n">
        <v>300.1246728</v>
      </c>
      <c r="AB117" s="23" t="s">
        <v>80</v>
      </c>
      <c r="AC117" s="23" t="n">
        <v>-112945</v>
      </c>
      <c r="AD117" s="21" t="n">
        <v>306.553749</v>
      </c>
      <c r="AE117" s="23" t="s">
        <v>81</v>
      </c>
      <c r="AF117" s="23" t="n">
        <v>336921</v>
      </c>
      <c r="AG117" s="21" t="n">
        <v>300.1086444</v>
      </c>
      <c r="AH117" s="19" t="s">
        <v>80</v>
      </c>
      <c r="AI117" s="21" t="n">
        <v>-112945</v>
      </c>
      <c r="AJ117" s="21" t="n">
        <v>300.0435837</v>
      </c>
      <c r="AK117" s="23" t="s">
        <v>80</v>
      </c>
      <c r="AL117" s="23" t="n">
        <v>-112945</v>
      </c>
      <c r="AM117" s="21" t="n">
        <v>300.0525241</v>
      </c>
      <c r="AN117" s="19" t="s">
        <v>80</v>
      </c>
      <c r="AO117" s="21" t="n">
        <v>-112945</v>
      </c>
      <c r="AP117" s="23" t="n">
        <v>300.1188482</v>
      </c>
      <c r="AQ117" s="23" t="s">
        <v>80</v>
      </c>
      <c r="AR117" s="23" t="n">
        <v>-112945</v>
      </c>
      <c r="AS117" s="21" t="n">
        <v>300.0485573</v>
      </c>
      <c r="AT117" s="19" t="s">
        <v>80</v>
      </c>
      <c r="AU117" s="21" t="n">
        <v>-112945</v>
      </c>
      <c r="AV117" s="23" t="n">
        <v>300.041762</v>
      </c>
      <c r="AW117" s="23" t="s">
        <v>80</v>
      </c>
      <c r="AX117" s="23" t="n">
        <v>-112945</v>
      </c>
      <c r="AY117" s="21" t="n">
        <v>300.0568714</v>
      </c>
      <c r="AZ117" s="23" t="s">
        <v>80</v>
      </c>
      <c r="BA117" s="23" t="n">
        <v>-112945</v>
      </c>
      <c r="BB117" s="21" t="n">
        <v>300.0427672</v>
      </c>
      <c r="BC117" s="19" t="s">
        <v>80</v>
      </c>
      <c r="BD117" s="21" t="n">
        <v>-112945</v>
      </c>
      <c r="BE117" s="23" t="n">
        <v>300.0818189</v>
      </c>
      <c r="BF117" s="23" t="s">
        <v>80</v>
      </c>
      <c r="BG117" s="23" t="n">
        <v>-112945</v>
      </c>
      <c r="BH117" s="21" t="n">
        <v>300.1028288</v>
      </c>
      <c r="BI117" s="23" t="s">
        <v>80</v>
      </c>
      <c r="BJ117" s="21" t="n">
        <v>-112945</v>
      </c>
      <c r="BK117" s="23" t="n">
        <v>306.0772469</v>
      </c>
      <c r="BL117" s="23" t="s">
        <v>80</v>
      </c>
      <c r="BM117" s="23" t="n">
        <v>-112945</v>
      </c>
      <c r="BN117" s="21" t="n">
        <v>306.1450924</v>
      </c>
      <c r="BO117" s="19" t="s">
        <v>101</v>
      </c>
      <c r="BP117" s="21" t="n">
        <v>336826</v>
      </c>
      <c r="BQ117" s="21" t="n">
        <v>71.7619999999988</v>
      </c>
      <c r="BR117" s="25" t="s">
        <v>81</v>
      </c>
      <c r="BS117" s="21" t="n">
        <v>1351750</v>
      </c>
      <c r="BT117" s="21" t="n">
        <v>301.8755994</v>
      </c>
      <c r="BU117" s="25" t="s">
        <v>101</v>
      </c>
      <c r="BV117" s="21" t="n">
        <v>336826</v>
      </c>
      <c r="BW117" s="21" t="n">
        <v>28.1309694</v>
      </c>
      <c r="BX117" s="21" t="s">
        <v>101</v>
      </c>
      <c r="BY117" s="21" t="n">
        <v>336826</v>
      </c>
      <c r="BZ117" s="21" t="n">
        <v>17.7155609</v>
      </c>
    </row>
    <row r="118" customFormat="false" ht="15" hidden="false" customHeight="false" outlineLevel="0" collapsed="false">
      <c r="A118" s="27" t="s">
        <v>198</v>
      </c>
      <c r="B118" s="19" t="n">
        <v>48</v>
      </c>
      <c r="C118" s="21" t="n">
        <v>24</v>
      </c>
      <c r="D118" s="19" t="n">
        <v>194</v>
      </c>
      <c r="E118" s="21" t="n">
        <v>30</v>
      </c>
      <c r="F118" s="19" t="n">
        <v>57</v>
      </c>
      <c r="G118" s="21" t="n">
        <v>19</v>
      </c>
      <c r="H118" s="21" t="n">
        <f aca="false">B118-PRODUCT(2,C118)</f>
        <v>0</v>
      </c>
      <c r="I118" s="21" t="n">
        <f aca="false">SUM(Table1[[#This Row],[B]],Table1[[#This Row],[Atomic Constraints]],Table1[[#This Row],[Soft Atomic Constraints]],Table1[[#This Row],[Disjunctive Constraints]],Table1[[#This Row],[Direct Successors]])</f>
        <v>324</v>
      </c>
      <c r="J118" s="19" t="s">
        <v>81</v>
      </c>
      <c r="K118" s="21" t="n">
        <v>1125996</v>
      </c>
      <c r="L118" s="21" t="n">
        <v>301.9006419</v>
      </c>
      <c r="M118" s="19" t="s">
        <v>81</v>
      </c>
      <c r="N118" s="21" t="n">
        <v>671673</v>
      </c>
      <c r="O118" s="21" t="n">
        <v>301.9998302</v>
      </c>
      <c r="P118" s="31" t="s">
        <v>81</v>
      </c>
      <c r="Q118" s="31" t="n">
        <v>336826</v>
      </c>
      <c r="R118" s="31" t="n">
        <v>300.048000000003</v>
      </c>
      <c r="S118" s="19" t="s">
        <v>101</v>
      </c>
      <c r="T118" s="21" t="n">
        <v>336826</v>
      </c>
      <c r="U118" s="21" t="n">
        <v>17.6086452</v>
      </c>
      <c r="V118" s="19" t="s">
        <v>101</v>
      </c>
      <c r="W118" s="21" t="n">
        <v>336826</v>
      </c>
      <c r="X118" s="21" t="n">
        <v>23.5098264</v>
      </c>
      <c r="Y118" s="23" t="s">
        <v>81</v>
      </c>
      <c r="Z118" s="23" t="n">
        <v>447513</v>
      </c>
      <c r="AA118" s="21" t="n">
        <v>300.1307157</v>
      </c>
      <c r="AB118" s="23" t="s">
        <v>80</v>
      </c>
      <c r="AC118" s="23" t="n">
        <v>-112945</v>
      </c>
      <c r="AD118" s="21" t="n">
        <v>303.0206162</v>
      </c>
      <c r="AE118" s="23" t="s">
        <v>81</v>
      </c>
      <c r="AF118" s="23" t="n">
        <v>897179</v>
      </c>
      <c r="AG118" s="21" t="n">
        <v>300.0871376</v>
      </c>
      <c r="AH118" s="19" t="s">
        <v>80</v>
      </c>
      <c r="AI118" s="21" t="n">
        <v>-112945</v>
      </c>
      <c r="AJ118" s="21" t="n">
        <v>300.0617421</v>
      </c>
      <c r="AK118" s="23" t="s">
        <v>80</v>
      </c>
      <c r="AL118" s="23" t="n">
        <v>-112945</v>
      </c>
      <c r="AM118" s="21" t="n">
        <v>300.0487068</v>
      </c>
      <c r="AN118" s="19" t="s">
        <v>80</v>
      </c>
      <c r="AO118" s="21" t="n">
        <v>-112945</v>
      </c>
      <c r="AP118" s="23" t="n">
        <v>300.0723406</v>
      </c>
      <c r="AQ118" s="23" t="s">
        <v>80</v>
      </c>
      <c r="AR118" s="23" t="n">
        <v>-112945</v>
      </c>
      <c r="AS118" s="21" t="n">
        <v>300.0519625</v>
      </c>
      <c r="AT118" s="19" t="s">
        <v>80</v>
      </c>
      <c r="AU118" s="21" t="n">
        <v>-112945</v>
      </c>
      <c r="AV118" s="23" t="n">
        <v>300.0537578</v>
      </c>
      <c r="AW118" s="23" t="s">
        <v>80</v>
      </c>
      <c r="AX118" s="23" t="n">
        <v>-112945</v>
      </c>
      <c r="AY118" s="21" t="n">
        <v>300.0481159</v>
      </c>
      <c r="AZ118" s="23" t="s">
        <v>80</v>
      </c>
      <c r="BA118" s="23" t="n">
        <v>-112945</v>
      </c>
      <c r="BB118" s="21" t="n">
        <v>300.1370751</v>
      </c>
      <c r="BC118" s="19" t="s">
        <v>80</v>
      </c>
      <c r="BD118" s="21" t="n">
        <v>-112945</v>
      </c>
      <c r="BE118" s="23" t="n">
        <v>300.1256244</v>
      </c>
      <c r="BF118" s="23" t="s">
        <v>101</v>
      </c>
      <c r="BG118" s="23" t="n">
        <v>336826</v>
      </c>
      <c r="BH118" s="21" t="n">
        <v>224.4353342</v>
      </c>
      <c r="BI118" s="23" t="s">
        <v>80</v>
      </c>
      <c r="BJ118" s="21" t="n">
        <v>-112945</v>
      </c>
      <c r="BK118" s="23" t="n">
        <v>306.1042687</v>
      </c>
      <c r="BL118" s="23" t="s">
        <v>80</v>
      </c>
      <c r="BM118" s="23" t="n">
        <v>-112945</v>
      </c>
      <c r="BN118" s="21" t="n">
        <v>306.0648017</v>
      </c>
      <c r="BO118" s="19" t="s">
        <v>101</v>
      </c>
      <c r="BP118" s="21" t="n">
        <v>336826</v>
      </c>
      <c r="BQ118" s="21" t="n">
        <v>20.4570000000022</v>
      </c>
      <c r="BR118" s="25" t="s">
        <v>81</v>
      </c>
      <c r="BS118" s="21" t="n">
        <v>1690336</v>
      </c>
      <c r="BT118" s="21" t="n">
        <v>301.8835924</v>
      </c>
      <c r="BU118" s="25" t="s">
        <v>101</v>
      </c>
      <c r="BV118" s="21" t="n">
        <v>336826</v>
      </c>
      <c r="BW118" s="21" t="n">
        <v>23.3438319</v>
      </c>
      <c r="BX118" s="21" t="s">
        <v>101</v>
      </c>
      <c r="BY118" s="21" t="n">
        <v>336826</v>
      </c>
      <c r="BZ118" s="21" t="n">
        <v>17.2985922</v>
      </c>
    </row>
    <row r="119" customFormat="false" ht="15" hidden="false" customHeight="false" outlineLevel="0" collapsed="false">
      <c r="A119" s="27" t="s">
        <v>199</v>
      </c>
      <c r="B119" s="19" t="n">
        <v>46</v>
      </c>
      <c r="C119" s="21" t="n">
        <v>23</v>
      </c>
      <c r="D119" s="19" t="n">
        <v>278</v>
      </c>
      <c r="E119" s="21" t="n">
        <v>29</v>
      </c>
      <c r="F119" s="19" t="n">
        <v>50</v>
      </c>
      <c r="G119" s="21" t="n">
        <v>5</v>
      </c>
      <c r="H119" s="21" t="n">
        <f aca="false">B119-PRODUCT(2,C119)</f>
        <v>0</v>
      </c>
      <c r="I119" s="21" t="n">
        <f aca="false">SUM(Table1[[#This Row],[B]],Table1[[#This Row],[Atomic Constraints]],Table1[[#This Row],[Soft Atomic Constraints]],Table1[[#This Row],[Disjunctive Constraints]],Table1[[#This Row],[Direct Successors]])</f>
        <v>385</v>
      </c>
      <c r="J119" s="19" t="s">
        <v>81</v>
      </c>
      <c r="K119" s="21" t="n">
        <v>489727</v>
      </c>
      <c r="L119" s="21" t="n">
        <v>301.7802309</v>
      </c>
      <c r="M119" s="19" t="s">
        <v>81</v>
      </c>
      <c r="N119" s="21" t="n">
        <v>491290</v>
      </c>
      <c r="O119" s="21" t="n">
        <v>301.7705758</v>
      </c>
      <c r="P119" s="31" t="s">
        <v>81</v>
      </c>
      <c r="Q119" s="31" t="n">
        <v>196888</v>
      </c>
      <c r="R119" s="31" t="n">
        <v>300.053999999996</v>
      </c>
      <c r="S119" s="19" t="s">
        <v>101</v>
      </c>
      <c r="T119" s="21" t="n">
        <v>196888</v>
      </c>
      <c r="U119" s="21" t="n">
        <v>15.9107702</v>
      </c>
      <c r="V119" s="19" t="s">
        <v>101</v>
      </c>
      <c r="W119" s="21" t="n">
        <v>196888</v>
      </c>
      <c r="X119" s="21" t="n">
        <v>12.6812967</v>
      </c>
      <c r="Y119" s="23" t="s">
        <v>81</v>
      </c>
      <c r="Z119" s="23" t="n">
        <v>196888</v>
      </c>
      <c r="AA119" s="21" t="n">
        <v>300.1264858</v>
      </c>
      <c r="AB119" s="23" t="s">
        <v>81</v>
      </c>
      <c r="AC119" s="23" t="n">
        <v>1967336</v>
      </c>
      <c r="AD119" s="21" t="n">
        <v>300.2766226</v>
      </c>
      <c r="AE119" s="23" t="s">
        <v>81</v>
      </c>
      <c r="AF119" s="23" t="n">
        <v>488943</v>
      </c>
      <c r="AG119" s="21" t="n">
        <v>300.0659906</v>
      </c>
      <c r="AH119" s="19" t="s">
        <v>80</v>
      </c>
      <c r="AI119" s="21" t="n">
        <v>-99499</v>
      </c>
      <c r="AJ119" s="21" t="n">
        <v>300.0499934</v>
      </c>
      <c r="AK119" s="23" t="s">
        <v>80</v>
      </c>
      <c r="AL119" s="23" t="n">
        <v>-99499</v>
      </c>
      <c r="AM119" s="21" t="n">
        <v>300.0489132</v>
      </c>
      <c r="AN119" s="19" t="s">
        <v>80</v>
      </c>
      <c r="AO119" s="21" t="n">
        <v>-99499</v>
      </c>
      <c r="AP119" s="23" t="n">
        <v>300.0483186</v>
      </c>
      <c r="AQ119" s="23" t="s">
        <v>80</v>
      </c>
      <c r="AR119" s="23" t="n">
        <v>-99499</v>
      </c>
      <c r="AS119" s="21" t="n">
        <v>300.0437738</v>
      </c>
      <c r="AT119" s="19" t="s">
        <v>80</v>
      </c>
      <c r="AU119" s="21" t="n">
        <v>-99499</v>
      </c>
      <c r="AV119" s="23" t="n">
        <v>300.0524671</v>
      </c>
      <c r="AW119" s="23" t="s">
        <v>80</v>
      </c>
      <c r="AX119" s="23" t="n">
        <v>-99499</v>
      </c>
      <c r="AY119" s="21" t="n">
        <v>300.0490717</v>
      </c>
      <c r="AZ119" s="23" t="s">
        <v>80</v>
      </c>
      <c r="BA119" s="23" t="n">
        <v>-99499</v>
      </c>
      <c r="BB119" s="21" t="n">
        <v>300.0721715</v>
      </c>
      <c r="BC119" s="19" t="s">
        <v>80</v>
      </c>
      <c r="BD119" s="21" t="n">
        <v>-99499</v>
      </c>
      <c r="BE119" s="23" t="n">
        <v>300.1139805</v>
      </c>
      <c r="BF119" s="23" t="s">
        <v>80</v>
      </c>
      <c r="BG119" s="23" t="n">
        <v>-99499</v>
      </c>
      <c r="BH119" s="21" t="n">
        <v>300.1533506</v>
      </c>
      <c r="BI119" s="23" t="s">
        <v>80</v>
      </c>
      <c r="BJ119" s="21" t="n">
        <v>-99499</v>
      </c>
      <c r="BK119" s="23" t="n">
        <v>306.1018215</v>
      </c>
      <c r="BL119" s="23" t="s">
        <v>80</v>
      </c>
      <c r="BM119" s="23" t="n">
        <v>-99499</v>
      </c>
      <c r="BN119" s="21" t="n">
        <v>306.0431541</v>
      </c>
      <c r="BO119" s="19" t="s">
        <v>81</v>
      </c>
      <c r="BP119" s="21" t="n">
        <v>196888</v>
      </c>
      <c r="BQ119" s="21" t="n">
        <v>300.084999999999</v>
      </c>
      <c r="BR119" s="25" t="s">
        <v>81</v>
      </c>
      <c r="BS119" s="21" t="n">
        <v>1971348</v>
      </c>
      <c r="BT119" s="21" t="n">
        <v>301.7155264</v>
      </c>
      <c r="BU119" s="25" t="s">
        <v>101</v>
      </c>
      <c r="BV119" s="21" t="n">
        <v>196888</v>
      </c>
      <c r="BW119" s="21" t="n">
        <v>27.3775295</v>
      </c>
      <c r="BX119" s="21" t="s">
        <v>101</v>
      </c>
      <c r="BY119" s="21" t="n">
        <v>196888</v>
      </c>
      <c r="BZ119" s="21" t="n">
        <v>17.163584</v>
      </c>
    </row>
    <row r="120" customFormat="false" ht="15" hidden="false" customHeight="false" outlineLevel="0" collapsed="false">
      <c r="A120" s="27" t="s">
        <v>200</v>
      </c>
      <c r="B120" s="19" t="n">
        <v>40</v>
      </c>
      <c r="C120" s="21" t="n">
        <v>20</v>
      </c>
      <c r="D120" s="19" t="n">
        <v>98</v>
      </c>
      <c r="E120" s="29" t="n">
        <v>35</v>
      </c>
      <c r="F120" s="30" t="n">
        <v>96</v>
      </c>
      <c r="G120" s="29" t="n">
        <v>0</v>
      </c>
      <c r="H120" s="21" t="n">
        <f aca="false">B120-PRODUCT(2,C120)</f>
        <v>0</v>
      </c>
      <c r="I120" s="21" t="n">
        <f aca="false">SUM(Table1[[#This Row],[B]],Table1[[#This Row],[Atomic Constraints]],Table1[[#This Row],[Soft Atomic Constraints]],Table1[[#This Row],[Disjunctive Constraints]],Table1[[#This Row],[Direct Successors]])</f>
        <v>249</v>
      </c>
      <c r="J120" s="19" t="s">
        <v>101</v>
      </c>
      <c r="K120" s="21" t="n">
        <v>389338</v>
      </c>
      <c r="L120" s="21" t="n">
        <v>164.4758871</v>
      </c>
      <c r="M120" s="19" t="s">
        <v>101</v>
      </c>
      <c r="N120" s="21" t="n">
        <v>389338</v>
      </c>
      <c r="O120" s="21" t="n">
        <v>126.6081436</v>
      </c>
      <c r="P120" s="19" t="s">
        <v>101</v>
      </c>
      <c r="Q120" s="21" t="n">
        <v>389338</v>
      </c>
      <c r="R120" s="21" t="n">
        <v>112.254</v>
      </c>
      <c r="S120" s="19" t="s">
        <v>101</v>
      </c>
      <c r="T120" s="21" t="n">
        <v>389338</v>
      </c>
      <c r="U120" s="21" t="n">
        <v>11.3762644</v>
      </c>
      <c r="V120" s="19" t="s">
        <v>101</v>
      </c>
      <c r="W120" s="21" t="n">
        <v>389338</v>
      </c>
      <c r="X120" s="21" t="n">
        <v>13.2297281</v>
      </c>
      <c r="Y120" s="23" t="s">
        <v>81</v>
      </c>
      <c r="Z120" s="23" t="n">
        <v>453378</v>
      </c>
      <c r="AA120" s="21" t="n">
        <v>300.1124423</v>
      </c>
      <c r="AB120" s="23" t="s">
        <v>81</v>
      </c>
      <c r="AC120" s="23" t="n">
        <v>1302049</v>
      </c>
      <c r="AD120" s="21" t="n">
        <v>300.3013561</v>
      </c>
      <c r="AE120" s="23" t="s">
        <v>81</v>
      </c>
      <c r="AF120" s="23" t="n">
        <v>645334</v>
      </c>
      <c r="AG120" s="21" t="n">
        <v>300.0734622</v>
      </c>
      <c r="AH120" s="19" t="s">
        <v>80</v>
      </c>
      <c r="AI120" s="21" t="n">
        <v>-65641</v>
      </c>
      <c r="AJ120" s="21" t="n">
        <v>300.0454851</v>
      </c>
      <c r="AK120" s="23" t="s">
        <v>80</v>
      </c>
      <c r="AL120" s="23" t="n">
        <v>-65641</v>
      </c>
      <c r="AM120" s="21" t="n">
        <v>300.0533894</v>
      </c>
      <c r="AN120" s="19" t="s">
        <v>80</v>
      </c>
      <c r="AO120" s="21" t="n">
        <v>-65641</v>
      </c>
      <c r="AP120" s="23" t="n">
        <v>300.066515</v>
      </c>
      <c r="AQ120" s="23" t="s">
        <v>80</v>
      </c>
      <c r="AR120" s="23" t="n">
        <v>-65641</v>
      </c>
      <c r="AS120" s="21" t="n">
        <v>300.0499769</v>
      </c>
      <c r="AT120" s="19" t="s">
        <v>80</v>
      </c>
      <c r="AU120" s="21" t="n">
        <v>-65641</v>
      </c>
      <c r="AV120" s="23" t="n">
        <v>300.0472657</v>
      </c>
      <c r="AW120" s="23" t="s">
        <v>80</v>
      </c>
      <c r="AX120" s="23" t="n">
        <v>-65641</v>
      </c>
      <c r="AY120" s="21" t="n">
        <v>300.0515329</v>
      </c>
      <c r="AZ120" s="23" t="s">
        <v>81</v>
      </c>
      <c r="BA120" s="23" t="n">
        <v>389338</v>
      </c>
      <c r="BB120" s="21" t="n">
        <v>300.1087608</v>
      </c>
      <c r="BC120" s="19" t="s">
        <v>80</v>
      </c>
      <c r="BD120" s="21" t="n">
        <v>-65641</v>
      </c>
      <c r="BE120" s="23" t="n">
        <v>300.1220976</v>
      </c>
      <c r="BF120" s="23" t="s">
        <v>81</v>
      </c>
      <c r="BG120" s="23" t="n">
        <v>389338</v>
      </c>
      <c r="BH120" s="21" t="n">
        <v>300.1524365</v>
      </c>
      <c r="BI120" s="23" t="s">
        <v>80</v>
      </c>
      <c r="BJ120" s="21" t="n">
        <v>-65641</v>
      </c>
      <c r="BK120" s="23" t="n">
        <v>305.9849499</v>
      </c>
      <c r="BL120" s="23" t="s">
        <v>80</v>
      </c>
      <c r="BM120" s="23" t="n">
        <v>-65641</v>
      </c>
      <c r="BN120" s="21" t="n">
        <v>306.0085446</v>
      </c>
      <c r="BO120" s="19" t="s">
        <v>101</v>
      </c>
      <c r="BP120" s="21" t="n">
        <v>389338</v>
      </c>
      <c r="BQ120" s="21" t="n">
        <v>106.844</v>
      </c>
      <c r="BR120" s="25" t="s">
        <v>101</v>
      </c>
      <c r="BS120" s="21" t="n">
        <v>389338</v>
      </c>
      <c r="BT120" s="21" t="n">
        <v>133.6131758</v>
      </c>
      <c r="BU120" s="25" t="s">
        <v>101</v>
      </c>
      <c r="BV120" s="21" t="n">
        <v>389338</v>
      </c>
      <c r="BW120" s="21" t="n">
        <v>23.302227</v>
      </c>
      <c r="BX120" s="21" t="s">
        <v>101</v>
      </c>
      <c r="BY120" s="21" t="n">
        <v>389338</v>
      </c>
      <c r="BZ120" s="21" t="n">
        <v>15.0063895</v>
      </c>
    </row>
    <row r="121" customFormat="false" ht="15" hidden="false" customHeight="false" outlineLevel="0" collapsed="false">
      <c r="A121" s="27" t="s">
        <v>201</v>
      </c>
      <c r="B121" s="19" t="n">
        <v>45</v>
      </c>
      <c r="C121" s="21" t="n">
        <v>20</v>
      </c>
      <c r="D121" s="19" t="n">
        <v>201</v>
      </c>
      <c r="E121" s="21" t="n">
        <v>31</v>
      </c>
      <c r="F121" s="19" t="n">
        <v>39</v>
      </c>
      <c r="G121" s="21" t="n">
        <v>0</v>
      </c>
      <c r="H121" s="21" t="n">
        <f aca="false">B121-PRODUCT(2,C121)</f>
        <v>5</v>
      </c>
      <c r="I121" s="21" t="n">
        <f aca="false">SUM(Table1[[#This Row],[B]],Table1[[#This Row],[Atomic Constraints]],Table1[[#This Row],[Soft Atomic Constraints]],Table1[[#This Row],[Disjunctive Constraints]],Table1[[#This Row],[Direct Successors]])</f>
        <v>291</v>
      </c>
      <c r="J121" s="19" t="s">
        <v>81</v>
      </c>
      <c r="K121" s="21" t="n">
        <v>369008</v>
      </c>
      <c r="L121" s="21" t="n">
        <v>301.5600627</v>
      </c>
      <c r="M121" s="19" t="s">
        <v>81</v>
      </c>
      <c r="N121" s="21" t="n">
        <v>277745</v>
      </c>
      <c r="O121" s="21" t="n">
        <v>301.5684932</v>
      </c>
      <c r="P121" s="19" t="s">
        <v>101</v>
      </c>
      <c r="Q121" s="21" t="n">
        <v>184503</v>
      </c>
      <c r="R121" s="21" t="n">
        <v>55.2649999999994</v>
      </c>
      <c r="S121" s="19" t="s">
        <v>101</v>
      </c>
      <c r="T121" s="21" t="n">
        <v>184503</v>
      </c>
      <c r="U121" s="21" t="n">
        <v>10.482691</v>
      </c>
      <c r="V121" s="19" t="s">
        <v>101</v>
      </c>
      <c r="W121" s="21" t="n">
        <v>184503</v>
      </c>
      <c r="X121" s="21" t="n">
        <v>7.7177653</v>
      </c>
      <c r="Y121" s="23" t="s">
        <v>80</v>
      </c>
      <c r="Z121" s="23" t="n">
        <v>-93196</v>
      </c>
      <c r="AA121" s="21" t="n">
        <v>300.0967665</v>
      </c>
      <c r="AB121" s="23" t="s">
        <v>80</v>
      </c>
      <c r="AC121" s="23" t="n">
        <v>-93196</v>
      </c>
      <c r="AD121" s="21" t="n">
        <v>305.6410778</v>
      </c>
      <c r="AE121" s="23" t="s">
        <v>81</v>
      </c>
      <c r="AF121" s="23" t="n">
        <v>366753</v>
      </c>
      <c r="AG121" s="21" t="n">
        <v>300.0944086</v>
      </c>
      <c r="AH121" s="19" t="s">
        <v>80</v>
      </c>
      <c r="AI121" s="21" t="n">
        <v>-93196</v>
      </c>
      <c r="AJ121" s="21" t="n">
        <v>300.0559563</v>
      </c>
      <c r="AK121" s="23" t="s">
        <v>80</v>
      </c>
      <c r="AL121" s="23" t="n">
        <v>-93196</v>
      </c>
      <c r="AM121" s="21" t="n">
        <v>300.0504006</v>
      </c>
      <c r="AN121" s="19" t="s">
        <v>80</v>
      </c>
      <c r="AO121" s="21" t="n">
        <v>-93196</v>
      </c>
      <c r="AP121" s="23" t="n">
        <v>300.0534062</v>
      </c>
      <c r="AQ121" s="23" t="s">
        <v>80</v>
      </c>
      <c r="AR121" s="23" t="n">
        <v>-93196</v>
      </c>
      <c r="AS121" s="21" t="n">
        <v>300.0504685</v>
      </c>
      <c r="AT121" s="19" t="s">
        <v>80</v>
      </c>
      <c r="AU121" s="21" t="n">
        <v>-93196</v>
      </c>
      <c r="AV121" s="23" t="n">
        <v>300.0419693</v>
      </c>
      <c r="AW121" s="23" t="s">
        <v>80</v>
      </c>
      <c r="AX121" s="23" t="n">
        <v>-93196</v>
      </c>
      <c r="AY121" s="21" t="n">
        <v>300.0508029</v>
      </c>
      <c r="AZ121" s="23" t="s">
        <v>101</v>
      </c>
      <c r="BA121" s="23" t="n">
        <v>184503</v>
      </c>
      <c r="BB121" s="21" t="n">
        <v>122.8399103</v>
      </c>
      <c r="BC121" s="19" t="s">
        <v>81</v>
      </c>
      <c r="BD121" s="21" t="n">
        <v>460228</v>
      </c>
      <c r="BE121" s="23" t="n">
        <v>300.1853269</v>
      </c>
      <c r="BF121" s="23" t="s">
        <v>101</v>
      </c>
      <c r="BG121" s="23" t="n">
        <v>184503</v>
      </c>
      <c r="BH121" s="21" t="n">
        <v>146.0164037</v>
      </c>
      <c r="BI121" s="23" t="s">
        <v>80</v>
      </c>
      <c r="BJ121" s="21" t="n">
        <v>-93196</v>
      </c>
      <c r="BK121" s="23" t="n">
        <v>306.0439941</v>
      </c>
      <c r="BL121" s="23" t="s">
        <v>80</v>
      </c>
      <c r="BM121" s="23" t="n">
        <v>-93196</v>
      </c>
      <c r="BN121" s="21" t="n">
        <v>306.1071602</v>
      </c>
      <c r="BO121" s="19" t="s">
        <v>101</v>
      </c>
      <c r="BP121" s="21" t="n">
        <v>184503</v>
      </c>
      <c r="BQ121" s="21" t="n">
        <v>52.018</v>
      </c>
      <c r="BR121" s="25" t="s">
        <v>81</v>
      </c>
      <c r="BS121" s="21" t="n">
        <v>1299845</v>
      </c>
      <c r="BT121" s="21" t="n">
        <v>301.5130532</v>
      </c>
      <c r="BU121" s="25" t="s">
        <v>101</v>
      </c>
      <c r="BV121" s="21" t="n">
        <v>184503</v>
      </c>
      <c r="BW121" s="21" t="n">
        <v>18.092289</v>
      </c>
      <c r="BX121" s="21" t="s">
        <v>101</v>
      </c>
      <c r="BY121" s="21" t="n">
        <v>184503</v>
      </c>
      <c r="BZ121" s="21" t="n">
        <v>14.7040831</v>
      </c>
    </row>
    <row r="122" customFormat="false" ht="15" hidden="false" customHeight="false" outlineLevel="0" collapsed="false">
      <c r="A122" s="27" t="s">
        <v>202</v>
      </c>
      <c r="B122" s="19" t="n">
        <v>45</v>
      </c>
      <c r="C122" s="21" t="n">
        <v>20</v>
      </c>
      <c r="D122" s="19" t="n">
        <v>258</v>
      </c>
      <c r="E122" s="21" t="n">
        <v>35</v>
      </c>
      <c r="F122" s="19" t="n">
        <v>41</v>
      </c>
      <c r="G122" s="21" t="n">
        <v>0</v>
      </c>
      <c r="H122" s="21" t="n">
        <f aca="false">B122-PRODUCT(2,C122)</f>
        <v>5</v>
      </c>
      <c r="I122" s="21" t="n">
        <f aca="false">SUM(Table1[[#This Row],[B]],Table1[[#This Row],[Atomic Constraints]],Table1[[#This Row],[Soft Atomic Constraints]],Table1[[#This Row],[Disjunctive Constraints]],Table1[[#This Row],[Direct Successors]])</f>
        <v>354</v>
      </c>
      <c r="J122" s="19" t="s">
        <v>101</v>
      </c>
      <c r="K122" s="21" t="n">
        <v>10</v>
      </c>
      <c r="L122" s="21" t="n">
        <v>175.9469593</v>
      </c>
      <c r="M122" s="19" t="s">
        <v>81</v>
      </c>
      <c r="N122" s="21" t="n">
        <v>187712</v>
      </c>
      <c r="O122" s="21" t="n">
        <v>301.5903511</v>
      </c>
      <c r="P122" s="31" t="s">
        <v>81</v>
      </c>
      <c r="Q122" s="31" t="n">
        <v>10</v>
      </c>
      <c r="R122" s="31" t="n">
        <v>300.050999999999</v>
      </c>
      <c r="S122" s="19" t="s">
        <v>101</v>
      </c>
      <c r="T122" s="21" t="n">
        <v>10</v>
      </c>
      <c r="U122" s="21" t="n">
        <v>8.5763134</v>
      </c>
      <c r="V122" s="19" t="s">
        <v>101</v>
      </c>
      <c r="W122" s="21" t="n">
        <v>10</v>
      </c>
      <c r="X122" s="21" t="n">
        <v>6.3036816</v>
      </c>
      <c r="Y122" s="23" t="s">
        <v>101</v>
      </c>
      <c r="Z122" s="23" t="n">
        <v>10</v>
      </c>
      <c r="AA122" s="21" t="n">
        <v>50.705207</v>
      </c>
      <c r="AB122" s="23" t="s">
        <v>80</v>
      </c>
      <c r="AC122" s="23" t="n">
        <v>-93196</v>
      </c>
      <c r="AD122" s="21" t="n">
        <v>300.3330412</v>
      </c>
      <c r="AE122" s="23" t="s">
        <v>101</v>
      </c>
      <c r="AF122" s="23" t="n">
        <v>10</v>
      </c>
      <c r="AG122" s="21" t="n">
        <v>7.9147553</v>
      </c>
      <c r="AH122" s="19" t="s">
        <v>80</v>
      </c>
      <c r="AI122" s="21" t="n">
        <v>-93196</v>
      </c>
      <c r="AJ122" s="21" t="n">
        <v>300.0459193</v>
      </c>
      <c r="AK122" s="23" t="s">
        <v>80</v>
      </c>
      <c r="AL122" s="23" t="n">
        <v>-93196</v>
      </c>
      <c r="AM122" s="21" t="n">
        <v>300.0510195</v>
      </c>
      <c r="AN122" s="19" t="s">
        <v>80</v>
      </c>
      <c r="AO122" s="21" t="n">
        <v>-93196</v>
      </c>
      <c r="AP122" s="23" t="n">
        <v>300.0527571</v>
      </c>
      <c r="AQ122" s="23" t="s">
        <v>80</v>
      </c>
      <c r="AR122" s="23" t="n">
        <v>-93196</v>
      </c>
      <c r="AS122" s="21" t="n">
        <v>300.0545544</v>
      </c>
      <c r="AT122" s="19" t="s">
        <v>80</v>
      </c>
      <c r="AU122" s="21" t="n">
        <v>-93196</v>
      </c>
      <c r="AV122" s="23" t="n">
        <v>300.0520115</v>
      </c>
      <c r="AW122" s="23" t="s">
        <v>80</v>
      </c>
      <c r="AX122" s="23" t="n">
        <v>-93196</v>
      </c>
      <c r="AY122" s="21" t="n">
        <v>300.0544112</v>
      </c>
      <c r="AZ122" s="23" t="s">
        <v>101</v>
      </c>
      <c r="BA122" s="23" t="n">
        <v>10</v>
      </c>
      <c r="BB122" s="21" t="n">
        <v>131.3660792</v>
      </c>
      <c r="BC122" s="19" t="s">
        <v>80</v>
      </c>
      <c r="BD122" s="21" t="n">
        <v>-93196</v>
      </c>
      <c r="BE122" s="23" t="n">
        <v>300.0684943</v>
      </c>
      <c r="BF122" s="23" t="s">
        <v>101</v>
      </c>
      <c r="BG122" s="23" t="n">
        <v>10</v>
      </c>
      <c r="BH122" s="21" t="n">
        <v>73.7704307</v>
      </c>
      <c r="BI122" s="23" t="s">
        <v>80</v>
      </c>
      <c r="BJ122" s="21" t="n">
        <v>-93196</v>
      </c>
      <c r="BK122" s="23" t="n">
        <v>306.1648666</v>
      </c>
      <c r="BL122" s="23" t="s">
        <v>80</v>
      </c>
      <c r="BM122" s="23" t="n">
        <v>-93196</v>
      </c>
      <c r="BN122" s="21" t="n">
        <v>306.04938</v>
      </c>
      <c r="BO122" s="19" t="s">
        <v>81</v>
      </c>
      <c r="BP122" s="21" t="n">
        <v>10</v>
      </c>
      <c r="BQ122" s="21" t="n">
        <v>300.023000000001</v>
      </c>
      <c r="BR122" s="25" t="s">
        <v>81</v>
      </c>
      <c r="BS122" s="21" t="n">
        <v>1293097</v>
      </c>
      <c r="BT122" s="21" t="n">
        <v>301.5129702</v>
      </c>
      <c r="BU122" s="25" t="s">
        <v>101</v>
      </c>
      <c r="BV122" s="21" t="n">
        <v>10</v>
      </c>
      <c r="BW122" s="21" t="n">
        <v>16.0231654</v>
      </c>
      <c r="BX122" s="21" t="s">
        <v>101</v>
      </c>
      <c r="BY122" s="21" t="n">
        <v>10</v>
      </c>
      <c r="BZ122" s="21" t="n">
        <v>14.4349488</v>
      </c>
    </row>
    <row r="123" customFormat="false" ht="15" hidden="false" customHeight="false" outlineLevel="0" collapsed="false">
      <c r="A123" s="27" t="s">
        <v>203</v>
      </c>
      <c r="B123" s="19" t="n">
        <v>45</v>
      </c>
      <c r="C123" s="21" t="n">
        <v>20</v>
      </c>
      <c r="D123" s="19" t="n">
        <v>203</v>
      </c>
      <c r="E123" s="21" t="n">
        <v>31</v>
      </c>
      <c r="F123" s="19" t="n">
        <v>40</v>
      </c>
      <c r="G123" s="21" t="n">
        <v>0</v>
      </c>
      <c r="H123" s="21" t="n">
        <f aca="false">B123-PRODUCT(2,C123)</f>
        <v>5</v>
      </c>
      <c r="I123" s="21" t="n">
        <f aca="false">SUM(Table1[[#This Row],[B]],Table1[[#This Row],[Atomic Constraints]],Table1[[#This Row],[Soft Atomic Constraints]],Table1[[#This Row],[Disjunctive Constraints]],Table1[[#This Row],[Direct Successors]])</f>
        <v>294</v>
      </c>
      <c r="J123" s="19" t="s">
        <v>101</v>
      </c>
      <c r="K123" s="21" t="n">
        <v>184503</v>
      </c>
      <c r="L123" s="21" t="n">
        <v>275.0507287</v>
      </c>
      <c r="M123" s="19" t="s">
        <v>101</v>
      </c>
      <c r="N123" s="21" t="n">
        <v>184503</v>
      </c>
      <c r="O123" s="21" t="n">
        <v>277.5178876</v>
      </c>
      <c r="P123" s="19" t="s">
        <v>101</v>
      </c>
      <c r="Q123" s="21" t="n">
        <v>184503</v>
      </c>
      <c r="R123" s="21" t="n">
        <v>36.0010000000002</v>
      </c>
      <c r="S123" s="19" t="s">
        <v>101</v>
      </c>
      <c r="T123" s="21" t="n">
        <v>184503</v>
      </c>
      <c r="U123" s="21" t="n">
        <v>7.5150369</v>
      </c>
      <c r="V123" s="19" t="s">
        <v>101</v>
      </c>
      <c r="W123" s="21" t="n">
        <v>184503</v>
      </c>
      <c r="X123" s="21" t="n">
        <v>12.0416893</v>
      </c>
      <c r="Y123" s="23" t="s">
        <v>80</v>
      </c>
      <c r="Z123" s="23" t="n">
        <v>-93196</v>
      </c>
      <c r="AA123" s="21" t="n">
        <v>300.0889966</v>
      </c>
      <c r="AB123" s="23" t="s">
        <v>81</v>
      </c>
      <c r="AC123" s="23" t="n">
        <v>1665729</v>
      </c>
      <c r="AD123" s="21" t="n">
        <v>301.6423261</v>
      </c>
      <c r="AE123" s="23" t="s">
        <v>101</v>
      </c>
      <c r="AF123" s="23" t="n">
        <v>184503</v>
      </c>
      <c r="AG123" s="21" t="n">
        <v>165.1667806</v>
      </c>
      <c r="AH123" s="19" t="s">
        <v>80</v>
      </c>
      <c r="AI123" s="21" t="n">
        <v>-93196</v>
      </c>
      <c r="AJ123" s="21" t="n">
        <v>300.0535649</v>
      </c>
      <c r="AK123" s="23" t="s">
        <v>80</v>
      </c>
      <c r="AL123" s="23" t="n">
        <v>-93196</v>
      </c>
      <c r="AM123" s="21" t="n">
        <v>300.0452772</v>
      </c>
      <c r="AN123" s="19" t="s">
        <v>80</v>
      </c>
      <c r="AO123" s="21" t="n">
        <v>-93196</v>
      </c>
      <c r="AP123" s="23" t="n">
        <v>300.0570387</v>
      </c>
      <c r="AQ123" s="23" t="s">
        <v>80</v>
      </c>
      <c r="AR123" s="23" t="n">
        <v>-93196</v>
      </c>
      <c r="AS123" s="21" t="n">
        <v>300.0482014</v>
      </c>
      <c r="AT123" s="19" t="s">
        <v>80</v>
      </c>
      <c r="AU123" s="21" t="n">
        <v>-93196</v>
      </c>
      <c r="AV123" s="23" t="n">
        <v>300.0518231</v>
      </c>
      <c r="AW123" s="23" t="s">
        <v>80</v>
      </c>
      <c r="AX123" s="23" t="n">
        <v>-93196</v>
      </c>
      <c r="AY123" s="21" t="n">
        <v>300.044589</v>
      </c>
      <c r="AZ123" s="23" t="s">
        <v>101</v>
      </c>
      <c r="BA123" s="23" t="n">
        <v>184503</v>
      </c>
      <c r="BB123" s="21" t="n">
        <v>220.7149701</v>
      </c>
      <c r="BC123" s="19" t="s">
        <v>80</v>
      </c>
      <c r="BD123" s="21" t="n">
        <v>-93196</v>
      </c>
      <c r="BE123" s="23" t="n">
        <v>300.0827385</v>
      </c>
      <c r="BF123" s="23" t="s">
        <v>81</v>
      </c>
      <c r="BG123" s="23" t="n">
        <v>186530</v>
      </c>
      <c r="BH123" s="21" t="n">
        <v>300.0870514</v>
      </c>
      <c r="BI123" s="23" t="s">
        <v>80</v>
      </c>
      <c r="BJ123" s="21" t="n">
        <v>-93196</v>
      </c>
      <c r="BK123" s="23" t="n">
        <v>306.1427242</v>
      </c>
      <c r="BL123" s="23" t="s">
        <v>80</v>
      </c>
      <c r="BM123" s="23" t="n">
        <v>-93196</v>
      </c>
      <c r="BN123" s="21" t="n">
        <v>306.1640013</v>
      </c>
      <c r="BO123" s="19" t="s">
        <v>101</v>
      </c>
      <c r="BP123" s="21" t="n">
        <v>184503</v>
      </c>
      <c r="BQ123" s="21" t="n">
        <v>51.3940000000002</v>
      </c>
      <c r="BR123" s="25" t="s">
        <v>81</v>
      </c>
      <c r="BS123" s="21" t="n">
        <v>739668</v>
      </c>
      <c r="BT123" s="21" t="n">
        <v>301.5109199</v>
      </c>
      <c r="BU123" s="25" t="s">
        <v>101</v>
      </c>
      <c r="BV123" s="21" t="n">
        <v>184503</v>
      </c>
      <c r="BW123" s="21" t="n">
        <v>18.3525289</v>
      </c>
      <c r="BX123" s="21" t="s">
        <v>101</v>
      </c>
      <c r="BY123" s="21" t="n">
        <v>184503</v>
      </c>
      <c r="BZ123" s="21" t="n">
        <v>14.4278401</v>
      </c>
    </row>
    <row r="124" customFormat="false" ht="15" hidden="false" customHeight="false" outlineLevel="0" collapsed="false">
      <c r="A124" s="27" t="s">
        <v>204</v>
      </c>
      <c r="B124" s="19" t="n">
        <v>45</v>
      </c>
      <c r="C124" s="21" t="n">
        <v>20</v>
      </c>
      <c r="D124" s="19" t="n">
        <v>257</v>
      </c>
      <c r="E124" s="21" t="n">
        <v>35</v>
      </c>
      <c r="F124" s="19" t="n">
        <v>43</v>
      </c>
      <c r="G124" s="21" t="n">
        <v>0</v>
      </c>
      <c r="H124" s="21" t="n">
        <f aca="false">B124-PRODUCT(2,C124)</f>
        <v>5</v>
      </c>
      <c r="I124" s="21" t="n">
        <f aca="false">SUM(Table1[[#This Row],[B]],Table1[[#This Row],[Atomic Constraints]],Table1[[#This Row],[Soft Atomic Constraints]],Table1[[#This Row],[Disjunctive Constraints]],Table1[[#This Row],[Direct Successors]])</f>
        <v>355</v>
      </c>
      <c r="J124" s="19" t="s">
        <v>101</v>
      </c>
      <c r="K124" s="21" t="n">
        <v>10</v>
      </c>
      <c r="L124" s="21" t="n">
        <v>206.7959029</v>
      </c>
      <c r="M124" s="19" t="s">
        <v>81</v>
      </c>
      <c r="N124" s="21" t="n">
        <v>93750</v>
      </c>
      <c r="O124" s="21" t="n">
        <v>301.5835512</v>
      </c>
      <c r="P124" s="31" t="s">
        <v>81</v>
      </c>
      <c r="Q124" s="31" t="n">
        <v>10</v>
      </c>
      <c r="R124" s="31" t="n">
        <v>300.044000000002</v>
      </c>
      <c r="S124" s="19" t="s">
        <v>101</v>
      </c>
      <c r="T124" s="21" t="n">
        <v>10</v>
      </c>
      <c r="U124" s="21" t="n">
        <v>8.4860969</v>
      </c>
      <c r="V124" s="19" t="s">
        <v>101</v>
      </c>
      <c r="W124" s="21" t="n">
        <v>10</v>
      </c>
      <c r="X124" s="21" t="n">
        <v>9.3436579</v>
      </c>
      <c r="Y124" s="23" t="s">
        <v>101</v>
      </c>
      <c r="Z124" s="23" t="n">
        <v>10</v>
      </c>
      <c r="AA124" s="21" t="n">
        <v>108.6334541</v>
      </c>
      <c r="AB124" s="23" t="s">
        <v>80</v>
      </c>
      <c r="AC124" s="23" t="n">
        <v>-93196</v>
      </c>
      <c r="AD124" s="21" t="n">
        <v>300.4303455</v>
      </c>
      <c r="AE124" s="23" t="s">
        <v>101</v>
      </c>
      <c r="AF124" s="23" t="n">
        <v>10</v>
      </c>
      <c r="AG124" s="21" t="n">
        <v>23.7966575</v>
      </c>
      <c r="AH124" s="19" t="s">
        <v>80</v>
      </c>
      <c r="AI124" s="21" t="n">
        <v>-93196</v>
      </c>
      <c r="AJ124" s="21" t="n">
        <v>300.0510682</v>
      </c>
      <c r="AK124" s="23" t="s">
        <v>80</v>
      </c>
      <c r="AL124" s="23" t="n">
        <v>-93196</v>
      </c>
      <c r="AM124" s="21" t="n">
        <v>300.0425011</v>
      </c>
      <c r="AN124" s="19" t="s">
        <v>80</v>
      </c>
      <c r="AO124" s="21" t="n">
        <v>-93196</v>
      </c>
      <c r="AP124" s="23" t="n">
        <v>300.0415503</v>
      </c>
      <c r="AQ124" s="23" t="s">
        <v>80</v>
      </c>
      <c r="AR124" s="23" t="n">
        <v>-93196</v>
      </c>
      <c r="AS124" s="21" t="n">
        <v>300.0466549</v>
      </c>
      <c r="AT124" s="19" t="s">
        <v>80</v>
      </c>
      <c r="AU124" s="21" t="n">
        <v>-93196</v>
      </c>
      <c r="AV124" s="23" t="n">
        <v>300.0624809</v>
      </c>
      <c r="AW124" s="23" t="s">
        <v>80</v>
      </c>
      <c r="AX124" s="23" t="n">
        <v>-93196</v>
      </c>
      <c r="AY124" s="21" t="n">
        <v>300.0545837</v>
      </c>
      <c r="AZ124" s="23" t="s">
        <v>101</v>
      </c>
      <c r="BA124" s="23" t="n">
        <v>10</v>
      </c>
      <c r="BB124" s="21" t="n">
        <v>98.4514358</v>
      </c>
      <c r="BC124" s="19" t="s">
        <v>80</v>
      </c>
      <c r="BD124" s="21" t="n">
        <v>-93196</v>
      </c>
      <c r="BE124" s="23" t="n">
        <v>300.1417942</v>
      </c>
      <c r="BF124" s="23" t="s">
        <v>101</v>
      </c>
      <c r="BG124" s="23" t="n">
        <v>10</v>
      </c>
      <c r="BH124" s="21" t="n">
        <v>107.3014591</v>
      </c>
      <c r="BI124" s="23" t="s">
        <v>80</v>
      </c>
      <c r="BJ124" s="21" t="n">
        <v>-93196</v>
      </c>
      <c r="BK124" s="23" t="n">
        <v>306.086986</v>
      </c>
      <c r="BL124" s="23" t="s">
        <v>80</v>
      </c>
      <c r="BM124" s="23" t="n">
        <v>-93196</v>
      </c>
      <c r="BN124" s="21" t="n">
        <v>306.1061419</v>
      </c>
      <c r="BO124" s="19" t="s">
        <v>81</v>
      </c>
      <c r="BP124" s="21" t="n">
        <v>10</v>
      </c>
      <c r="BQ124" s="21" t="n">
        <v>300.013999999999</v>
      </c>
      <c r="BR124" s="25" t="s">
        <v>81</v>
      </c>
      <c r="BS124" s="21" t="n">
        <v>1015123</v>
      </c>
      <c r="BT124" s="21" t="n">
        <v>301.5208275</v>
      </c>
      <c r="BU124" s="25" t="s">
        <v>101</v>
      </c>
      <c r="BV124" s="21" t="n">
        <v>10</v>
      </c>
      <c r="BW124" s="21" t="n">
        <v>15.9713923</v>
      </c>
      <c r="BX124" s="21" t="s">
        <v>101</v>
      </c>
      <c r="BY124" s="21" t="n">
        <v>10</v>
      </c>
      <c r="BZ124" s="21" t="n">
        <v>14.3962668</v>
      </c>
    </row>
    <row r="125" customFormat="false" ht="15" hidden="false" customHeight="false" outlineLevel="0" collapsed="false">
      <c r="A125" s="27" t="s">
        <v>205</v>
      </c>
      <c r="B125" s="19" t="n">
        <v>45</v>
      </c>
      <c r="C125" s="21" t="n">
        <v>20</v>
      </c>
      <c r="D125" s="19" t="n">
        <v>201</v>
      </c>
      <c r="E125" s="21" t="n">
        <v>31</v>
      </c>
      <c r="F125" s="19" t="n">
        <v>35</v>
      </c>
      <c r="G125" s="21" t="n">
        <v>0</v>
      </c>
      <c r="H125" s="21" t="n">
        <f aca="false">B125-PRODUCT(2,C125)</f>
        <v>5</v>
      </c>
      <c r="I125" s="21" t="n">
        <f aca="false">SUM(Table1[[#This Row],[B]],Table1[[#This Row],[Atomic Constraints]],Table1[[#This Row],[Soft Atomic Constraints]],Table1[[#This Row],[Disjunctive Constraints]],Table1[[#This Row],[Direct Successors]])</f>
        <v>287</v>
      </c>
      <c r="J125" s="19" t="s">
        <v>101</v>
      </c>
      <c r="K125" s="21" t="n">
        <v>184503</v>
      </c>
      <c r="L125" s="21" t="n">
        <v>284.9255522</v>
      </c>
      <c r="M125" s="19" t="s">
        <v>81</v>
      </c>
      <c r="N125" s="21" t="n">
        <v>368781</v>
      </c>
      <c r="O125" s="21" t="n">
        <v>301.5980463</v>
      </c>
      <c r="P125" s="19" t="s">
        <v>101</v>
      </c>
      <c r="Q125" s="21" t="n">
        <v>184503</v>
      </c>
      <c r="R125" s="21" t="n">
        <v>53.125</v>
      </c>
      <c r="S125" s="19" t="s">
        <v>101</v>
      </c>
      <c r="T125" s="21" t="n">
        <v>184503</v>
      </c>
      <c r="U125" s="21" t="n">
        <v>9.8869299</v>
      </c>
      <c r="V125" s="19" t="s">
        <v>101</v>
      </c>
      <c r="W125" s="21" t="n">
        <v>184503</v>
      </c>
      <c r="X125" s="21" t="n">
        <v>10.9134602</v>
      </c>
      <c r="Y125" s="23" t="s">
        <v>81</v>
      </c>
      <c r="Z125" s="23" t="n">
        <v>186530</v>
      </c>
      <c r="AA125" s="21" t="n">
        <v>300.0987137</v>
      </c>
      <c r="AB125" s="23" t="s">
        <v>81</v>
      </c>
      <c r="AC125" s="23" t="n">
        <v>1672208</v>
      </c>
      <c r="AD125" s="21" t="n">
        <v>302.8456153</v>
      </c>
      <c r="AE125" s="23" t="s">
        <v>81</v>
      </c>
      <c r="AF125" s="23" t="n">
        <v>184503</v>
      </c>
      <c r="AG125" s="21" t="n">
        <v>300.0944965</v>
      </c>
      <c r="AH125" s="19" t="s">
        <v>80</v>
      </c>
      <c r="AI125" s="21" t="n">
        <v>-93196</v>
      </c>
      <c r="AJ125" s="21" t="n">
        <v>300.037157</v>
      </c>
      <c r="AK125" s="23" t="s">
        <v>80</v>
      </c>
      <c r="AL125" s="23" t="n">
        <v>-93196</v>
      </c>
      <c r="AM125" s="21" t="n">
        <v>300.0456488</v>
      </c>
      <c r="AN125" s="19" t="s">
        <v>80</v>
      </c>
      <c r="AO125" s="21" t="n">
        <v>-93196</v>
      </c>
      <c r="AP125" s="23" t="n">
        <v>300.0513039</v>
      </c>
      <c r="AQ125" s="23" t="s">
        <v>80</v>
      </c>
      <c r="AR125" s="23" t="n">
        <v>-93196</v>
      </c>
      <c r="AS125" s="21" t="n">
        <v>300.0381313</v>
      </c>
      <c r="AT125" s="19" t="s">
        <v>80</v>
      </c>
      <c r="AU125" s="21" t="n">
        <v>-93196</v>
      </c>
      <c r="AV125" s="23" t="n">
        <v>300.0713199</v>
      </c>
      <c r="AW125" s="23" t="s">
        <v>80</v>
      </c>
      <c r="AX125" s="23" t="n">
        <v>-93196</v>
      </c>
      <c r="AY125" s="21" t="n">
        <v>300.0429756</v>
      </c>
      <c r="AZ125" s="23" t="s">
        <v>81</v>
      </c>
      <c r="BA125" s="23" t="n">
        <v>1382409</v>
      </c>
      <c r="BB125" s="21" t="n">
        <v>300.1837074</v>
      </c>
      <c r="BC125" s="19" t="s">
        <v>81</v>
      </c>
      <c r="BD125" s="21" t="n">
        <v>186709</v>
      </c>
      <c r="BE125" s="23" t="n">
        <v>300.1104692</v>
      </c>
      <c r="BF125" s="23" t="s">
        <v>81</v>
      </c>
      <c r="BG125" s="23" t="n">
        <v>186530</v>
      </c>
      <c r="BH125" s="21" t="n">
        <v>300.1639914</v>
      </c>
      <c r="BI125" s="23" t="s">
        <v>80</v>
      </c>
      <c r="BJ125" s="21" t="n">
        <v>-93196</v>
      </c>
      <c r="BK125" s="23" t="n">
        <v>306.0429091</v>
      </c>
      <c r="BL125" s="23" t="s">
        <v>80</v>
      </c>
      <c r="BM125" s="23" t="n">
        <v>-93196</v>
      </c>
      <c r="BN125" s="21" t="n">
        <v>306.1153371</v>
      </c>
      <c r="BO125" s="19" t="s">
        <v>101</v>
      </c>
      <c r="BP125" s="21" t="n">
        <v>184503</v>
      </c>
      <c r="BQ125" s="21" t="n">
        <v>54.0329999999994</v>
      </c>
      <c r="BR125" s="25" t="s">
        <v>81</v>
      </c>
      <c r="BS125" s="21" t="n">
        <v>648510</v>
      </c>
      <c r="BT125" s="21" t="n">
        <v>301.5282838</v>
      </c>
      <c r="BU125" s="25" t="s">
        <v>101</v>
      </c>
      <c r="BV125" s="21" t="n">
        <v>184503</v>
      </c>
      <c r="BW125" s="21" t="n">
        <v>18.4111727</v>
      </c>
      <c r="BX125" s="21" t="s">
        <v>101</v>
      </c>
      <c r="BY125" s="21" t="n">
        <v>184503</v>
      </c>
      <c r="BZ125" s="21" t="n">
        <v>14.3643289</v>
      </c>
    </row>
    <row r="126" customFormat="false" ht="15" hidden="false" customHeight="false" outlineLevel="0" collapsed="false">
      <c r="A126" s="27" t="s">
        <v>206</v>
      </c>
      <c r="B126" s="19" t="n">
        <v>45</v>
      </c>
      <c r="C126" s="21" t="n">
        <v>20</v>
      </c>
      <c r="D126" s="19" t="n">
        <v>259</v>
      </c>
      <c r="E126" s="21" t="n">
        <v>35</v>
      </c>
      <c r="F126" s="19" t="n">
        <v>45</v>
      </c>
      <c r="G126" s="21" t="n">
        <v>0</v>
      </c>
      <c r="H126" s="21" t="n">
        <f aca="false">B126-PRODUCT(2,C126)</f>
        <v>5</v>
      </c>
      <c r="I126" s="21" t="n">
        <f aca="false">SUM(Table1[[#This Row],[B]],Table1[[#This Row],[Atomic Constraints]],Table1[[#This Row],[Soft Atomic Constraints]],Table1[[#This Row],[Disjunctive Constraints]],Table1[[#This Row],[Direct Successors]])</f>
        <v>359</v>
      </c>
      <c r="J126" s="19" t="s">
        <v>101</v>
      </c>
      <c r="K126" s="21" t="n">
        <v>10</v>
      </c>
      <c r="L126" s="21" t="n">
        <v>171.5925545</v>
      </c>
      <c r="M126" s="19" t="s">
        <v>81</v>
      </c>
      <c r="N126" s="21" t="n">
        <v>93249</v>
      </c>
      <c r="O126" s="21" t="n">
        <v>301.6190191</v>
      </c>
      <c r="P126" s="31" t="s">
        <v>81</v>
      </c>
      <c r="Q126" s="31" t="n">
        <v>10</v>
      </c>
      <c r="R126" s="31" t="n">
        <v>300.018</v>
      </c>
      <c r="S126" s="19" t="s">
        <v>101</v>
      </c>
      <c r="T126" s="21" t="n">
        <v>10</v>
      </c>
      <c r="U126" s="21" t="n">
        <v>9.7380317</v>
      </c>
      <c r="V126" s="19" t="s">
        <v>101</v>
      </c>
      <c r="W126" s="21" t="n">
        <v>10</v>
      </c>
      <c r="X126" s="21" t="n">
        <v>7.01939</v>
      </c>
      <c r="Y126" s="23" t="s">
        <v>101</v>
      </c>
      <c r="Z126" s="23" t="n">
        <v>10</v>
      </c>
      <c r="AA126" s="21" t="n">
        <v>58.2172306</v>
      </c>
      <c r="AB126" s="23" t="s">
        <v>80</v>
      </c>
      <c r="AC126" s="23" t="n">
        <v>-93196</v>
      </c>
      <c r="AD126" s="21" t="n">
        <v>300.4669321</v>
      </c>
      <c r="AE126" s="23" t="s">
        <v>101</v>
      </c>
      <c r="AF126" s="23" t="n">
        <v>10</v>
      </c>
      <c r="AG126" s="21" t="n">
        <v>7.3355826</v>
      </c>
      <c r="AH126" s="19" t="s">
        <v>80</v>
      </c>
      <c r="AI126" s="21" t="n">
        <v>-93196</v>
      </c>
      <c r="AJ126" s="21" t="n">
        <v>300.0403229</v>
      </c>
      <c r="AK126" s="23" t="s">
        <v>80</v>
      </c>
      <c r="AL126" s="23" t="n">
        <v>-93196</v>
      </c>
      <c r="AM126" s="21" t="n">
        <v>300.0537599</v>
      </c>
      <c r="AN126" s="19" t="s">
        <v>80</v>
      </c>
      <c r="AO126" s="21" t="n">
        <v>-93196</v>
      </c>
      <c r="AP126" s="23" t="n">
        <v>300.0395044</v>
      </c>
      <c r="AQ126" s="23" t="s">
        <v>80</v>
      </c>
      <c r="AR126" s="23" t="n">
        <v>-93196</v>
      </c>
      <c r="AS126" s="21" t="n">
        <v>300.04728</v>
      </c>
      <c r="AT126" s="19" t="s">
        <v>80</v>
      </c>
      <c r="AU126" s="21" t="n">
        <v>-93196</v>
      </c>
      <c r="AV126" s="23" t="n">
        <v>300.0456033</v>
      </c>
      <c r="AW126" s="23" t="s">
        <v>80</v>
      </c>
      <c r="AX126" s="23" t="n">
        <v>-93196</v>
      </c>
      <c r="AY126" s="21" t="n">
        <v>300.0501421</v>
      </c>
      <c r="AZ126" s="23" t="s">
        <v>101</v>
      </c>
      <c r="BA126" s="23" t="n">
        <v>10</v>
      </c>
      <c r="BB126" s="21" t="n">
        <v>85.1147094</v>
      </c>
      <c r="BC126" s="19" t="s">
        <v>80</v>
      </c>
      <c r="BD126" s="21" t="n">
        <v>-93196</v>
      </c>
      <c r="BE126" s="23" t="n">
        <v>300.1119402</v>
      </c>
      <c r="BF126" s="23" t="s">
        <v>101</v>
      </c>
      <c r="BG126" s="23" t="n">
        <v>10</v>
      </c>
      <c r="BH126" s="21" t="n">
        <v>88.5234943</v>
      </c>
      <c r="BI126" s="23" t="s">
        <v>80</v>
      </c>
      <c r="BJ126" s="21" t="n">
        <v>-93196</v>
      </c>
      <c r="BK126" s="23" t="n">
        <v>306.2482088</v>
      </c>
      <c r="BL126" s="23" t="s">
        <v>80</v>
      </c>
      <c r="BM126" s="23" t="n">
        <v>-93196</v>
      </c>
      <c r="BN126" s="21" t="n">
        <v>306.0356161</v>
      </c>
      <c r="BO126" s="19" t="s">
        <v>81</v>
      </c>
      <c r="BP126" s="21" t="n">
        <v>10</v>
      </c>
      <c r="BQ126" s="21" t="n">
        <v>300.038</v>
      </c>
      <c r="BR126" s="25" t="s">
        <v>81</v>
      </c>
      <c r="BS126" s="21" t="n">
        <v>738063</v>
      </c>
      <c r="BT126" s="21" t="n">
        <v>301.5104926</v>
      </c>
      <c r="BU126" s="25" t="s">
        <v>101</v>
      </c>
      <c r="BV126" s="21" t="n">
        <v>10</v>
      </c>
      <c r="BW126" s="21" t="n">
        <v>14.1188935</v>
      </c>
      <c r="BX126" s="21" t="s">
        <v>101</v>
      </c>
      <c r="BY126" s="21" t="n">
        <v>10</v>
      </c>
      <c r="BZ126" s="21" t="n">
        <v>14.3453973</v>
      </c>
    </row>
    <row r="127" customFormat="false" ht="15" hidden="false" customHeight="false" outlineLevel="0" collapsed="false">
      <c r="A127" s="27" t="s">
        <v>207</v>
      </c>
      <c r="B127" s="19" t="n">
        <v>44</v>
      </c>
      <c r="C127" s="21" t="n">
        <v>22</v>
      </c>
      <c r="D127" s="19" t="n">
        <v>176</v>
      </c>
      <c r="E127" s="21" t="n">
        <v>29</v>
      </c>
      <c r="F127" s="19" t="n">
        <v>14</v>
      </c>
      <c r="G127" s="21" t="n">
        <v>0</v>
      </c>
      <c r="H127" s="21" t="n">
        <f aca="false">B127-PRODUCT(2,C127)</f>
        <v>0</v>
      </c>
      <c r="I127" s="21" t="n">
        <f aca="false">SUM(Table1[[#This Row],[B]],Table1[[#This Row],[Atomic Constraints]],Table1[[#This Row],[Soft Atomic Constraints]],Table1[[#This Row],[Disjunctive Constraints]],Table1[[#This Row],[Direct Successors]])</f>
        <v>241</v>
      </c>
      <c r="J127" s="19" t="s">
        <v>101</v>
      </c>
      <c r="K127" s="21" t="n">
        <v>172396</v>
      </c>
      <c r="L127" s="21" t="n">
        <v>246.6710131</v>
      </c>
      <c r="M127" s="19" t="s">
        <v>101</v>
      </c>
      <c r="N127" s="21" t="n">
        <v>172396</v>
      </c>
      <c r="O127" s="21" t="n">
        <v>268.0705859</v>
      </c>
      <c r="P127" s="19" t="s">
        <v>101</v>
      </c>
      <c r="Q127" s="21" t="n">
        <v>172396</v>
      </c>
      <c r="R127" s="21" t="n">
        <v>4.32600000000093</v>
      </c>
      <c r="S127" s="19" t="s">
        <v>101</v>
      </c>
      <c r="T127" s="21" t="n">
        <v>172396</v>
      </c>
      <c r="U127" s="21" t="n">
        <v>16.5090298</v>
      </c>
      <c r="V127" s="19" t="s">
        <v>101</v>
      </c>
      <c r="W127" s="21" t="n">
        <v>172396</v>
      </c>
      <c r="X127" s="21" t="n">
        <v>19.7996384</v>
      </c>
      <c r="Y127" s="23" t="s">
        <v>81</v>
      </c>
      <c r="Z127" s="23" t="n">
        <v>862097</v>
      </c>
      <c r="AA127" s="21" t="n">
        <v>300.1853031</v>
      </c>
      <c r="AB127" s="23" t="s">
        <v>80</v>
      </c>
      <c r="AC127" s="23" t="n">
        <v>-87165</v>
      </c>
      <c r="AD127" s="21" t="n">
        <v>300.6598911</v>
      </c>
      <c r="AE127" s="23" t="s">
        <v>81</v>
      </c>
      <c r="AF127" s="23" t="n">
        <v>172396</v>
      </c>
      <c r="AG127" s="21" t="n">
        <v>300.1110365</v>
      </c>
      <c r="AH127" s="19" t="s">
        <v>80</v>
      </c>
      <c r="AI127" s="21" t="n">
        <v>-87165</v>
      </c>
      <c r="AJ127" s="21" t="n">
        <v>300.0405545</v>
      </c>
      <c r="AK127" s="23" t="s">
        <v>80</v>
      </c>
      <c r="AL127" s="23" t="n">
        <v>-87165</v>
      </c>
      <c r="AM127" s="21" t="n">
        <v>300.0404795</v>
      </c>
      <c r="AN127" s="19" t="s">
        <v>80</v>
      </c>
      <c r="AO127" s="21" t="n">
        <v>-87165</v>
      </c>
      <c r="AP127" s="23" t="n">
        <v>300.0647876</v>
      </c>
      <c r="AQ127" s="23" t="s">
        <v>80</v>
      </c>
      <c r="AR127" s="23" t="n">
        <v>-87165</v>
      </c>
      <c r="AS127" s="21" t="n">
        <v>300.0442002</v>
      </c>
      <c r="AT127" s="19" t="s">
        <v>80</v>
      </c>
      <c r="AU127" s="21" t="n">
        <v>-87165</v>
      </c>
      <c r="AV127" s="23" t="n">
        <v>300.0536367</v>
      </c>
      <c r="AW127" s="23" t="s">
        <v>80</v>
      </c>
      <c r="AX127" s="23" t="n">
        <v>-87165</v>
      </c>
      <c r="AY127" s="21" t="n">
        <v>300.0436386</v>
      </c>
      <c r="AZ127" s="23" t="s">
        <v>101</v>
      </c>
      <c r="BA127" s="23" t="n">
        <v>172396</v>
      </c>
      <c r="BB127" s="21" t="n">
        <v>282.20669</v>
      </c>
      <c r="BC127" s="19" t="s">
        <v>81</v>
      </c>
      <c r="BD127" s="21" t="n">
        <v>687951</v>
      </c>
      <c r="BE127" s="23" t="n">
        <v>300.1872846</v>
      </c>
      <c r="BF127" s="23" t="s">
        <v>101</v>
      </c>
      <c r="BG127" s="23" t="n">
        <v>172396</v>
      </c>
      <c r="BH127" s="21" t="n">
        <v>71.9271069</v>
      </c>
      <c r="BI127" s="23" t="s">
        <v>80</v>
      </c>
      <c r="BJ127" s="21" t="n">
        <v>-87165</v>
      </c>
      <c r="BK127" s="23" t="n">
        <v>306.0891847</v>
      </c>
      <c r="BL127" s="23" t="s">
        <v>80</v>
      </c>
      <c r="BM127" s="23" t="n">
        <v>-87165</v>
      </c>
      <c r="BN127" s="21" t="n">
        <v>306.1623062</v>
      </c>
      <c r="BO127" s="19" t="s">
        <v>101</v>
      </c>
      <c r="BP127" s="21" t="n">
        <v>172400</v>
      </c>
      <c r="BQ127" s="21" t="n">
        <v>1.65600000000268</v>
      </c>
      <c r="BR127" s="25" t="s">
        <v>80</v>
      </c>
      <c r="BS127" s="21" t="n">
        <v>-87165</v>
      </c>
      <c r="BT127" s="21" t="n">
        <v>301.6356861</v>
      </c>
      <c r="BU127" s="25" t="s">
        <v>101</v>
      </c>
      <c r="BV127" s="21" t="n">
        <v>172396</v>
      </c>
      <c r="BW127" s="21" t="n">
        <v>25.1935056</v>
      </c>
      <c r="BX127" s="21" t="s">
        <v>101</v>
      </c>
      <c r="BY127" s="21" t="n">
        <v>172396</v>
      </c>
      <c r="BZ127" s="21" t="n">
        <v>13.942513</v>
      </c>
    </row>
    <row r="128" customFormat="false" ht="15" hidden="false" customHeight="false" outlineLevel="0" collapsed="false">
      <c r="A128" s="27" t="s">
        <v>208</v>
      </c>
      <c r="B128" s="19" t="n">
        <v>42</v>
      </c>
      <c r="C128" s="21" t="n">
        <v>21</v>
      </c>
      <c r="D128" s="19" t="n">
        <v>137</v>
      </c>
      <c r="E128" s="21" t="n">
        <v>24</v>
      </c>
      <c r="F128" s="19" t="n">
        <v>32</v>
      </c>
      <c r="G128" s="21" t="n">
        <v>14</v>
      </c>
      <c r="H128" s="21" t="n">
        <f aca="false">B128-PRODUCT(2,C128)</f>
        <v>0</v>
      </c>
      <c r="I128" s="21" t="n">
        <f aca="false">SUM(Table1[[#This Row],[B]],Table1[[#This Row],[Atomic Constraints]],Table1[[#This Row],[Soft Atomic Constraints]],Table1[[#This Row],[Disjunctive Constraints]],Table1[[#This Row],[Direct Successors]])</f>
        <v>228</v>
      </c>
      <c r="J128" s="19" t="s">
        <v>101</v>
      </c>
      <c r="K128" s="21" t="n">
        <v>226010</v>
      </c>
      <c r="L128" s="21" t="n">
        <v>238.9146321</v>
      </c>
      <c r="M128" s="19" t="s">
        <v>101</v>
      </c>
      <c r="N128" s="21" t="n">
        <v>226010</v>
      </c>
      <c r="O128" s="21" t="n">
        <v>148.0549735</v>
      </c>
      <c r="P128" s="19" t="s">
        <v>101</v>
      </c>
      <c r="Q128" s="21" t="n">
        <v>226010</v>
      </c>
      <c r="R128" s="21" t="n">
        <v>53.0689999999995</v>
      </c>
      <c r="S128" s="19" t="s">
        <v>101</v>
      </c>
      <c r="T128" s="21" t="n">
        <v>226010</v>
      </c>
      <c r="U128" s="21" t="n">
        <v>10.0942512</v>
      </c>
      <c r="V128" s="19" t="s">
        <v>101</v>
      </c>
      <c r="W128" s="21" t="n">
        <v>226010</v>
      </c>
      <c r="X128" s="21" t="n">
        <v>9.1822699</v>
      </c>
      <c r="Y128" s="23" t="s">
        <v>81</v>
      </c>
      <c r="Z128" s="23" t="n">
        <v>226010</v>
      </c>
      <c r="AA128" s="21" t="n">
        <v>300.1283414</v>
      </c>
      <c r="AB128" s="23" t="s">
        <v>81</v>
      </c>
      <c r="AC128" s="23" t="n">
        <v>828333</v>
      </c>
      <c r="AD128" s="21" t="n">
        <v>300.2491648</v>
      </c>
      <c r="AE128" s="23" t="s">
        <v>101</v>
      </c>
      <c r="AF128" s="23" t="n">
        <v>226010</v>
      </c>
      <c r="AG128" s="21" t="n">
        <v>235.7847662</v>
      </c>
      <c r="AH128" s="19" t="s">
        <v>80</v>
      </c>
      <c r="AI128" s="21" t="n">
        <v>-75895</v>
      </c>
      <c r="AJ128" s="21" t="n">
        <v>300.0415203</v>
      </c>
      <c r="AK128" s="23" t="s">
        <v>80</v>
      </c>
      <c r="AL128" s="23" t="n">
        <v>-75895</v>
      </c>
      <c r="AM128" s="21" t="n">
        <v>300.0627148</v>
      </c>
      <c r="AN128" s="19" t="s">
        <v>80</v>
      </c>
      <c r="AO128" s="21" t="n">
        <v>-75895</v>
      </c>
      <c r="AP128" s="23" t="n">
        <v>300.0834887</v>
      </c>
      <c r="AQ128" s="23" t="s">
        <v>80</v>
      </c>
      <c r="AR128" s="23" t="n">
        <v>-75895</v>
      </c>
      <c r="AS128" s="21" t="n">
        <v>300.0537072</v>
      </c>
      <c r="AT128" s="19" t="s">
        <v>80</v>
      </c>
      <c r="AU128" s="21" t="n">
        <v>-75895</v>
      </c>
      <c r="AV128" s="23" t="n">
        <v>300.0498486</v>
      </c>
      <c r="AW128" s="23" t="s">
        <v>80</v>
      </c>
      <c r="AX128" s="23" t="n">
        <v>-75895</v>
      </c>
      <c r="AY128" s="21" t="n">
        <v>300.0510906</v>
      </c>
      <c r="AZ128" s="23" t="s">
        <v>101</v>
      </c>
      <c r="BA128" s="23" t="n">
        <v>226010</v>
      </c>
      <c r="BB128" s="21" t="n">
        <v>271.4735452</v>
      </c>
      <c r="BC128" s="19" t="s">
        <v>80</v>
      </c>
      <c r="BD128" s="21" t="n">
        <v>-75895</v>
      </c>
      <c r="BE128" s="23" t="n">
        <v>300.258614</v>
      </c>
      <c r="BF128" s="23" t="s">
        <v>101</v>
      </c>
      <c r="BG128" s="23" t="n">
        <v>226011</v>
      </c>
      <c r="BH128" s="21" t="n">
        <v>269.5396544</v>
      </c>
      <c r="BI128" s="23" t="s">
        <v>80</v>
      </c>
      <c r="BJ128" s="21" t="n">
        <v>-75895</v>
      </c>
      <c r="BK128" s="23" t="n">
        <v>306.1537208</v>
      </c>
      <c r="BL128" s="23" t="s">
        <v>80</v>
      </c>
      <c r="BM128" s="23" t="n">
        <v>-75895</v>
      </c>
      <c r="BN128" s="21" t="n">
        <v>306.158283</v>
      </c>
      <c r="BO128" s="19" t="s">
        <v>101</v>
      </c>
      <c r="BP128" s="21" t="n">
        <v>226010</v>
      </c>
      <c r="BQ128" s="21" t="n">
        <v>32.7200000000012</v>
      </c>
      <c r="BR128" s="25" t="s">
        <v>101</v>
      </c>
      <c r="BS128" s="21" t="n">
        <v>226010</v>
      </c>
      <c r="BT128" s="21" t="n">
        <v>234.2249679</v>
      </c>
      <c r="BU128" s="25" t="s">
        <v>101</v>
      </c>
      <c r="BV128" s="21" t="n">
        <v>226010</v>
      </c>
      <c r="BW128" s="21" t="n">
        <v>15.261233</v>
      </c>
      <c r="BX128" s="21" t="s">
        <v>101</v>
      </c>
      <c r="BY128" s="21" t="n">
        <v>226010</v>
      </c>
      <c r="BZ128" s="21" t="n">
        <v>13.5747271</v>
      </c>
    </row>
    <row r="129" customFormat="false" ht="15" hidden="false" customHeight="false" outlineLevel="0" collapsed="false">
      <c r="A129" s="27" t="s">
        <v>209</v>
      </c>
      <c r="B129" s="19" t="n">
        <v>42</v>
      </c>
      <c r="C129" s="21" t="n">
        <v>21</v>
      </c>
      <c r="D129" s="19" t="n">
        <v>137</v>
      </c>
      <c r="E129" s="21" t="n">
        <v>25</v>
      </c>
      <c r="F129" s="19" t="n">
        <v>39</v>
      </c>
      <c r="G129" s="21" t="n">
        <v>14</v>
      </c>
      <c r="H129" s="21" t="n">
        <f aca="false">B129-PRODUCT(2,C129)</f>
        <v>0</v>
      </c>
      <c r="I129" s="21" t="n">
        <f aca="false">SUM(Table1[[#This Row],[B]],Table1[[#This Row],[Atomic Constraints]],Table1[[#This Row],[Soft Atomic Constraints]],Table1[[#This Row],[Disjunctive Constraints]],Table1[[#This Row],[Direct Successors]])</f>
        <v>236</v>
      </c>
      <c r="J129" s="19" t="s">
        <v>101</v>
      </c>
      <c r="K129" s="21" t="n">
        <v>226010</v>
      </c>
      <c r="L129" s="21" t="n">
        <v>205.2191328</v>
      </c>
      <c r="M129" s="19" t="s">
        <v>101</v>
      </c>
      <c r="N129" s="21" t="n">
        <v>226010</v>
      </c>
      <c r="O129" s="21" t="n">
        <v>150.8587433</v>
      </c>
      <c r="P129" s="19" t="s">
        <v>101</v>
      </c>
      <c r="Q129" s="21" t="n">
        <v>226010</v>
      </c>
      <c r="R129" s="21" t="n">
        <v>65.3250000000007</v>
      </c>
      <c r="S129" s="19" t="s">
        <v>101</v>
      </c>
      <c r="T129" s="21" t="n">
        <v>226010</v>
      </c>
      <c r="U129" s="21" t="n">
        <v>8.4202394</v>
      </c>
      <c r="V129" s="19" t="s">
        <v>101</v>
      </c>
      <c r="W129" s="21" t="n">
        <v>226010</v>
      </c>
      <c r="X129" s="21" t="n">
        <v>9.1043191</v>
      </c>
      <c r="Y129" s="23" t="s">
        <v>101</v>
      </c>
      <c r="Z129" s="23" t="n">
        <v>226010</v>
      </c>
      <c r="AA129" s="21" t="n">
        <v>102.9402232</v>
      </c>
      <c r="AB129" s="23" t="s">
        <v>81</v>
      </c>
      <c r="AC129" s="23" t="n">
        <v>902506</v>
      </c>
      <c r="AD129" s="21" t="n">
        <v>300.2356426</v>
      </c>
      <c r="AE129" s="23" t="s">
        <v>101</v>
      </c>
      <c r="AF129" s="23" t="n">
        <v>226010</v>
      </c>
      <c r="AG129" s="21" t="n">
        <v>50.9250013</v>
      </c>
      <c r="AH129" s="19" t="s">
        <v>80</v>
      </c>
      <c r="AI129" s="21" t="n">
        <v>-75895</v>
      </c>
      <c r="AJ129" s="21" t="n">
        <v>300.0471557</v>
      </c>
      <c r="AK129" s="23" t="s">
        <v>80</v>
      </c>
      <c r="AL129" s="23" t="n">
        <v>-75895</v>
      </c>
      <c r="AM129" s="21" t="n">
        <v>300.0405555</v>
      </c>
      <c r="AN129" s="19" t="s">
        <v>80</v>
      </c>
      <c r="AO129" s="21" t="n">
        <v>-75895</v>
      </c>
      <c r="AP129" s="23" t="n">
        <v>300.0619978</v>
      </c>
      <c r="AQ129" s="23" t="s">
        <v>80</v>
      </c>
      <c r="AR129" s="23" t="n">
        <v>-75895</v>
      </c>
      <c r="AS129" s="21" t="n">
        <v>300.0462869</v>
      </c>
      <c r="AT129" s="19" t="s">
        <v>80</v>
      </c>
      <c r="AU129" s="21" t="n">
        <v>-75895</v>
      </c>
      <c r="AV129" s="23" t="n">
        <v>300.0435018</v>
      </c>
      <c r="AW129" s="23" t="s">
        <v>80</v>
      </c>
      <c r="AX129" s="23" t="n">
        <v>-75895</v>
      </c>
      <c r="AY129" s="21" t="n">
        <v>300.0385316</v>
      </c>
      <c r="AZ129" s="23" t="s">
        <v>101</v>
      </c>
      <c r="BA129" s="23" t="n">
        <v>226010</v>
      </c>
      <c r="BB129" s="21" t="n">
        <v>157.8141073</v>
      </c>
      <c r="BC129" s="19" t="s">
        <v>80</v>
      </c>
      <c r="BD129" s="21" t="n">
        <v>-75895</v>
      </c>
      <c r="BE129" s="23" t="n">
        <v>300.0928884</v>
      </c>
      <c r="BF129" s="23" t="s">
        <v>101</v>
      </c>
      <c r="BG129" s="23" t="n">
        <v>226010</v>
      </c>
      <c r="BH129" s="21" t="n">
        <v>95.2746872</v>
      </c>
      <c r="BI129" s="23" t="s">
        <v>80</v>
      </c>
      <c r="BJ129" s="21" t="n">
        <v>-75895</v>
      </c>
      <c r="BK129" s="23" t="n">
        <v>306.058049</v>
      </c>
      <c r="BL129" s="23" t="s">
        <v>80</v>
      </c>
      <c r="BM129" s="23" t="n">
        <v>-75895</v>
      </c>
      <c r="BN129" s="21" t="n">
        <v>306.0844023</v>
      </c>
      <c r="BO129" s="19" t="s">
        <v>101</v>
      </c>
      <c r="BP129" s="21" t="n">
        <v>226010</v>
      </c>
      <c r="BQ129" s="21" t="n">
        <v>35.882999999998</v>
      </c>
      <c r="BR129" s="25" t="s">
        <v>81</v>
      </c>
      <c r="BS129" s="21" t="n">
        <v>378935</v>
      </c>
      <c r="BT129" s="21" t="n">
        <v>301.6037632</v>
      </c>
      <c r="BU129" s="25" t="s">
        <v>101</v>
      </c>
      <c r="BV129" s="21" t="n">
        <v>226010</v>
      </c>
      <c r="BW129" s="21" t="n">
        <v>16.16996</v>
      </c>
      <c r="BX129" s="21" t="s">
        <v>101</v>
      </c>
      <c r="BY129" s="21" t="n">
        <v>226010</v>
      </c>
      <c r="BZ129" s="21" t="n">
        <v>13.1769207</v>
      </c>
    </row>
    <row r="130" customFormat="false" ht="15" hidden="false" customHeight="false" outlineLevel="0" collapsed="false">
      <c r="A130" s="27" t="s">
        <v>210</v>
      </c>
      <c r="B130" s="19" t="n">
        <v>42</v>
      </c>
      <c r="C130" s="21" t="n">
        <v>21</v>
      </c>
      <c r="D130" s="19" t="n">
        <v>137</v>
      </c>
      <c r="E130" s="21" t="n">
        <v>25</v>
      </c>
      <c r="F130" s="19" t="n">
        <v>39</v>
      </c>
      <c r="G130" s="21" t="n">
        <v>14</v>
      </c>
      <c r="H130" s="21" t="n">
        <f aca="false">B130-PRODUCT(2,C130)</f>
        <v>0</v>
      </c>
      <c r="I130" s="21" t="n">
        <f aca="false">SUM(Table1[[#This Row],[B]],Table1[[#This Row],[Atomic Constraints]],Table1[[#This Row],[Soft Atomic Constraints]],Table1[[#This Row],[Disjunctive Constraints]],Table1[[#This Row],[Direct Successors]])</f>
        <v>236</v>
      </c>
      <c r="J130" s="19" t="s">
        <v>101</v>
      </c>
      <c r="K130" s="21" t="n">
        <v>226010</v>
      </c>
      <c r="L130" s="21" t="n">
        <v>201.5719038</v>
      </c>
      <c r="M130" s="19" t="s">
        <v>101</v>
      </c>
      <c r="N130" s="21" t="n">
        <v>226010</v>
      </c>
      <c r="O130" s="21" t="n">
        <v>148.5779832</v>
      </c>
      <c r="P130" s="19" t="s">
        <v>101</v>
      </c>
      <c r="Q130" s="21" t="n">
        <v>226010</v>
      </c>
      <c r="R130" s="21" t="n">
        <v>64.5709999999999</v>
      </c>
      <c r="S130" s="19" t="s">
        <v>101</v>
      </c>
      <c r="T130" s="21" t="n">
        <v>226010</v>
      </c>
      <c r="U130" s="21" t="n">
        <v>8.381268</v>
      </c>
      <c r="V130" s="19" t="s">
        <v>101</v>
      </c>
      <c r="W130" s="21" t="n">
        <v>226010</v>
      </c>
      <c r="X130" s="21" t="n">
        <v>9.0802204</v>
      </c>
      <c r="Y130" s="23" t="s">
        <v>101</v>
      </c>
      <c r="Z130" s="23" t="n">
        <v>226010</v>
      </c>
      <c r="AA130" s="21" t="n">
        <v>102.9975228</v>
      </c>
      <c r="AB130" s="23" t="s">
        <v>81</v>
      </c>
      <c r="AC130" s="23" t="n">
        <v>902506</v>
      </c>
      <c r="AD130" s="21" t="n">
        <v>300.236139</v>
      </c>
      <c r="AE130" s="23" t="s">
        <v>101</v>
      </c>
      <c r="AF130" s="23" t="n">
        <v>226010</v>
      </c>
      <c r="AG130" s="21" t="n">
        <v>50.6801342</v>
      </c>
      <c r="AH130" s="19" t="s">
        <v>80</v>
      </c>
      <c r="AI130" s="21" t="n">
        <v>-75895</v>
      </c>
      <c r="AJ130" s="21" t="n">
        <v>300.0529287</v>
      </c>
      <c r="AK130" s="23" t="s">
        <v>80</v>
      </c>
      <c r="AL130" s="23" t="n">
        <v>-75895</v>
      </c>
      <c r="AM130" s="21" t="n">
        <v>300.0563416</v>
      </c>
      <c r="AN130" s="19" t="s">
        <v>80</v>
      </c>
      <c r="AO130" s="21" t="n">
        <v>-75895</v>
      </c>
      <c r="AP130" s="23" t="n">
        <v>300.0679165</v>
      </c>
      <c r="AQ130" s="23" t="s">
        <v>80</v>
      </c>
      <c r="AR130" s="23" t="n">
        <v>-75895</v>
      </c>
      <c r="AS130" s="21" t="n">
        <v>300.0511984</v>
      </c>
      <c r="AT130" s="19" t="s">
        <v>80</v>
      </c>
      <c r="AU130" s="21" t="n">
        <v>-75895</v>
      </c>
      <c r="AV130" s="23" t="n">
        <v>300.0491338</v>
      </c>
      <c r="AW130" s="23" t="s">
        <v>80</v>
      </c>
      <c r="AX130" s="23" t="n">
        <v>-75895</v>
      </c>
      <c r="AY130" s="21" t="n">
        <v>300.051138</v>
      </c>
      <c r="AZ130" s="23" t="s">
        <v>101</v>
      </c>
      <c r="BA130" s="23" t="n">
        <v>226010</v>
      </c>
      <c r="BB130" s="21" t="n">
        <v>158.2014599</v>
      </c>
      <c r="BC130" s="19" t="s">
        <v>80</v>
      </c>
      <c r="BD130" s="21" t="n">
        <v>-75895</v>
      </c>
      <c r="BE130" s="23" t="n">
        <v>300.0481942</v>
      </c>
      <c r="BF130" s="23" t="s">
        <v>101</v>
      </c>
      <c r="BG130" s="23" t="n">
        <v>226010</v>
      </c>
      <c r="BH130" s="21" t="n">
        <v>103.8351991</v>
      </c>
      <c r="BI130" s="23" t="s">
        <v>80</v>
      </c>
      <c r="BJ130" s="21" t="n">
        <v>-75895</v>
      </c>
      <c r="BK130" s="23" t="n">
        <v>306.079137</v>
      </c>
      <c r="BL130" s="23" t="s">
        <v>80</v>
      </c>
      <c r="BM130" s="23" t="n">
        <v>-75895</v>
      </c>
      <c r="BN130" s="21" t="n">
        <v>306.1597006</v>
      </c>
      <c r="BO130" s="19" t="s">
        <v>101</v>
      </c>
      <c r="BP130" s="21" t="n">
        <v>226010</v>
      </c>
      <c r="BQ130" s="21" t="n">
        <v>35.7200000000012</v>
      </c>
      <c r="BR130" s="25" t="s">
        <v>81</v>
      </c>
      <c r="BS130" s="21" t="n">
        <v>378935</v>
      </c>
      <c r="BT130" s="21" t="n">
        <v>301.5975617</v>
      </c>
      <c r="BU130" s="25" t="s">
        <v>101</v>
      </c>
      <c r="BV130" s="21" t="n">
        <v>226010</v>
      </c>
      <c r="BW130" s="21" t="n">
        <v>16.2231564</v>
      </c>
      <c r="BX130" s="21" t="s">
        <v>101</v>
      </c>
      <c r="BY130" s="21" t="n">
        <v>226010</v>
      </c>
      <c r="BZ130" s="21" t="n">
        <v>12.8380056</v>
      </c>
    </row>
    <row r="131" customFormat="false" ht="15" hidden="false" customHeight="false" outlineLevel="0" collapsed="false">
      <c r="A131" s="27" t="s">
        <v>211</v>
      </c>
      <c r="B131" s="19" t="n">
        <v>40</v>
      </c>
      <c r="C131" s="21" t="n">
        <v>20</v>
      </c>
      <c r="D131" s="19" t="n">
        <v>139</v>
      </c>
      <c r="E131" s="21" t="n">
        <v>22</v>
      </c>
      <c r="F131" s="19" t="n">
        <v>23</v>
      </c>
      <c r="G131" s="21" t="n">
        <v>0</v>
      </c>
      <c r="H131" s="21" t="n">
        <f aca="false">B131-PRODUCT(2,C131)</f>
        <v>0</v>
      </c>
      <c r="I131" s="21" t="n">
        <f aca="false">SUM(Table1[[#This Row],[B]],Table1[[#This Row],[Atomic Constraints]],Table1[[#This Row],[Soft Atomic Constraints]],Table1[[#This Row],[Disjunctive Constraints]],Table1[[#This Row],[Direct Successors]])</f>
        <v>204</v>
      </c>
      <c r="J131" s="19" t="s">
        <v>101</v>
      </c>
      <c r="K131" s="21" t="n">
        <v>65685</v>
      </c>
      <c r="L131" s="21" t="n">
        <v>145.3712896</v>
      </c>
      <c r="M131" s="19" t="s">
        <v>101</v>
      </c>
      <c r="N131" s="21" t="n">
        <v>65685</v>
      </c>
      <c r="O131" s="21" t="n">
        <v>161.3765317</v>
      </c>
      <c r="P131" s="19" t="s">
        <v>101</v>
      </c>
      <c r="Q131" s="21" t="n">
        <v>65685</v>
      </c>
      <c r="R131" s="21" t="n">
        <v>52.2099999999991</v>
      </c>
      <c r="S131" s="19" t="s">
        <v>101</v>
      </c>
      <c r="T131" s="21" t="n">
        <v>65685</v>
      </c>
      <c r="U131" s="21" t="n">
        <v>9.7714717</v>
      </c>
      <c r="V131" s="19" t="s">
        <v>101</v>
      </c>
      <c r="W131" s="21" t="n">
        <v>65685</v>
      </c>
      <c r="X131" s="21" t="n">
        <v>17.9841884</v>
      </c>
      <c r="Y131" s="23" t="s">
        <v>81</v>
      </c>
      <c r="Z131" s="23" t="n">
        <v>65685</v>
      </c>
      <c r="AA131" s="21" t="n">
        <v>300.0818563</v>
      </c>
      <c r="AB131" s="23" t="s">
        <v>81</v>
      </c>
      <c r="AC131" s="23" t="n">
        <v>1098088</v>
      </c>
      <c r="AD131" s="21" t="n">
        <v>300.3224494</v>
      </c>
      <c r="AE131" s="23" t="s">
        <v>81</v>
      </c>
      <c r="AF131" s="23" t="n">
        <v>65686</v>
      </c>
      <c r="AG131" s="21" t="n">
        <v>300.0849295</v>
      </c>
      <c r="AH131" s="19" t="s">
        <v>80</v>
      </c>
      <c r="AI131" s="21" t="n">
        <v>-65641</v>
      </c>
      <c r="AJ131" s="21" t="n">
        <v>300.0494928</v>
      </c>
      <c r="AK131" s="23" t="s">
        <v>80</v>
      </c>
      <c r="AL131" s="23" t="n">
        <v>-65641</v>
      </c>
      <c r="AM131" s="21" t="n">
        <v>300.0490746</v>
      </c>
      <c r="AN131" s="19" t="s">
        <v>80</v>
      </c>
      <c r="AO131" s="21" t="n">
        <v>-65641</v>
      </c>
      <c r="AP131" s="23" t="n">
        <v>300.0516815</v>
      </c>
      <c r="AQ131" s="23" t="s">
        <v>80</v>
      </c>
      <c r="AR131" s="23" t="n">
        <v>-65641</v>
      </c>
      <c r="AS131" s="21" t="n">
        <v>300.0632119</v>
      </c>
      <c r="AT131" s="19" t="s">
        <v>80</v>
      </c>
      <c r="AU131" s="21" t="n">
        <v>-65641</v>
      </c>
      <c r="AV131" s="23" t="n">
        <v>300.0481653</v>
      </c>
      <c r="AW131" s="23" t="s">
        <v>80</v>
      </c>
      <c r="AX131" s="23" t="n">
        <v>-65641</v>
      </c>
      <c r="AY131" s="21" t="n">
        <v>300.0397486</v>
      </c>
      <c r="AZ131" s="23" t="s">
        <v>101</v>
      </c>
      <c r="BA131" s="23" t="n">
        <v>65685</v>
      </c>
      <c r="BB131" s="21" t="n">
        <v>130.7649455</v>
      </c>
      <c r="BC131" s="19" t="s">
        <v>81</v>
      </c>
      <c r="BD131" s="21" t="n">
        <v>130288</v>
      </c>
      <c r="BE131" s="23" t="n">
        <v>300.0950859</v>
      </c>
      <c r="BF131" s="23" t="s">
        <v>101</v>
      </c>
      <c r="BG131" s="23" t="n">
        <v>65685</v>
      </c>
      <c r="BH131" s="21" t="n">
        <v>126.8705255</v>
      </c>
      <c r="BI131" s="23" t="s">
        <v>80</v>
      </c>
      <c r="BJ131" s="21" t="n">
        <v>-65641</v>
      </c>
      <c r="BK131" s="23" t="n">
        <v>306.1856673</v>
      </c>
      <c r="BL131" s="23" t="s">
        <v>80</v>
      </c>
      <c r="BM131" s="23" t="n">
        <v>-65641</v>
      </c>
      <c r="BN131" s="21" t="n">
        <v>306.1605637</v>
      </c>
      <c r="BO131" s="19" t="s">
        <v>101</v>
      </c>
      <c r="BP131" s="21" t="n">
        <v>65685</v>
      </c>
      <c r="BQ131" s="21" t="n">
        <v>5.03399999999783</v>
      </c>
      <c r="BR131" s="25" t="s">
        <v>101</v>
      </c>
      <c r="BS131" s="21" t="n">
        <v>65685</v>
      </c>
      <c r="BT131" s="21" t="n">
        <v>291.1777181</v>
      </c>
      <c r="BU131" s="25" t="s">
        <v>101</v>
      </c>
      <c r="BV131" s="21" t="n">
        <v>65685</v>
      </c>
      <c r="BW131" s="21" t="n">
        <v>15.9099745</v>
      </c>
      <c r="BX131" s="21" t="s">
        <v>101</v>
      </c>
      <c r="BY131" s="21" t="n">
        <v>65685</v>
      </c>
      <c r="BZ131" s="21" t="n">
        <v>12.287642</v>
      </c>
    </row>
    <row r="132" customFormat="false" ht="15" hidden="false" customHeight="false" outlineLevel="0" collapsed="false">
      <c r="A132" s="27" t="s">
        <v>212</v>
      </c>
      <c r="B132" s="19" t="n">
        <v>40</v>
      </c>
      <c r="C132" s="21" t="n">
        <v>20</v>
      </c>
      <c r="D132" s="19" t="n">
        <v>180</v>
      </c>
      <c r="E132" s="21" t="n">
        <v>27</v>
      </c>
      <c r="F132" s="19" t="n">
        <v>29</v>
      </c>
      <c r="G132" s="21" t="n">
        <v>6</v>
      </c>
      <c r="H132" s="21" t="n">
        <f aca="false">B132-PRODUCT(2,C132)</f>
        <v>0</v>
      </c>
      <c r="I132" s="21" t="n">
        <f aca="false">SUM(Table1[[#This Row],[B]],Table1[[#This Row],[Atomic Constraints]],Table1[[#This Row],[Soft Atomic Constraints]],Table1[[#This Row],[Disjunctive Constraints]],Table1[[#This Row],[Direct Successors]])</f>
        <v>262</v>
      </c>
      <c r="J132" s="19" t="s">
        <v>101</v>
      </c>
      <c r="K132" s="21" t="n">
        <v>65693</v>
      </c>
      <c r="L132" s="21" t="n">
        <v>143.7261651</v>
      </c>
      <c r="M132" s="19" t="s">
        <v>101</v>
      </c>
      <c r="N132" s="21" t="n">
        <v>65693</v>
      </c>
      <c r="O132" s="21" t="n">
        <v>90.8013133</v>
      </c>
      <c r="P132" s="19" t="s">
        <v>101</v>
      </c>
      <c r="Q132" s="21" t="n">
        <v>65693</v>
      </c>
      <c r="R132" s="21" t="n">
        <v>4.10499999999956</v>
      </c>
      <c r="S132" s="19" t="s">
        <v>101</v>
      </c>
      <c r="T132" s="21" t="n">
        <v>65693</v>
      </c>
      <c r="U132" s="21" t="n">
        <v>12.6588877</v>
      </c>
      <c r="V132" s="19" t="s">
        <v>101</v>
      </c>
      <c r="W132" s="21" t="n">
        <v>65693</v>
      </c>
      <c r="X132" s="21" t="n">
        <v>9.8418572</v>
      </c>
      <c r="Y132" s="23" t="s">
        <v>81</v>
      </c>
      <c r="Z132" s="23" t="n">
        <v>65693</v>
      </c>
      <c r="AA132" s="21" t="n">
        <v>300.0842211</v>
      </c>
      <c r="AB132" s="23" t="s">
        <v>80</v>
      </c>
      <c r="AC132" s="23" t="n">
        <v>-65641</v>
      </c>
      <c r="AD132" s="21" t="n">
        <v>305.1740811</v>
      </c>
      <c r="AE132" s="23" t="s">
        <v>81</v>
      </c>
      <c r="AF132" s="23" t="n">
        <v>193774</v>
      </c>
      <c r="AG132" s="21" t="n">
        <v>300.0658576</v>
      </c>
      <c r="AH132" s="19" t="s">
        <v>80</v>
      </c>
      <c r="AI132" s="21" t="n">
        <v>-65641</v>
      </c>
      <c r="AJ132" s="21" t="n">
        <v>300.0518313</v>
      </c>
      <c r="AK132" s="23" t="s">
        <v>80</v>
      </c>
      <c r="AL132" s="23" t="n">
        <v>-65641</v>
      </c>
      <c r="AM132" s="21" t="n">
        <v>300.0554725</v>
      </c>
      <c r="AN132" s="19" t="s">
        <v>80</v>
      </c>
      <c r="AO132" s="21" t="n">
        <v>-65641</v>
      </c>
      <c r="AP132" s="23" t="n">
        <v>300.0661891</v>
      </c>
      <c r="AQ132" s="23" t="s">
        <v>80</v>
      </c>
      <c r="AR132" s="23" t="n">
        <v>-65641</v>
      </c>
      <c r="AS132" s="21" t="n">
        <v>300.0495599</v>
      </c>
      <c r="AT132" s="19" t="s">
        <v>80</v>
      </c>
      <c r="AU132" s="21" t="n">
        <v>-65641</v>
      </c>
      <c r="AV132" s="23" t="n">
        <v>300.0568444</v>
      </c>
      <c r="AW132" s="23" t="s">
        <v>80</v>
      </c>
      <c r="AX132" s="23" t="n">
        <v>-65641</v>
      </c>
      <c r="AY132" s="21" t="n">
        <v>300.045012</v>
      </c>
      <c r="AZ132" s="23" t="s">
        <v>101</v>
      </c>
      <c r="BA132" s="23" t="n">
        <v>65693</v>
      </c>
      <c r="BB132" s="21" t="n">
        <v>130.7042749</v>
      </c>
      <c r="BC132" s="19" t="s">
        <v>81</v>
      </c>
      <c r="BD132" s="21" t="n">
        <v>65693</v>
      </c>
      <c r="BE132" s="23" t="n">
        <v>300.0969181</v>
      </c>
      <c r="BF132" s="23" t="s">
        <v>101</v>
      </c>
      <c r="BG132" s="23" t="n">
        <v>65693</v>
      </c>
      <c r="BH132" s="21" t="n">
        <v>78.3352707</v>
      </c>
      <c r="BI132" s="23" t="s">
        <v>80</v>
      </c>
      <c r="BJ132" s="21" t="n">
        <v>-65641</v>
      </c>
      <c r="BK132" s="23" t="n">
        <v>306.0848375</v>
      </c>
      <c r="BL132" s="23" t="s">
        <v>80</v>
      </c>
      <c r="BM132" s="23" t="n">
        <v>-65641</v>
      </c>
      <c r="BN132" s="21" t="n">
        <v>306.0562061</v>
      </c>
      <c r="BO132" s="19" t="s">
        <v>101</v>
      </c>
      <c r="BP132" s="21" t="n">
        <v>65693</v>
      </c>
      <c r="BQ132" s="21" t="n">
        <v>10.3469999999979</v>
      </c>
      <c r="BR132" s="25" t="s">
        <v>81</v>
      </c>
      <c r="BS132" s="21" t="n">
        <v>780169</v>
      </c>
      <c r="BT132" s="21" t="n">
        <v>301.4847436</v>
      </c>
      <c r="BU132" s="25" t="s">
        <v>101</v>
      </c>
      <c r="BV132" s="21" t="n">
        <v>65693</v>
      </c>
      <c r="BW132" s="21" t="n">
        <v>15.0068532</v>
      </c>
      <c r="BX132" s="21" t="s">
        <v>101</v>
      </c>
      <c r="BY132" s="21" t="n">
        <v>65693</v>
      </c>
      <c r="BZ132" s="21" t="n">
        <v>12.0924919</v>
      </c>
    </row>
    <row r="133" customFormat="false" ht="15" hidden="false" customHeight="false" outlineLevel="0" collapsed="false">
      <c r="A133" s="27" t="s">
        <v>213</v>
      </c>
      <c r="B133" s="19" t="n">
        <v>40</v>
      </c>
      <c r="C133" s="21" t="n">
        <v>20</v>
      </c>
      <c r="D133" s="19" t="n">
        <v>186</v>
      </c>
      <c r="E133" s="29" t="n">
        <v>30</v>
      </c>
      <c r="F133" s="30" t="n">
        <v>90</v>
      </c>
      <c r="G133" s="29" t="n">
        <v>0</v>
      </c>
      <c r="H133" s="21" t="n">
        <f aca="false">B133-PRODUCT(2,C133)</f>
        <v>0</v>
      </c>
      <c r="I133" s="21" t="n">
        <f aca="false">SUM(Table1[[#This Row],[B]],Table1[[#This Row],[Atomic Constraints]],Table1[[#This Row],[Soft Atomic Constraints]],Table1[[#This Row],[Disjunctive Constraints]],Table1[[#This Row],[Direct Successors]])</f>
        <v>326</v>
      </c>
      <c r="J133" s="19" t="s">
        <v>101</v>
      </c>
      <c r="K133" s="21" t="n">
        <v>590012</v>
      </c>
      <c r="L133" s="21" t="n">
        <v>239.9184451</v>
      </c>
      <c r="M133" s="19" t="s">
        <v>101</v>
      </c>
      <c r="N133" s="21" t="n">
        <v>590012</v>
      </c>
      <c r="O133" s="21" t="n">
        <v>167.2184474</v>
      </c>
      <c r="P133" s="31" t="s">
        <v>81</v>
      </c>
      <c r="Q133" s="31" t="n">
        <v>590012</v>
      </c>
      <c r="R133" s="31" t="n">
        <v>300.093</v>
      </c>
      <c r="S133" s="19" t="s">
        <v>101</v>
      </c>
      <c r="T133" s="21" t="n">
        <v>590012</v>
      </c>
      <c r="U133" s="21" t="n">
        <v>11.424113</v>
      </c>
      <c r="V133" s="19" t="s">
        <v>101</v>
      </c>
      <c r="W133" s="21" t="n">
        <v>590012</v>
      </c>
      <c r="X133" s="21" t="n">
        <v>13.207376</v>
      </c>
      <c r="Y133" s="23" t="s">
        <v>81</v>
      </c>
      <c r="Z133" s="23" t="n">
        <v>590255</v>
      </c>
      <c r="AA133" s="21" t="n">
        <v>300.1171723</v>
      </c>
      <c r="AB133" s="23" t="s">
        <v>81</v>
      </c>
      <c r="AC133" s="23" t="n">
        <v>1300405</v>
      </c>
      <c r="AD133" s="21" t="n">
        <v>300.1767554</v>
      </c>
      <c r="AE133" s="23" t="s">
        <v>81</v>
      </c>
      <c r="AF133" s="23" t="n">
        <v>1039569</v>
      </c>
      <c r="AG133" s="21" t="n">
        <v>300.0930947</v>
      </c>
      <c r="AH133" s="19" t="s">
        <v>80</v>
      </c>
      <c r="AI133" s="21" t="n">
        <v>-65641</v>
      </c>
      <c r="AJ133" s="21" t="n">
        <v>300.0435781</v>
      </c>
      <c r="AK133" s="23" t="s">
        <v>80</v>
      </c>
      <c r="AL133" s="23" t="n">
        <v>-65641</v>
      </c>
      <c r="AM133" s="21" t="n">
        <v>300.0491492</v>
      </c>
      <c r="AN133" s="19" t="s">
        <v>80</v>
      </c>
      <c r="AO133" s="21" t="n">
        <v>-65641</v>
      </c>
      <c r="AP133" s="23" t="n">
        <v>300.046453</v>
      </c>
      <c r="AQ133" s="23" t="s">
        <v>80</v>
      </c>
      <c r="AR133" s="23" t="n">
        <v>-65641</v>
      </c>
      <c r="AS133" s="21" t="n">
        <v>300.0346814</v>
      </c>
      <c r="AT133" s="19" t="s">
        <v>80</v>
      </c>
      <c r="AU133" s="21" t="n">
        <v>-65641</v>
      </c>
      <c r="AV133" s="23" t="n">
        <v>300.046321</v>
      </c>
      <c r="AW133" s="23" t="s">
        <v>80</v>
      </c>
      <c r="AX133" s="23" t="n">
        <v>-65641</v>
      </c>
      <c r="AY133" s="21" t="n">
        <v>300.0407105</v>
      </c>
      <c r="AZ133" s="23" t="s">
        <v>81</v>
      </c>
      <c r="BA133" s="23" t="n">
        <v>913134</v>
      </c>
      <c r="BB133" s="21" t="n">
        <v>300.1201987</v>
      </c>
      <c r="BC133" s="19" t="s">
        <v>81</v>
      </c>
      <c r="BD133" s="21" t="n">
        <v>1298687</v>
      </c>
      <c r="BE133" s="23" t="n">
        <v>300.1483021</v>
      </c>
      <c r="BF133" s="23" t="s">
        <v>81</v>
      </c>
      <c r="BG133" s="23" t="n">
        <v>590012</v>
      </c>
      <c r="BH133" s="21" t="n">
        <v>300.2914984</v>
      </c>
      <c r="BI133" s="23" t="s">
        <v>80</v>
      </c>
      <c r="BJ133" s="21" t="n">
        <v>-65641</v>
      </c>
      <c r="BK133" s="23" t="n">
        <v>306.0331429</v>
      </c>
      <c r="BL133" s="23" t="s">
        <v>80</v>
      </c>
      <c r="BM133" s="23" t="n">
        <v>-65641</v>
      </c>
      <c r="BN133" s="21" t="n">
        <v>306.0383648</v>
      </c>
      <c r="BO133" s="19" t="s">
        <v>81</v>
      </c>
      <c r="BP133" s="21" t="n">
        <v>590012</v>
      </c>
      <c r="BQ133" s="21" t="n">
        <v>300.031</v>
      </c>
      <c r="BR133" s="25" t="s">
        <v>101</v>
      </c>
      <c r="BS133" s="21" t="n">
        <v>590012</v>
      </c>
      <c r="BT133" s="21" t="n">
        <v>75.8758283</v>
      </c>
      <c r="BU133" s="25" t="s">
        <v>101</v>
      </c>
      <c r="BV133" s="21" t="n">
        <v>590012</v>
      </c>
      <c r="BW133" s="21" t="n">
        <v>18.6037614</v>
      </c>
      <c r="BX133" s="21" t="s">
        <v>101</v>
      </c>
      <c r="BY133" s="21" t="n">
        <v>590012</v>
      </c>
      <c r="BZ133" s="21" t="n">
        <v>11.7748299</v>
      </c>
    </row>
    <row r="134" customFormat="false" ht="15" hidden="false" customHeight="false" outlineLevel="0" collapsed="false">
      <c r="A134" s="27" t="s">
        <v>214</v>
      </c>
      <c r="B134" s="19" t="n">
        <v>40</v>
      </c>
      <c r="C134" s="21" t="n">
        <v>20</v>
      </c>
      <c r="D134" s="19" t="n">
        <v>258</v>
      </c>
      <c r="E134" s="29" t="n">
        <v>17</v>
      </c>
      <c r="F134" s="30" t="n">
        <v>136</v>
      </c>
      <c r="G134" s="29" t="n">
        <v>0</v>
      </c>
      <c r="H134" s="21" t="n">
        <f aca="false">B134-PRODUCT(2,C134)</f>
        <v>0</v>
      </c>
      <c r="I134" s="21" t="n">
        <f aca="false">SUM(Table1[[#This Row],[B]],Table1[[#This Row],[Atomic Constraints]],Table1[[#This Row],[Soft Atomic Constraints]],Table1[[#This Row],[Disjunctive Constraints]],Table1[[#This Row],[Direct Successors]])</f>
        <v>431</v>
      </c>
      <c r="J134" s="19" t="s">
        <v>101</v>
      </c>
      <c r="K134" s="21" t="n">
        <v>524084</v>
      </c>
      <c r="L134" s="21" t="n">
        <v>98.4116504</v>
      </c>
      <c r="M134" s="19" t="s">
        <v>101</v>
      </c>
      <c r="N134" s="21" t="n">
        <v>524084</v>
      </c>
      <c r="O134" s="21" t="n">
        <v>29.9018269</v>
      </c>
      <c r="P134" s="31" t="s">
        <v>81</v>
      </c>
      <c r="Q134" s="31" t="n">
        <v>524084</v>
      </c>
      <c r="R134" s="31" t="n">
        <v>300.011</v>
      </c>
      <c r="S134" s="19" t="s">
        <v>101</v>
      </c>
      <c r="T134" s="21" t="n">
        <v>524084</v>
      </c>
      <c r="U134" s="21" t="n">
        <v>6.2539725</v>
      </c>
      <c r="V134" s="19" t="s">
        <v>101</v>
      </c>
      <c r="W134" s="21" t="n">
        <v>524084</v>
      </c>
      <c r="X134" s="21" t="n">
        <v>6.1793345</v>
      </c>
      <c r="Y134" s="23" t="s">
        <v>81</v>
      </c>
      <c r="Z134" s="23" t="n">
        <v>589765</v>
      </c>
      <c r="AA134" s="21" t="n">
        <v>300.1062779</v>
      </c>
      <c r="AB134" s="23" t="s">
        <v>81</v>
      </c>
      <c r="AC134" s="23" t="n">
        <v>976926</v>
      </c>
      <c r="AD134" s="21" t="n">
        <v>303.6662669</v>
      </c>
      <c r="AE134" s="23" t="s">
        <v>81</v>
      </c>
      <c r="AF134" s="23" t="n">
        <v>588124</v>
      </c>
      <c r="AG134" s="21" t="n">
        <v>300.0653262</v>
      </c>
      <c r="AH134" s="19" t="s">
        <v>80</v>
      </c>
      <c r="AI134" s="21" t="n">
        <v>-65641</v>
      </c>
      <c r="AJ134" s="21" t="n">
        <v>300.0453072</v>
      </c>
      <c r="AK134" s="23" t="s">
        <v>80</v>
      </c>
      <c r="AL134" s="23" t="n">
        <v>-65641</v>
      </c>
      <c r="AM134" s="21" t="n">
        <v>300.0380454</v>
      </c>
      <c r="AN134" s="19" t="s">
        <v>80</v>
      </c>
      <c r="AO134" s="21" t="n">
        <v>-65641</v>
      </c>
      <c r="AP134" s="23" t="n">
        <v>300.0657195</v>
      </c>
      <c r="AQ134" s="23" t="s">
        <v>80</v>
      </c>
      <c r="AR134" s="23" t="n">
        <v>-65641</v>
      </c>
      <c r="AS134" s="21" t="n">
        <v>300.047617</v>
      </c>
      <c r="AT134" s="19" t="s">
        <v>80</v>
      </c>
      <c r="AU134" s="21" t="n">
        <v>-65641</v>
      </c>
      <c r="AV134" s="23" t="n">
        <v>300.0513058</v>
      </c>
      <c r="AW134" s="23" t="s">
        <v>80</v>
      </c>
      <c r="AX134" s="23" t="n">
        <v>-65641</v>
      </c>
      <c r="AY134" s="21" t="n">
        <v>300.0512815</v>
      </c>
      <c r="AZ134" s="23" t="s">
        <v>101</v>
      </c>
      <c r="BA134" s="23" t="n">
        <v>524084</v>
      </c>
      <c r="BB134" s="21" t="n">
        <v>127.5016023</v>
      </c>
      <c r="BC134" s="19" t="s">
        <v>81</v>
      </c>
      <c r="BD134" s="21" t="n">
        <v>717804</v>
      </c>
      <c r="BE134" s="23" t="n">
        <v>300.1581612</v>
      </c>
      <c r="BF134" s="23" t="s">
        <v>81</v>
      </c>
      <c r="BG134" s="23" t="n">
        <v>524084</v>
      </c>
      <c r="BH134" s="21" t="n">
        <v>300.0382707</v>
      </c>
      <c r="BI134" s="23" t="s">
        <v>80</v>
      </c>
      <c r="BJ134" s="21" t="n">
        <v>-65641</v>
      </c>
      <c r="BK134" s="23" t="n">
        <v>306.1082082</v>
      </c>
      <c r="BL134" s="23" t="s">
        <v>80</v>
      </c>
      <c r="BM134" s="23" t="n">
        <v>-65641</v>
      </c>
      <c r="BN134" s="21" t="n">
        <v>306.054673</v>
      </c>
      <c r="BO134" s="19" t="s">
        <v>81</v>
      </c>
      <c r="BP134" s="21" t="n">
        <v>524084</v>
      </c>
      <c r="BQ134" s="21" t="n">
        <v>300.065</v>
      </c>
      <c r="BR134" s="25" t="s">
        <v>101</v>
      </c>
      <c r="BS134" s="21" t="n">
        <v>524084</v>
      </c>
      <c r="BT134" s="21" t="n">
        <v>31.3601036</v>
      </c>
      <c r="BU134" s="25" t="s">
        <v>101</v>
      </c>
      <c r="BV134" s="21" t="n">
        <v>524084</v>
      </c>
      <c r="BW134" s="21" t="n">
        <v>12.8492697</v>
      </c>
      <c r="BX134" s="21" t="s">
        <v>101</v>
      </c>
      <c r="BY134" s="21" t="n">
        <v>524084</v>
      </c>
      <c r="BZ134" s="21" t="n">
        <v>11.7610082</v>
      </c>
    </row>
    <row r="135" customFormat="false" ht="15" hidden="false" customHeight="false" outlineLevel="0" collapsed="false">
      <c r="A135" s="27" t="s">
        <v>215</v>
      </c>
      <c r="B135" s="19" t="n">
        <v>40</v>
      </c>
      <c r="C135" s="21" t="n">
        <v>20</v>
      </c>
      <c r="D135" s="19" t="n">
        <v>134</v>
      </c>
      <c r="E135" s="29" t="n">
        <v>34</v>
      </c>
      <c r="F135" s="30" t="n">
        <v>95</v>
      </c>
      <c r="G135" s="29" t="n">
        <v>0</v>
      </c>
      <c r="H135" s="21" t="n">
        <f aca="false">B135-PRODUCT(2,C135)</f>
        <v>0</v>
      </c>
      <c r="I135" s="21" t="n">
        <f aca="false">SUM(Table1[[#This Row],[B]],Table1[[#This Row],[Atomic Constraints]],Table1[[#This Row],[Soft Atomic Constraints]],Table1[[#This Row],[Disjunctive Constraints]],Table1[[#This Row],[Direct Successors]])</f>
        <v>283</v>
      </c>
      <c r="J135" s="19" t="s">
        <v>101</v>
      </c>
      <c r="K135" s="21" t="n">
        <v>329390</v>
      </c>
      <c r="L135" s="21" t="n">
        <v>285.4815426</v>
      </c>
      <c r="M135" s="19" t="s">
        <v>101</v>
      </c>
      <c r="N135" s="21" t="n">
        <v>329390</v>
      </c>
      <c r="O135" s="21" t="n">
        <v>265.1937499</v>
      </c>
      <c r="P135" s="19" t="s">
        <v>101</v>
      </c>
      <c r="Q135" s="21" t="n">
        <v>329390</v>
      </c>
      <c r="R135" s="21" t="n">
        <v>5.44300000000021</v>
      </c>
      <c r="S135" s="19" t="s">
        <v>101</v>
      </c>
      <c r="T135" s="21" t="n">
        <v>329390</v>
      </c>
      <c r="U135" s="21" t="n">
        <v>12.2284869</v>
      </c>
      <c r="V135" s="19" t="s">
        <v>101</v>
      </c>
      <c r="W135" s="21" t="n">
        <v>329390</v>
      </c>
      <c r="X135" s="21" t="n">
        <v>13.0880805</v>
      </c>
      <c r="Y135" s="23" t="s">
        <v>81</v>
      </c>
      <c r="Z135" s="23" t="n">
        <v>329390</v>
      </c>
      <c r="AA135" s="21" t="n">
        <v>300.0966401</v>
      </c>
      <c r="AB135" s="23" t="s">
        <v>81</v>
      </c>
      <c r="AC135" s="23" t="n">
        <v>1242810</v>
      </c>
      <c r="AD135" s="21" t="n">
        <v>300.1823243</v>
      </c>
      <c r="AE135" s="23" t="s">
        <v>81</v>
      </c>
      <c r="AF135" s="23" t="n">
        <v>459066</v>
      </c>
      <c r="AG135" s="21" t="n">
        <v>300.103292</v>
      </c>
      <c r="AH135" s="19" t="s">
        <v>80</v>
      </c>
      <c r="AI135" s="21" t="n">
        <v>-65641</v>
      </c>
      <c r="AJ135" s="21" t="n">
        <v>300.0550689</v>
      </c>
      <c r="AK135" s="23" t="s">
        <v>80</v>
      </c>
      <c r="AL135" s="23" t="n">
        <v>-65641</v>
      </c>
      <c r="AM135" s="21" t="n">
        <v>300.0407301</v>
      </c>
      <c r="AN135" s="19" t="s">
        <v>80</v>
      </c>
      <c r="AO135" s="21" t="n">
        <v>-65641</v>
      </c>
      <c r="AP135" s="23" t="n">
        <v>300.0440987</v>
      </c>
      <c r="AQ135" s="23" t="s">
        <v>80</v>
      </c>
      <c r="AR135" s="23" t="n">
        <v>-65641</v>
      </c>
      <c r="AS135" s="21" t="n">
        <v>300.0464549</v>
      </c>
      <c r="AT135" s="19" t="s">
        <v>80</v>
      </c>
      <c r="AU135" s="21" t="n">
        <v>-65641</v>
      </c>
      <c r="AV135" s="23" t="n">
        <v>300.0393292</v>
      </c>
      <c r="AW135" s="23" t="s">
        <v>80</v>
      </c>
      <c r="AX135" s="23" t="n">
        <v>-65641</v>
      </c>
      <c r="AY135" s="21" t="n">
        <v>300.0463138</v>
      </c>
      <c r="AZ135" s="23" t="s">
        <v>80</v>
      </c>
      <c r="BA135" s="23" t="n">
        <v>-65641</v>
      </c>
      <c r="BB135" s="21" t="n">
        <v>300.1445391</v>
      </c>
      <c r="BC135" s="19" t="s">
        <v>80</v>
      </c>
      <c r="BD135" s="21" t="n">
        <v>-65641</v>
      </c>
      <c r="BE135" s="23" t="n">
        <v>300.1118596</v>
      </c>
      <c r="BF135" s="23" t="s">
        <v>81</v>
      </c>
      <c r="BG135" s="23" t="n">
        <v>718101</v>
      </c>
      <c r="BH135" s="21" t="n">
        <v>300.164032</v>
      </c>
      <c r="BI135" s="23" t="s">
        <v>80</v>
      </c>
      <c r="BJ135" s="21" t="n">
        <v>-65641</v>
      </c>
      <c r="BK135" s="23" t="n">
        <v>306.0174443</v>
      </c>
      <c r="BL135" s="23" t="s">
        <v>80</v>
      </c>
      <c r="BM135" s="23" t="n">
        <v>-65641</v>
      </c>
      <c r="BN135" s="21" t="n">
        <v>305.9855389</v>
      </c>
      <c r="BO135" s="19" t="s">
        <v>101</v>
      </c>
      <c r="BP135" s="21" t="n">
        <v>329390</v>
      </c>
      <c r="BQ135" s="21" t="n">
        <v>7.49799999999959</v>
      </c>
      <c r="BR135" s="25" t="s">
        <v>101</v>
      </c>
      <c r="BS135" s="21" t="n">
        <v>329390</v>
      </c>
      <c r="BT135" s="21" t="n">
        <v>92.6850836</v>
      </c>
      <c r="BU135" s="25" t="s">
        <v>101</v>
      </c>
      <c r="BV135" s="21" t="n">
        <v>329390</v>
      </c>
      <c r="BW135" s="21" t="n">
        <v>18.2484146</v>
      </c>
      <c r="BX135" s="21" t="s">
        <v>101</v>
      </c>
      <c r="BY135" s="21" t="n">
        <v>329390</v>
      </c>
      <c r="BZ135" s="21" t="n">
        <v>11.7145274</v>
      </c>
    </row>
    <row r="136" customFormat="false" ht="15" hidden="false" customHeight="false" outlineLevel="0" collapsed="false">
      <c r="A136" s="27" t="s">
        <v>216</v>
      </c>
      <c r="B136" s="19" t="n">
        <v>40</v>
      </c>
      <c r="C136" s="21" t="n">
        <v>20</v>
      </c>
      <c r="D136" s="19" t="n">
        <v>136</v>
      </c>
      <c r="E136" s="21" t="n">
        <v>22</v>
      </c>
      <c r="F136" s="19" t="n">
        <v>30</v>
      </c>
      <c r="G136" s="21" t="n">
        <v>0</v>
      </c>
      <c r="H136" s="21" t="n">
        <f aca="false">B136-PRODUCT(2,C136)</f>
        <v>0</v>
      </c>
      <c r="I136" s="21" t="n">
        <f aca="false">SUM(Table1[[#This Row],[B]],Table1[[#This Row],[Atomic Constraints]],Table1[[#This Row],[Soft Atomic Constraints]],Table1[[#This Row],[Disjunctive Constraints]],Table1[[#This Row],[Direct Successors]])</f>
        <v>208</v>
      </c>
      <c r="J136" s="19" t="s">
        <v>101</v>
      </c>
      <c r="K136" s="21" t="n">
        <v>65685</v>
      </c>
      <c r="L136" s="21" t="n">
        <v>131.7846734</v>
      </c>
      <c r="M136" s="19" t="s">
        <v>101</v>
      </c>
      <c r="N136" s="21" t="n">
        <v>65685</v>
      </c>
      <c r="O136" s="21" t="n">
        <v>176.2901849</v>
      </c>
      <c r="P136" s="19" t="s">
        <v>101</v>
      </c>
      <c r="Q136" s="21" t="n">
        <v>65685</v>
      </c>
      <c r="R136" s="21" t="n">
        <v>168.753999999999</v>
      </c>
      <c r="S136" s="19" t="s">
        <v>101</v>
      </c>
      <c r="T136" s="21" t="n">
        <v>65685</v>
      </c>
      <c r="U136" s="21" t="n">
        <v>10.7580371</v>
      </c>
      <c r="V136" s="19" t="s">
        <v>101</v>
      </c>
      <c r="W136" s="21" t="n">
        <v>65685</v>
      </c>
      <c r="X136" s="21" t="n">
        <v>9.3693243</v>
      </c>
      <c r="Y136" s="23" t="s">
        <v>101</v>
      </c>
      <c r="Z136" s="23" t="n">
        <v>65685</v>
      </c>
      <c r="AA136" s="21" t="n">
        <v>41.9471377</v>
      </c>
      <c r="AB136" s="23" t="s">
        <v>80</v>
      </c>
      <c r="AC136" s="23" t="n">
        <v>-65641</v>
      </c>
      <c r="AD136" s="21" t="n">
        <v>300.1997523</v>
      </c>
      <c r="AE136" s="23" t="s">
        <v>81</v>
      </c>
      <c r="AF136" s="23" t="n">
        <v>129768</v>
      </c>
      <c r="AG136" s="21" t="n">
        <v>300.0907615</v>
      </c>
      <c r="AH136" s="19" t="s">
        <v>80</v>
      </c>
      <c r="AI136" s="21" t="n">
        <v>-65641</v>
      </c>
      <c r="AJ136" s="21" t="n">
        <v>300.0338722</v>
      </c>
      <c r="AK136" s="23" t="s">
        <v>80</v>
      </c>
      <c r="AL136" s="23" t="n">
        <v>-65641</v>
      </c>
      <c r="AM136" s="21" t="n">
        <v>300.0473215</v>
      </c>
      <c r="AN136" s="19" t="s">
        <v>80</v>
      </c>
      <c r="AO136" s="21" t="n">
        <v>-65641</v>
      </c>
      <c r="AP136" s="23" t="n">
        <v>300.0585062</v>
      </c>
      <c r="AQ136" s="23" t="s">
        <v>80</v>
      </c>
      <c r="AR136" s="23" t="n">
        <v>-65641</v>
      </c>
      <c r="AS136" s="21" t="n">
        <v>300.0480678</v>
      </c>
      <c r="AT136" s="19" t="s">
        <v>80</v>
      </c>
      <c r="AU136" s="21" t="n">
        <v>-65641</v>
      </c>
      <c r="AV136" s="23" t="n">
        <v>300.04163</v>
      </c>
      <c r="AW136" s="23" t="s">
        <v>80</v>
      </c>
      <c r="AX136" s="23" t="n">
        <v>-65641</v>
      </c>
      <c r="AY136" s="21" t="n">
        <v>300.0436422</v>
      </c>
      <c r="AZ136" s="23" t="s">
        <v>101</v>
      </c>
      <c r="BA136" s="23" t="n">
        <v>65685</v>
      </c>
      <c r="BB136" s="21" t="n">
        <v>52.2655867</v>
      </c>
      <c r="BC136" s="19" t="s">
        <v>81</v>
      </c>
      <c r="BD136" s="21" t="n">
        <v>713324</v>
      </c>
      <c r="BE136" s="23" t="n">
        <v>300.1075172</v>
      </c>
      <c r="BF136" s="23" t="s">
        <v>101</v>
      </c>
      <c r="BG136" s="23" t="n">
        <v>65685</v>
      </c>
      <c r="BH136" s="21" t="n">
        <v>45.653104</v>
      </c>
      <c r="BI136" s="23" t="s">
        <v>80</v>
      </c>
      <c r="BJ136" s="21" t="n">
        <v>-65641</v>
      </c>
      <c r="BK136" s="23" t="n">
        <v>306.0660289</v>
      </c>
      <c r="BL136" s="23" t="s">
        <v>80</v>
      </c>
      <c r="BM136" s="23" t="n">
        <v>-65641</v>
      </c>
      <c r="BN136" s="21" t="n">
        <v>306.0774926</v>
      </c>
      <c r="BO136" s="19" t="s">
        <v>101</v>
      </c>
      <c r="BP136" s="21" t="n">
        <v>65685</v>
      </c>
      <c r="BQ136" s="21" t="n">
        <v>32.0169999999998</v>
      </c>
      <c r="BR136" s="25" t="s">
        <v>81</v>
      </c>
      <c r="BS136" s="21" t="n">
        <v>196364</v>
      </c>
      <c r="BT136" s="21" t="n">
        <v>301.4795884</v>
      </c>
      <c r="BU136" s="25" t="s">
        <v>101</v>
      </c>
      <c r="BV136" s="21" t="n">
        <v>65685</v>
      </c>
      <c r="BW136" s="21" t="n">
        <v>16.033255</v>
      </c>
      <c r="BX136" s="21" t="s">
        <v>101</v>
      </c>
      <c r="BY136" s="21" t="n">
        <v>65685</v>
      </c>
      <c r="BZ136" s="21" t="n">
        <v>11.4900174</v>
      </c>
    </row>
    <row r="137" customFormat="false" ht="15" hidden="false" customHeight="false" outlineLevel="0" collapsed="false">
      <c r="A137" s="27" t="s">
        <v>217</v>
      </c>
      <c r="B137" s="19" t="n">
        <v>40</v>
      </c>
      <c r="C137" s="21" t="n">
        <v>20</v>
      </c>
      <c r="D137" s="19" t="n">
        <v>136</v>
      </c>
      <c r="E137" s="21" t="n">
        <v>22</v>
      </c>
      <c r="F137" s="19" t="n">
        <v>30</v>
      </c>
      <c r="G137" s="21" t="n">
        <v>0</v>
      </c>
      <c r="H137" s="21" t="n">
        <f aca="false">B137-PRODUCT(2,C137)</f>
        <v>0</v>
      </c>
      <c r="I137" s="21" t="n">
        <f aca="false">SUM(Table1[[#This Row],[B]],Table1[[#This Row],[Atomic Constraints]],Table1[[#This Row],[Soft Atomic Constraints]],Table1[[#This Row],[Disjunctive Constraints]],Table1[[#This Row],[Direct Successors]])</f>
        <v>208</v>
      </c>
      <c r="J137" s="19" t="s">
        <v>101</v>
      </c>
      <c r="K137" s="21" t="n">
        <v>65685</v>
      </c>
      <c r="L137" s="21" t="n">
        <v>130.1271698</v>
      </c>
      <c r="M137" s="19" t="s">
        <v>101</v>
      </c>
      <c r="N137" s="21" t="n">
        <v>65685</v>
      </c>
      <c r="O137" s="21" t="n">
        <v>149.4739941</v>
      </c>
      <c r="P137" s="19" t="s">
        <v>101</v>
      </c>
      <c r="Q137" s="21" t="n">
        <v>65685</v>
      </c>
      <c r="R137" s="21" t="n">
        <v>169.134000000002</v>
      </c>
      <c r="S137" s="19" t="s">
        <v>101</v>
      </c>
      <c r="T137" s="21" t="n">
        <v>65685</v>
      </c>
      <c r="U137" s="21" t="n">
        <v>9.4292407</v>
      </c>
      <c r="V137" s="19" t="s">
        <v>101</v>
      </c>
      <c r="W137" s="21" t="n">
        <v>65685</v>
      </c>
      <c r="X137" s="21" t="n">
        <v>7.009291</v>
      </c>
      <c r="Y137" s="23" t="s">
        <v>101</v>
      </c>
      <c r="Z137" s="23" t="n">
        <v>65685</v>
      </c>
      <c r="AA137" s="21" t="n">
        <v>41.7519577</v>
      </c>
      <c r="AB137" s="23" t="s">
        <v>81</v>
      </c>
      <c r="AC137" s="23" t="n">
        <v>1162452</v>
      </c>
      <c r="AD137" s="21" t="n">
        <v>301.5961502</v>
      </c>
      <c r="AE137" s="23" t="s">
        <v>81</v>
      </c>
      <c r="AF137" s="23" t="n">
        <v>257845</v>
      </c>
      <c r="AG137" s="21" t="n">
        <v>300.0643854</v>
      </c>
      <c r="AH137" s="19" t="s">
        <v>80</v>
      </c>
      <c r="AI137" s="21" t="n">
        <v>-65641</v>
      </c>
      <c r="AJ137" s="21" t="n">
        <v>300.041156</v>
      </c>
      <c r="AK137" s="23" t="s">
        <v>80</v>
      </c>
      <c r="AL137" s="23" t="n">
        <v>-65641</v>
      </c>
      <c r="AM137" s="21" t="n">
        <v>300.0528065</v>
      </c>
      <c r="AN137" s="19" t="s">
        <v>80</v>
      </c>
      <c r="AO137" s="21" t="n">
        <v>-65641</v>
      </c>
      <c r="AP137" s="23" t="n">
        <v>300.0373431</v>
      </c>
      <c r="AQ137" s="23" t="s">
        <v>80</v>
      </c>
      <c r="AR137" s="23" t="n">
        <v>-65641</v>
      </c>
      <c r="AS137" s="21" t="n">
        <v>300.0445054</v>
      </c>
      <c r="AT137" s="19" t="s">
        <v>80</v>
      </c>
      <c r="AU137" s="21" t="n">
        <v>-65641</v>
      </c>
      <c r="AV137" s="23" t="n">
        <v>300.0444418</v>
      </c>
      <c r="AW137" s="23" t="s">
        <v>80</v>
      </c>
      <c r="AX137" s="23" t="n">
        <v>-65641</v>
      </c>
      <c r="AY137" s="21" t="n">
        <v>300.0427334</v>
      </c>
      <c r="AZ137" s="23" t="s">
        <v>101</v>
      </c>
      <c r="BA137" s="23" t="n">
        <v>65685</v>
      </c>
      <c r="BB137" s="21" t="n">
        <v>45.5310261</v>
      </c>
      <c r="BC137" s="19" t="s">
        <v>81</v>
      </c>
      <c r="BD137" s="21" t="n">
        <v>713324</v>
      </c>
      <c r="BE137" s="23" t="n">
        <v>300.0849622</v>
      </c>
      <c r="BF137" s="23" t="s">
        <v>101</v>
      </c>
      <c r="BG137" s="23" t="n">
        <v>65685</v>
      </c>
      <c r="BH137" s="21" t="n">
        <v>42.8562525</v>
      </c>
      <c r="BI137" s="23" t="s">
        <v>80</v>
      </c>
      <c r="BJ137" s="21" t="n">
        <v>-65641</v>
      </c>
      <c r="BK137" s="23" t="n">
        <v>305.9580254</v>
      </c>
      <c r="BL137" s="23" t="s">
        <v>80</v>
      </c>
      <c r="BM137" s="23" t="n">
        <v>-65641</v>
      </c>
      <c r="BN137" s="21" t="n">
        <v>306.068005</v>
      </c>
      <c r="BO137" s="19" t="s">
        <v>101</v>
      </c>
      <c r="BP137" s="21" t="n">
        <v>65685</v>
      </c>
      <c r="BQ137" s="21" t="n">
        <v>31.9479999999985</v>
      </c>
      <c r="BR137" s="25" t="s">
        <v>81</v>
      </c>
      <c r="BS137" s="21" t="n">
        <v>650655</v>
      </c>
      <c r="BT137" s="21" t="n">
        <v>301.5208336</v>
      </c>
      <c r="BU137" s="25" t="s">
        <v>101</v>
      </c>
      <c r="BV137" s="21" t="n">
        <v>65685</v>
      </c>
      <c r="BW137" s="21" t="n">
        <v>15.8328141</v>
      </c>
      <c r="BX137" s="21" t="s">
        <v>101</v>
      </c>
      <c r="BY137" s="21" t="n">
        <v>65685</v>
      </c>
      <c r="BZ137" s="21" t="n">
        <v>11.0507327</v>
      </c>
    </row>
    <row r="138" customFormat="false" ht="15" hidden="false" customHeight="false" outlineLevel="0" collapsed="false">
      <c r="A138" s="27" t="s">
        <v>218</v>
      </c>
      <c r="B138" s="19" t="n">
        <v>40</v>
      </c>
      <c r="C138" s="21" t="n">
        <v>20</v>
      </c>
      <c r="D138" s="19" t="n">
        <v>118</v>
      </c>
      <c r="E138" s="21" t="n">
        <v>28</v>
      </c>
      <c r="F138" s="19" t="n">
        <v>17</v>
      </c>
      <c r="G138" s="21" t="n">
        <v>0</v>
      </c>
      <c r="H138" s="21" t="n">
        <f aca="false">B138-PRODUCT(2,C138)</f>
        <v>0</v>
      </c>
      <c r="I138" s="21" t="n">
        <f aca="false">SUM(Table1[[#This Row],[B]],Table1[[#This Row],[Atomic Constraints]],Table1[[#This Row],[Soft Atomic Constraints]],Table1[[#This Row],[Disjunctive Constraints]],Table1[[#This Row],[Direct Successors]])</f>
        <v>183</v>
      </c>
      <c r="J138" s="19" t="s">
        <v>101</v>
      </c>
      <c r="K138" s="21" t="n">
        <v>6</v>
      </c>
      <c r="L138" s="21" t="n">
        <v>22.3335594</v>
      </c>
      <c r="M138" s="19" t="s">
        <v>101</v>
      </c>
      <c r="N138" s="21" t="n">
        <v>6</v>
      </c>
      <c r="O138" s="21" t="n">
        <v>10.9032579</v>
      </c>
      <c r="P138" s="31" t="s">
        <v>81</v>
      </c>
      <c r="Q138" s="31" t="n">
        <v>6</v>
      </c>
      <c r="R138" s="31" t="n">
        <v>300.062</v>
      </c>
      <c r="S138" s="19" t="s">
        <v>101</v>
      </c>
      <c r="T138" s="21" t="n">
        <v>6</v>
      </c>
      <c r="U138" s="21" t="n">
        <v>9.0550753</v>
      </c>
      <c r="V138" s="19" t="s">
        <v>101</v>
      </c>
      <c r="W138" s="21" t="n">
        <v>6</v>
      </c>
      <c r="X138" s="21" t="n">
        <v>12.1741438</v>
      </c>
      <c r="Y138" s="23" t="s">
        <v>101</v>
      </c>
      <c r="Z138" s="23" t="n">
        <v>6</v>
      </c>
      <c r="AA138" s="21" t="n">
        <v>81.9549886</v>
      </c>
      <c r="AB138" s="23" t="s">
        <v>81</v>
      </c>
      <c r="AC138" s="23" t="n">
        <v>645129</v>
      </c>
      <c r="AD138" s="21" t="n">
        <v>300.2652677</v>
      </c>
      <c r="AE138" s="23" t="s">
        <v>101</v>
      </c>
      <c r="AF138" s="23" t="n">
        <v>6</v>
      </c>
      <c r="AG138" s="21" t="n">
        <v>9.2861156</v>
      </c>
      <c r="AH138" s="19" t="s">
        <v>80</v>
      </c>
      <c r="AI138" s="21" t="n">
        <v>-65641</v>
      </c>
      <c r="AJ138" s="21" t="n">
        <v>300.0412035</v>
      </c>
      <c r="AK138" s="23" t="s">
        <v>80</v>
      </c>
      <c r="AL138" s="23" t="n">
        <v>-65641</v>
      </c>
      <c r="AM138" s="21" t="n">
        <v>300.0686979</v>
      </c>
      <c r="AN138" s="19" t="s">
        <v>80</v>
      </c>
      <c r="AO138" s="21" t="n">
        <v>-65641</v>
      </c>
      <c r="AP138" s="23" t="n">
        <v>300.0444037</v>
      </c>
      <c r="AQ138" s="23" t="s">
        <v>80</v>
      </c>
      <c r="AR138" s="23" t="n">
        <v>-65641</v>
      </c>
      <c r="AS138" s="21" t="n">
        <v>300.0538401</v>
      </c>
      <c r="AT138" s="19" t="s">
        <v>80</v>
      </c>
      <c r="AU138" s="21" t="n">
        <v>-65641</v>
      </c>
      <c r="AV138" s="23" t="n">
        <v>300.0479561</v>
      </c>
      <c r="AW138" s="23" t="s">
        <v>80</v>
      </c>
      <c r="AX138" s="23" t="n">
        <v>-65641</v>
      </c>
      <c r="AY138" s="21" t="n">
        <v>300.0416455</v>
      </c>
      <c r="AZ138" s="23" t="s">
        <v>101</v>
      </c>
      <c r="BA138" s="23" t="n">
        <v>6</v>
      </c>
      <c r="BB138" s="21" t="n">
        <v>32.0503533</v>
      </c>
      <c r="BC138" s="19" t="s">
        <v>80</v>
      </c>
      <c r="BD138" s="21" t="n">
        <v>-65641</v>
      </c>
      <c r="BE138" s="23" t="n">
        <v>300.1014421</v>
      </c>
      <c r="BF138" s="23" t="s">
        <v>101</v>
      </c>
      <c r="BG138" s="23" t="n">
        <v>6</v>
      </c>
      <c r="BH138" s="21" t="n">
        <v>60.5269894</v>
      </c>
      <c r="BI138" s="23" t="s">
        <v>80</v>
      </c>
      <c r="BJ138" s="21" t="n">
        <v>-65641</v>
      </c>
      <c r="BK138" s="23" t="n">
        <v>306.1009337</v>
      </c>
      <c r="BL138" s="23" t="s">
        <v>80</v>
      </c>
      <c r="BM138" s="23" t="n">
        <v>-65641</v>
      </c>
      <c r="BN138" s="21" t="n">
        <v>306.0415387</v>
      </c>
      <c r="BO138" s="19" t="s">
        <v>101</v>
      </c>
      <c r="BP138" s="21" t="n">
        <v>6</v>
      </c>
      <c r="BQ138" s="21" t="n">
        <v>132.360999999999</v>
      </c>
      <c r="BR138" s="25" t="s">
        <v>81</v>
      </c>
      <c r="BS138" s="21" t="n">
        <v>1165929</v>
      </c>
      <c r="BT138" s="21" t="n">
        <v>301.492071</v>
      </c>
      <c r="BU138" s="25" t="s">
        <v>101</v>
      </c>
      <c r="BV138" s="21" t="n">
        <v>6</v>
      </c>
      <c r="BW138" s="21" t="n">
        <v>17.4164549</v>
      </c>
      <c r="BX138" s="21" t="s">
        <v>101</v>
      </c>
      <c r="BY138" s="21" t="n">
        <v>6</v>
      </c>
      <c r="BZ138" s="21" t="n">
        <v>10.8975183</v>
      </c>
    </row>
    <row r="139" customFormat="false" ht="15" hidden="false" customHeight="false" outlineLevel="0" collapsed="false">
      <c r="A139" s="27" t="s">
        <v>219</v>
      </c>
      <c r="B139" s="19" t="n">
        <v>40</v>
      </c>
      <c r="C139" s="21" t="n">
        <v>20</v>
      </c>
      <c r="D139" s="19" t="n">
        <v>117</v>
      </c>
      <c r="E139" s="21" t="n">
        <v>28</v>
      </c>
      <c r="F139" s="19" t="n">
        <v>19</v>
      </c>
      <c r="G139" s="21" t="n">
        <v>0</v>
      </c>
      <c r="H139" s="21" t="n">
        <f aca="false">B139-PRODUCT(2,C139)</f>
        <v>0</v>
      </c>
      <c r="I139" s="21" t="n">
        <f aca="false">SUM(Table1[[#This Row],[B]],Table1[[#This Row],[Atomic Constraints]],Table1[[#This Row],[Soft Atomic Constraints]],Table1[[#This Row],[Disjunctive Constraints]],Table1[[#This Row],[Direct Successors]])</f>
        <v>184</v>
      </c>
      <c r="J139" s="19" t="s">
        <v>101</v>
      </c>
      <c r="K139" s="21" t="n">
        <v>6</v>
      </c>
      <c r="L139" s="21" t="n">
        <v>42.5084973</v>
      </c>
      <c r="M139" s="19" t="s">
        <v>101</v>
      </c>
      <c r="N139" s="21" t="n">
        <v>6</v>
      </c>
      <c r="O139" s="21" t="n">
        <v>119.1751887</v>
      </c>
      <c r="P139" s="31" t="s">
        <v>81</v>
      </c>
      <c r="Q139" s="31" t="n">
        <v>6</v>
      </c>
      <c r="R139" s="31" t="n">
        <v>300.008</v>
      </c>
      <c r="S139" s="19" t="s">
        <v>101</v>
      </c>
      <c r="T139" s="21" t="n">
        <v>6</v>
      </c>
      <c r="U139" s="21" t="n">
        <v>16.6989204</v>
      </c>
      <c r="V139" s="19" t="s">
        <v>101</v>
      </c>
      <c r="W139" s="21" t="n">
        <v>6</v>
      </c>
      <c r="X139" s="21" t="n">
        <v>11.4758709</v>
      </c>
      <c r="Y139" s="23" t="s">
        <v>101</v>
      </c>
      <c r="Z139" s="23" t="n">
        <v>6</v>
      </c>
      <c r="AA139" s="21" t="n">
        <v>26.148909</v>
      </c>
      <c r="AB139" s="23" t="s">
        <v>81</v>
      </c>
      <c r="AC139" s="23" t="n">
        <v>643649</v>
      </c>
      <c r="AD139" s="21" t="n">
        <v>300.4571836</v>
      </c>
      <c r="AE139" s="23" t="s">
        <v>101</v>
      </c>
      <c r="AF139" s="23" t="n">
        <v>6</v>
      </c>
      <c r="AG139" s="21" t="n">
        <v>31.8054955</v>
      </c>
      <c r="AH139" s="19" t="s">
        <v>80</v>
      </c>
      <c r="AI139" s="21" t="n">
        <v>-65641</v>
      </c>
      <c r="AJ139" s="21" t="n">
        <v>300.0430773</v>
      </c>
      <c r="AK139" s="23" t="s">
        <v>80</v>
      </c>
      <c r="AL139" s="23" t="n">
        <v>-65641</v>
      </c>
      <c r="AM139" s="21" t="n">
        <v>300.045383</v>
      </c>
      <c r="AN139" s="19" t="s">
        <v>80</v>
      </c>
      <c r="AO139" s="21" t="n">
        <v>-65641</v>
      </c>
      <c r="AP139" s="23" t="n">
        <v>300.0578293</v>
      </c>
      <c r="AQ139" s="23" t="s">
        <v>80</v>
      </c>
      <c r="AR139" s="23" t="n">
        <v>-65641</v>
      </c>
      <c r="AS139" s="21" t="n">
        <v>300.0358577</v>
      </c>
      <c r="AT139" s="19" t="s">
        <v>80</v>
      </c>
      <c r="AU139" s="21" t="n">
        <v>-65641</v>
      </c>
      <c r="AV139" s="23" t="n">
        <v>300.0485922</v>
      </c>
      <c r="AW139" s="23" t="s">
        <v>80</v>
      </c>
      <c r="AX139" s="23" t="n">
        <v>-65641</v>
      </c>
      <c r="AY139" s="21" t="n">
        <v>300.050425</v>
      </c>
      <c r="AZ139" s="23" t="s">
        <v>101</v>
      </c>
      <c r="BA139" s="23" t="n">
        <v>6</v>
      </c>
      <c r="BB139" s="21" t="n">
        <v>71.8171655</v>
      </c>
      <c r="BC139" s="19" t="s">
        <v>81</v>
      </c>
      <c r="BD139" s="21" t="n">
        <v>129849</v>
      </c>
      <c r="BE139" s="23" t="n">
        <v>300.190422</v>
      </c>
      <c r="BF139" s="23" t="s">
        <v>101</v>
      </c>
      <c r="BG139" s="23" t="n">
        <v>6</v>
      </c>
      <c r="BH139" s="21" t="n">
        <v>66.3221487</v>
      </c>
      <c r="BI139" s="23" t="s">
        <v>80</v>
      </c>
      <c r="BJ139" s="21" t="n">
        <v>-65641</v>
      </c>
      <c r="BK139" s="23" t="n">
        <v>306.2225402</v>
      </c>
      <c r="BL139" s="23" t="s">
        <v>80</v>
      </c>
      <c r="BM139" s="23" t="n">
        <v>-65641</v>
      </c>
      <c r="BN139" s="21" t="n">
        <v>306.1698563</v>
      </c>
      <c r="BO139" s="19" t="s">
        <v>81</v>
      </c>
      <c r="BP139" s="21" t="n">
        <v>6</v>
      </c>
      <c r="BQ139" s="21" t="n">
        <v>300.055</v>
      </c>
      <c r="BR139" s="25" t="s">
        <v>81</v>
      </c>
      <c r="BS139" s="21" t="n">
        <v>387735</v>
      </c>
      <c r="BT139" s="21" t="n">
        <v>301.5250546</v>
      </c>
      <c r="BU139" s="25" t="s">
        <v>101</v>
      </c>
      <c r="BV139" s="21" t="n">
        <v>6</v>
      </c>
      <c r="BW139" s="21" t="n">
        <v>16.048195</v>
      </c>
      <c r="BX139" s="21" t="s">
        <v>101</v>
      </c>
      <c r="BY139" s="21" t="n">
        <v>6</v>
      </c>
      <c r="BZ139" s="21" t="n">
        <v>10.8429676</v>
      </c>
    </row>
    <row r="140" customFormat="false" ht="15" hidden="false" customHeight="false" outlineLevel="0" collapsed="false">
      <c r="A140" s="27" t="s">
        <v>220</v>
      </c>
      <c r="B140" s="19" t="n">
        <v>40</v>
      </c>
      <c r="C140" s="21" t="n">
        <v>20</v>
      </c>
      <c r="D140" s="19" t="n">
        <v>118</v>
      </c>
      <c r="E140" s="21" t="n">
        <v>28</v>
      </c>
      <c r="F140" s="19" t="n">
        <v>17</v>
      </c>
      <c r="G140" s="21" t="n">
        <v>0</v>
      </c>
      <c r="H140" s="21" t="n">
        <f aca="false">B140-PRODUCT(2,C140)</f>
        <v>0</v>
      </c>
      <c r="I140" s="21" t="n">
        <f aca="false">SUM(Table1[[#This Row],[B]],Table1[[#This Row],[Atomic Constraints]],Table1[[#This Row],[Soft Atomic Constraints]],Table1[[#This Row],[Disjunctive Constraints]],Table1[[#This Row],[Direct Successors]])</f>
        <v>183</v>
      </c>
      <c r="J140" s="19" t="s">
        <v>101</v>
      </c>
      <c r="K140" s="21" t="n">
        <v>6</v>
      </c>
      <c r="L140" s="21" t="n">
        <v>26.3159464</v>
      </c>
      <c r="M140" s="19" t="s">
        <v>101</v>
      </c>
      <c r="N140" s="21" t="n">
        <v>6</v>
      </c>
      <c r="O140" s="21" t="n">
        <v>14.3974035</v>
      </c>
      <c r="P140" s="19" t="s">
        <v>81</v>
      </c>
      <c r="Q140" s="21" t="n">
        <v>6</v>
      </c>
      <c r="R140" s="21" t="n">
        <v>300.022000000001</v>
      </c>
      <c r="S140" s="19" t="s">
        <v>101</v>
      </c>
      <c r="T140" s="21" t="n">
        <v>6</v>
      </c>
      <c r="U140" s="21" t="n">
        <v>7.5457735</v>
      </c>
      <c r="V140" s="19" t="s">
        <v>101</v>
      </c>
      <c r="W140" s="21" t="n">
        <v>6</v>
      </c>
      <c r="X140" s="21" t="n">
        <v>13.4979372</v>
      </c>
      <c r="Y140" s="23" t="s">
        <v>101</v>
      </c>
      <c r="Z140" s="23" t="n">
        <v>6</v>
      </c>
      <c r="AA140" s="21" t="n">
        <v>81.8038513</v>
      </c>
      <c r="AB140" s="23" t="s">
        <v>81</v>
      </c>
      <c r="AC140" s="23" t="n">
        <v>966931</v>
      </c>
      <c r="AD140" s="21" t="n">
        <v>300.3641577</v>
      </c>
      <c r="AE140" s="23" t="s">
        <v>101</v>
      </c>
      <c r="AF140" s="23" t="n">
        <v>6</v>
      </c>
      <c r="AG140" s="21" t="n">
        <v>19.3072999</v>
      </c>
      <c r="AH140" s="19" t="s">
        <v>80</v>
      </c>
      <c r="AI140" s="21" t="n">
        <v>-65641</v>
      </c>
      <c r="AJ140" s="21" t="n">
        <v>300.0407755</v>
      </c>
      <c r="AK140" s="23" t="s">
        <v>80</v>
      </c>
      <c r="AL140" s="23" t="n">
        <v>-65641</v>
      </c>
      <c r="AM140" s="21" t="n">
        <v>300.0476519</v>
      </c>
      <c r="AN140" s="19" t="s">
        <v>80</v>
      </c>
      <c r="AO140" s="21" t="n">
        <v>-65641</v>
      </c>
      <c r="AP140" s="23" t="n">
        <v>300.0471568</v>
      </c>
      <c r="AQ140" s="23" t="s">
        <v>80</v>
      </c>
      <c r="AR140" s="23" t="n">
        <v>-65641</v>
      </c>
      <c r="AS140" s="21" t="n">
        <v>300.0555414</v>
      </c>
      <c r="AT140" s="19" t="s">
        <v>80</v>
      </c>
      <c r="AU140" s="21" t="n">
        <v>-65641</v>
      </c>
      <c r="AV140" s="23" t="n">
        <v>300.0440995</v>
      </c>
      <c r="AW140" s="23" t="s">
        <v>80</v>
      </c>
      <c r="AX140" s="23" t="n">
        <v>-65641</v>
      </c>
      <c r="AY140" s="21" t="n">
        <v>300.0442204</v>
      </c>
      <c r="AZ140" s="23" t="s">
        <v>101</v>
      </c>
      <c r="BA140" s="23" t="n">
        <v>6</v>
      </c>
      <c r="BB140" s="21" t="n">
        <v>31.2889268</v>
      </c>
      <c r="BC140" s="19" t="s">
        <v>80</v>
      </c>
      <c r="BD140" s="21" t="n">
        <v>-65641</v>
      </c>
      <c r="BE140" s="23" t="n">
        <v>300.0921953</v>
      </c>
      <c r="BF140" s="23" t="s">
        <v>101</v>
      </c>
      <c r="BG140" s="23" t="n">
        <v>6</v>
      </c>
      <c r="BH140" s="21" t="n">
        <v>60.8166466</v>
      </c>
      <c r="BI140" s="23" t="s">
        <v>80</v>
      </c>
      <c r="BJ140" s="21" t="n">
        <v>-65641</v>
      </c>
      <c r="BK140" s="23" t="n">
        <v>306.1377916</v>
      </c>
      <c r="BL140" s="23" t="s">
        <v>80</v>
      </c>
      <c r="BM140" s="23" t="n">
        <v>-65641</v>
      </c>
      <c r="BN140" s="21" t="n">
        <v>306.1559466</v>
      </c>
      <c r="BO140" s="19" t="s">
        <v>101</v>
      </c>
      <c r="BP140" s="21" t="n">
        <v>6</v>
      </c>
      <c r="BQ140" s="21" t="n">
        <v>132.627</v>
      </c>
      <c r="BR140" s="25" t="s">
        <v>81</v>
      </c>
      <c r="BS140" s="21" t="n">
        <v>1165929</v>
      </c>
      <c r="BT140" s="21" t="n">
        <v>301.4626679</v>
      </c>
      <c r="BU140" s="25" t="s">
        <v>101</v>
      </c>
      <c r="BV140" s="21" t="n">
        <v>6</v>
      </c>
      <c r="BW140" s="21" t="n">
        <v>16.4107125</v>
      </c>
      <c r="BX140" s="21" t="s">
        <v>101</v>
      </c>
      <c r="BY140" s="21" t="n">
        <v>6</v>
      </c>
      <c r="BZ140" s="21" t="n">
        <v>10.8409154</v>
      </c>
    </row>
    <row r="141" customFormat="false" ht="15" hidden="false" customHeight="false" outlineLevel="0" collapsed="false">
      <c r="A141" s="27" t="s">
        <v>221</v>
      </c>
      <c r="B141" s="19" t="n">
        <v>40</v>
      </c>
      <c r="C141" s="21" t="n">
        <v>20</v>
      </c>
      <c r="D141" s="19" t="n">
        <v>117</v>
      </c>
      <c r="E141" s="21" t="n">
        <v>28</v>
      </c>
      <c r="F141" s="19" t="n">
        <v>19</v>
      </c>
      <c r="G141" s="21" t="n">
        <v>0</v>
      </c>
      <c r="H141" s="21" t="n">
        <f aca="false">B141-PRODUCT(2,C141)</f>
        <v>0</v>
      </c>
      <c r="I141" s="21" t="n">
        <f aca="false">SUM(Table1[[#This Row],[B]],Table1[[#This Row],[Atomic Constraints]],Table1[[#This Row],[Soft Atomic Constraints]],Table1[[#This Row],[Disjunctive Constraints]],Table1[[#This Row],[Direct Successors]])</f>
        <v>184</v>
      </c>
      <c r="J141" s="19" t="s">
        <v>101</v>
      </c>
      <c r="K141" s="21" t="n">
        <v>6</v>
      </c>
      <c r="L141" s="21" t="n">
        <v>48.8777015</v>
      </c>
      <c r="M141" s="19" t="s">
        <v>101</v>
      </c>
      <c r="N141" s="21" t="n">
        <v>6</v>
      </c>
      <c r="O141" s="21" t="n">
        <v>120.5346828</v>
      </c>
      <c r="P141" s="31" t="s">
        <v>81</v>
      </c>
      <c r="Q141" s="31" t="n">
        <v>6</v>
      </c>
      <c r="R141" s="31" t="n">
        <v>300.023000000001</v>
      </c>
      <c r="S141" s="19" t="s">
        <v>101</v>
      </c>
      <c r="T141" s="21" t="n">
        <v>6</v>
      </c>
      <c r="U141" s="21" t="n">
        <v>10.8565816</v>
      </c>
      <c r="V141" s="19" t="s">
        <v>101</v>
      </c>
      <c r="W141" s="21" t="n">
        <v>6</v>
      </c>
      <c r="X141" s="21" t="n">
        <v>11.4691331</v>
      </c>
      <c r="Y141" s="23" t="s">
        <v>101</v>
      </c>
      <c r="Z141" s="23" t="n">
        <v>6</v>
      </c>
      <c r="AA141" s="21" t="n">
        <v>25.9891973</v>
      </c>
      <c r="AB141" s="23" t="s">
        <v>81</v>
      </c>
      <c r="AC141" s="23" t="n">
        <v>709294</v>
      </c>
      <c r="AD141" s="21" t="n">
        <v>300.5232606</v>
      </c>
      <c r="AE141" s="23" t="s">
        <v>101</v>
      </c>
      <c r="AF141" s="23" t="n">
        <v>6</v>
      </c>
      <c r="AG141" s="21" t="n">
        <v>14.2478826</v>
      </c>
      <c r="AH141" s="19" t="s">
        <v>80</v>
      </c>
      <c r="AI141" s="21" t="n">
        <v>-65641</v>
      </c>
      <c r="AJ141" s="21" t="n">
        <v>300.0381546</v>
      </c>
      <c r="AK141" s="23" t="s">
        <v>80</v>
      </c>
      <c r="AL141" s="23" t="n">
        <v>-65641</v>
      </c>
      <c r="AM141" s="21" t="n">
        <v>300.0444856</v>
      </c>
      <c r="AN141" s="19" t="s">
        <v>80</v>
      </c>
      <c r="AO141" s="21" t="n">
        <v>-65641</v>
      </c>
      <c r="AP141" s="23" t="n">
        <v>300.1620472</v>
      </c>
      <c r="AQ141" s="23" t="s">
        <v>80</v>
      </c>
      <c r="AR141" s="23" t="n">
        <v>-65641</v>
      </c>
      <c r="AS141" s="21" t="n">
        <v>300.0463228</v>
      </c>
      <c r="AT141" s="19" t="s">
        <v>80</v>
      </c>
      <c r="AU141" s="21" t="n">
        <v>-65641</v>
      </c>
      <c r="AV141" s="23" t="n">
        <v>300.0520177</v>
      </c>
      <c r="AW141" s="23" t="s">
        <v>80</v>
      </c>
      <c r="AX141" s="23" t="n">
        <v>-65641</v>
      </c>
      <c r="AY141" s="21" t="n">
        <v>300.0524982</v>
      </c>
      <c r="AZ141" s="23" t="s">
        <v>101</v>
      </c>
      <c r="BA141" s="23" t="n">
        <v>6</v>
      </c>
      <c r="BB141" s="21" t="n">
        <v>71.6604077</v>
      </c>
      <c r="BC141" s="19" t="s">
        <v>81</v>
      </c>
      <c r="BD141" s="21" t="n">
        <v>129849</v>
      </c>
      <c r="BE141" s="23" t="n">
        <v>300.210232</v>
      </c>
      <c r="BF141" s="23" t="s">
        <v>101</v>
      </c>
      <c r="BG141" s="23" t="n">
        <v>6</v>
      </c>
      <c r="BH141" s="21" t="n">
        <v>65.0963234</v>
      </c>
      <c r="BI141" s="23" t="s">
        <v>80</v>
      </c>
      <c r="BJ141" s="21" t="n">
        <v>-65641</v>
      </c>
      <c r="BK141" s="23" t="n">
        <v>306.1837517</v>
      </c>
      <c r="BL141" s="23" t="s">
        <v>80</v>
      </c>
      <c r="BM141" s="23" t="n">
        <v>-65641</v>
      </c>
      <c r="BN141" s="21" t="n">
        <v>306.0713538</v>
      </c>
      <c r="BO141" s="19" t="s">
        <v>81</v>
      </c>
      <c r="BP141" s="21" t="n">
        <v>6</v>
      </c>
      <c r="BQ141" s="21" t="n">
        <v>300.072</v>
      </c>
      <c r="BR141" s="25" t="s">
        <v>81</v>
      </c>
      <c r="BS141" s="21" t="n">
        <v>387735</v>
      </c>
      <c r="BT141" s="21" t="n">
        <v>301.5421588</v>
      </c>
      <c r="BU141" s="25" t="s">
        <v>101</v>
      </c>
      <c r="BV141" s="21" t="n">
        <v>6</v>
      </c>
      <c r="BW141" s="21" t="n">
        <v>12.0505257</v>
      </c>
      <c r="BX141" s="21" t="s">
        <v>101</v>
      </c>
      <c r="BY141" s="21" t="n">
        <v>6</v>
      </c>
      <c r="BZ141" s="21" t="n">
        <v>10.8323961</v>
      </c>
    </row>
    <row r="142" customFormat="false" ht="15" hidden="false" customHeight="false" outlineLevel="0" collapsed="false">
      <c r="A142" s="27" t="s">
        <v>222</v>
      </c>
      <c r="B142" s="19" t="n">
        <v>36</v>
      </c>
      <c r="C142" s="21" t="n">
        <v>18</v>
      </c>
      <c r="D142" s="19" t="n">
        <v>90</v>
      </c>
      <c r="E142" s="21" t="n">
        <v>26</v>
      </c>
      <c r="F142" s="19" t="n">
        <v>16</v>
      </c>
      <c r="G142" s="21" t="n">
        <v>4</v>
      </c>
      <c r="H142" s="21" t="n">
        <f aca="false">B142-PRODUCT(2,C142)</f>
        <v>0</v>
      </c>
      <c r="I142" s="21" t="n">
        <f aca="false">SUM(Table1[[#This Row],[B]],Table1[[#This Row],[Atomic Constraints]],Table1[[#This Row],[Soft Atomic Constraints]],Table1[[#This Row],[Disjunctive Constraints]],Table1[[#This Row],[Direct Successors]])</f>
        <v>154</v>
      </c>
      <c r="J142" s="19" t="s">
        <v>101</v>
      </c>
      <c r="K142" s="21" t="n">
        <v>96201</v>
      </c>
      <c r="L142" s="21" t="n">
        <v>89.5268054</v>
      </c>
      <c r="M142" s="19" t="s">
        <v>101</v>
      </c>
      <c r="N142" s="21" t="n">
        <v>96201</v>
      </c>
      <c r="O142" s="21" t="n">
        <v>59.6941907</v>
      </c>
      <c r="P142" s="19" t="s">
        <v>101</v>
      </c>
      <c r="Q142" s="21" t="n">
        <v>96201</v>
      </c>
      <c r="R142" s="21" t="n">
        <v>21.5640000000021</v>
      </c>
      <c r="S142" s="19" t="s">
        <v>101</v>
      </c>
      <c r="T142" s="21" t="n">
        <v>96201</v>
      </c>
      <c r="U142" s="21" t="n">
        <v>6.1677809</v>
      </c>
      <c r="V142" s="19" t="s">
        <v>101</v>
      </c>
      <c r="W142" s="21" t="n">
        <v>96201</v>
      </c>
      <c r="X142" s="21" t="n">
        <v>4.6912779</v>
      </c>
      <c r="Y142" s="23" t="s">
        <v>80</v>
      </c>
      <c r="Z142" s="23" t="n">
        <v>-47989</v>
      </c>
      <c r="AA142" s="21" t="n">
        <v>300.0669608</v>
      </c>
      <c r="AB142" s="23" t="s">
        <v>81</v>
      </c>
      <c r="AC142" s="23" t="n">
        <v>757743</v>
      </c>
      <c r="AD142" s="21" t="n">
        <v>300.0848317</v>
      </c>
      <c r="AE142" s="23" t="s">
        <v>101</v>
      </c>
      <c r="AF142" s="23" t="n">
        <v>96206</v>
      </c>
      <c r="AG142" s="21" t="n">
        <v>67.3656501</v>
      </c>
      <c r="AH142" s="19" t="s">
        <v>80</v>
      </c>
      <c r="AI142" s="21" t="n">
        <v>-47989</v>
      </c>
      <c r="AJ142" s="21" t="n">
        <v>300.0395565</v>
      </c>
      <c r="AK142" s="23" t="s">
        <v>80</v>
      </c>
      <c r="AL142" s="23" t="n">
        <v>-47989</v>
      </c>
      <c r="AM142" s="21" t="n">
        <v>300.0360835</v>
      </c>
      <c r="AN142" s="19" t="s">
        <v>80</v>
      </c>
      <c r="AO142" s="21" t="n">
        <v>-47989</v>
      </c>
      <c r="AP142" s="23" t="n">
        <v>300.0466236</v>
      </c>
      <c r="AQ142" s="23" t="s">
        <v>80</v>
      </c>
      <c r="AR142" s="23" t="n">
        <v>-47989</v>
      </c>
      <c r="AS142" s="21" t="n">
        <v>300.0449782</v>
      </c>
      <c r="AT142" s="19" t="s">
        <v>80</v>
      </c>
      <c r="AU142" s="21" t="n">
        <v>-47989</v>
      </c>
      <c r="AV142" s="23" t="n">
        <v>300.0390877</v>
      </c>
      <c r="AW142" s="23" t="s">
        <v>80</v>
      </c>
      <c r="AX142" s="23" t="n">
        <v>-47989</v>
      </c>
      <c r="AY142" s="21" t="n">
        <v>300.0408603</v>
      </c>
      <c r="AZ142" s="23" t="s">
        <v>101</v>
      </c>
      <c r="BA142" s="23" t="n">
        <v>96201</v>
      </c>
      <c r="BB142" s="21" t="n">
        <v>160.4950842</v>
      </c>
      <c r="BC142" s="19" t="s">
        <v>81</v>
      </c>
      <c r="BD142" s="21" t="n">
        <v>190876</v>
      </c>
      <c r="BE142" s="23" t="n">
        <v>300.1170253</v>
      </c>
      <c r="BF142" s="23" t="s">
        <v>101</v>
      </c>
      <c r="BG142" s="23" t="n">
        <v>96201</v>
      </c>
      <c r="BH142" s="21" t="n">
        <v>69.9194424</v>
      </c>
      <c r="BI142" s="23" t="s">
        <v>80</v>
      </c>
      <c r="BJ142" s="21" t="n">
        <v>-47989</v>
      </c>
      <c r="BK142" s="23" t="n">
        <v>306.0362038</v>
      </c>
      <c r="BL142" s="23" t="s">
        <v>80</v>
      </c>
      <c r="BM142" s="23" t="n">
        <v>-47989</v>
      </c>
      <c r="BN142" s="21" t="n">
        <v>306.0830437</v>
      </c>
      <c r="BO142" s="19" t="s">
        <v>101</v>
      </c>
      <c r="BP142" s="21" t="n">
        <v>96201</v>
      </c>
      <c r="BQ142" s="21" t="n">
        <v>16.2419999999984</v>
      </c>
      <c r="BR142" s="25" t="s">
        <v>101</v>
      </c>
      <c r="BS142" s="21" t="n">
        <v>96201</v>
      </c>
      <c r="BT142" s="21" t="n">
        <v>32.9507115</v>
      </c>
      <c r="BU142" s="25" t="s">
        <v>101</v>
      </c>
      <c r="BV142" s="21" t="n">
        <v>96201</v>
      </c>
      <c r="BW142" s="21" t="n">
        <v>9.3928848</v>
      </c>
      <c r="BX142" s="21" t="s">
        <v>101</v>
      </c>
      <c r="BY142" s="21" t="n">
        <v>96201</v>
      </c>
      <c r="BZ142" s="21" t="n">
        <v>10.6805023</v>
      </c>
    </row>
    <row r="143" customFormat="false" ht="13.8" hidden="false" customHeight="false" outlineLevel="0" collapsed="false">
      <c r="A143" s="32" t="s">
        <v>223</v>
      </c>
      <c r="B143" s="19" t="n">
        <v>80</v>
      </c>
      <c r="C143" s="21" t="n">
        <v>40</v>
      </c>
      <c r="D143" s="19" t="n">
        <v>723</v>
      </c>
      <c r="E143" s="21" t="n">
        <v>54</v>
      </c>
      <c r="F143" s="19" t="n">
        <v>204</v>
      </c>
      <c r="G143" s="21" t="n">
        <v>16</v>
      </c>
      <c r="H143" s="21" t="n">
        <f aca="false">B143-PRODUCT(2,C143)</f>
        <v>0</v>
      </c>
      <c r="I143" s="21" t="n">
        <f aca="false">SUM(Table1[[#This Row],[B]],Table1[[#This Row],[Atomic Constraints]],Table1[[#This Row],[Soft Atomic Constraints]],Table1[[#This Row],[Disjunctive Constraints]],Table1[[#This Row],[Direct Successors]])</f>
        <v>1037</v>
      </c>
      <c r="J143" s="19" t="s">
        <v>224</v>
      </c>
      <c r="K143" s="21" t="n">
        <v>-518481</v>
      </c>
      <c r="L143" s="21" t="n">
        <v>4.2938436</v>
      </c>
      <c r="M143" s="19" t="s">
        <v>224</v>
      </c>
      <c r="N143" s="21" t="n">
        <v>-518481</v>
      </c>
      <c r="O143" s="21" t="n">
        <v>4.1714877</v>
      </c>
      <c r="P143" s="19" t="s">
        <v>224</v>
      </c>
      <c r="Q143" s="21" t="n">
        <v>-518481</v>
      </c>
      <c r="R143" s="21" t="n">
        <v>0.210000000002765</v>
      </c>
      <c r="S143" s="19" t="s">
        <v>224</v>
      </c>
      <c r="T143" s="21" t="n">
        <v>-518481</v>
      </c>
      <c r="U143" s="21" t="n">
        <v>4.5015128</v>
      </c>
      <c r="V143" s="19" t="s">
        <v>224</v>
      </c>
      <c r="W143" s="21" t="n">
        <v>-518481</v>
      </c>
      <c r="X143" s="21" t="n">
        <v>3.5541343</v>
      </c>
      <c r="Y143" s="23" t="s">
        <v>224</v>
      </c>
      <c r="Z143" s="23" t="n">
        <v>-518481</v>
      </c>
      <c r="AA143" s="21" t="n">
        <v>0.1040282</v>
      </c>
      <c r="AB143" s="23" t="s">
        <v>224</v>
      </c>
      <c r="AC143" s="23" t="n">
        <v>-518481</v>
      </c>
      <c r="AD143" s="21" t="n">
        <v>2.8798631</v>
      </c>
      <c r="AE143" s="23" t="s">
        <v>224</v>
      </c>
      <c r="AF143" s="23" t="n">
        <v>-518481</v>
      </c>
      <c r="AG143" s="21" t="n">
        <v>0.8831164</v>
      </c>
      <c r="AH143" s="19" t="s">
        <v>224</v>
      </c>
      <c r="AI143" s="21" t="n">
        <v>-518481</v>
      </c>
      <c r="AJ143" s="21" t="n">
        <v>14.4282686</v>
      </c>
      <c r="AK143" s="23" t="s">
        <v>224</v>
      </c>
      <c r="AL143" s="23" t="n">
        <v>-518481</v>
      </c>
      <c r="AM143" s="21" t="n">
        <v>14.2273404</v>
      </c>
      <c r="AN143" s="19" t="s">
        <v>224</v>
      </c>
      <c r="AO143" s="21" t="n">
        <v>-518481</v>
      </c>
      <c r="AP143" s="23" t="n">
        <v>14.095097</v>
      </c>
      <c r="AQ143" s="23" t="s">
        <v>224</v>
      </c>
      <c r="AR143" s="23" t="n">
        <v>-518481</v>
      </c>
      <c r="AS143" s="21" t="n">
        <v>13.5868572</v>
      </c>
      <c r="AT143" s="19" t="s">
        <v>224</v>
      </c>
      <c r="AU143" s="21" t="n">
        <v>-518481</v>
      </c>
      <c r="AV143" s="23" t="n">
        <v>13.6197284</v>
      </c>
      <c r="AW143" s="23" t="s">
        <v>224</v>
      </c>
      <c r="AX143" s="23" t="n">
        <v>-518481</v>
      </c>
      <c r="AY143" s="21" t="n">
        <v>13.8782548</v>
      </c>
      <c r="AZ143" s="23" t="s">
        <v>224</v>
      </c>
      <c r="BA143" s="23" t="n">
        <v>-518481</v>
      </c>
      <c r="BB143" s="21" t="n">
        <v>0.1646137</v>
      </c>
      <c r="BC143" s="19" t="s">
        <v>224</v>
      </c>
      <c r="BD143" s="21" t="n">
        <v>-518481</v>
      </c>
      <c r="BE143" s="23" t="n">
        <v>6.7000594</v>
      </c>
      <c r="BF143" s="23" t="s">
        <v>224</v>
      </c>
      <c r="BG143" s="23" t="n">
        <v>-518481</v>
      </c>
      <c r="BH143" s="21" t="n">
        <v>0.4206541</v>
      </c>
      <c r="BI143" s="23" t="s">
        <v>224</v>
      </c>
      <c r="BJ143" s="21" t="n">
        <v>-518481</v>
      </c>
      <c r="BK143" s="23" t="n">
        <v>5.3470873</v>
      </c>
      <c r="BL143" s="23" t="s">
        <v>224</v>
      </c>
      <c r="BM143" s="23" t="n">
        <v>-518481</v>
      </c>
      <c r="BN143" s="21" t="n">
        <v>5.3134694</v>
      </c>
      <c r="BO143" s="19" t="s">
        <v>224</v>
      </c>
      <c r="BP143" s="21" t="n">
        <v>-518481</v>
      </c>
      <c r="BQ143" s="21" t="n">
        <v>0.204999999998108</v>
      </c>
      <c r="BR143" s="28" t="s">
        <v>224</v>
      </c>
      <c r="BS143" s="21" t="n">
        <v>-518481</v>
      </c>
      <c r="BT143" s="21" t="n">
        <v>4.0003889</v>
      </c>
      <c r="BU143" s="28" t="s">
        <v>224</v>
      </c>
      <c r="BV143" s="21" t="n">
        <v>-518481</v>
      </c>
      <c r="BW143" s="21" t="n">
        <v>9.8497263</v>
      </c>
      <c r="BX143" s="21" t="s">
        <v>224</v>
      </c>
      <c r="BY143" s="21" t="n">
        <v>-518481</v>
      </c>
      <c r="BZ143" s="21" t="n">
        <v>10.2571243</v>
      </c>
    </row>
    <row r="144" customFormat="false" ht="15" hidden="false" customHeight="false" outlineLevel="0" collapsed="false">
      <c r="A144" s="27" t="s">
        <v>225</v>
      </c>
      <c r="B144" s="19" t="n">
        <v>40</v>
      </c>
      <c r="C144" s="21" t="n">
        <v>20</v>
      </c>
      <c r="D144" s="19" t="n">
        <v>185</v>
      </c>
      <c r="E144" s="21" t="n">
        <v>27</v>
      </c>
      <c r="F144" s="19" t="n">
        <v>18</v>
      </c>
      <c r="G144" s="21" t="n">
        <v>0</v>
      </c>
      <c r="H144" s="21" t="n">
        <f aca="false">B144-PRODUCT(2,C144)</f>
        <v>0</v>
      </c>
      <c r="I144" s="21" t="n">
        <f aca="false">SUM(Table1[[#This Row],[B]],Table1[[#This Row],[Atomic Constraints]],Table1[[#This Row],[Soft Atomic Constraints]],Table1[[#This Row],[Disjunctive Constraints]],Table1[[#This Row],[Direct Successors]])</f>
        <v>250</v>
      </c>
      <c r="J144" s="19" t="s">
        <v>101</v>
      </c>
      <c r="K144" s="21" t="n">
        <v>129723</v>
      </c>
      <c r="L144" s="21" t="n">
        <v>77.5980581</v>
      </c>
      <c r="M144" s="19" t="s">
        <v>101</v>
      </c>
      <c r="N144" s="21" t="n">
        <v>129723</v>
      </c>
      <c r="O144" s="21" t="n">
        <v>61.1639092</v>
      </c>
      <c r="P144" s="19" t="s">
        <v>101</v>
      </c>
      <c r="Q144" s="21" t="n">
        <v>129729</v>
      </c>
      <c r="R144" s="21" t="n">
        <v>0.460000000002765</v>
      </c>
      <c r="S144" s="19" t="s">
        <v>101</v>
      </c>
      <c r="T144" s="21" t="n">
        <v>129723</v>
      </c>
      <c r="U144" s="21" t="n">
        <v>6.9432867</v>
      </c>
      <c r="V144" s="19" t="s">
        <v>101</v>
      </c>
      <c r="W144" s="21" t="n">
        <v>129723</v>
      </c>
      <c r="X144" s="21" t="n">
        <v>5.4628287</v>
      </c>
      <c r="Y144" s="23" t="s">
        <v>101</v>
      </c>
      <c r="Z144" s="23" t="n">
        <v>129723</v>
      </c>
      <c r="AA144" s="21" t="n">
        <v>49.77205</v>
      </c>
      <c r="AB144" s="23" t="s">
        <v>81</v>
      </c>
      <c r="AC144" s="23" t="n">
        <v>1290768</v>
      </c>
      <c r="AD144" s="21" t="n">
        <v>300.3506942</v>
      </c>
      <c r="AE144" s="23" t="s">
        <v>101</v>
      </c>
      <c r="AF144" s="23" t="n">
        <v>129724</v>
      </c>
      <c r="AG144" s="21" t="n">
        <v>134.0242211</v>
      </c>
      <c r="AH144" s="19" t="s">
        <v>80</v>
      </c>
      <c r="AI144" s="21" t="n">
        <v>-65641</v>
      </c>
      <c r="AJ144" s="21" t="n">
        <v>300.0429428</v>
      </c>
      <c r="AK144" s="23" t="s">
        <v>80</v>
      </c>
      <c r="AL144" s="23" t="n">
        <v>-65641</v>
      </c>
      <c r="AM144" s="21" t="n">
        <v>300.0424083</v>
      </c>
      <c r="AN144" s="19" t="s">
        <v>80</v>
      </c>
      <c r="AO144" s="21" t="n">
        <v>-65641</v>
      </c>
      <c r="AP144" s="23" t="n">
        <v>300.1956841</v>
      </c>
      <c r="AQ144" s="23" t="s">
        <v>80</v>
      </c>
      <c r="AR144" s="23" t="n">
        <v>-65641</v>
      </c>
      <c r="AS144" s="21" t="n">
        <v>300.0455085</v>
      </c>
      <c r="AT144" s="19" t="s">
        <v>80</v>
      </c>
      <c r="AU144" s="21" t="n">
        <v>-65641</v>
      </c>
      <c r="AV144" s="23" t="n">
        <v>300.0411541</v>
      </c>
      <c r="AW144" s="23" t="s">
        <v>80</v>
      </c>
      <c r="AX144" s="23" t="n">
        <v>-65641</v>
      </c>
      <c r="AY144" s="21" t="n">
        <v>300.0441347</v>
      </c>
      <c r="AZ144" s="23" t="s">
        <v>101</v>
      </c>
      <c r="BA144" s="23" t="n">
        <v>129724</v>
      </c>
      <c r="BB144" s="21" t="n">
        <v>73.5654351</v>
      </c>
      <c r="BC144" s="19" t="s">
        <v>81</v>
      </c>
      <c r="BD144" s="21" t="n">
        <v>258005</v>
      </c>
      <c r="BE144" s="23" t="n">
        <v>300.2119988</v>
      </c>
      <c r="BF144" s="23" t="s">
        <v>101</v>
      </c>
      <c r="BG144" s="23" t="n">
        <v>129723</v>
      </c>
      <c r="BH144" s="21" t="n">
        <v>98.6108301</v>
      </c>
      <c r="BI144" s="23" t="s">
        <v>80</v>
      </c>
      <c r="BJ144" s="21" t="n">
        <v>-65641</v>
      </c>
      <c r="BK144" s="23" t="n">
        <v>306.0563093</v>
      </c>
      <c r="BL144" s="23" t="s">
        <v>80</v>
      </c>
      <c r="BM144" s="23" t="n">
        <v>-65641</v>
      </c>
      <c r="BN144" s="21" t="n">
        <v>306.075102</v>
      </c>
      <c r="BO144" s="19" t="s">
        <v>101</v>
      </c>
      <c r="BP144" s="21" t="n">
        <v>129727</v>
      </c>
      <c r="BQ144" s="21" t="n">
        <v>0.508999999998196</v>
      </c>
      <c r="BR144" s="25" t="s">
        <v>101</v>
      </c>
      <c r="BS144" s="21" t="n">
        <v>129723</v>
      </c>
      <c r="BT144" s="21" t="n">
        <v>72.2969861</v>
      </c>
      <c r="BU144" s="25" t="s">
        <v>101</v>
      </c>
      <c r="BV144" s="21" t="n">
        <v>129723</v>
      </c>
      <c r="BW144" s="21" t="n">
        <v>11.6332344</v>
      </c>
      <c r="BX144" s="21" t="s">
        <v>101</v>
      </c>
      <c r="BY144" s="21" t="n">
        <v>129723</v>
      </c>
      <c r="BZ144" s="21" t="n">
        <v>9.7746097</v>
      </c>
    </row>
    <row r="145" customFormat="false" ht="15" hidden="false" customHeight="false" outlineLevel="0" collapsed="false">
      <c r="A145" s="27" t="s">
        <v>226</v>
      </c>
      <c r="B145" s="19" t="n">
        <v>40</v>
      </c>
      <c r="C145" s="21" t="n">
        <v>20</v>
      </c>
      <c r="D145" s="19" t="n">
        <v>187</v>
      </c>
      <c r="E145" s="21" t="n">
        <v>27</v>
      </c>
      <c r="F145" s="19" t="n">
        <v>17</v>
      </c>
      <c r="G145" s="21" t="n">
        <v>0</v>
      </c>
      <c r="H145" s="21" t="n">
        <f aca="false">B145-PRODUCT(2,C145)</f>
        <v>0</v>
      </c>
      <c r="I145" s="21" t="n">
        <f aca="false">SUM(Table1[[#This Row],[B]],Table1[[#This Row],[Atomic Constraints]],Table1[[#This Row],[Soft Atomic Constraints]],Table1[[#This Row],[Disjunctive Constraints]],Table1[[#This Row],[Direct Successors]])</f>
        <v>251</v>
      </c>
      <c r="J145" s="19" t="s">
        <v>101</v>
      </c>
      <c r="K145" s="21" t="n">
        <v>129723</v>
      </c>
      <c r="L145" s="21" t="n">
        <v>63.8872013</v>
      </c>
      <c r="M145" s="19" t="s">
        <v>101</v>
      </c>
      <c r="N145" s="21" t="n">
        <v>129723</v>
      </c>
      <c r="O145" s="21" t="n">
        <v>5.3947715</v>
      </c>
      <c r="P145" s="19" t="s">
        <v>101</v>
      </c>
      <c r="Q145" s="21" t="n">
        <v>129726</v>
      </c>
      <c r="R145" s="21" t="n">
        <v>0.360000000000582</v>
      </c>
      <c r="S145" s="19" t="s">
        <v>101</v>
      </c>
      <c r="T145" s="21" t="n">
        <v>129723</v>
      </c>
      <c r="U145" s="21" t="n">
        <v>7.0315632</v>
      </c>
      <c r="V145" s="19" t="s">
        <v>101</v>
      </c>
      <c r="W145" s="21" t="n">
        <v>129723</v>
      </c>
      <c r="X145" s="21" t="n">
        <v>7.8550251</v>
      </c>
      <c r="Y145" s="23" t="s">
        <v>101</v>
      </c>
      <c r="Z145" s="23" t="n">
        <v>129723</v>
      </c>
      <c r="AA145" s="21" t="n">
        <v>120.5361361</v>
      </c>
      <c r="AB145" s="23" t="s">
        <v>81</v>
      </c>
      <c r="AC145" s="23" t="n">
        <v>1032768</v>
      </c>
      <c r="AD145" s="21" t="n">
        <v>300.252058</v>
      </c>
      <c r="AE145" s="23" t="s">
        <v>101</v>
      </c>
      <c r="AF145" s="23" t="n">
        <v>129723</v>
      </c>
      <c r="AG145" s="21" t="n">
        <v>64.7546491</v>
      </c>
      <c r="AH145" s="19" t="s">
        <v>80</v>
      </c>
      <c r="AI145" s="21" t="n">
        <v>-65641</v>
      </c>
      <c r="AJ145" s="21" t="n">
        <v>300.0429199</v>
      </c>
      <c r="AK145" s="23" t="s">
        <v>80</v>
      </c>
      <c r="AL145" s="23" t="n">
        <v>-65641</v>
      </c>
      <c r="AM145" s="21" t="n">
        <v>300.038059</v>
      </c>
      <c r="AN145" s="19" t="s">
        <v>80</v>
      </c>
      <c r="AO145" s="21" t="n">
        <v>-65641</v>
      </c>
      <c r="AP145" s="23" t="n">
        <v>300.044751</v>
      </c>
      <c r="AQ145" s="23" t="s">
        <v>80</v>
      </c>
      <c r="AR145" s="23" t="n">
        <v>-65641</v>
      </c>
      <c r="AS145" s="21" t="n">
        <v>300.0509887</v>
      </c>
      <c r="AT145" s="19" t="s">
        <v>80</v>
      </c>
      <c r="AU145" s="21" t="n">
        <v>-65641</v>
      </c>
      <c r="AV145" s="23" t="n">
        <v>300.0442239</v>
      </c>
      <c r="AW145" s="23" t="s">
        <v>80</v>
      </c>
      <c r="AX145" s="23" t="n">
        <v>-65641</v>
      </c>
      <c r="AY145" s="21" t="n">
        <v>300.0450614</v>
      </c>
      <c r="AZ145" s="23" t="s">
        <v>101</v>
      </c>
      <c r="BA145" s="23" t="n">
        <v>129723</v>
      </c>
      <c r="BB145" s="21" t="n">
        <v>91.025629</v>
      </c>
      <c r="BC145" s="19" t="s">
        <v>81</v>
      </c>
      <c r="BD145" s="21" t="n">
        <v>1307136</v>
      </c>
      <c r="BE145" s="23" t="n">
        <v>300.0748617</v>
      </c>
      <c r="BF145" s="23" t="s">
        <v>101</v>
      </c>
      <c r="BG145" s="23" t="n">
        <v>129723</v>
      </c>
      <c r="BH145" s="21" t="n">
        <v>84.8063634</v>
      </c>
      <c r="BI145" s="23" t="s">
        <v>80</v>
      </c>
      <c r="BJ145" s="21" t="n">
        <v>-65641</v>
      </c>
      <c r="BK145" s="23" t="n">
        <v>306.0961755</v>
      </c>
      <c r="BL145" s="23" t="s">
        <v>80</v>
      </c>
      <c r="BM145" s="23" t="n">
        <v>-65641</v>
      </c>
      <c r="BN145" s="21" t="n">
        <v>306.0889728</v>
      </c>
      <c r="BO145" s="19" t="s">
        <v>101</v>
      </c>
      <c r="BP145" s="21" t="n">
        <v>129729</v>
      </c>
      <c r="BQ145" s="21" t="n">
        <v>0.315999999998894</v>
      </c>
      <c r="BR145" s="25" t="s">
        <v>81</v>
      </c>
      <c r="BS145" s="21" t="n">
        <v>1032770</v>
      </c>
      <c r="BT145" s="21" t="n">
        <v>301.4576093</v>
      </c>
      <c r="BU145" s="25" t="s">
        <v>101</v>
      </c>
      <c r="BV145" s="21" t="n">
        <v>129723</v>
      </c>
      <c r="BW145" s="21" t="n">
        <v>12.8446234</v>
      </c>
      <c r="BX145" s="21" t="s">
        <v>101</v>
      </c>
      <c r="BY145" s="21" t="n">
        <v>129723</v>
      </c>
      <c r="BZ145" s="21" t="n">
        <v>9.7482539</v>
      </c>
    </row>
    <row r="146" customFormat="false" ht="15" hidden="false" customHeight="false" outlineLevel="0" collapsed="false">
      <c r="A146" s="27" t="s">
        <v>227</v>
      </c>
      <c r="B146" s="19" t="n">
        <v>40</v>
      </c>
      <c r="C146" s="21" t="n">
        <v>20</v>
      </c>
      <c r="D146" s="19" t="n">
        <v>184</v>
      </c>
      <c r="E146" s="21" t="n">
        <v>27</v>
      </c>
      <c r="F146" s="19" t="n">
        <v>21</v>
      </c>
      <c r="G146" s="21" t="n">
        <v>2</v>
      </c>
      <c r="H146" s="21" t="n">
        <f aca="false">B146-PRODUCT(2,C146)</f>
        <v>0</v>
      </c>
      <c r="I146" s="21" t="n">
        <f aca="false">SUM(Table1[[#This Row],[B]],Table1[[#This Row],[Atomic Constraints]],Table1[[#This Row],[Soft Atomic Constraints]],Table1[[#This Row],[Disjunctive Constraints]],Table1[[#This Row],[Direct Successors]])</f>
        <v>254</v>
      </c>
      <c r="J146" s="19" t="s">
        <v>101</v>
      </c>
      <c r="K146" s="21" t="n">
        <v>129723</v>
      </c>
      <c r="L146" s="21" t="n">
        <v>37.1817583</v>
      </c>
      <c r="M146" s="19" t="s">
        <v>101</v>
      </c>
      <c r="N146" s="21" t="n">
        <v>129723</v>
      </c>
      <c r="O146" s="21" t="n">
        <v>58.4923123</v>
      </c>
      <c r="P146" s="19" t="s">
        <v>101</v>
      </c>
      <c r="Q146" s="21" t="n">
        <v>129729</v>
      </c>
      <c r="R146" s="21" t="n">
        <v>0.618999999998778</v>
      </c>
      <c r="S146" s="19" t="s">
        <v>101</v>
      </c>
      <c r="T146" s="21" t="n">
        <v>129723</v>
      </c>
      <c r="U146" s="21" t="n">
        <v>7.3944262</v>
      </c>
      <c r="V146" s="19" t="s">
        <v>101</v>
      </c>
      <c r="W146" s="21" t="n">
        <v>129723</v>
      </c>
      <c r="X146" s="21" t="n">
        <v>7.0545645</v>
      </c>
      <c r="Y146" s="23" t="s">
        <v>101</v>
      </c>
      <c r="Z146" s="23" t="n">
        <v>129724</v>
      </c>
      <c r="AA146" s="21" t="n">
        <v>56.8292407</v>
      </c>
      <c r="AB146" s="23" t="s">
        <v>81</v>
      </c>
      <c r="AC146" s="23" t="n">
        <v>643647</v>
      </c>
      <c r="AD146" s="21" t="n">
        <v>300.2146773</v>
      </c>
      <c r="AE146" s="23" t="s">
        <v>101</v>
      </c>
      <c r="AF146" s="23" t="n">
        <v>129723</v>
      </c>
      <c r="AG146" s="21" t="n">
        <v>37.1037738</v>
      </c>
      <c r="AH146" s="19" t="s">
        <v>80</v>
      </c>
      <c r="AI146" s="21" t="n">
        <v>-65641</v>
      </c>
      <c r="AJ146" s="21" t="n">
        <v>300.0453845</v>
      </c>
      <c r="AK146" s="23" t="s">
        <v>80</v>
      </c>
      <c r="AL146" s="23" t="n">
        <v>-65641</v>
      </c>
      <c r="AM146" s="21" t="n">
        <v>300.0431312</v>
      </c>
      <c r="AN146" s="19" t="s">
        <v>80</v>
      </c>
      <c r="AO146" s="21" t="n">
        <v>-65641</v>
      </c>
      <c r="AP146" s="23" t="n">
        <v>300.0571152</v>
      </c>
      <c r="AQ146" s="23" t="s">
        <v>80</v>
      </c>
      <c r="AR146" s="23" t="n">
        <v>-65641</v>
      </c>
      <c r="AS146" s="21" t="n">
        <v>300.0494517</v>
      </c>
      <c r="AT146" s="19" t="s">
        <v>80</v>
      </c>
      <c r="AU146" s="21" t="n">
        <v>-65641</v>
      </c>
      <c r="AV146" s="23" t="n">
        <v>300.0395426</v>
      </c>
      <c r="AW146" s="23" t="s">
        <v>80</v>
      </c>
      <c r="AX146" s="23" t="n">
        <v>-65641</v>
      </c>
      <c r="AY146" s="21" t="n">
        <v>300.0503365</v>
      </c>
      <c r="AZ146" s="23" t="s">
        <v>101</v>
      </c>
      <c r="BA146" s="23" t="n">
        <v>129723</v>
      </c>
      <c r="BB146" s="21" t="n">
        <v>63.9012215</v>
      </c>
      <c r="BC146" s="19" t="s">
        <v>80</v>
      </c>
      <c r="BD146" s="21" t="n">
        <v>-65641</v>
      </c>
      <c r="BE146" s="23" t="n">
        <v>300.2397092</v>
      </c>
      <c r="BF146" s="23" t="s">
        <v>101</v>
      </c>
      <c r="BG146" s="23" t="n">
        <v>129723</v>
      </c>
      <c r="BH146" s="21" t="n">
        <v>109.3866103</v>
      </c>
      <c r="BI146" s="23" t="s">
        <v>80</v>
      </c>
      <c r="BJ146" s="21" t="n">
        <v>-65641</v>
      </c>
      <c r="BK146" s="23" t="n">
        <v>306.0645575</v>
      </c>
      <c r="BL146" s="23" t="s">
        <v>80</v>
      </c>
      <c r="BM146" s="23" t="n">
        <v>-65641</v>
      </c>
      <c r="BN146" s="21" t="n">
        <v>306.0958532</v>
      </c>
      <c r="BO146" s="19" t="s">
        <v>101</v>
      </c>
      <c r="BP146" s="21" t="n">
        <v>129729</v>
      </c>
      <c r="BQ146" s="21" t="n">
        <v>0.468000000000757</v>
      </c>
      <c r="BR146" s="25" t="s">
        <v>101</v>
      </c>
      <c r="BS146" s="21" t="n">
        <v>129723</v>
      </c>
      <c r="BT146" s="21" t="n">
        <v>112.2627093</v>
      </c>
      <c r="BU146" s="25" t="s">
        <v>101</v>
      </c>
      <c r="BV146" s="21" t="n">
        <v>129723</v>
      </c>
      <c r="BW146" s="21" t="n">
        <v>11.8749864</v>
      </c>
      <c r="BX146" s="21" t="s">
        <v>101</v>
      </c>
      <c r="BY146" s="21" t="n">
        <v>129723</v>
      </c>
      <c r="BZ146" s="21" t="n">
        <v>9.2848798</v>
      </c>
    </row>
    <row r="147" customFormat="false" ht="15" hidden="false" customHeight="false" outlineLevel="0" collapsed="false">
      <c r="A147" s="27" t="s">
        <v>228</v>
      </c>
      <c r="B147" s="19" t="n">
        <v>38</v>
      </c>
      <c r="C147" s="21" t="n">
        <v>19</v>
      </c>
      <c r="D147" s="19" t="n">
        <v>137</v>
      </c>
      <c r="E147" s="21" t="n">
        <v>27</v>
      </c>
      <c r="F147" s="19" t="n">
        <v>20</v>
      </c>
      <c r="G147" s="21" t="n">
        <v>0</v>
      </c>
      <c r="H147" s="21" t="n">
        <f aca="false">B147-PRODUCT(2,C147)</f>
        <v>0</v>
      </c>
      <c r="I147" s="21" t="n">
        <f aca="false">SUM(Table1[[#This Row],[B]],Table1[[#This Row],[Atomic Constraints]],Table1[[#This Row],[Soft Atomic Constraints]],Table1[[#This Row],[Disjunctive Constraints]],Table1[[#This Row],[Direct Successors]])</f>
        <v>203</v>
      </c>
      <c r="J147" s="19" t="s">
        <v>101</v>
      </c>
      <c r="K147" s="21" t="n">
        <v>8</v>
      </c>
      <c r="L147" s="21" t="n">
        <v>9.0373065</v>
      </c>
      <c r="M147" s="19" t="s">
        <v>101</v>
      </c>
      <c r="N147" s="21" t="n">
        <v>8</v>
      </c>
      <c r="O147" s="21" t="n">
        <v>13.4071404</v>
      </c>
      <c r="P147" s="31" t="s">
        <v>81</v>
      </c>
      <c r="Q147" s="31" t="n">
        <v>8</v>
      </c>
      <c r="R147" s="31" t="n">
        <v>300.074000000001</v>
      </c>
      <c r="S147" s="19" t="s">
        <v>101</v>
      </c>
      <c r="T147" s="21" t="n">
        <v>8</v>
      </c>
      <c r="U147" s="21" t="n">
        <v>7.2432234</v>
      </c>
      <c r="V147" s="19" t="s">
        <v>101</v>
      </c>
      <c r="W147" s="21" t="n">
        <v>8</v>
      </c>
      <c r="X147" s="21" t="n">
        <v>6.8603577</v>
      </c>
      <c r="Y147" s="23" t="s">
        <v>101</v>
      </c>
      <c r="Z147" s="23" t="n">
        <v>8</v>
      </c>
      <c r="AA147" s="21" t="n">
        <v>33.4306001</v>
      </c>
      <c r="AB147" s="23" t="s">
        <v>81</v>
      </c>
      <c r="AC147" s="23" t="n">
        <v>606726</v>
      </c>
      <c r="AD147" s="21" t="n">
        <v>300.3870206</v>
      </c>
      <c r="AE147" s="23" t="s">
        <v>101</v>
      </c>
      <c r="AF147" s="23" t="n">
        <v>8</v>
      </c>
      <c r="AG147" s="21" t="n">
        <v>3.9582637</v>
      </c>
      <c r="AH147" s="19" t="s">
        <v>80</v>
      </c>
      <c r="AI147" s="21" t="n">
        <v>-56355</v>
      </c>
      <c r="AJ147" s="21" t="n">
        <v>300.0393617</v>
      </c>
      <c r="AK147" s="23" t="s">
        <v>80</v>
      </c>
      <c r="AL147" s="23" t="n">
        <v>-56355</v>
      </c>
      <c r="AM147" s="21" t="n">
        <v>300.0435791</v>
      </c>
      <c r="AN147" s="19" t="s">
        <v>80</v>
      </c>
      <c r="AO147" s="21" t="n">
        <v>-56355</v>
      </c>
      <c r="AP147" s="23" t="n">
        <v>300.2330355</v>
      </c>
      <c r="AQ147" s="23" t="s">
        <v>80</v>
      </c>
      <c r="AR147" s="23" t="n">
        <v>-56355</v>
      </c>
      <c r="AS147" s="21" t="n">
        <v>300.0398691</v>
      </c>
      <c r="AT147" s="19" t="s">
        <v>80</v>
      </c>
      <c r="AU147" s="21" t="n">
        <v>-56355</v>
      </c>
      <c r="AV147" s="23" t="n">
        <v>300.0506811</v>
      </c>
      <c r="AW147" s="23" t="s">
        <v>80</v>
      </c>
      <c r="AX147" s="23" t="n">
        <v>-56355</v>
      </c>
      <c r="AY147" s="21" t="n">
        <v>300.0522987</v>
      </c>
      <c r="AZ147" s="23" t="s">
        <v>101</v>
      </c>
      <c r="BA147" s="23" t="n">
        <v>8</v>
      </c>
      <c r="BB147" s="21" t="n">
        <v>43.9038259</v>
      </c>
      <c r="BC147" s="19" t="s">
        <v>81</v>
      </c>
      <c r="BD147" s="21" t="n">
        <v>111423</v>
      </c>
      <c r="BE147" s="23" t="n">
        <v>300.3330139</v>
      </c>
      <c r="BF147" s="23" t="s">
        <v>101</v>
      </c>
      <c r="BG147" s="23" t="n">
        <v>8</v>
      </c>
      <c r="BH147" s="21" t="n">
        <v>50.464208</v>
      </c>
      <c r="BI147" s="23" t="s">
        <v>80</v>
      </c>
      <c r="BJ147" s="21" t="n">
        <v>-56355</v>
      </c>
      <c r="BK147" s="23" t="n">
        <v>306.1126876</v>
      </c>
      <c r="BL147" s="23" t="s">
        <v>80</v>
      </c>
      <c r="BM147" s="23" t="n">
        <v>-56355</v>
      </c>
      <c r="BN147" s="21" t="n">
        <v>306.0602554</v>
      </c>
      <c r="BO147" s="19" t="s">
        <v>101</v>
      </c>
      <c r="BP147" s="21" t="n">
        <v>8</v>
      </c>
      <c r="BQ147" s="21" t="n">
        <v>4.89400000000023</v>
      </c>
      <c r="BR147" s="25" t="s">
        <v>81</v>
      </c>
      <c r="BS147" s="21" t="n">
        <v>893241</v>
      </c>
      <c r="BT147" s="21" t="n">
        <v>301.3816405</v>
      </c>
      <c r="BU147" s="25" t="s">
        <v>101</v>
      </c>
      <c r="BV147" s="21" t="n">
        <v>8</v>
      </c>
      <c r="BW147" s="21" t="n">
        <v>15.358353</v>
      </c>
      <c r="BX147" s="21" t="s">
        <v>101</v>
      </c>
      <c r="BY147" s="21" t="n">
        <v>8</v>
      </c>
      <c r="BZ147" s="21" t="n">
        <v>9.2261546</v>
      </c>
    </row>
    <row r="148" customFormat="false" ht="15" hidden="false" customHeight="false" outlineLevel="0" collapsed="false">
      <c r="A148" s="27" t="s">
        <v>229</v>
      </c>
      <c r="B148" s="19" t="n">
        <v>38</v>
      </c>
      <c r="C148" s="21" t="n">
        <v>19</v>
      </c>
      <c r="D148" s="19" t="n">
        <v>150</v>
      </c>
      <c r="E148" s="21" t="n">
        <v>24</v>
      </c>
      <c r="F148" s="19" t="n">
        <v>15</v>
      </c>
      <c r="G148" s="21" t="n">
        <v>0</v>
      </c>
      <c r="H148" s="21" t="n">
        <f aca="false">B148-PRODUCT(2,C148)</f>
        <v>0</v>
      </c>
      <c r="I148" s="21" t="n">
        <f aca="false">SUM(Table1[[#This Row],[B]],Table1[[#This Row],[Atomic Constraints]],Table1[[#This Row],[Soft Atomic Constraints]],Table1[[#This Row],[Disjunctive Constraints]],Table1[[#This Row],[Direct Successors]])</f>
        <v>208</v>
      </c>
      <c r="J148" s="19" t="s">
        <v>101</v>
      </c>
      <c r="K148" s="21" t="n">
        <v>113438</v>
      </c>
      <c r="L148" s="21" t="n">
        <v>169.602002</v>
      </c>
      <c r="M148" s="19" t="s">
        <v>101</v>
      </c>
      <c r="N148" s="21" t="n">
        <v>113438</v>
      </c>
      <c r="O148" s="21" t="n">
        <v>142.3656529</v>
      </c>
      <c r="P148" s="19" t="s">
        <v>101</v>
      </c>
      <c r="Q148" s="21" t="n">
        <v>113438</v>
      </c>
      <c r="R148" s="21" t="n">
        <v>267.362999999999</v>
      </c>
      <c r="S148" s="19" t="s">
        <v>101</v>
      </c>
      <c r="T148" s="21" t="n">
        <v>113438</v>
      </c>
      <c r="U148" s="21" t="n">
        <v>9.1875521</v>
      </c>
      <c r="V148" s="19" t="s">
        <v>101</v>
      </c>
      <c r="W148" s="21" t="n">
        <v>113438</v>
      </c>
      <c r="X148" s="21" t="n">
        <v>6.6410495</v>
      </c>
      <c r="Y148" s="23" t="s">
        <v>81</v>
      </c>
      <c r="Z148" s="23" t="n">
        <v>113513</v>
      </c>
      <c r="AA148" s="21" t="n">
        <v>300.098968</v>
      </c>
      <c r="AB148" s="23" t="s">
        <v>81</v>
      </c>
      <c r="AC148" s="23" t="n">
        <v>562825</v>
      </c>
      <c r="AD148" s="21" t="n">
        <v>302.3390776</v>
      </c>
      <c r="AE148" s="23" t="s">
        <v>81</v>
      </c>
      <c r="AF148" s="23" t="n">
        <v>561114</v>
      </c>
      <c r="AG148" s="21" t="n">
        <v>300.0704831</v>
      </c>
      <c r="AH148" s="19" t="s">
        <v>80</v>
      </c>
      <c r="AI148" s="21" t="n">
        <v>-56355</v>
      </c>
      <c r="AJ148" s="21" t="n">
        <v>300.0416208</v>
      </c>
      <c r="AK148" s="23" t="s">
        <v>80</v>
      </c>
      <c r="AL148" s="23" t="n">
        <v>-56355</v>
      </c>
      <c r="AM148" s="21" t="n">
        <v>300.0460829</v>
      </c>
      <c r="AN148" s="19" t="s">
        <v>80</v>
      </c>
      <c r="AO148" s="21" t="n">
        <v>-56355</v>
      </c>
      <c r="AP148" s="23" t="n">
        <v>300.2228945</v>
      </c>
      <c r="AQ148" s="23" t="s">
        <v>80</v>
      </c>
      <c r="AR148" s="23" t="n">
        <v>-56355</v>
      </c>
      <c r="AS148" s="21" t="n">
        <v>300.0365894</v>
      </c>
      <c r="AT148" s="19" t="s">
        <v>80</v>
      </c>
      <c r="AU148" s="21" t="n">
        <v>-56355</v>
      </c>
      <c r="AV148" s="23" t="n">
        <v>300.0470257</v>
      </c>
      <c r="AW148" s="23" t="s">
        <v>80</v>
      </c>
      <c r="AX148" s="23" t="n">
        <v>-56355</v>
      </c>
      <c r="AY148" s="21" t="n">
        <v>300.0515751</v>
      </c>
      <c r="AZ148" s="23" t="s">
        <v>101</v>
      </c>
      <c r="BA148" s="23" t="n">
        <v>113438</v>
      </c>
      <c r="BB148" s="21" t="n">
        <v>261.0503249</v>
      </c>
      <c r="BC148" s="19" t="s">
        <v>81</v>
      </c>
      <c r="BD148" s="21" t="n">
        <v>168462</v>
      </c>
      <c r="BE148" s="23" t="n">
        <v>300.076118</v>
      </c>
      <c r="BF148" s="23" t="s">
        <v>81</v>
      </c>
      <c r="BG148" s="23" t="n">
        <v>113439</v>
      </c>
      <c r="BH148" s="21" t="n">
        <v>300.0385332</v>
      </c>
      <c r="BI148" s="23" t="s">
        <v>80</v>
      </c>
      <c r="BJ148" s="21" t="n">
        <v>-56355</v>
      </c>
      <c r="BK148" s="23" t="n">
        <v>306.0948772</v>
      </c>
      <c r="BL148" s="23" t="s">
        <v>80</v>
      </c>
      <c r="BM148" s="23" t="n">
        <v>-56355</v>
      </c>
      <c r="BN148" s="21" t="n">
        <v>306.0296052</v>
      </c>
      <c r="BO148" s="19" t="s">
        <v>81</v>
      </c>
      <c r="BP148" s="21" t="n">
        <v>113438</v>
      </c>
      <c r="BQ148" s="21" t="n">
        <v>300.02</v>
      </c>
      <c r="BR148" s="25" t="s">
        <v>101</v>
      </c>
      <c r="BS148" s="21" t="n">
        <v>113438</v>
      </c>
      <c r="BT148" s="21" t="n">
        <v>54.5287531</v>
      </c>
      <c r="BU148" s="25" t="s">
        <v>101</v>
      </c>
      <c r="BV148" s="21" t="n">
        <v>113438</v>
      </c>
      <c r="BW148" s="21" t="n">
        <v>12.2984117</v>
      </c>
      <c r="BX148" s="21" t="s">
        <v>101</v>
      </c>
      <c r="BY148" s="21" t="n">
        <v>113438</v>
      </c>
      <c r="BZ148" s="21" t="n">
        <v>8.9933102</v>
      </c>
    </row>
    <row r="149" customFormat="false" ht="15" hidden="false" customHeight="false" outlineLevel="0" collapsed="false">
      <c r="A149" s="27" t="s">
        <v>230</v>
      </c>
      <c r="B149" s="19" t="n">
        <v>36</v>
      </c>
      <c r="C149" s="21" t="n">
        <v>18</v>
      </c>
      <c r="D149" s="19" t="n">
        <v>195</v>
      </c>
      <c r="E149" s="21" t="n">
        <v>22</v>
      </c>
      <c r="F149" s="19" t="n">
        <v>20</v>
      </c>
      <c r="G149" s="21" t="n">
        <v>6</v>
      </c>
      <c r="H149" s="21" t="n">
        <f aca="false">B149-PRODUCT(2,C149)</f>
        <v>0</v>
      </c>
      <c r="I149" s="21" t="n">
        <f aca="false">SUM(Table1[[#This Row],[B]],Table1[[#This Row],[Atomic Constraints]],Table1[[#This Row],[Soft Atomic Constraints]],Table1[[#This Row],[Disjunctive Constraints]],Table1[[#This Row],[Direct Successors]])</f>
        <v>261</v>
      </c>
      <c r="J149" s="19" t="s">
        <v>101</v>
      </c>
      <c r="K149" s="21" t="n">
        <v>191093</v>
      </c>
      <c r="L149" s="21" t="n">
        <v>108.9784901</v>
      </c>
      <c r="M149" s="19" t="s">
        <v>101</v>
      </c>
      <c r="N149" s="21" t="n">
        <v>191093</v>
      </c>
      <c r="O149" s="21" t="n">
        <v>46.1368953</v>
      </c>
      <c r="P149" s="31" t="s">
        <v>81</v>
      </c>
      <c r="Q149" s="31" t="n">
        <v>191093</v>
      </c>
      <c r="R149" s="31" t="n">
        <v>300.073</v>
      </c>
      <c r="S149" s="19" t="s">
        <v>101</v>
      </c>
      <c r="T149" s="21" t="n">
        <v>191093</v>
      </c>
      <c r="U149" s="21" t="n">
        <v>6.3547854</v>
      </c>
      <c r="V149" s="19" t="s">
        <v>101</v>
      </c>
      <c r="W149" s="21" t="n">
        <v>191093</v>
      </c>
      <c r="X149" s="21" t="n">
        <v>6.3833739</v>
      </c>
      <c r="Y149" s="23" t="s">
        <v>81</v>
      </c>
      <c r="Z149" s="23" t="n">
        <v>239010</v>
      </c>
      <c r="AA149" s="21" t="n">
        <v>300.0970883</v>
      </c>
      <c r="AB149" s="23" t="s">
        <v>81</v>
      </c>
      <c r="AC149" s="23" t="n">
        <v>709568</v>
      </c>
      <c r="AD149" s="21" t="n">
        <v>300.2794417</v>
      </c>
      <c r="AE149" s="23" t="s">
        <v>81</v>
      </c>
      <c r="AF149" s="23" t="n">
        <v>191096</v>
      </c>
      <c r="AG149" s="21" t="n">
        <v>300.0665222</v>
      </c>
      <c r="AH149" s="19" t="s">
        <v>80</v>
      </c>
      <c r="AI149" s="21" t="n">
        <v>-47989</v>
      </c>
      <c r="AJ149" s="21" t="n">
        <v>301.0041798</v>
      </c>
      <c r="AK149" s="23" t="s">
        <v>80</v>
      </c>
      <c r="AL149" s="23" t="n">
        <v>-47989</v>
      </c>
      <c r="AM149" s="21" t="n">
        <v>300.051513</v>
      </c>
      <c r="AN149" s="19" t="s">
        <v>80</v>
      </c>
      <c r="AO149" s="21" t="n">
        <v>-47989</v>
      </c>
      <c r="AP149" s="23" t="n">
        <v>300.0566598</v>
      </c>
      <c r="AQ149" s="23" t="s">
        <v>80</v>
      </c>
      <c r="AR149" s="23" t="n">
        <v>-47989</v>
      </c>
      <c r="AS149" s="21" t="n">
        <v>300.0492399</v>
      </c>
      <c r="AT149" s="19" t="s">
        <v>80</v>
      </c>
      <c r="AU149" s="21" t="n">
        <v>-47989</v>
      </c>
      <c r="AV149" s="23" t="n">
        <v>300.0429369</v>
      </c>
      <c r="AW149" s="23" t="s">
        <v>80</v>
      </c>
      <c r="AX149" s="23" t="n">
        <v>-47989</v>
      </c>
      <c r="AY149" s="21" t="n">
        <v>300.0460943</v>
      </c>
      <c r="AZ149" s="23" t="s">
        <v>81</v>
      </c>
      <c r="BA149" s="23" t="n">
        <v>191093</v>
      </c>
      <c r="BB149" s="21" t="n">
        <v>300.1279974</v>
      </c>
      <c r="BC149" s="19" t="s">
        <v>81</v>
      </c>
      <c r="BD149" s="21" t="n">
        <v>380309</v>
      </c>
      <c r="BE149" s="23" t="n">
        <v>300.1167074</v>
      </c>
      <c r="BF149" s="23" t="s">
        <v>81</v>
      </c>
      <c r="BG149" s="23" t="n">
        <v>191130</v>
      </c>
      <c r="BH149" s="21" t="n">
        <v>300.0406326</v>
      </c>
      <c r="BI149" s="23" t="s">
        <v>80</v>
      </c>
      <c r="BJ149" s="21" t="n">
        <v>-47989</v>
      </c>
      <c r="BK149" s="23" t="n">
        <v>306.0787867</v>
      </c>
      <c r="BL149" s="23" t="s">
        <v>80</v>
      </c>
      <c r="BM149" s="23" t="n">
        <v>-47989</v>
      </c>
      <c r="BN149" s="21" t="n">
        <v>306.1008048</v>
      </c>
      <c r="BO149" s="19" t="s">
        <v>81</v>
      </c>
      <c r="BP149" s="21" t="n">
        <v>191093</v>
      </c>
      <c r="BQ149" s="21" t="n">
        <v>300.07</v>
      </c>
      <c r="BR149" s="25" t="s">
        <v>81</v>
      </c>
      <c r="BS149" s="21" t="n">
        <v>663024</v>
      </c>
      <c r="BT149" s="21" t="n">
        <v>301.3267161</v>
      </c>
      <c r="BU149" s="25" t="s">
        <v>101</v>
      </c>
      <c r="BV149" s="21" t="n">
        <v>191093</v>
      </c>
      <c r="BW149" s="21" t="n">
        <v>11.520878</v>
      </c>
      <c r="BX149" s="21" t="s">
        <v>101</v>
      </c>
      <c r="BY149" s="21" t="n">
        <v>191093</v>
      </c>
      <c r="BZ149" s="21" t="n">
        <v>7.5374487</v>
      </c>
    </row>
    <row r="150" customFormat="false" ht="15" hidden="false" customHeight="false" outlineLevel="0" collapsed="false">
      <c r="A150" s="27" t="s">
        <v>231</v>
      </c>
      <c r="B150" s="19" t="n">
        <v>36</v>
      </c>
      <c r="C150" s="21" t="n">
        <v>18</v>
      </c>
      <c r="D150" s="19" t="n">
        <v>139</v>
      </c>
      <c r="E150" s="21" t="n">
        <v>24</v>
      </c>
      <c r="F150" s="19" t="n">
        <v>26</v>
      </c>
      <c r="G150" s="21" t="n">
        <v>0</v>
      </c>
      <c r="H150" s="21" t="n">
        <f aca="false">B150-PRODUCT(2,C150)</f>
        <v>0</v>
      </c>
      <c r="I150" s="21" t="n">
        <f aca="false">SUM(Table1[[#This Row],[B]],Table1[[#This Row],[Atomic Constraints]],Table1[[#This Row],[Soft Atomic Constraints]],Table1[[#This Row],[Disjunctive Constraints]],Table1[[#This Row],[Direct Successors]])</f>
        <v>207</v>
      </c>
      <c r="J150" s="19" t="s">
        <v>101</v>
      </c>
      <c r="K150" s="21" t="n">
        <v>5</v>
      </c>
      <c r="L150" s="21" t="n">
        <v>4.9125285</v>
      </c>
      <c r="M150" s="19" t="s">
        <v>101</v>
      </c>
      <c r="N150" s="21" t="n">
        <v>5</v>
      </c>
      <c r="O150" s="21" t="n">
        <v>103.668975</v>
      </c>
      <c r="P150" s="19" t="s">
        <v>101</v>
      </c>
      <c r="Q150" s="21" t="n">
        <v>5</v>
      </c>
      <c r="R150" s="21" t="n">
        <v>1.39300000000367</v>
      </c>
      <c r="S150" s="19" t="s">
        <v>101</v>
      </c>
      <c r="T150" s="21" t="n">
        <v>5</v>
      </c>
      <c r="U150" s="21" t="n">
        <v>3.5806072</v>
      </c>
      <c r="V150" s="19" t="s">
        <v>101</v>
      </c>
      <c r="W150" s="21" t="n">
        <v>5</v>
      </c>
      <c r="X150" s="21" t="n">
        <v>3.3145595</v>
      </c>
      <c r="Y150" s="23" t="s">
        <v>101</v>
      </c>
      <c r="Z150" s="23" t="n">
        <v>5</v>
      </c>
      <c r="AA150" s="21" t="n">
        <v>38.0422201</v>
      </c>
      <c r="AB150" s="23" t="s">
        <v>81</v>
      </c>
      <c r="AC150" s="23" t="n">
        <v>237858</v>
      </c>
      <c r="AD150" s="21" t="n">
        <v>300.2922836</v>
      </c>
      <c r="AE150" s="23" t="s">
        <v>101</v>
      </c>
      <c r="AF150" s="23" t="n">
        <v>5</v>
      </c>
      <c r="AG150" s="21" t="n">
        <v>2.8356314</v>
      </c>
      <c r="AH150" s="19" t="s">
        <v>80</v>
      </c>
      <c r="AI150" s="21" t="n">
        <v>-47989</v>
      </c>
      <c r="AJ150" s="21" t="n">
        <v>300.0498973</v>
      </c>
      <c r="AK150" s="23" t="s">
        <v>80</v>
      </c>
      <c r="AL150" s="23" t="n">
        <v>-47989</v>
      </c>
      <c r="AM150" s="21" t="n">
        <v>300.0439834</v>
      </c>
      <c r="AN150" s="19" t="s">
        <v>80</v>
      </c>
      <c r="AO150" s="21" t="n">
        <v>-47989</v>
      </c>
      <c r="AP150" s="23" t="n">
        <v>300.03294</v>
      </c>
      <c r="AQ150" s="23" t="s">
        <v>80</v>
      </c>
      <c r="AR150" s="23" t="n">
        <v>-47989</v>
      </c>
      <c r="AS150" s="21" t="n">
        <v>300.0444643</v>
      </c>
      <c r="AT150" s="19" t="s">
        <v>80</v>
      </c>
      <c r="AU150" s="21" t="n">
        <v>-47989</v>
      </c>
      <c r="AV150" s="23" t="n">
        <v>300.0428398</v>
      </c>
      <c r="AW150" s="23" t="s">
        <v>80</v>
      </c>
      <c r="AX150" s="23" t="n">
        <v>-47989</v>
      </c>
      <c r="AY150" s="21" t="n">
        <v>300.0460956</v>
      </c>
      <c r="AZ150" s="23" t="s">
        <v>101</v>
      </c>
      <c r="BA150" s="23" t="n">
        <v>5</v>
      </c>
      <c r="BB150" s="21" t="n">
        <v>22.6066415</v>
      </c>
      <c r="BC150" s="19" t="s">
        <v>81</v>
      </c>
      <c r="BD150" s="21" t="n">
        <v>7</v>
      </c>
      <c r="BE150" s="23" t="n">
        <v>298.2445441</v>
      </c>
      <c r="BF150" s="23" t="s">
        <v>101</v>
      </c>
      <c r="BG150" s="23" t="n">
        <v>5</v>
      </c>
      <c r="BH150" s="21" t="n">
        <v>33.5886961</v>
      </c>
      <c r="BI150" s="23" t="s">
        <v>80</v>
      </c>
      <c r="BJ150" s="21" t="n">
        <v>-47989</v>
      </c>
      <c r="BK150" s="23" t="n">
        <v>305.9995254</v>
      </c>
      <c r="BL150" s="23" t="s">
        <v>80</v>
      </c>
      <c r="BM150" s="23" t="n">
        <v>-47989</v>
      </c>
      <c r="BN150" s="21" t="n">
        <v>306.0498649</v>
      </c>
      <c r="BO150" s="19" t="s">
        <v>101</v>
      </c>
      <c r="BP150" s="21" t="n">
        <v>5</v>
      </c>
      <c r="BQ150" s="21" t="n">
        <v>1.54799999999523</v>
      </c>
      <c r="BR150" s="25" t="s">
        <v>101</v>
      </c>
      <c r="BS150" s="21" t="n">
        <v>5</v>
      </c>
      <c r="BT150" s="21" t="n">
        <v>237.7062278</v>
      </c>
      <c r="BU150" s="25" t="s">
        <v>101</v>
      </c>
      <c r="BV150" s="21" t="n">
        <v>5</v>
      </c>
      <c r="BW150" s="21" t="n">
        <v>8.7343049</v>
      </c>
      <c r="BX150" s="12" t="s">
        <v>101</v>
      </c>
      <c r="BY150" s="12" t="n">
        <v>5</v>
      </c>
      <c r="BZ150" s="12" t="n">
        <v>7.4748278</v>
      </c>
    </row>
    <row r="151" customFormat="false" ht="15" hidden="false" customHeight="false" outlineLevel="0" collapsed="false">
      <c r="A151" s="27" t="s">
        <v>232</v>
      </c>
      <c r="B151" s="19" t="n">
        <v>36</v>
      </c>
      <c r="C151" s="21" t="n">
        <v>18</v>
      </c>
      <c r="D151" s="19" t="n">
        <v>90</v>
      </c>
      <c r="E151" s="21" t="n">
        <v>27</v>
      </c>
      <c r="F151" s="19" t="n">
        <v>17</v>
      </c>
      <c r="G151" s="21" t="n">
        <v>0</v>
      </c>
      <c r="H151" s="21" t="n">
        <f aca="false">B151-PRODUCT(2,C151)</f>
        <v>0</v>
      </c>
      <c r="I151" s="21" t="n">
        <f aca="false">SUM(Table1[[#This Row],[B]],Table1[[#This Row],[Atomic Constraints]],Table1[[#This Row],[Soft Atomic Constraints]],Table1[[#This Row],[Disjunctive Constraints]],Table1[[#This Row],[Direct Successors]])</f>
        <v>152</v>
      </c>
      <c r="J151" s="19" t="s">
        <v>101</v>
      </c>
      <c r="K151" s="21" t="n">
        <v>3</v>
      </c>
      <c r="L151" s="21" t="n">
        <v>9.9751666</v>
      </c>
      <c r="M151" s="19" t="s">
        <v>101</v>
      </c>
      <c r="N151" s="21" t="n">
        <v>3</v>
      </c>
      <c r="O151" s="21" t="n">
        <v>7.5558986</v>
      </c>
      <c r="P151" s="19" t="s">
        <v>101</v>
      </c>
      <c r="Q151" s="21" t="n">
        <v>3</v>
      </c>
      <c r="R151" s="21" t="n">
        <v>18.3290000000015</v>
      </c>
      <c r="S151" s="19" t="s">
        <v>101</v>
      </c>
      <c r="T151" s="21" t="n">
        <v>3</v>
      </c>
      <c r="U151" s="21" t="n">
        <v>6.7695436</v>
      </c>
      <c r="V151" s="19" t="s">
        <v>101</v>
      </c>
      <c r="W151" s="21" t="n">
        <v>3</v>
      </c>
      <c r="X151" s="21" t="n">
        <v>6.0841653</v>
      </c>
      <c r="Y151" s="23" t="s">
        <v>101</v>
      </c>
      <c r="Z151" s="23" t="n">
        <v>3</v>
      </c>
      <c r="AA151" s="21" t="n">
        <v>26.224935</v>
      </c>
      <c r="AB151" s="23" t="s">
        <v>81</v>
      </c>
      <c r="AC151" s="23" t="n">
        <v>472363</v>
      </c>
      <c r="AD151" s="21" t="n">
        <v>300.2104511</v>
      </c>
      <c r="AE151" s="23" t="s">
        <v>101</v>
      </c>
      <c r="AF151" s="23" t="n">
        <v>3</v>
      </c>
      <c r="AG151" s="21" t="n">
        <v>27.9468068</v>
      </c>
      <c r="AH151" s="19" t="s">
        <v>80</v>
      </c>
      <c r="AI151" s="21" t="n">
        <v>-47989</v>
      </c>
      <c r="AJ151" s="21" t="n">
        <v>300.0460256</v>
      </c>
      <c r="AK151" s="23" t="s">
        <v>80</v>
      </c>
      <c r="AL151" s="23" t="n">
        <v>-47989</v>
      </c>
      <c r="AM151" s="21" t="n">
        <v>300.0360931</v>
      </c>
      <c r="AN151" s="19" t="s">
        <v>80</v>
      </c>
      <c r="AO151" s="21" t="n">
        <v>-47989</v>
      </c>
      <c r="AP151" s="23" t="n">
        <v>300.1478645</v>
      </c>
      <c r="AQ151" s="23" t="s">
        <v>80</v>
      </c>
      <c r="AR151" s="23" t="n">
        <v>-47989</v>
      </c>
      <c r="AS151" s="21" t="n">
        <v>300.0319798</v>
      </c>
      <c r="AT151" s="19" t="s">
        <v>80</v>
      </c>
      <c r="AU151" s="21" t="n">
        <v>-47989</v>
      </c>
      <c r="AV151" s="23" t="n">
        <v>300.0443774</v>
      </c>
      <c r="AW151" s="23" t="s">
        <v>80</v>
      </c>
      <c r="AX151" s="23" t="n">
        <v>-47989</v>
      </c>
      <c r="AY151" s="21" t="n">
        <v>300.0404968</v>
      </c>
      <c r="AZ151" s="23" t="s">
        <v>101</v>
      </c>
      <c r="BA151" s="23" t="n">
        <v>3</v>
      </c>
      <c r="BB151" s="21" t="n">
        <v>23.2197123</v>
      </c>
      <c r="BC151" s="19" t="s">
        <v>101</v>
      </c>
      <c r="BD151" s="21" t="n">
        <v>3</v>
      </c>
      <c r="BE151" s="23" t="n">
        <v>231.1497855</v>
      </c>
      <c r="BF151" s="23" t="s">
        <v>101</v>
      </c>
      <c r="BG151" s="23" t="n">
        <v>3</v>
      </c>
      <c r="BH151" s="21" t="n">
        <v>51.7727949</v>
      </c>
      <c r="BI151" s="23" t="s">
        <v>80</v>
      </c>
      <c r="BJ151" s="21" t="n">
        <v>-47989</v>
      </c>
      <c r="BK151" s="23" t="n">
        <v>306.1087773</v>
      </c>
      <c r="BL151" s="23" t="s">
        <v>80</v>
      </c>
      <c r="BM151" s="23" t="n">
        <v>-47989</v>
      </c>
      <c r="BN151" s="21" t="n">
        <v>306.05306</v>
      </c>
      <c r="BO151" s="19" t="s">
        <v>101</v>
      </c>
      <c r="BP151" s="21" t="n">
        <v>3</v>
      </c>
      <c r="BQ151" s="21" t="n">
        <v>22.1029999999992</v>
      </c>
      <c r="BR151" s="25" t="s">
        <v>81</v>
      </c>
      <c r="BS151" s="21" t="n">
        <v>567262</v>
      </c>
      <c r="BT151" s="21" t="n">
        <v>301.3043388</v>
      </c>
      <c r="BU151" s="25" t="s">
        <v>101</v>
      </c>
      <c r="BV151" s="21" t="n">
        <v>3</v>
      </c>
      <c r="BW151" s="21" t="n">
        <v>10.4404147</v>
      </c>
      <c r="BX151" s="21" t="s">
        <v>101</v>
      </c>
      <c r="BY151" s="21" t="n">
        <v>3</v>
      </c>
      <c r="BZ151" s="21" t="n">
        <v>7.4344453</v>
      </c>
    </row>
    <row r="152" customFormat="false" ht="13.8" hidden="false" customHeight="false" outlineLevel="0" collapsed="false">
      <c r="A152" s="32" t="s">
        <v>233</v>
      </c>
      <c r="B152" s="19" t="n">
        <v>78</v>
      </c>
      <c r="C152" s="21" t="n">
        <v>39</v>
      </c>
      <c r="D152" s="19" t="n">
        <v>1100</v>
      </c>
      <c r="E152" s="21" t="n">
        <v>48</v>
      </c>
      <c r="F152" s="19" t="n">
        <v>152</v>
      </c>
      <c r="G152" s="21" t="n">
        <v>19</v>
      </c>
      <c r="H152" s="21" t="n">
        <f aca="false">B152-PRODUCT(2,C152)</f>
        <v>0</v>
      </c>
      <c r="I152" s="21" t="n">
        <f aca="false">SUM(Table1[[#This Row],[B]],Table1[[#This Row],[Atomic Constraints]],Table1[[#This Row],[Soft Atomic Constraints]],Table1[[#This Row],[Disjunctive Constraints]],Table1[[#This Row],[Direct Successors]])</f>
        <v>1358</v>
      </c>
      <c r="J152" s="19" t="s">
        <v>224</v>
      </c>
      <c r="K152" s="21" t="n">
        <v>-480715</v>
      </c>
      <c r="L152" s="21" t="n">
        <v>3.9699281</v>
      </c>
      <c r="M152" s="19" t="s">
        <v>224</v>
      </c>
      <c r="N152" s="21" t="n">
        <v>-480715</v>
      </c>
      <c r="O152" s="21" t="n">
        <v>3.9467526</v>
      </c>
      <c r="P152" s="19" t="s">
        <v>224</v>
      </c>
      <c r="Q152" s="21" t="n">
        <v>-480715</v>
      </c>
      <c r="R152" s="21" t="n">
        <v>0.209999999999127</v>
      </c>
      <c r="S152" s="19" t="s">
        <v>224</v>
      </c>
      <c r="T152" s="21" t="n">
        <v>-480715</v>
      </c>
      <c r="U152" s="21" t="n">
        <v>3.9863698</v>
      </c>
      <c r="V152" s="19" t="s">
        <v>224</v>
      </c>
      <c r="W152" s="21" t="n">
        <v>-480715</v>
      </c>
      <c r="X152" s="21" t="n">
        <v>3.1636366</v>
      </c>
      <c r="Y152" s="23" t="s">
        <v>224</v>
      </c>
      <c r="Z152" s="23" t="n">
        <v>-480715</v>
      </c>
      <c r="AA152" s="21" t="n">
        <v>0.1134212</v>
      </c>
      <c r="AB152" s="23" t="s">
        <v>224</v>
      </c>
      <c r="AC152" s="23" t="n">
        <v>-480715</v>
      </c>
      <c r="AD152" s="21" t="n">
        <v>2.7466665</v>
      </c>
      <c r="AE152" s="23" t="s">
        <v>224</v>
      </c>
      <c r="AF152" s="23" t="n">
        <v>-480715</v>
      </c>
      <c r="AG152" s="21" t="n">
        <v>0.8389025</v>
      </c>
      <c r="AH152" s="19" t="s">
        <v>224</v>
      </c>
      <c r="AI152" s="21" t="n">
        <v>-480715</v>
      </c>
      <c r="AJ152" s="21" t="n">
        <v>22.0743797</v>
      </c>
      <c r="AK152" s="23" t="s">
        <v>224</v>
      </c>
      <c r="AL152" s="23" t="n">
        <v>-480715</v>
      </c>
      <c r="AM152" s="21" t="n">
        <v>22.9767334</v>
      </c>
      <c r="AN152" s="19" t="s">
        <v>224</v>
      </c>
      <c r="AO152" s="21" t="n">
        <v>-480715</v>
      </c>
      <c r="AP152" s="23" t="n">
        <v>21.5461369</v>
      </c>
      <c r="AQ152" s="23" t="s">
        <v>224</v>
      </c>
      <c r="AR152" s="23" t="n">
        <v>-480715</v>
      </c>
      <c r="AS152" s="21" t="n">
        <v>19.8364076</v>
      </c>
      <c r="AT152" s="19" t="s">
        <v>224</v>
      </c>
      <c r="AU152" s="21" t="n">
        <v>-480715</v>
      </c>
      <c r="AV152" s="23" t="n">
        <v>19.8149751</v>
      </c>
      <c r="AW152" s="23" t="s">
        <v>224</v>
      </c>
      <c r="AX152" s="23" t="n">
        <v>-480715</v>
      </c>
      <c r="AY152" s="21" t="n">
        <v>19.3635055</v>
      </c>
      <c r="AZ152" s="23" t="s">
        <v>224</v>
      </c>
      <c r="BA152" s="23" t="n">
        <v>-480715</v>
      </c>
      <c r="BB152" s="21" t="n">
        <v>0.1082295</v>
      </c>
      <c r="BC152" s="19" t="s">
        <v>224</v>
      </c>
      <c r="BD152" s="21" t="n">
        <v>-480715</v>
      </c>
      <c r="BE152" s="23" t="n">
        <v>2.7230866</v>
      </c>
      <c r="BF152" s="23" t="s">
        <v>224</v>
      </c>
      <c r="BG152" s="23" t="n">
        <v>-480715</v>
      </c>
      <c r="BH152" s="21" t="n">
        <v>0.3356919</v>
      </c>
      <c r="BI152" s="23" t="s">
        <v>224</v>
      </c>
      <c r="BJ152" s="21" t="n">
        <v>-480715</v>
      </c>
      <c r="BK152" s="23" t="n">
        <v>5.341937</v>
      </c>
      <c r="BL152" s="23" t="s">
        <v>224</v>
      </c>
      <c r="BM152" s="23" t="n">
        <v>-480715</v>
      </c>
      <c r="BN152" s="21" t="n">
        <v>5.3090039</v>
      </c>
      <c r="BO152" s="19" t="s">
        <v>224</v>
      </c>
      <c r="BP152" s="21" t="n">
        <v>-480715</v>
      </c>
      <c r="BQ152" s="21" t="n">
        <v>0.208999999998923</v>
      </c>
      <c r="BR152" s="28" t="s">
        <v>224</v>
      </c>
      <c r="BS152" s="21" t="n">
        <v>-480715</v>
      </c>
      <c r="BT152" s="21" t="n">
        <v>3.7609723</v>
      </c>
      <c r="BU152" s="28" t="s">
        <v>224</v>
      </c>
      <c r="BV152" s="21" t="n">
        <v>-480715</v>
      </c>
      <c r="BW152" s="21" t="n">
        <v>6.9606972</v>
      </c>
      <c r="BX152" s="21" t="s">
        <v>224</v>
      </c>
      <c r="BY152" s="21" t="n">
        <v>-480715</v>
      </c>
      <c r="BZ152" s="21" t="n">
        <v>7.4018711</v>
      </c>
    </row>
    <row r="153" customFormat="false" ht="13.8" hidden="false" customHeight="false" outlineLevel="0" collapsed="false">
      <c r="A153" s="32" t="s">
        <v>234</v>
      </c>
      <c r="B153" s="19" t="n">
        <v>78</v>
      </c>
      <c r="C153" s="21" t="n">
        <v>39</v>
      </c>
      <c r="D153" s="19" t="n">
        <v>1106</v>
      </c>
      <c r="E153" s="21" t="n">
        <v>48</v>
      </c>
      <c r="F153" s="19" t="n">
        <v>156</v>
      </c>
      <c r="G153" s="21" t="n">
        <v>19</v>
      </c>
      <c r="H153" s="21" t="n">
        <f aca="false">B153-PRODUCT(2,C153)</f>
        <v>0</v>
      </c>
      <c r="I153" s="21" t="n">
        <f aca="false">SUM(Table1[[#This Row],[B]],Table1[[#This Row],[Atomic Constraints]],Table1[[#This Row],[Soft Atomic Constraints]],Table1[[#This Row],[Disjunctive Constraints]],Table1[[#This Row],[Direct Successors]])</f>
        <v>1368</v>
      </c>
      <c r="J153" s="19" t="s">
        <v>224</v>
      </c>
      <c r="K153" s="21" t="n">
        <v>-480715</v>
      </c>
      <c r="L153" s="21" t="n">
        <v>3.9402508</v>
      </c>
      <c r="M153" s="19" t="s">
        <v>224</v>
      </c>
      <c r="N153" s="21" t="n">
        <v>-480715</v>
      </c>
      <c r="O153" s="21" t="n">
        <v>3.9224458</v>
      </c>
      <c r="P153" s="19" t="s">
        <v>224</v>
      </c>
      <c r="Q153" s="21" t="n">
        <v>-480715</v>
      </c>
      <c r="R153" s="21" t="n">
        <v>0.203999999994267</v>
      </c>
      <c r="S153" s="19" t="s">
        <v>224</v>
      </c>
      <c r="T153" s="21" t="n">
        <v>-480715</v>
      </c>
      <c r="U153" s="21" t="n">
        <v>3.9953445</v>
      </c>
      <c r="V153" s="19" t="s">
        <v>224</v>
      </c>
      <c r="W153" s="21" t="n">
        <v>-480715</v>
      </c>
      <c r="X153" s="21" t="n">
        <v>3.1194243</v>
      </c>
      <c r="Y153" s="23" t="s">
        <v>224</v>
      </c>
      <c r="Z153" s="23" t="n">
        <v>-480715</v>
      </c>
      <c r="AA153" s="21" t="n">
        <v>0.1079891</v>
      </c>
      <c r="AB153" s="23" t="s">
        <v>224</v>
      </c>
      <c r="AC153" s="23" t="n">
        <v>-480715</v>
      </c>
      <c r="AD153" s="21" t="n">
        <v>2.7574073</v>
      </c>
      <c r="AE153" s="23" t="s">
        <v>224</v>
      </c>
      <c r="AF153" s="23" t="n">
        <v>-480715</v>
      </c>
      <c r="AG153" s="21" t="n">
        <v>0.7627067</v>
      </c>
      <c r="AH153" s="19" t="s">
        <v>224</v>
      </c>
      <c r="AI153" s="21" t="n">
        <v>-480715</v>
      </c>
      <c r="AJ153" s="21" t="n">
        <v>18.1754142</v>
      </c>
      <c r="AK153" s="23" t="s">
        <v>224</v>
      </c>
      <c r="AL153" s="23" t="n">
        <v>-480715</v>
      </c>
      <c r="AM153" s="21" t="n">
        <v>18.8422244</v>
      </c>
      <c r="AN153" s="19" t="s">
        <v>224</v>
      </c>
      <c r="AO153" s="21" t="n">
        <v>-480715</v>
      </c>
      <c r="AP153" s="23" t="n">
        <v>18.0225698</v>
      </c>
      <c r="AQ153" s="23" t="s">
        <v>224</v>
      </c>
      <c r="AR153" s="23" t="n">
        <v>-480715</v>
      </c>
      <c r="AS153" s="21" t="n">
        <v>18.4814371</v>
      </c>
      <c r="AT153" s="19" t="s">
        <v>224</v>
      </c>
      <c r="AU153" s="21" t="n">
        <v>-480715</v>
      </c>
      <c r="AV153" s="23" t="n">
        <v>18.2132634</v>
      </c>
      <c r="AW153" s="23" t="s">
        <v>224</v>
      </c>
      <c r="AX153" s="23" t="n">
        <v>-480715</v>
      </c>
      <c r="AY153" s="21" t="n">
        <v>19.0344427</v>
      </c>
      <c r="AZ153" s="23" t="s">
        <v>224</v>
      </c>
      <c r="BA153" s="23" t="n">
        <v>-480715</v>
      </c>
      <c r="BB153" s="21" t="n">
        <v>0.1080614</v>
      </c>
      <c r="BC153" s="19" t="s">
        <v>224</v>
      </c>
      <c r="BD153" s="21" t="n">
        <v>-480715</v>
      </c>
      <c r="BE153" s="23" t="n">
        <v>2.678923</v>
      </c>
      <c r="BF153" s="23" t="s">
        <v>224</v>
      </c>
      <c r="BG153" s="23" t="n">
        <v>-480715</v>
      </c>
      <c r="BH153" s="21" t="n">
        <v>0.3456419</v>
      </c>
      <c r="BI153" s="23" t="s">
        <v>224</v>
      </c>
      <c r="BJ153" s="21" t="n">
        <v>-480715</v>
      </c>
      <c r="BK153" s="23" t="n">
        <v>5.295576</v>
      </c>
      <c r="BL153" s="23" t="s">
        <v>224</v>
      </c>
      <c r="BM153" s="23" t="n">
        <v>-480715</v>
      </c>
      <c r="BN153" s="21" t="n">
        <v>5.3079054</v>
      </c>
      <c r="BO153" s="19" t="s">
        <v>224</v>
      </c>
      <c r="BP153" s="21" t="n">
        <v>-480715</v>
      </c>
      <c r="BQ153" s="21" t="n">
        <v>0.200999999997293</v>
      </c>
      <c r="BR153" s="28" t="s">
        <v>224</v>
      </c>
      <c r="BS153" s="21" t="n">
        <v>-480715</v>
      </c>
      <c r="BT153" s="21" t="n">
        <v>3.7296334</v>
      </c>
      <c r="BU153" s="28" t="s">
        <v>224</v>
      </c>
      <c r="BV153" s="21" t="n">
        <v>-480715</v>
      </c>
      <c r="BW153" s="21" t="n">
        <v>7.0386635</v>
      </c>
      <c r="BX153" s="21" t="s">
        <v>224</v>
      </c>
      <c r="BY153" s="21" t="n">
        <v>-480715</v>
      </c>
      <c r="BZ153" s="21" t="n">
        <v>7.3837935</v>
      </c>
    </row>
    <row r="154" customFormat="false" ht="15" hidden="false" customHeight="false" outlineLevel="0" collapsed="false">
      <c r="A154" s="27" t="s">
        <v>235</v>
      </c>
      <c r="B154" s="19" t="n">
        <v>36</v>
      </c>
      <c r="C154" s="21" t="n">
        <v>18</v>
      </c>
      <c r="D154" s="19" t="n">
        <v>163</v>
      </c>
      <c r="E154" s="21" t="n">
        <v>22</v>
      </c>
      <c r="F154" s="19" t="n">
        <v>20</v>
      </c>
      <c r="G154" s="21" t="n">
        <v>6</v>
      </c>
      <c r="H154" s="21" t="n">
        <f aca="false">B154-PRODUCT(2,C154)</f>
        <v>0</v>
      </c>
      <c r="I154" s="21" t="n">
        <f aca="false">SUM(Table1[[#This Row],[B]],Table1[[#This Row],[Atomic Constraints]],Table1[[#This Row],[Soft Atomic Constraints]],Table1[[#This Row],[Disjunctive Constraints]],Table1[[#This Row],[Direct Successors]])</f>
        <v>229</v>
      </c>
      <c r="J154" s="19" t="s">
        <v>101</v>
      </c>
      <c r="K154" s="21" t="n">
        <v>142779</v>
      </c>
      <c r="L154" s="21" t="n">
        <v>101.4878397</v>
      </c>
      <c r="M154" s="19" t="s">
        <v>101</v>
      </c>
      <c r="N154" s="21" t="n">
        <v>142779</v>
      </c>
      <c r="O154" s="21" t="n">
        <v>23.5459298</v>
      </c>
      <c r="P154" s="19" t="s">
        <v>101</v>
      </c>
      <c r="Q154" s="21" t="n">
        <v>142779</v>
      </c>
      <c r="R154" s="21" t="n">
        <v>13.7299999999996</v>
      </c>
      <c r="S154" s="19" t="s">
        <v>101</v>
      </c>
      <c r="T154" s="21" t="n">
        <v>142779</v>
      </c>
      <c r="U154" s="21" t="n">
        <v>4.8767213</v>
      </c>
      <c r="V154" s="19" t="s">
        <v>101</v>
      </c>
      <c r="W154" s="21" t="n">
        <v>142779</v>
      </c>
      <c r="X154" s="21" t="n">
        <v>6.0360084</v>
      </c>
      <c r="Y154" s="23" t="s">
        <v>81</v>
      </c>
      <c r="Z154" s="23" t="n">
        <v>142779</v>
      </c>
      <c r="AA154" s="21" t="n">
        <v>300.0751991</v>
      </c>
      <c r="AB154" s="23" t="s">
        <v>81</v>
      </c>
      <c r="AC154" s="23" t="n">
        <v>613594</v>
      </c>
      <c r="AD154" s="21" t="n">
        <v>301.7943535</v>
      </c>
      <c r="AE154" s="23" t="s">
        <v>81</v>
      </c>
      <c r="AF154" s="23" t="n">
        <v>142887</v>
      </c>
      <c r="AG154" s="21" t="n">
        <v>300.0554349</v>
      </c>
      <c r="AH154" s="19" t="s">
        <v>80</v>
      </c>
      <c r="AI154" s="21" t="n">
        <v>-47989</v>
      </c>
      <c r="AJ154" s="21" t="n">
        <v>300.0539773</v>
      </c>
      <c r="AK154" s="23" t="s">
        <v>80</v>
      </c>
      <c r="AL154" s="23" t="n">
        <v>-47989</v>
      </c>
      <c r="AM154" s="21" t="n">
        <v>300.0501736</v>
      </c>
      <c r="AN154" s="19" t="s">
        <v>80</v>
      </c>
      <c r="AO154" s="21" t="n">
        <v>-47989</v>
      </c>
      <c r="AP154" s="23" t="n">
        <v>300.0388268</v>
      </c>
      <c r="AQ154" s="23" t="s">
        <v>80</v>
      </c>
      <c r="AR154" s="23" t="n">
        <v>-47989</v>
      </c>
      <c r="AS154" s="21" t="n">
        <v>300.0484403</v>
      </c>
      <c r="AT154" s="19" t="s">
        <v>80</v>
      </c>
      <c r="AU154" s="21" t="n">
        <v>-47989</v>
      </c>
      <c r="AV154" s="23" t="n">
        <v>300.0483991</v>
      </c>
      <c r="AW154" s="23" t="s">
        <v>80</v>
      </c>
      <c r="AX154" s="23" t="n">
        <v>-47989</v>
      </c>
      <c r="AY154" s="21" t="n">
        <v>300.0440406</v>
      </c>
      <c r="AZ154" s="23" t="s">
        <v>101</v>
      </c>
      <c r="BA154" s="23" t="n">
        <v>142779</v>
      </c>
      <c r="BB154" s="21" t="n">
        <v>45.69006</v>
      </c>
      <c r="BC154" s="19" t="s">
        <v>81</v>
      </c>
      <c r="BD154" s="21" t="n">
        <v>142779</v>
      </c>
      <c r="BE154" s="23" t="n">
        <v>300.0454433</v>
      </c>
      <c r="BF154" s="23" t="s">
        <v>101</v>
      </c>
      <c r="BG154" s="23" t="n">
        <v>142779</v>
      </c>
      <c r="BH154" s="21" t="n">
        <v>110.7750265</v>
      </c>
      <c r="BI154" s="23" t="s">
        <v>80</v>
      </c>
      <c r="BJ154" s="21" t="n">
        <v>-47989</v>
      </c>
      <c r="BK154" s="23" t="n">
        <v>306.0842202</v>
      </c>
      <c r="BL154" s="23" t="s">
        <v>80</v>
      </c>
      <c r="BM154" s="23" t="n">
        <v>-47989</v>
      </c>
      <c r="BN154" s="21" t="n">
        <v>306.0983802</v>
      </c>
      <c r="BO154" s="19" t="s">
        <v>101</v>
      </c>
      <c r="BP154" s="21" t="n">
        <v>142779</v>
      </c>
      <c r="BQ154" s="21" t="n">
        <v>17.5780000000013</v>
      </c>
      <c r="BR154" s="25" t="s">
        <v>101</v>
      </c>
      <c r="BS154" s="21" t="n">
        <v>142779</v>
      </c>
      <c r="BT154" s="21" t="n">
        <v>45.5493811</v>
      </c>
      <c r="BU154" s="25" t="s">
        <v>101</v>
      </c>
      <c r="BV154" s="21" t="n">
        <v>142779</v>
      </c>
      <c r="BW154" s="21" t="n">
        <v>10.4816374</v>
      </c>
      <c r="BX154" s="21" t="s">
        <v>101</v>
      </c>
      <c r="BY154" s="21" t="n">
        <v>142779</v>
      </c>
      <c r="BZ154" s="21" t="n">
        <v>7.0964255</v>
      </c>
    </row>
    <row r="155" customFormat="false" ht="15" hidden="false" customHeight="false" outlineLevel="0" collapsed="false">
      <c r="A155" s="27" t="s">
        <v>236</v>
      </c>
      <c r="B155" s="19" t="n">
        <v>34</v>
      </c>
      <c r="C155" s="21" t="n">
        <v>17</v>
      </c>
      <c r="D155" s="19" t="n">
        <v>59</v>
      </c>
      <c r="E155" s="21" t="n">
        <v>30</v>
      </c>
      <c r="F155" s="19" t="n">
        <v>26</v>
      </c>
      <c r="G155" s="21" t="n">
        <v>0</v>
      </c>
      <c r="H155" s="21" t="n">
        <f aca="false">B155-PRODUCT(2,C155)</f>
        <v>0</v>
      </c>
      <c r="I155" s="21" t="n">
        <f aca="false">SUM(Table1[[#This Row],[B]],Table1[[#This Row],[Atomic Constraints]],Table1[[#This Row],[Soft Atomic Constraints]],Table1[[#This Row],[Disjunctive Constraints]],Table1[[#This Row],[Direct Successors]])</f>
        <v>132</v>
      </c>
      <c r="J155" s="19" t="s">
        <v>101</v>
      </c>
      <c r="K155" s="21" t="n">
        <v>0</v>
      </c>
      <c r="L155" s="21" t="n">
        <v>2.2742981</v>
      </c>
      <c r="M155" s="19" t="s">
        <v>101</v>
      </c>
      <c r="N155" s="21" t="n">
        <v>0</v>
      </c>
      <c r="O155" s="21" t="n">
        <v>3.5557975</v>
      </c>
      <c r="P155" s="19" t="s">
        <v>101</v>
      </c>
      <c r="Q155" s="21" t="n">
        <v>0</v>
      </c>
      <c r="R155" s="21" t="n">
        <v>0.281000000002678</v>
      </c>
      <c r="S155" s="19" t="s">
        <v>101</v>
      </c>
      <c r="T155" s="21" t="n">
        <v>0</v>
      </c>
      <c r="U155" s="21" t="n">
        <v>3.6349532</v>
      </c>
      <c r="V155" s="19" t="s">
        <v>101</v>
      </c>
      <c r="W155" s="21" t="n">
        <v>0</v>
      </c>
      <c r="X155" s="21" t="n">
        <v>3.3306943</v>
      </c>
      <c r="Y155" s="23" t="s">
        <v>101</v>
      </c>
      <c r="Z155" s="23" t="n">
        <v>0</v>
      </c>
      <c r="AA155" s="21" t="n">
        <v>32.2009319</v>
      </c>
      <c r="AB155" s="23" t="s">
        <v>101</v>
      </c>
      <c r="AC155" s="23" t="n">
        <v>0</v>
      </c>
      <c r="AD155" s="21" t="n">
        <v>197.7084371</v>
      </c>
      <c r="AE155" s="23" t="s">
        <v>101</v>
      </c>
      <c r="AF155" s="23" t="n">
        <v>0</v>
      </c>
      <c r="AG155" s="21" t="n">
        <v>3.4516725</v>
      </c>
      <c r="AH155" s="19" t="s">
        <v>80</v>
      </c>
      <c r="AI155" s="21" t="n">
        <v>-40495</v>
      </c>
      <c r="AJ155" s="21" t="n">
        <v>300.0436778</v>
      </c>
      <c r="AK155" s="23" t="s">
        <v>80</v>
      </c>
      <c r="AL155" s="23" t="n">
        <v>-40495</v>
      </c>
      <c r="AM155" s="21" t="n">
        <v>300.0401203</v>
      </c>
      <c r="AN155" s="19" t="s">
        <v>80</v>
      </c>
      <c r="AO155" s="21" t="n">
        <v>-40495</v>
      </c>
      <c r="AP155" s="23" t="n">
        <v>300.0883586</v>
      </c>
      <c r="AQ155" s="31" t="s">
        <v>81</v>
      </c>
      <c r="AR155" s="31" t="n">
        <v>0</v>
      </c>
      <c r="AS155" s="31" t="n">
        <v>286.6375102</v>
      </c>
      <c r="AT155" s="31" t="s">
        <v>81</v>
      </c>
      <c r="AU155" s="31" t="n">
        <v>0</v>
      </c>
      <c r="AV155" s="31" t="n">
        <v>284.9369189</v>
      </c>
      <c r="AW155" s="31" t="s">
        <v>81</v>
      </c>
      <c r="AX155" s="31" t="n">
        <v>0</v>
      </c>
      <c r="AY155" s="31" t="n">
        <v>284.0239172</v>
      </c>
      <c r="AZ155" s="23" t="s">
        <v>101</v>
      </c>
      <c r="BA155" s="23" t="n">
        <v>0</v>
      </c>
      <c r="BB155" s="21" t="n">
        <v>13.3799044</v>
      </c>
      <c r="BC155" s="19" t="s">
        <v>101</v>
      </c>
      <c r="BD155" s="21" t="n">
        <v>0</v>
      </c>
      <c r="BE155" s="23" t="n">
        <v>74.6413575</v>
      </c>
      <c r="BF155" s="23" t="s">
        <v>101</v>
      </c>
      <c r="BG155" s="23" t="n">
        <v>0</v>
      </c>
      <c r="BH155" s="21" t="n">
        <v>27.4302695</v>
      </c>
      <c r="BI155" s="23" t="s">
        <v>80</v>
      </c>
      <c r="BJ155" s="21" t="n">
        <v>-40495</v>
      </c>
      <c r="BK155" s="23" t="n">
        <v>306.094764</v>
      </c>
      <c r="BL155" s="23" t="s">
        <v>80</v>
      </c>
      <c r="BM155" s="23" t="n">
        <v>-40495</v>
      </c>
      <c r="BN155" s="21" t="n">
        <v>306.0450434</v>
      </c>
      <c r="BO155" s="19" t="s">
        <v>101</v>
      </c>
      <c r="BP155" s="21" t="n">
        <v>0</v>
      </c>
      <c r="BQ155" s="21" t="n">
        <v>0.264999999999418</v>
      </c>
      <c r="BR155" s="25" t="s">
        <v>101</v>
      </c>
      <c r="BS155" s="21" t="n">
        <v>0</v>
      </c>
      <c r="BT155" s="21" t="n">
        <v>133.9552869</v>
      </c>
      <c r="BU155" s="25" t="s">
        <v>101</v>
      </c>
      <c r="BV155" s="21" t="n">
        <v>0</v>
      </c>
      <c r="BW155" s="21" t="n">
        <v>5.7339505</v>
      </c>
      <c r="BX155" s="21" t="s">
        <v>101</v>
      </c>
      <c r="BY155" s="21" t="n">
        <v>0</v>
      </c>
      <c r="BZ155" s="21" t="n">
        <v>6.8481951</v>
      </c>
    </row>
    <row r="156" customFormat="false" ht="15" hidden="false" customHeight="false" outlineLevel="0" collapsed="false">
      <c r="A156" s="27" t="s">
        <v>237</v>
      </c>
      <c r="B156" s="19" t="n">
        <v>34</v>
      </c>
      <c r="C156" s="21" t="n">
        <v>17</v>
      </c>
      <c r="D156" s="19" t="n">
        <v>93</v>
      </c>
      <c r="E156" s="21" t="n">
        <v>23</v>
      </c>
      <c r="F156" s="19" t="n">
        <v>25</v>
      </c>
      <c r="G156" s="21" t="n">
        <v>0</v>
      </c>
      <c r="H156" s="21" t="n">
        <f aca="false">B156-PRODUCT(2,C156)</f>
        <v>0</v>
      </c>
      <c r="I156" s="21" t="n">
        <f aca="false">SUM(Table1[[#This Row],[B]],Table1[[#This Row],[Atomic Constraints]],Table1[[#This Row],[Soft Atomic Constraints]],Table1[[#This Row],[Disjunctive Constraints]],Table1[[#This Row],[Direct Successors]])</f>
        <v>158</v>
      </c>
      <c r="J156" s="19" t="s">
        <v>101</v>
      </c>
      <c r="K156" s="21" t="n">
        <v>0</v>
      </c>
      <c r="L156" s="21" t="n">
        <v>1.7372825</v>
      </c>
      <c r="M156" s="19" t="s">
        <v>101</v>
      </c>
      <c r="N156" s="21" t="n">
        <v>0</v>
      </c>
      <c r="O156" s="21" t="n">
        <v>20.1729949</v>
      </c>
      <c r="P156" s="19" t="s">
        <v>101</v>
      </c>
      <c r="Q156" s="21" t="n">
        <v>0</v>
      </c>
      <c r="R156" s="21" t="n">
        <v>0.365999999999985</v>
      </c>
      <c r="S156" s="19" t="s">
        <v>101</v>
      </c>
      <c r="T156" s="21" t="n">
        <v>0</v>
      </c>
      <c r="U156" s="21" t="n">
        <v>4.5504827</v>
      </c>
      <c r="V156" s="19" t="s">
        <v>101</v>
      </c>
      <c r="W156" s="21" t="n">
        <v>0</v>
      </c>
      <c r="X156" s="21" t="n">
        <v>3.8637604</v>
      </c>
      <c r="Y156" s="23" t="s">
        <v>101</v>
      </c>
      <c r="Z156" s="23" t="n">
        <v>0</v>
      </c>
      <c r="AA156" s="21" t="n">
        <v>14.6604483</v>
      </c>
      <c r="AB156" s="23" t="s">
        <v>81</v>
      </c>
      <c r="AC156" s="23" t="n">
        <v>160008</v>
      </c>
      <c r="AD156" s="21" t="n">
        <v>300.1648177</v>
      </c>
      <c r="AE156" s="23" t="s">
        <v>101</v>
      </c>
      <c r="AF156" s="23" t="n">
        <v>0</v>
      </c>
      <c r="AG156" s="21" t="n">
        <v>2.6778171</v>
      </c>
      <c r="AH156" s="19" t="s">
        <v>80</v>
      </c>
      <c r="AI156" s="21" t="n">
        <v>-40495</v>
      </c>
      <c r="AJ156" s="21" t="n">
        <v>300.0420231</v>
      </c>
      <c r="AK156" s="23" t="s">
        <v>80</v>
      </c>
      <c r="AL156" s="23" t="n">
        <v>-40495</v>
      </c>
      <c r="AM156" s="21" t="n">
        <v>300.0367827</v>
      </c>
      <c r="AN156" s="19" t="s">
        <v>80</v>
      </c>
      <c r="AO156" s="21" t="n">
        <v>-40495</v>
      </c>
      <c r="AP156" s="23" t="n">
        <v>300.0568665</v>
      </c>
      <c r="AQ156" s="23" t="s">
        <v>80</v>
      </c>
      <c r="AR156" s="23" t="n">
        <v>-40495</v>
      </c>
      <c r="AS156" s="21" t="n">
        <v>300.9239703</v>
      </c>
      <c r="AT156" s="19" t="s">
        <v>80</v>
      </c>
      <c r="AU156" s="21" t="n">
        <v>-40495</v>
      </c>
      <c r="AV156" s="23" t="n">
        <v>300.0420569</v>
      </c>
      <c r="AW156" s="23" t="s">
        <v>80</v>
      </c>
      <c r="AX156" s="23" t="n">
        <v>-40495</v>
      </c>
      <c r="AY156" s="21" t="n">
        <v>300.0477189</v>
      </c>
      <c r="AZ156" s="23" t="s">
        <v>101</v>
      </c>
      <c r="BA156" s="23" t="n">
        <v>0</v>
      </c>
      <c r="BB156" s="21" t="n">
        <v>4.6496757</v>
      </c>
      <c r="BC156" s="19" t="s">
        <v>101</v>
      </c>
      <c r="BD156" s="21" t="n">
        <v>0</v>
      </c>
      <c r="BE156" s="23" t="n">
        <v>113.6264977</v>
      </c>
      <c r="BF156" s="23" t="s">
        <v>101</v>
      </c>
      <c r="BG156" s="23" t="n">
        <v>0</v>
      </c>
      <c r="BH156" s="21" t="n">
        <v>28.0281111</v>
      </c>
      <c r="BI156" s="23" t="s">
        <v>80</v>
      </c>
      <c r="BJ156" s="21" t="n">
        <v>-40495</v>
      </c>
      <c r="BK156" s="23" t="n">
        <v>306.0659089</v>
      </c>
      <c r="BL156" s="23" t="s">
        <v>80</v>
      </c>
      <c r="BM156" s="23" t="n">
        <v>-40495</v>
      </c>
      <c r="BN156" s="21" t="n">
        <v>306.0471717</v>
      </c>
      <c r="BO156" s="19" t="s">
        <v>101</v>
      </c>
      <c r="BP156" s="21" t="n">
        <v>0</v>
      </c>
      <c r="BQ156" s="21" t="n">
        <v>0.28899999999885</v>
      </c>
      <c r="BR156" s="25" t="s">
        <v>81</v>
      </c>
      <c r="BS156" s="21" t="n">
        <v>606680</v>
      </c>
      <c r="BT156" s="21" t="n">
        <v>301.2989936</v>
      </c>
      <c r="BU156" s="25" t="s">
        <v>101</v>
      </c>
      <c r="BV156" s="21" t="n">
        <v>0</v>
      </c>
      <c r="BW156" s="21" t="n">
        <v>9.59058</v>
      </c>
      <c r="BX156" s="21" t="s">
        <v>101</v>
      </c>
      <c r="BY156" s="21" t="n">
        <v>0</v>
      </c>
      <c r="BZ156" s="21" t="n">
        <v>6.7520227</v>
      </c>
    </row>
    <row r="157" customFormat="false" ht="15" hidden="false" customHeight="false" outlineLevel="0" collapsed="false">
      <c r="A157" s="27" t="s">
        <v>238</v>
      </c>
      <c r="B157" s="19" t="n">
        <v>34</v>
      </c>
      <c r="C157" s="21" t="n">
        <v>17</v>
      </c>
      <c r="D157" s="19" t="n">
        <v>93</v>
      </c>
      <c r="E157" s="21" t="n">
        <v>23</v>
      </c>
      <c r="F157" s="19" t="n">
        <v>25</v>
      </c>
      <c r="G157" s="21" t="n">
        <v>0</v>
      </c>
      <c r="H157" s="21" t="n">
        <f aca="false">B157-PRODUCT(2,C157)</f>
        <v>0</v>
      </c>
      <c r="I157" s="21" t="n">
        <f aca="false">SUM(Table1[[#This Row],[B]],Table1[[#This Row],[Atomic Constraints]],Table1[[#This Row],[Soft Atomic Constraints]],Table1[[#This Row],[Disjunctive Constraints]],Table1[[#This Row],[Direct Successors]])</f>
        <v>158</v>
      </c>
      <c r="J157" s="19" t="s">
        <v>101</v>
      </c>
      <c r="K157" s="21" t="n">
        <v>0</v>
      </c>
      <c r="L157" s="21" t="n">
        <v>1.6958946</v>
      </c>
      <c r="M157" s="19" t="s">
        <v>101</v>
      </c>
      <c r="N157" s="21" t="n">
        <v>0</v>
      </c>
      <c r="O157" s="21" t="n">
        <v>19.9733285</v>
      </c>
      <c r="P157" s="19" t="s">
        <v>101</v>
      </c>
      <c r="Q157" s="21" t="n">
        <v>0</v>
      </c>
      <c r="R157" s="21" t="n">
        <v>0.386000000002241</v>
      </c>
      <c r="S157" s="19" t="s">
        <v>101</v>
      </c>
      <c r="T157" s="21" t="n">
        <v>0</v>
      </c>
      <c r="U157" s="21" t="n">
        <v>4.5425715</v>
      </c>
      <c r="V157" s="19" t="s">
        <v>101</v>
      </c>
      <c r="W157" s="21" t="n">
        <v>0</v>
      </c>
      <c r="X157" s="21" t="n">
        <v>3.8645821</v>
      </c>
      <c r="Y157" s="23" t="s">
        <v>101</v>
      </c>
      <c r="Z157" s="23" t="n">
        <v>0</v>
      </c>
      <c r="AA157" s="21" t="n">
        <v>14.9198165</v>
      </c>
      <c r="AB157" s="23" t="s">
        <v>81</v>
      </c>
      <c r="AC157" s="23" t="n">
        <v>160008</v>
      </c>
      <c r="AD157" s="21" t="n">
        <v>300.167195</v>
      </c>
      <c r="AE157" s="23" t="s">
        <v>101</v>
      </c>
      <c r="AF157" s="23" t="n">
        <v>0</v>
      </c>
      <c r="AG157" s="21" t="n">
        <v>2.7198882</v>
      </c>
      <c r="AH157" s="19" t="s">
        <v>80</v>
      </c>
      <c r="AI157" s="21" t="n">
        <v>-40495</v>
      </c>
      <c r="AJ157" s="21" t="n">
        <v>300.043083</v>
      </c>
      <c r="AK157" s="23" t="s">
        <v>80</v>
      </c>
      <c r="AL157" s="23" t="n">
        <v>-40495</v>
      </c>
      <c r="AM157" s="21" t="n">
        <v>300.0430599</v>
      </c>
      <c r="AN157" s="19" t="s">
        <v>80</v>
      </c>
      <c r="AO157" s="21" t="n">
        <v>-40495</v>
      </c>
      <c r="AP157" s="23" t="n">
        <v>300.0457428</v>
      </c>
      <c r="AQ157" s="23" t="s">
        <v>80</v>
      </c>
      <c r="AR157" s="23" t="n">
        <v>-40495</v>
      </c>
      <c r="AS157" s="21" t="n">
        <v>300.0452052</v>
      </c>
      <c r="AT157" s="19" t="s">
        <v>80</v>
      </c>
      <c r="AU157" s="21" t="n">
        <v>-40495</v>
      </c>
      <c r="AV157" s="23" t="n">
        <v>300.0432819</v>
      </c>
      <c r="AW157" s="23" t="s">
        <v>80</v>
      </c>
      <c r="AX157" s="23" t="n">
        <v>-40495</v>
      </c>
      <c r="AY157" s="21" t="n">
        <v>300.047697</v>
      </c>
      <c r="AZ157" s="23" t="s">
        <v>101</v>
      </c>
      <c r="BA157" s="23" t="n">
        <v>0</v>
      </c>
      <c r="BB157" s="21" t="n">
        <v>4.5486212</v>
      </c>
      <c r="BC157" s="19" t="s">
        <v>101</v>
      </c>
      <c r="BD157" s="21" t="n">
        <v>0</v>
      </c>
      <c r="BE157" s="23" t="n">
        <v>112.8734609</v>
      </c>
      <c r="BF157" s="23" t="s">
        <v>101</v>
      </c>
      <c r="BG157" s="23" t="n">
        <v>0</v>
      </c>
      <c r="BH157" s="21" t="n">
        <v>34.0029646</v>
      </c>
      <c r="BI157" s="23" t="s">
        <v>80</v>
      </c>
      <c r="BJ157" s="21" t="n">
        <v>-40495</v>
      </c>
      <c r="BK157" s="23" t="n">
        <v>305.994492</v>
      </c>
      <c r="BL157" s="23" t="s">
        <v>80</v>
      </c>
      <c r="BM157" s="23" t="n">
        <v>-40495</v>
      </c>
      <c r="BN157" s="21" t="n">
        <v>306.0977153</v>
      </c>
      <c r="BO157" s="19" t="s">
        <v>101</v>
      </c>
      <c r="BP157" s="21" t="n">
        <v>0</v>
      </c>
      <c r="BQ157" s="21" t="n">
        <v>0.269000000000233</v>
      </c>
      <c r="BR157" s="25" t="s">
        <v>81</v>
      </c>
      <c r="BS157" s="21" t="n">
        <v>606680</v>
      </c>
      <c r="BT157" s="21" t="n">
        <v>301.2594864</v>
      </c>
      <c r="BU157" s="25" t="s">
        <v>101</v>
      </c>
      <c r="BV157" s="21" t="n">
        <v>0</v>
      </c>
      <c r="BW157" s="21" t="n">
        <v>9.5721609</v>
      </c>
      <c r="BX157" s="21" t="s">
        <v>101</v>
      </c>
      <c r="BY157" s="21" t="n">
        <v>0</v>
      </c>
      <c r="BZ157" s="21" t="n">
        <v>6.6535268</v>
      </c>
    </row>
    <row r="158" customFormat="false" ht="15" hidden="false" customHeight="false" outlineLevel="0" collapsed="false">
      <c r="A158" s="27" t="s">
        <v>239</v>
      </c>
      <c r="B158" s="19" t="n">
        <v>34</v>
      </c>
      <c r="C158" s="21" t="n">
        <v>17</v>
      </c>
      <c r="D158" s="19" t="n">
        <v>86</v>
      </c>
      <c r="E158" s="21" t="n">
        <v>22</v>
      </c>
      <c r="F158" s="19" t="n">
        <v>14</v>
      </c>
      <c r="G158" s="21" t="n">
        <v>0</v>
      </c>
      <c r="H158" s="21" t="n">
        <f aca="false">B158-PRODUCT(2,C158)</f>
        <v>0</v>
      </c>
      <c r="I158" s="21" t="n">
        <f aca="false">SUM(Table1[[#This Row],[B]],Table1[[#This Row],[Atomic Constraints]],Table1[[#This Row],[Soft Atomic Constraints]],Table1[[#This Row],[Disjunctive Constraints]],Table1[[#This Row],[Direct Successors]])</f>
        <v>139</v>
      </c>
      <c r="J158" s="19" t="s">
        <v>101</v>
      </c>
      <c r="K158" s="21" t="n">
        <v>40599</v>
      </c>
      <c r="L158" s="21" t="n">
        <v>77.8430433</v>
      </c>
      <c r="M158" s="19" t="s">
        <v>101</v>
      </c>
      <c r="N158" s="21" t="n">
        <v>40599</v>
      </c>
      <c r="O158" s="21" t="n">
        <v>84.0299828</v>
      </c>
      <c r="P158" s="19" t="s">
        <v>101</v>
      </c>
      <c r="Q158" s="21" t="n">
        <v>40599</v>
      </c>
      <c r="R158" s="21" t="n">
        <v>1.59599999999773</v>
      </c>
      <c r="S158" s="19" t="s">
        <v>101</v>
      </c>
      <c r="T158" s="21" t="n">
        <v>40599</v>
      </c>
      <c r="U158" s="21" t="n">
        <v>7.0048163</v>
      </c>
      <c r="V158" s="19" t="s">
        <v>101</v>
      </c>
      <c r="W158" s="21" t="n">
        <v>40599</v>
      </c>
      <c r="X158" s="21" t="n">
        <v>5.0316544</v>
      </c>
      <c r="Y158" s="23" t="s">
        <v>101</v>
      </c>
      <c r="Z158" s="23" t="n">
        <v>40599</v>
      </c>
      <c r="AA158" s="21" t="n">
        <v>22.3555108</v>
      </c>
      <c r="AB158" s="23" t="s">
        <v>81</v>
      </c>
      <c r="AC158" s="23" t="n">
        <v>517690</v>
      </c>
      <c r="AD158" s="21" t="n">
        <v>300.2893666</v>
      </c>
      <c r="AE158" s="23" t="s">
        <v>101</v>
      </c>
      <c r="AF158" s="23" t="n">
        <v>40599</v>
      </c>
      <c r="AG158" s="21" t="n">
        <v>29.8322504</v>
      </c>
      <c r="AH158" s="19" t="s">
        <v>80</v>
      </c>
      <c r="AI158" s="21" t="n">
        <v>-40495</v>
      </c>
      <c r="AJ158" s="21" t="n">
        <v>300.0437649</v>
      </c>
      <c r="AK158" s="23" t="s">
        <v>80</v>
      </c>
      <c r="AL158" s="23" t="n">
        <v>-40495</v>
      </c>
      <c r="AM158" s="21" t="n">
        <v>300.0487107</v>
      </c>
      <c r="AN158" s="19" t="s">
        <v>80</v>
      </c>
      <c r="AO158" s="21" t="n">
        <v>-40495</v>
      </c>
      <c r="AP158" s="23" t="n">
        <v>300.0556645</v>
      </c>
      <c r="AQ158" s="23" t="s">
        <v>80</v>
      </c>
      <c r="AR158" s="23" t="n">
        <v>-40495</v>
      </c>
      <c r="AS158" s="21" t="n">
        <v>300.0475561</v>
      </c>
      <c r="AT158" s="19" t="s">
        <v>80</v>
      </c>
      <c r="AU158" s="21" t="n">
        <v>-40495</v>
      </c>
      <c r="AV158" s="23" t="n">
        <v>300.0463985</v>
      </c>
      <c r="AW158" s="23" t="s">
        <v>80</v>
      </c>
      <c r="AX158" s="23" t="n">
        <v>-40495</v>
      </c>
      <c r="AY158" s="21" t="n">
        <v>300.0420856</v>
      </c>
      <c r="AZ158" s="23" t="s">
        <v>101</v>
      </c>
      <c r="BA158" s="23" t="n">
        <v>40599</v>
      </c>
      <c r="BB158" s="21" t="n">
        <v>23.0305617</v>
      </c>
      <c r="BC158" s="19" t="s">
        <v>81</v>
      </c>
      <c r="BD158" s="21" t="n">
        <v>79937</v>
      </c>
      <c r="BE158" s="23" t="n">
        <v>300.1929571</v>
      </c>
      <c r="BF158" s="23" t="s">
        <v>101</v>
      </c>
      <c r="BG158" s="23" t="n">
        <v>40599</v>
      </c>
      <c r="BH158" s="21" t="n">
        <v>75.8023648</v>
      </c>
      <c r="BI158" s="23" t="s">
        <v>80</v>
      </c>
      <c r="BJ158" s="21" t="n">
        <v>-40495</v>
      </c>
      <c r="BK158" s="23" t="n">
        <v>306.0921212</v>
      </c>
      <c r="BL158" s="23" t="s">
        <v>80</v>
      </c>
      <c r="BM158" s="23" t="n">
        <v>-40495</v>
      </c>
      <c r="BN158" s="21" t="n">
        <v>306.0463182</v>
      </c>
      <c r="BO158" s="19" t="s">
        <v>101</v>
      </c>
      <c r="BP158" s="21" t="n">
        <v>40600</v>
      </c>
      <c r="BQ158" s="21" t="n">
        <v>0.751999999996769</v>
      </c>
      <c r="BR158" s="25" t="s">
        <v>101</v>
      </c>
      <c r="BS158" s="21" t="n">
        <v>40599</v>
      </c>
      <c r="BT158" s="21" t="n">
        <v>272.5237494</v>
      </c>
      <c r="BU158" s="25" t="s">
        <v>101</v>
      </c>
      <c r="BV158" s="21" t="n">
        <v>40599</v>
      </c>
      <c r="BW158" s="21" t="n">
        <v>7.7291152</v>
      </c>
      <c r="BX158" s="21" t="s">
        <v>101</v>
      </c>
      <c r="BY158" s="21" t="n">
        <v>40599</v>
      </c>
      <c r="BZ158" s="21" t="n">
        <v>6.4295667</v>
      </c>
    </row>
    <row r="159" customFormat="false" ht="13.8" hidden="false" customHeight="false" outlineLevel="0" collapsed="false">
      <c r="A159" s="32" t="s">
        <v>240</v>
      </c>
      <c r="B159" s="19" t="n">
        <v>70</v>
      </c>
      <c r="C159" s="21" t="n">
        <v>35</v>
      </c>
      <c r="D159" s="19" t="n">
        <v>1394</v>
      </c>
      <c r="E159" s="21" t="n">
        <v>57</v>
      </c>
      <c r="F159" s="19" t="n">
        <v>115</v>
      </c>
      <c r="G159" s="21" t="n">
        <v>70</v>
      </c>
      <c r="H159" s="21" t="n">
        <f aca="false">B159-PRODUCT(2,C159)</f>
        <v>0</v>
      </c>
      <c r="I159" s="21" t="n">
        <f aca="false">SUM(Table1[[#This Row],[B]],Table1[[#This Row],[Atomic Constraints]],Table1[[#This Row],[Soft Atomic Constraints]],Table1[[#This Row],[Disjunctive Constraints]],Table1[[#This Row],[Direct Successors]])</f>
        <v>1671</v>
      </c>
      <c r="J159" s="19" t="s">
        <v>224</v>
      </c>
      <c r="K159" s="21" t="n">
        <v>-347971</v>
      </c>
      <c r="L159" s="21" t="n">
        <v>3.2590482</v>
      </c>
      <c r="M159" s="19" t="s">
        <v>224</v>
      </c>
      <c r="N159" s="21" t="n">
        <v>-347971</v>
      </c>
      <c r="O159" s="21" t="n">
        <v>3.1890146</v>
      </c>
      <c r="P159" s="19" t="s">
        <v>224</v>
      </c>
      <c r="Q159" s="21" t="n">
        <v>-347971</v>
      </c>
      <c r="R159" s="21" t="n">
        <v>0.221000000000458</v>
      </c>
      <c r="S159" s="19" t="s">
        <v>224</v>
      </c>
      <c r="T159" s="21" t="n">
        <v>-347971</v>
      </c>
      <c r="U159" s="21" t="n">
        <v>2.7304048</v>
      </c>
      <c r="V159" s="19" t="s">
        <v>224</v>
      </c>
      <c r="W159" s="21" t="n">
        <v>-347971</v>
      </c>
      <c r="X159" s="21" t="n">
        <v>2.2463672</v>
      </c>
      <c r="Y159" s="23" t="s">
        <v>224</v>
      </c>
      <c r="Z159" s="23" t="n">
        <v>-347971</v>
      </c>
      <c r="AA159" s="21" t="n">
        <v>0.1040816</v>
      </c>
      <c r="AB159" s="23" t="s">
        <v>224</v>
      </c>
      <c r="AC159" s="23" t="n">
        <v>-347971</v>
      </c>
      <c r="AD159" s="21" t="n">
        <v>2.5085118</v>
      </c>
      <c r="AE159" s="23" t="s">
        <v>224</v>
      </c>
      <c r="AF159" s="23" t="n">
        <v>-347971</v>
      </c>
      <c r="AG159" s="21" t="n">
        <v>0.7123514</v>
      </c>
      <c r="AH159" s="19" t="s">
        <v>224</v>
      </c>
      <c r="AI159" s="21" t="n">
        <v>-347971</v>
      </c>
      <c r="AJ159" s="21" t="n">
        <v>15.0913774</v>
      </c>
      <c r="AK159" s="23" t="s">
        <v>224</v>
      </c>
      <c r="AL159" s="23" t="n">
        <v>-347971</v>
      </c>
      <c r="AM159" s="21" t="n">
        <v>16.7747706</v>
      </c>
      <c r="AN159" s="19" t="s">
        <v>224</v>
      </c>
      <c r="AO159" s="21" t="n">
        <v>-347971</v>
      </c>
      <c r="AP159" s="23" t="n">
        <v>18.2025771</v>
      </c>
      <c r="AQ159" s="23" t="s">
        <v>224</v>
      </c>
      <c r="AR159" s="23" t="n">
        <v>-347971</v>
      </c>
      <c r="AS159" s="21" t="n">
        <v>15.3928967</v>
      </c>
      <c r="AT159" s="19" t="s">
        <v>224</v>
      </c>
      <c r="AU159" s="21" t="n">
        <v>-347971</v>
      </c>
      <c r="AV159" s="23" t="n">
        <v>15.3789018</v>
      </c>
      <c r="AW159" s="23" t="s">
        <v>224</v>
      </c>
      <c r="AX159" s="23" t="n">
        <v>-347971</v>
      </c>
      <c r="AY159" s="21" t="n">
        <v>15.2250074</v>
      </c>
      <c r="AZ159" s="23" t="s">
        <v>224</v>
      </c>
      <c r="BA159" s="23" t="n">
        <v>-347971</v>
      </c>
      <c r="BB159" s="21" t="n">
        <v>0.1230335</v>
      </c>
      <c r="BC159" s="19" t="s">
        <v>224</v>
      </c>
      <c r="BD159" s="21" t="n">
        <v>-347971</v>
      </c>
      <c r="BE159" s="23" t="n">
        <v>1.4801333</v>
      </c>
      <c r="BF159" s="23" t="s">
        <v>224</v>
      </c>
      <c r="BG159" s="23" t="n">
        <v>-347971</v>
      </c>
      <c r="BH159" s="21" t="n">
        <v>0.2772274</v>
      </c>
      <c r="BI159" s="23" t="s">
        <v>224</v>
      </c>
      <c r="BJ159" s="21" t="n">
        <v>-347971</v>
      </c>
      <c r="BK159" s="23" t="n">
        <v>5.2902443</v>
      </c>
      <c r="BL159" s="23" t="s">
        <v>224</v>
      </c>
      <c r="BM159" s="23" t="n">
        <v>-347971</v>
      </c>
      <c r="BN159" s="21" t="n">
        <v>5.1884295</v>
      </c>
      <c r="BO159" s="19" t="s">
        <v>224</v>
      </c>
      <c r="BP159" s="21" t="n">
        <v>-347971</v>
      </c>
      <c r="BQ159" s="21" t="n">
        <v>0.167000000000371</v>
      </c>
      <c r="BR159" s="28" t="s">
        <v>224</v>
      </c>
      <c r="BS159" s="21" t="n">
        <v>-347971</v>
      </c>
      <c r="BT159" s="21" t="n">
        <v>3.1576196</v>
      </c>
      <c r="BU159" s="28" t="s">
        <v>224</v>
      </c>
      <c r="BV159" s="21" t="n">
        <v>-347971</v>
      </c>
      <c r="BW159" s="21" t="n">
        <v>5.0002467</v>
      </c>
      <c r="BX159" s="21" t="s">
        <v>224</v>
      </c>
      <c r="BY159" s="21" t="n">
        <v>-347971</v>
      </c>
      <c r="BZ159" s="21" t="n">
        <v>5.6908588</v>
      </c>
    </row>
    <row r="160" customFormat="false" ht="13.8" hidden="false" customHeight="false" outlineLevel="0" collapsed="false">
      <c r="A160" s="32" t="s">
        <v>241</v>
      </c>
      <c r="B160" s="19" t="n">
        <v>70</v>
      </c>
      <c r="C160" s="21" t="n">
        <v>35</v>
      </c>
      <c r="D160" s="19" t="n">
        <v>1392</v>
      </c>
      <c r="E160" s="21" t="n">
        <v>57</v>
      </c>
      <c r="F160" s="19" t="n">
        <v>134</v>
      </c>
      <c r="G160" s="21" t="n">
        <v>19</v>
      </c>
      <c r="H160" s="21" t="n">
        <f aca="false">B160-PRODUCT(2,C160)</f>
        <v>0</v>
      </c>
      <c r="I160" s="21" t="n">
        <f aca="false">SUM(Table1[[#This Row],[B]],Table1[[#This Row],[Atomic Constraints]],Table1[[#This Row],[Soft Atomic Constraints]],Table1[[#This Row],[Disjunctive Constraints]],Table1[[#This Row],[Direct Successors]])</f>
        <v>1637</v>
      </c>
      <c r="J160" s="19" t="s">
        <v>224</v>
      </c>
      <c r="K160" s="21" t="n">
        <v>-347971</v>
      </c>
      <c r="L160" s="21" t="n">
        <v>3.2099361</v>
      </c>
      <c r="M160" s="19" t="s">
        <v>224</v>
      </c>
      <c r="N160" s="21" t="n">
        <v>-347971</v>
      </c>
      <c r="O160" s="21" t="n">
        <v>3.1587128</v>
      </c>
      <c r="P160" s="19" t="s">
        <v>224</v>
      </c>
      <c r="Q160" s="21" t="n">
        <v>-347971</v>
      </c>
      <c r="R160" s="21" t="n">
        <v>0.161000000000058</v>
      </c>
      <c r="S160" s="19" t="s">
        <v>224</v>
      </c>
      <c r="T160" s="21" t="n">
        <v>-347971</v>
      </c>
      <c r="U160" s="21" t="n">
        <v>2.6495269</v>
      </c>
      <c r="V160" s="19" t="s">
        <v>224</v>
      </c>
      <c r="W160" s="21" t="n">
        <v>-347971</v>
      </c>
      <c r="X160" s="21" t="n">
        <v>2.212727</v>
      </c>
      <c r="Y160" s="23" t="s">
        <v>224</v>
      </c>
      <c r="Z160" s="23" t="n">
        <v>-347971</v>
      </c>
      <c r="AA160" s="21" t="n">
        <v>0.0988149</v>
      </c>
      <c r="AB160" s="23" t="s">
        <v>224</v>
      </c>
      <c r="AC160" s="23" t="n">
        <v>-347971</v>
      </c>
      <c r="AD160" s="21" t="n">
        <v>2.4275222</v>
      </c>
      <c r="AE160" s="23" t="s">
        <v>224</v>
      </c>
      <c r="AF160" s="23" t="n">
        <v>-347971</v>
      </c>
      <c r="AG160" s="21" t="n">
        <v>0.7096863</v>
      </c>
      <c r="AH160" s="19" t="s">
        <v>224</v>
      </c>
      <c r="AI160" s="21" t="n">
        <v>-347971</v>
      </c>
      <c r="AJ160" s="21" t="n">
        <v>15.1987072</v>
      </c>
      <c r="AK160" s="23" t="s">
        <v>224</v>
      </c>
      <c r="AL160" s="23" t="n">
        <v>-347971</v>
      </c>
      <c r="AM160" s="21" t="n">
        <v>15.9169394</v>
      </c>
      <c r="AN160" s="19" t="s">
        <v>224</v>
      </c>
      <c r="AO160" s="21" t="n">
        <v>-347971</v>
      </c>
      <c r="AP160" s="23" t="n">
        <v>17.8232517</v>
      </c>
      <c r="AQ160" s="23" t="s">
        <v>224</v>
      </c>
      <c r="AR160" s="23" t="n">
        <v>-347971</v>
      </c>
      <c r="AS160" s="21" t="n">
        <v>15.363414</v>
      </c>
      <c r="AT160" s="19" t="s">
        <v>224</v>
      </c>
      <c r="AU160" s="21" t="n">
        <v>-347971</v>
      </c>
      <c r="AV160" s="23" t="n">
        <v>15.0037195</v>
      </c>
      <c r="AW160" s="23" t="s">
        <v>224</v>
      </c>
      <c r="AX160" s="23" t="n">
        <v>-347971</v>
      </c>
      <c r="AY160" s="21" t="n">
        <v>15.1261924</v>
      </c>
      <c r="AZ160" s="23" t="s">
        <v>224</v>
      </c>
      <c r="BA160" s="23" t="n">
        <v>-347971</v>
      </c>
      <c r="BB160" s="21" t="n">
        <v>0.12033</v>
      </c>
      <c r="BC160" s="19" t="s">
        <v>224</v>
      </c>
      <c r="BD160" s="21" t="n">
        <v>-347971</v>
      </c>
      <c r="BE160" s="23" t="n">
        <v>1.5264292</v>
      </c>
      <c r="BF160" s="23" t="s">
        <v>224</v>
      </c>
      <c r="BG160" s="23" t="n">
        <v>-347971</v>
      </c>
      <c r="BH160" s="21" t="n">
        <v>0.2676589</v>
      </c>
      <c r="BI160" s="23" t="s">
        <v>224</v>
      </c>
      <c r="BJ160" s="21" t="n">
        <v>-347971</v>
      </c>
      <c r="BK160" s="23" t="n">
        <v>5.2369585</v>
      </c>
      <c r="BL160" s="23" t="s">
        <v>224</v>
      </c>
      <c r="BM160" s="23" t="n">
        <v>-347971</v>
      </c>
      <c r="BN160" s="21" t="n">
        <v>5.1945615</v>
      </c>
      <c r="BO160" s="19" t="s">
        <v>224</v>
      </c>
      <c r="BP160" s="21" t="n">
        <v>-347971</v>
      </c>
      <c r="BQ160" s="21" t="n">
        <v>0.162000000000262</v>
      </c>
      <c r="BR160" s="28" t="s">
        <v>224</v>
      </c>
      <c r="BS160" s="21" t="n">
        <v>-347971</v>
      </c>
      <c r="BT160" s="21" t="n">
        <v>3.109493</v>
      </c>
      <c r="BU160" s="28" t="s">
        <v>224</v>
      </c>
      <c r="BV160" s="21" t="n">
        <v>-347971</v>
      </c>
      <c r="BW160" s="21" t="n">
        <v>4.9245081</v>
      </c>
      <c r="BX160" s="21" t="s">
        <v>224</v>
      </c>
      <c r="BY160" s="21" t="n">
        <v>-347971</v>
      </c>
      <c r="BZ160" s="21" t="n">
        <v>5.3956742</v>
      </c>
    </row>
    <row r="161" customFormat="false" ht="15" hidden="false" customHeight="false" outlineLevel="0" collapsed="false">
      <c r="A161" s="27" t="s">
        <v>242</v>
      </c>
      <c r="B161" s="19" t="n">
        <v>32</v>
      </c>
      <c r="C161" s="21" t="n">
        <v>16</v>
      </c>
      <c r="D161" s="19" t="n">
        <v>81</v>
      </c>
      <c r="E161" s="21" t="n">
        <v>23</v>
      </c>
      <c r="F161" s="19" t="n">
        <v>12</v>
      </c>
      <c r="G161" s="21" t="n">
        <v>0</v>
      </c>
      <c r="H161" s="21" t="n">
        <f aca="false">B161-PRODUCT(2,C161)</f>
        <v>0</v>
      </c>
      <c r="I161" s="21" t="n">
        <f aca="false">SUM(Table1[[#This Row],[B]],Table1[[#This Row],[Atomic Constraints]],Table1[[#This Row],[Soft Atomic Constraints]],Table1[[#This Row],[Disjunctive Constraints]],Table1[[#This Row],[Direct Successors]])</f>
        <v>132</v>
      </c>
      <c r="J161" s="19" t="s">
        <v>101</v>
      </c>
      <c r="K161" s="21" t="n">
        <v>5</v>
      </c>
      <c r="L161" s="21" t="n">
        <v>4.2019789</v>
      </c>
      <c r="M161" s="19" t="s">
        <v>101</v>
      </c>
      <c r="N161" s="21" t="n">
        <v>5</v>
      </c>
      <c r="O161" s="21" t="n">
        <v>2.6000948</v>
      </c>
      <c r="P161" s="19" t="s">
        <v>101</v>
      </c>
      <c r="Q161" s="21" t="n">
        <v>5</v>
      </c>
      <c r="R161" s="21" t="n">
        <v>4.625</v>
      </c>
      <c r="S161" s="19" t="s">
        <v>101</v>
      </c>
      <c r="T161" s="21" t="n">
        <v>5</v>
      </c>
      <c r="U161" s="21" t="n">
        <v>4.2321562</v>
      </c>
      <c r="V161" s="19" t="s">
        <v>101</v>
      </c>
      <c r="W161" s="21" t="n">
        <v>5</v>
      </c>
      <c r="X161" s="21" t="n">
        <v>2.8954051</v>
      </c>
      <c r="Y161" s="23" t="s">
        <v>101</v>
      </c>
      <c r="Z161" s="23" t="n">
        <v>5</v>
      </c>
      <c r="AA161" s="21" t="n">
        <v>7.3800741</v>
      </c>
      <c r="AB161" s="23" t="s">
        <v>81</v>
      </c>
      <c r="AC161" s="23" t="n">
        <v>466475</v>
      </c>
      <c r="AD161" s="21" t="n">
        <v>300.2762117</v>
      </c>
      <c r="AE161" s="23" t="s">
        <v>101</v>
      </c>
      <c r="AF161" s="23" t="n">
        <v>5</v>
      </c>
      <c r="AG161" s="21" t="n">
        <v>4.4230803</v>
      </c>
      <c r="AH161" s="19" t="s">
        <v>80</v>
      </c>
      <c r="AI161" s="21" t="n">
        <v>-33825</v>
      </c>
      <c r="AJ161" s="21" t="n">
        <v>300.0411499</v>
      </c>
      <c r="AK161" s="23" t="s">
        <v>80</v>
      </c>
      <c r="AL161" s="23" t="n">
        <v>-33825</v>
      </c>
      <c r="AM161" s="21" t="n">
        <v>300.0509936</v>
      </c>
      <c r="AN161" s="19" t="s">
        <v>80</v>
      </c>
      <c r="AO161" s="21" t="n">
        <v>-33825</v>
      </c>
      <c r="AP161" s="23" t="n">
        <v>300.1437075</v>
      </c>
      <c r="AQ161" s="23" t="s">
        <v>80</v>
      </c>
      <c r="AR161" s="23" t="n">
        <v>-33825</v>
      </c>
      <c r="AS161" s="21" t="n">
        <v>300.0487953</v>
      </c>
      <c r="AT161" s="19" t="s">
        <v>80</v>
      </c>
      <c r="AU161" s="21" t="n">
        <v>-33825</v>
      </c>
      <c r="AV161" s="23" t="n">
        <v>300.0318791</v>
      </c>
      <c r="AW161" s="23" t="s">
        <v>80</v>
      </c>
      <c r="AX161" s="23" t="n">
        <v>-33825</v>
      </c>
      <c r="AY161" s="21" t="n">
        <v>300.0395014</v>
      </c>
      <c r="AZ161" s="23" t="s">
        <v>101</v>
      </c>
      <c r="BA161" s="23" t="n">
        <v>5</v>
      </c>
      <c r="BB161" s="21" t="n">
        <v>19.7644294</v>
      </c>
      <c r="BC161" s="19" t="s">
        <v>101</v>
      </c>
      <c r="BD161" s="21" t="n">
        <v>5</v>
      </c>
      <c r="BE161" s="23" t="n">
        <v>127.1209796</v>
      </c>
      <c r="BF161" s="23" t="s">
        <v>101</v>
      </c>
      <c r="BG161" s="23" t="n">
        <v>5</v>
      </c>
      <c r="BH161" s="21" t="n">
        <v>15.2701978</v>
      </c>
      <c r="BI161" s="23" t="s">
        <v>80</v>
      </c>
      <c r="BJ161" s="21" t="n">
        <v>-33825</v>
      </c>
      <c r="BK161" s="23" t="n">
        <v>306.0602017</v>
      </c>
      <c r="BL161" s="23" t="s">
        <v>80</v>
      </c>
      <c r="BM161" s="23" t="n">
        <v>-33825</v>
      </c>
      <c r="BN161" s="21" t="n">
        <v>306.0791174</v>
      </c>
      <c r="BO161" s="19" t="s">
        <v>101</v>
      </c>
      <c r="BP161" s="21" t="n">
        <v>5</v>
      </c>
      <c r="BQ161" s="21" t="n">
        <v>2.0570000000007</v>
      </c>
      <c r="BR161" s="25" t="s">
        <v>101</v>
      </c>
      <c r="BS161" s="21" t="n">
        <v>5</v>
      </c>
      <c r="BT161" s="21" t="n">
        <v>70.7947423</v>
      </c>
      <c r="BU161" s="25" t="s">
        <v>101</v>
      </c>
      <c r="BV161" s="21" t="n">
        <v>5</v>
      </c>
      <c r="BW161" s="21" t="n">
        <v>6.8932896</v>
      </c>
      <c r="BX161" s="21" t="s">
        <v>101</v>
      </c>
      <c r="BY161" s="21" t="n">
        <v>5</v>
      </c>
      <c r="BZ161" s="21" t="n">
        <v>5.2251801</v>
      </c>
    </row>
    <row r="162" customFormat="false" ht="13.8" hidden="false" customHeight="false" outlineLevel="0" collapsed="false">
      <c r="A162" s="32" t="s">
        <v>243</v>
      </c>
      <c r="B162" s="19" t="n">
        <v>80</v>
      </c>
      <c r="C162" s="21" t="n">
        <v>40</v>
      </c>
      <c r="D162" s="19" t="n">
        <v>1113</v>
      </c>
      <c r="E162" s="21" t="n">
        <v>56</v>
      </c>
      <c r="F162" s="19" t="n">
        <v>119</v>
      </c>
      <c r="G162" s="21" t="n">
        <v>18</v>
      </c>
      <c r="H162" s="21" t="n">
        <f aca="false">B162-PRODUCT(2,C162)</f>
        <v>0</v>
      </c>
      <c r="I162" s="21" t="n">
        <f aca="false">SUM(Table1[[#This Row],[B]],Table1[[#This Row],[Atomic Constraints]],Table1[[#This Row],[Soft Atomic Constraints]],Table1[[#This Row],[Disjunctive Constraints]],Table1[[#This Row],[Direct Successors]])</f>
        <v>1346</v>
      </c>
      <c r="J162" s="19" t="s">
        <v>224</v>
      </c>
      <c r="K162" s="21" t="n">
        <v>-518481</v>
      </c>
      <c r="L162" s="21" t="n">
        <v>4.1667301</v>
      </c>
      <c r="M162" s="19" t="s">
        <v>224</v>
      </c>
      <c r="N162" s="21" t="n">
        <v>-518481</v>
      </c>
      <c r="O162" s="21" t="n">
        <v>4.1353721</v>
      </c>
      <c r="P162" s="19" t="s">
        <v>224</v>
      </c>
      <c r="Q162" s="21" t="n">
        <v>-518481</v>
      </c>
      <c r="R162" s="21" t="n">
        <v>0.201000000000931</v>
      </c>
      <c r="S162" s="19" t="s">
        <v>224</v>
      </c>
      <c r="T162" s="21" t="n">
        <v>-518481</v>
      </c>
      <c r="U162" s="21" t="n">
        <v>4.731847</v>
      </c>
      <c r="V162" s="19" t="s">
        <v>224</v>
      </c>
      <c r="W162" s="21" t="n">
        <v>-518481</v>
      </c>
      <c r="X162" s="21" t="n">
        <v>3.3370142</v>
      </c>
      <c r="Y162" s="23" t="s">
        <v>224</v>
      </c>
      <c r="Z162" s="23" t="n">
        <v>-518481</v>
      </c>
      <c r="AA162" s="21" t="n">
        <v>0.1184062</v>
      </c>
      <c r="AB162" s="23" t="s">
        <v>224</v>
      </c>
      <c r="AC162" s="23" t="n">
        <v>-518481</v>
      </c>
      <c r="AD162" s="21" t="n">
        <v>2.892867</v>
      </c>
      <c r="AE162" s="23" t="s">
        <v>224</v>
      </c>
      <c r="AF162" s="23" t="n">
        <v>-518481</v>
      </c>
      <c r="AG162" s="21" t="n">
        <v>0.8724732</v>
      </c>
      <c r="AH162" s="19" t="s">
        <v>224</v>
      </c>
      <c r="AI162" s="21" t="n">
        <v>-518481</v>
      </c>
      <c r="AJ162" s="21" t="n">
        <v>15.0564313</v>
      </c>
      <c r="AK162" s="23" t="s">
        <v>224</v>
      </c>
      <c r="AL162" s="23" t="n">
        <v>-518481</v>
      </c>
      <c r="AM162" s="21" t="n">
        <v>15.0656836</v>
      </c>
      <c r="AN162" s="19" t="s">
        <v>224</v>
      </c>
      <c r="AO162" s="21" t="n">
        <v>-518481</v>
      </c>
      <c r="AP162" s="23" t="n">
        <v>14.8295769</v>
      </c>
      <c r="AQ162" s="23" t="s">
        <v>224</v>
      </c>
      <c r="AR162" s="23" t="n">
        <v>-518481</v>
      </c>
      <c r="AS162" s="21" t="n">
        <v>14.7051978</v>
      </c>
      <c r="AT162" s="19" t="s">
        <v>224</v>
      </c>
      <c r="AU162" s="21" t="n">
        <v>-518481</v>
      </c>
      <c r="AV162" s="23" t="n">
        <v>14.7220664</v>
      </c>
      <c r="AW162" s="23" t="s">
        <v>224</v>
      </c>
      <c r="AX162" s="23" t="n">
        <v>-518481</v>
      </c>
      <c r="AY162" s="21" t="n">
        <v>14.3982959</v>
      </c>
      <c r="AZ162" s="23" t="s">
        <v>224</v>
      </c>
      <c r="BA162" s="23" t="n">
        <v>-518481</v>
      </c>
      <c r="BB162" s="21" t="n">
        <v>0.122727</v>
      </c>
      <c r="BC162" s="19" t="s">
        <v>224</v>
      </c>
      <c r="BD162" s="21" t="n">
        <v>-518481</v>
      </c>
      <c r="BE162" s="23" t="n">
        <v>1.7040989</v>
      </c>
      <c r="BF162" s="23" t="s">
        <v>224</v>
      </c>
      <c r="BG162" s="23" t="n">
        <v>-518481</v>
      </c>
      <c r="BH162" s="21" t="n">
        <v>2.3803071</v>
      </c>
      <c r="BI162" s="23" t="s">
        <v>224</v>
      </c>
      <c r="BJ162" s="21" t="n">
        <v>-518481</v>
      </c>
      <c r="BK162" s="23" t="n">
        <v>5.3187831</v>
      </c>
      <c r="BL162" s="23" t="s">
        <v>224</v>
      </c>
      <c r="BM162" s="23" t="n">
        <v>-518481</v>
      </c>
      <c r="BN162" s="21" t="n">
        <v>5.327443</v>
      </c>
      <c r="BO162" s="19" t="s">
        <v>224</v>
      </c>
      <c r="BP162" s="21" t="n">
        <v>-518481</v>
      </c>
      <c r="BQ162" s="21" t="n">
        <v>0.195999999999913</v>
      </c>
      <c r="BR162" s="28" t="s">
        <v>224</v>
      </c>
      <c r="BS162" s="21" t="n">
        <v>-518481</v>
      </c>
      <c r="BT162" s="21" t="n">
        <v>3.8996351</v>
      </c>
      <c r="BU162" s="28" t="s">
        <v>224</v>
      </c>
      <c r="BV162" s="21" t="n">
        <v>-518481</v>
      </c>
      <c r="BW162" s="21" t="n">
        <v>4.8590542</v>
      </c>
      <c r="BX162" s="21" t="s">
        <v>224</v>
      </c>
      <c r="BY162" s="21" t="n">
        <v>-518481</v>
      </c>
      <c r="BZ162" s="21" t="n">
        <v>5.1689128</v>
      </c>
    </row>
    <row r="163" customFormat="false" ht="15" hidden="false" customHeight="false" outlineLevel="0" collapsed="false">
      <c r="A163" s="27" t="s">
        <v>244</v>
      </c>
      <c r="B163" s="19" t="n">
        <v>30</v>
      </c>
      <c r="C163" s="21" t="n">
        <v>15</v>
      </c>
      <c r="D163" s="19" t="n">
        <v>58</v>
      </c>
      <c r="E163" s="21" t="n">
        <v>21</v>
      </c>
      <c r="F163" s="19" t="n">
        <v>17</v>
      </c>
      <c r="G163" s="21" t="n">
        <v>4</v>
      </c>
      <c r="H163" s="21" t="n">
        <f aca="false">B163-PRODUCT(2,C163)</f>
        <v>0</v>
      </c>
      <c r="I163" s="21" t="n">
        <f aca="false">SUM(Table1[[#This Row],[B]],Table1[[#This Row],[Atomic Constraints]],Table1[[#This Row],[Soft Atomic Constraints]],Table1[[#This Row],[Disjunctive Constraints]],Table1[[#This Row],[Direct Successors]])</f>
        <v>115</v>
      </c>
      <c r="J163" s="19" t="s">
        <v>101</v>
      </c>
      <c r="K163" s="21" t="n">
        <v>83048</v>
      </c>
      <c r="L163" s="21" t="n">
        <v>40.3323094</v>
      </c>
      <c r="M163" s="19" t="s">
        <v>101</v>
      </c>
      <c r="N163" s="21" t="n">
        <v>83048</v>
      </c>
      <c r="O163" s="21" t="n">
        <v>14.0836525</v>
      </c>
      <c r="P163" s="19" t="s">
        <v>101</v>
      </c>
      <c r="Q163" s="21" t="n">
        <v>83048</v>
      </c>
      <c r="R163" s="21" t="n">
        <v>72.9459999999999</v>
      </c>
      <c r="S163" s="19" t="s">
        <v>101</v>
      </c>
      <c r="T163" s="21" t="n">
        <v>83048</v>
      </c>
      <c r="U163" s="21" t="n">
        <v>3.3490048</v>
      </c>
      <c r="V163" s="19" t="s">
        <v>101</v>
      </c>
      <c r="W163" s="21" t="n">
        <v>83048</v>
      </c>
      <c r="X163" s="21" t="n">
        <v>2.762253</v>
      </c>
      <c r="Y163" s="23" t="s">
        <v>101</v>
      </c>
      <c r="Z163" s="23" t="n">
        <v>83048</v>
      </c>
      <c r="AA163" s="21" t="n">
        <v>124.6625801</v>
      </c>
      <c r="AB163" s="23" t="s">
        <v>81</v>
      </c>
      <c r="AC163" s="23" t="n">
        <v>139327</v>
      </c>
      <c r="AD163" s="21" t="n">
        <v>300.1089332</v>
      </c>
      <c r="AE163" s="23" t="s">
        <v>81</v>
      </c>
      <c r="AF163" s="23" t="n">
        <v>83048</v>
      </c>
      <c r="AG163" s="21" t="n">
        <v>300.0466968</v>
      </c>
      <c r="AH163" s="31" t="s">
        <v>81</v>
      </c>
      <c r="AI163" s="31" t="n">
        <v>83048</v>
      </c>
      <c r="AJ163" s="31" t="n">
        <v>201.1657369</v>
      </c>
      <c r="AK163" s="31" t="s">
        <v>81</v>
      </c>
      <c r="AL163" s="31" t="n">
        <v>83048</v>
      </c>
      <c r="AM163" s="31" t="n">
        <v>214.9839545</v>
      </c>
      <c r="AN163" s="31" t="s">
        <v>81</v>
      </c>
      <c r="AO163" s="31" t="n">
        <v>83048</v>
      </c>
      <c r="AP163" s="31" t="n">
        <v>252.6450587</v>
      </c>
      <c r="AQ163" s="31" t="s">
        <v>81</v>
      </c>
      <c r="AR163" s="31" t="n">
        <v>83048</v>
      </c>
      <c r="AS163" s="31" t="n">
        <v>195.7913083</v>
      </c>
      <c r="AT163" s="31" t="s">
        <v>81</v>
      </c>
      <c r="AU163" s="31" t="n">
        <v>83048</v>
      </c>
      <c r="AV163" s="31" t="n">
        <v>197.3205726</v>
      </c>
      <c r="AW163" s="31" t="s">
        <v>81</v>
      </c>
      <c r="AX163" s="31" t="n">
        <v>83048</v>
      </c>
      <c r="AY163" s="31" t="n">
        <v>195.5362724</v>
      </c>
      <c r="AZ163" s="23" t="s">
        <v>101</v>
      </c>
      <c r="BA163" s="23" t="n">
        <v>83048</v>
      </c>
      <c r="BB163" s="21" t="n">
        <v>42.1176157</v>
      </c>
      <c r="BC163" s="19" t="s">
        <v>101</v>
      </c>
      <c r="BD163" s="21" t="n">
        <v>83048</v>
      </c>
      <c r="BE163" s="23" t="n">
        <v>184.0532768</v>
      </c>
      <c r="BF163" s="23" t="s">
        <v>101</v>
      </c>
      <c r="BG163" s="23" t="n">
        <v>83048</v>
      </c>
      <c r="BH163" s="21" t="n">
        <v>43.4586026</v>
      </c>
      <c r="BI163" s="23" t="s">
        <v>80</v>
      </c>
      <c r="BJ163" s="21" t="n">
        <v>-27931</v>
      </c>
      <c r="BK163" s="23" t="n">
        <v>306.0626365</v>
      </c>
      <c r="BL163" s="23" t="s">
        <v>80</v>
      </c>
      <c r="BM163" s="23" t="n">
        <v>-27931</v>
      </c>
      <c r="BN163" s="21" t="n">
        <v>306.0928452</v>
      </c>
      <c r="BO163" s="19" t="s">
        <v>101</v>
      </c>
      <c r="BP163" s="21" t="n">
        <v>83048</v>
      </c>
      <c r="BQ163" s="21" t="n">
        <v>45.1510000000017</v>
      </c>
      <c r="BR163" s="25" t="s">
        <v>101</v>
      </c>
      <c r="BS163" s="21" t="n">
        <v>83048</v>
      </c>
      <c r="BT163" s="21" t="n">
        <v>11.1238447</v>
      </c>
      <c r="BU163" s="25" t="s">
        <v>101</v>
      </c>
      <c r="BV163" s="21" t="n">
        <v>83048</v>
      </c>
      <c r="BW163" s="21" t="n">
        <v>7.812497</v>
      </c>
      <c r="BX163" s="21" t="s">
        <v>101</v>
      </c>
      <c r="BY163" s="21" t="n">
        <v>83048</v>
      </c>
      <c r="BZ163" s="21" t="n">
        <v>5.1191283</v>
      </c>
    </row>
    <row r="164" customFormat="false" ht="15" hidden="false" customHeight="false" outlineLevel="0" collapsed="false">
      <c r="A164" s="27" t="s">
        <v>245</v>
      </c>
      <c r="B164" s="19" t="n">
        <v>32</v>
      </c>
      <c r="C164" s="21" t="n">
        <v>16</v>
      </c>
      <c r="D164" s="19" t="n">
        <v>45</v>
      </c>
      <c r="E164" s="21" t="n">
        <v>23</v>
      </c>
      <c r="F164" s="19" t="n">
        <v>13</v>
      </c>
      <c r="G164" s="21" t="n">
        <v>0</v>
      </c>
      <c r="H164" s="21" t="n">
        <f aca="false">B164-PRODUCT(2,C164)</f>
        <v>0</v>
      </c>
      <c r="I164" s="21" t="n">
        <f aca="false">SUM(Table1[[#This Row],[B]],Table1[[#This Row],[Atomic Constraints]],Table1[[#This Row],[Soft Atomic Constraints]],Table1[[#This Row],[Disjunctive Constraints]],Table1[[#This Row],[Direct Successors]])</f>
        <v>97</v>
      </c>
      <c r="J164" s="19" t="s">
        <v>101</v>
      </c>
      <c r="K164" s="21" t="n">
        <v>4</v>
      </c>
      <c r="L164" s="21" t="n">
        <v>3.5626935</v>
      </c>
      <c r="M164" s="19" t="s">
        <v>101</v>
      </c>
      <c r="N164" s="21" t="n">
        <v>4</v>
      </c>
      <c r="O164" s="21" t="n">
        <v>2.6259981</v>
      </c>
      <c r="P164" s="19" t="s">
        <v>101</v>
      </c>
      <c r="Q164" s="21" t="n">
        <v>4</v>
      </c>
      <c r="R164" s="21" t="n">
        <v>5.95300000000134</v>
      </c>
      <c r="S164" s="19" t="s">
        <v>101</v>
      </c>
      <c r="T164" s="21" t="n">
        <v>4</v>
      </c>
      <c r="U164" s="21" t="n">
        <v>5.5618828</v>
      </c>
      <c r="V164" s="19" t="s">
        <v>101</v>
      </c>
      <c r="W164" s="21" t="n">
        <v>4</v>
      </c>
      <c r="X164" s="21" t="n">
        <v>7.0801168</v>
      </c>
      <c r="Y164" s="23" t="s">
        <v>101</v>
      </c>
      <c r="Z164" s="23" t="n">
        <v>4</v>
      </c>
      <c r="AA164" s="21" t="n">
        <v>19.0877855</v>
      </c>
      <c r="AB164" s="23" t="s">
        <v>81</v>
      </c>
      <c r="AC164" s="23" t="n">
        <v>132202</v>
      </c>
      <c r="AD164" s="21" t="n">
        <v>300.1830857</v>
      </c>
      <c r="AE164" s="23" t="s">
        <v>101</v>
      </c>
      <c r="AF164" s="23" t="n">
        <v>4</v>
      </c>
      <c r="AG164" s="21" t="n">
        <v>11.6857392</v>
      </c>
      <c r="AH164" s="19" t="s">
        <v>80</v>
      </c>
      <c r="AI164" s="21" t="n">
        <v>-33825</v>
      </c>
      <c r="AJ164" s="21" t="n">
        <v>300.0332317</v>
      </c>
      <c r="AK164" s="23" t="s">
        <v>80</v>
      </c>
      <c r="AL164" s="23" t="n">
        <v>-33825</v>
      </c>
      <c r="AM164" s="21" t="n">
        <v>300.0322471</v>
      </c>
      <c r="AN164" s="19" t="s">
        <v>80</v>
      </c>
      <c r="AO164" s="21" t="n">
        <v>-33825</v>
      </c>
      <c r="AP164" s="23" t="n">
        <v>300.0447123</v>
      </c>
      <c r="AQ164" s="23" t="s">
        <v>80</v>
      </c>
      <c r="AR164" s="23" t="n">
        <v>-33825</v>
      </c>
      <c r="AS164" s="21" t="n">
        <v>300.055101</v>
      </c>
      <c r="AT164" s="19" t="s">
        <v>80</v>
      </c>
      <c r="AU164" s="21" t="n">
        <v>-33825</v>
      </c>
      <c r="AV164" s="23" t="n">
        <v>300.0377026</v>
      </c>
      <c r="AW164" s="23" t="s">
        <v>80</v>
      </c>
      <c r="AX164" s="23" t="n">
        <v>-33825</v>
      </c>
      <c r="AY164" s="21" t="n">
        <v>300.0386965</v>
      </c>
      <c r="AZ164" s="23" t="s">
        <v>101</v>
      </c>
      <c r="BA164" s="23" t="n">
        <v>4</v>
      </c>
      <c r="BB164" s="21" t="n">
        <v>22.6186648</v>
      </c>
      <c r="BC164" s="19" t="s">
        <v>101</v>
      </c>
      <c r="BD164" s="21" t="n">
        <v>4</v>
      </c>
      <c r="BE164" s="23" t="n">
        <v>126.410222</v>
      </c>
      <c r="BF164" s="23" t="s">
        <v>101</v>
      </c>
      <c r="BG164" s="23" t="n">
        <v>4</v>
      </c>
      <c r="BH164" s="21" t="n">
        <v>19.9043394</v>
      </c>
      <c r="BI164" s="23" t="s">
        <v>80</v>
      </c>
      <c r="BJ164" s="21" t="n">
        <v>-33825</v>
      </c>
      <c r="BK164" s="23" t="n">
        <v>306.06454</v>
      </c>
      <c r="BL164" s="23" t="s">
        <v>80</v>
      </c>
      <c r="BM164" s="23" t="n">
        <v>-33825</v>
      </c>
      <c r="BN164" s="21" t="n">
        <v>306.1290882</v>
      </c>
      <c r="BO164" s="19" t="s">
        <v>101</v>
      </c>
      <c r="BP164" s="21" t="n">
        <v>4</v>
      </c>
      <c r="BQ164" s="21" t="n">
        <v>5.27999999999884</v>
      </c>
      <c r="BR164" s="25" t="s">
        <v>101</v>
      </c>
      <c r="BS164" s="21" t="n">
        <v>4</v>
      </c>
      <c r="BT164" s="21" t="n">
        <v>176.891061</v>
      </c>
      <c r="BU164" s="25" t="s">
        <v>101</v>
      </c>
      <c r="BV164" s="21" t="n">
        <v>4</v>
      </c>
      <c r="BW164" s="21" t="n">
        <v>7.2473027</v>
      </c>
      <c r="BX164" s="21" t="s">
        <v>101</v>
      </c>
      <c r="BY164" s="21" t="n">
        <v>4</v>
      </c>
      <c r="BZ164" s="21" t="n">
        <v>5.0800098</v>
      </c>
    </row>
    <row r="165" customFormat="false" ht="15" hidden="false" customHeight="false" outlineLevel="0" collapsed="false">
      <c r="A165" s="27" t="s">
        <v>246</v>
      </c>
      <c r="B165" s="19" t="n">
        <v>24</v>
      </c>
      <c r="C165" s="21" t="n">
        <v>12</v>
      </c>
      <c r="D165" s="19" t="n">
        <v>45</v>
      </c>
      <c r="E165" s="21" t="n">
        <v>17</v>
      </c>
      <c r="F165" s="19" t="n">
        <v>14</v>
      </c>
      <c r="G165" s="21" t="n">
        <v>0</v>
      </c>
      <c r="H165" s="21" t="n">
        <f aca="false">B165-PRODUCT(2,C165)</f>
        <v>0</v>
      </c>
      <c r="I165" s="21" t="n">
        <f aca="false">SUM(Table1[[#This Row],[B]],Table1[[#This Row],[Atomic Constraints]],Table1[[#This Row],[Soft Atomic Constraints]],Table1[[#This Row],[Disjunctive Constraints]],Table1[[#This Row],[Direct Successors]])</f>
        <v>88</v>
      </c>
      <c r="J165" s="19" t="s">
        <v>101</v>
      </c>
      <c r="K165" s="21" t="n">
        <v>55925</v>
      </c>
      <c r="L165" s="21" t="n">
        <v>33.840943</v>
      </c>
      <c r="M165" s="19" t="s">
        <v>101</v>
      </c>
      <c r="N165" s="21" t="n">
        <v>55925</v>
      </c>
      <c r="O165" s="21" t="n">
        <v>14.4695462</v>
      </c>
      <c r="P165" s="31" t="s">
        <v>81</v>
      </c>
      <c r="Q165" s="31" t="n">
        <v>55925</v>
      </c>
      <c r="R165" s="31" t="n">
        <v>300.032000000003</v>
      </c>
      <c r="S165" s="19" t="s">
        <v>101</v>
      </c>
      <c r="T165" s="21" t="n">
        <v>55925</v>
      </c>
      <c r="U165" s="21" t="n">
        <v>4.2784196</v>
      </c>
      <c r="V165" s="19" t="s">
        <v>101</v>
      </c>
      <c r="W165" s="21" t="n">
        <v>55925</v>
      </c>
      <c r="X165" s="21" t="n">
        <v>3.3020024</v>
      </c>
      <c r="Y165" s="23" t="s">
        <v>101</v>
      </c>
      <c r="Z165" s="23" t="n">
        <v>55925</v>
      </c>
      <c r="AA165" s="21" t="n">
        <v>38.3800237</v>
      </c>
      <c r="AB165" s="23" t="s">
        <v>81</v>
      </c>
      <c r="AC165" s="23" t="n">
        <v>55996</v>
      </c>
      <c r="AD165" s="21" t="n">
        <v>300.2212105</v>
      </c>
      <c r="AE165" s="23" t="s">
        <v>81</v>
      </c>
      <c r="AF165" s="23" t="n">
        <v>55926</v>
      </c>
      <c r="AG165" s="21" t="n">
        <v>300.0347482</v>
      </c>
      <c r="AH165" s="31" t="s">
        <v>81</v>
      </c>
      <c r="AI165" s="31" t="n">
        <v>55925</v>
      </c>
      <c r="AJ165" s="31" t="n">
        <v>158.7020135</v>
      </c>
      <c r="AK165" s="31" t="s">
        <v>81</v>
      </c>
      <c r="AL165" s="31" t="n">
        <v>55925</v>
      </c>
      <c r="AM165" s="31" t="n">
        <v>160.4323554</v>
      </c>
      <c r="AN165" s="31" t="s">
        <v>81</v>
      </c>
      <c r="AO165" s="31" t="n">
        <v>55925</v>
      </c>
      <c r="AP165" s="31" t="n">
        <v>190.2079193</v>
      </c>
      <c r="AQ165" s="31" t="s">
        <v>81</v>
      </c>
      <c r="AR165" s="31" t="n">
        <v>55925</v>
      </c>
      <c r="AS165" s="31" t="n">
        <v>119.414033</v>
      </c>
      <c r="AT165" s="31" t="s">
        <v>81</v>
      </c>
      <c r="AU165" s="31" t="n">
        <v>55925</v>
      </c>
      <c r="AV165" s="31" t="n">
        <v>119.5068573</v>
      </c>
      <c r="AW165" s="31" t="s">
        <v>81</v>
      </c>
      <c r="AX165" s="31" t="n">
        <v>55925</v>
      </c>
      <c r="AY165" s="31" t="n">
        <v>117.4190833</v>
      </c>
      <c r="AZ165" s="23" t="s">
        <v>101</v>
      </c>
      <c r="BA165" s="23" t="n">
        <v>55925</v>
      </c>
      <c r="BB165" s="21" t="n">
        <v>19.3337751</v>
      </c>
      <c r="BC165" s="19" t="s">
        <v>81</v>
      </c>
      <c r="BD165" s="21" t="n">
        <v>55926</v>
      </c>
      <c r="BE165" s="23" t="n">
        <v>300.0638419</v>
      </c>
      <c r="BF165" s="23" t="s">
        <v>101</v>
      </c>
      <c r="BG165" s="23" t="n">
        <v>55925</v>
      </c>
      <c r="BH165" s="21" t="n">
        <v>35.4876947</v>
      </c>
      <c r="BI165" s="23" t="s">
        <v>80</v>
      </c>
      <c r="BJ165" s="21" t="n">
        <v>-14425</v>
      </c>
      <c r="BK165" s="23" t="n">
        <v>306.1203782</v>
      </c>
      <c r="BL165" s="23" t="s">
        <v>80</v>
      </c>
      <c r="BM165" s="23" t="n">
        <v>-14425</v>
      </c>
      <c r="BN165" s="21" t="n">
        <v>306.0714249</v>
      </c>
      <c r="BO165" s="19" t="s">
        <v>81</v>
      </c>
      <c r="BP165" s="21" t="n">
        <v>55925</v>
      </c>
      <c r="BQ165" s="21" t="n">
        <v>300.027999999998</v>
      </c>
      <c r="BR165" s="25" t="s">
        <v>101</v>
      </c>
      <c r="BS165" s="21" t="n">
        <v>55925</v>
      </c>
      <c r="BT165" s="21" t="n">
        <v>4.1739615</v>
      </c>
      <c r="BU165" s="25" t="s">
        <v>101</v>
      </c>
      <c r="BV165" s="21" t="n">
        <v>55925</v>
      </c>
      <c r="BW165" s="21" t="n">
        <v>6.2806972</v>
      </c>
      <c r="BX165" s="21" t="s">
        <v>101</v>
      </c>
      <c r="BY165" s="21" t="n">
        <v>55925</v>
      </c>
      <c r="BZ165" s="21" t="n">
        <v>5.0319961</v>
      </c>
    </row>
    <row r="166" customFormat="false" ht="15" hidden="false" customHeight="false" outlineLevel="0" collapsed="false">
      <c r="A166" s="27" t="s">
        <v>247</v>
      </c>
      <c r="B166" s="19" t="n">
        <v>32</v>
      </c>
      <c r="C166" s="21" t="n">
        <v>16</v>
      </c>
      <c r="D166" s="19" t="n">
        <v>45</v>
      </c>
      <c r="E166" s="21" t="n">
        <v>23</v>
      </c>
      <c r="F166" s="19" t="n">
        <v>13</v>
      </c>
      <c r="G166" s="21" t="n">
        <v>4</v>
      </c>
      <c r="H166" s="21" t="n">
        <f aca="false">B166-PRODUCT(2,C166)</f>
        <v>0</v>
      </c>
      <c r="I166" s="21" t="n">
        <f aca="false">SUM(Table1[[#This Row],[B]],Table1[[#This Row],[Atomic Constraints]],Table1[[#This Row],[Soft Atomic Constraints]],Table1[[#This Row],[Disjunctive Constraints]],Table1[[#This Row],[Direct Successors]])</f>
        <v>101</v>
      </c>
      <c r="J166" s="19" t="s">
        <v>101</v>
      </c>
      <c r="K166" s="21" t="n">
        <v>4</v>
      </c>
      <c r="L166" s="21" t="n">
        <v>3.8719619</v>
      </c>
      <c r="M166" s="19" t="s">
        <v>101</v>
      </c>
      <c r="N166" s="21" t="n">
        <v>4</v>
      </c>
      <c r="O166" s="21" t="n">
        <v>2.2622391</v>
      </c>
      <c r="P166" s="19" t="s">
        <v>101</v>
      </c>
      <c r="Q166" s="21" t="n">
        <v>4</v>
      </c>
      <c r="R166" s="21" t="n">
        <v>5.15699999999924</v>
      </c>
      <c r="S166" s="19" t="s">
        <v>101</v>
      </c>
      <c r="T166" s="21" t="n">
        <v>4</v>
      </c>
      <c r="U166" s="21" t="n">
        <v>2.1855696</v>
      </c>
      <c r="V166" s="19" t="s">
        <v>101</v>
      </c>
      <c r="W166" s="21" t="n">
        <v>4</v>
      </c>
      <c r="X166" s="21" t="n">
        <v>4.9346508</v>
      </c>
      <c r="Y166" s="23" t="s">
        <v>101</v>
      </c>
      <c r="Z166" s="23" t="n">
        <v>4</v>
      </c>
      <c r="AA166" s="21" t="n">
        <v>27.3732202</v>
      </c>
      <c r="AB166" s="23" t="s">
        <v>81</v>
      </c>
      <c r="AC166" s="23" t="n">
        <v>264485</v>
      </c>
      <c r="AD166" s="21" t="n">
        <v>300.3274722</v>
      </c>
      <c r="AE166" s="23" t="s">
        <v>101</v>
      </c>
      <c r="AF166" s="23" t="n">
        <v>4</v>
      </c>
      <c r="AG166" s="21" t="n">
        <v>6.0013958</v>
      </c>
      <c r="AH166" s="19" t="s">
        <v>80</v>
      </c>
      <c r="AI166" s="21" t="n">
        <v>-33825</v>
      </c>
      <c r="AJ166" s="21" t="n">
        <v>300.0341389</v>
      </c>
      <c r="AK166" s="23" t="s">
        <v>80</v>
      </c>
      <c r="AL166" s="23" t="n">
        <v>-33825</v>
      </c>
      <c r="AM166" s="21" t="n">
        <v>300.0437753</v>
      </c>
      <c r="AN166" s="19" t="s">
        <v>80</v>
      </c>
      <c r="AO166" s="21" t="n">
        <v>-33825</v>
      </c>
      <c r="AP166" s="23" t="n">
        <v>300.0511131</v>
      </c>
      <c r="AQ166" s="23" t="s">
        <v>80</v>
      </c>
      <c r="AR166" s="23" t="n">
        <v>-33825</v>
      </c>
      <c r="AS166" s="21" t="n">
        <v>300.049641</v>
      </c>
      <c r="AT166" s="31" t="s">
        <v>81</v>
      </c>
      <c r="AU166" s="31" t="n">
        <v>4</v>
      </c>
      <c r="AV166" s="31" t="n">
        <v>298.4521321</v>
      </c>
      <c r="AW166" s="31" t="s">
        <v>81</v>
      </c>
      <c r="AX166" s="31" t="n">
        <v>4</v>
      </c>
      <c r="AY166" s="31" t="n">
        <v>296.1256404</v>
      </c>
      <c r="AZ166" s="23" t="s">
        <v>101</v>
      </c>
      <c r="BA166" s="23" t="n">
        <v>4</v>
      </c>
      <c r="BB166" s="21" t="n">
        <v>13.6387281</v>
      </c>
      <c r="BC166" s="19" t="s">
        <v>101</v>
      </c>
      <c r="BD166" s="21" t="n">
        <v>4</v>
      </c>
      <c r="BE166" s="23" t="n">
        <v>203.023938</v>
      </c>
      <c r="BF166" s="23" t="s">
        <v>101</v>
      </c>
      <c r="BG166" s="23" t="n">
        <v>4</v>
      </c>
      <c r="BH166" s="21" t="n">
        <v>17.8968099</v>
      </c>
      <c r="BI166" s="23" t="s">
        <v>80</v>
      </c>
      <c r="BJ166" s="21" t="n">
        <v>-33825</v>
      </c>
      <c r="BK166" s="23" t="n">
        <v>306.0627405</v>
      </c>
      <c r="BL166" s="23" t="s">
        <v>80</v>
      </c>
      <c r="BM166" s="23" t="n">
        <v>-33825</v>
      </c>
      <c r="BN166" s="21" t="n">
        <v>306.1412028</v>
      </c>
      <c r="BO166" s="19" t="s">
        <v>101</v>
      </c>
      <c r="BP166" s="21" t="n">
        <v>4</v>
      </c>
      <c r="BQ166" s="21" t="n">
        <v>7.08000000000175</v>
      </c>
      <c r="BR166" s="25" t="s">
        <v>81</v>
      </c>
      <c r="BS166" s="21" t="n">
        <v>504588</v>
      </c>
      <c r="BT166" s="21" t="n">
        <v>301.1833046</v>
      </c>
      <c r="BU166" s="25" t="s">
        <v>101</v>
      </c>
      <c r="BV166" s="21" t="n">
        <v>4</v>
      </c>
      <c r="BW166" s="21" t="n">
        <v>6.7486544</v>
      </c>
      <c r="BX166" s="21" t="s">
        <v>101</v>
      </c>
      <c r="BY166" s="21" t="n">
        <v>4</v>
      </c>
      <c r="BZ166" s="21" t="n">
        <v>4.9943833</v>
      </c>
    </row>
    <row r="167" customFormat="false" ht="15" hidden="false" customHeight="false" outlineLevel="0" collapsed="false">
      <c r="A167" s="27" t="s">
        <v>248</v>
      </c>
      <c r="B167" s="19" t="n">
        <v>32</v>
      </c>
      <c r="C167" s="21" t="n">
        <v>16</v>
      </c>
      <c r="D167" s="19" t="n">
        <v>45</v>
      </c>
      <c r="E167" s="21" t="n">
        <v>23</v>
      </c>
      <c r="F167" s="19" t="n">
        <v>12</v>
      </c>
      <c r="G167" s="21" t="n">
        <v>0</v>
      </c>
      <c r="H167" s="21" t="n">
        <f aca="false">B167-PRODUCT(2,C167)</f>
        <v>0</v>
      </c>
      <c r="I167" s="21" t="n">
        <f aca="false">SUM(Table1[[#This Row],[B]],Table1[[#This Row],[Atomic Constraints]],Table1[[#This Row],[Soft Atomic Constraints]],Table1[[#This Row],[Disjunctive Constraints]],Table1[[#This Row],[Direct Successors]])</f>
        <v>96</v>
      </c>
      <c r="J167" s="19" t="s">
        <v>101</v>
      </c>
      <c r="K167" s="21" t="n">
        <v>4</v>
      </c>
      <c r="L167" s="21" t="n">
        <v>3.5709267</v>
      </c>
      <c r="M167" s="19" t="s">
        <v>101</v>
      </c>
      <c r="N167" s="21" t="n">
        <v>4</v>
      </c>
      <c r="O167" s="21" t="n">
        <v>2.8977929</v>
      </c>
      <c r="P167" s="19" t="s">
        <v>101</v>
      </c>
      <c r="Q167" s="21" t="n">
        <v>4</v>
      </c>
      <c r="R167" s="21" t="n">
        <v>6.00800000000163</v>
      </c>
      <c r="S167" s="19" t="s">
        <v>101</v>
      </c>
      <c r="T167" s="21" t="n">
        <v>4</v>
      </c>
      <c r="U167" s="21" t="n">
        <v>5.5286316</v>
      </c>
      <c r="V167" s="19" t="s">
        <v>101</v>
      </c>
      <c r="W167" s="21" t="n">
        <v>4</v>
      </c>
      <c r="X167" s="21" t="n">
        <v>4.8862688</v>
      </c>
      <c r="Y167" s="23" t="s">
        <v>101</v>
      </c>
      <c r="Z167" s="23" t="n">
        <v>4</v>
      </c>
      <c r="AA167" s="21" t="n">
        <v>19.428734</v>
      </c>
      <c r="AB167" s="23" t="s">
        <v>81</v>
      </c>
      <c r="AC167" s="23" t="n">
        <v>265675</v>
      </c>
      <c r="AD167" s="21" t="n">
        <v>300.1323622</v>
      </c>
      <c r="AE167" s="23" t="s">
        <v>101</v>
      </c>
      <c r="AF167" s="23" t="n">
        <v>4</v>
      </c>
      <c r="AG167" s="21" t="n">
        <v>6.3914902</v>
      </c>
      <c r="AH167" s="19" t="s">
        <v>80</v>
      </c>
      <c r="AI167" s="21" t="n">
        <v>-33825</v>
      </c>
      <c r="AJ167" s="21" t="n">
        <v>300.037185</v>
      </c>
      <c r="AK167" s="23" t="s">
        <v>80</v>
      </c>
      <c r="AL167" s="23" t="n">
        <v>-33825</v>
      </c>
      <c r="AM167" s="21" t="n">
        <v>300.0499912</v>
      </c>
      <c r="AN167" s="19" t="s">
        <v>80</v>
      </c>
      <c r="AO167" s="21" t="n">
        <v>-33825</v>
      </c>
      <c r="AP167" s="23" t="n">
        <v>300.2017045</v>
      </c>
      <c r="AQ167" s="23" t="s">
        <v>80</v>
      </c>
      <c r="AR167" s="23" t="n">
        <v>-33825</v>
      </c>
      <c r="AS167" s="21" t="n">
        <v>300.0508737</v>
      </c>
      <c r="AT167" s="19" t="s">
        <v>80</v>
      </c>
      <c r="AU167" s="21" t="n">
        <v>-33825</v>
      </c>
      <c r="AV167" s="23" t="n">
        <v>300.0370505</v>
      </c>
      <c r="AW167" s="23" t="s">
        <v>80</v>
      </c>
      <c r="AX167" s="23" t="n">
        <v>-33825</v>
      </c>
      <c r="AY167" s="21" t="n">
        <v>300.0346332</v>
      </c>
      <c r="AZ167" s="23" t="s">
        <v>101</v>
      </c>
      <c r="BA167" s="23" t="n">
        <v>4</v>
      </c>
      <c r="BB167" s="21" t="n">
        <v>22.45092</v>
      </c>
      <c r="BC167" s="19" t="s">
        <v>101</v>
      </c>
      <c r="BD167" s="21" t="n">
        <v>4</v>
      </c>
      <c r="BE167" s="23" t="n">
        <v>126.9254599</v>
      </c>
      <c r="BF167" s="23" t="s">
        <v>101</v>
      </c>
      <c r="BG167" s="23" t="n">
        <v>4</v>
      </c>
      <c r="BH167" s="21" t="n">
        <v>19.9919564</v>
      </c>
      <c r="BI167" s="23" t="s">
        <v>80</v>
      </c>
      <c r="BJ167" s="21" t="n">
        <v>-33825</v>
      </c>
      <c r="BK167" s="23" t="n">
        <v>306.0671526</v>
      </c>
      <c r="BL167" s="23" t="s">
        <v>80</v>
      </c>
      <c r="BM167" s="23" t="n">
        <v>-33825</v>
      </c>
      <c r="BN167" s="21" t="n">
        <v>306.1409509</v>
      </c>
      <c r="BO167" s="19" t="s">
        <v>101</v>
      </c>
      <c r="BP167" s="21" t="n">
        <v>4</v>
      </c>
      <c r="BQ167" s="21" t="n">
        <v>5.23300000000017</v>
      </c>
      <c r="BR167" s="25" t="s">
        <v>81</v>
      </c>
      <c r="BS167" s="21" t="n">
        <v>472812</v>
      </c>
      <c r="BT167" s="21" t="n">
        <v>301.1825863</v>
      </c>
      <c r="BU167" s="25" t="s">
        <v>101</v>
      </c>
      <c r="BV167" s="21" t="n">
        <v>4</v>
      </c>
      <c r="BW167" s="21" t="n">
        <v>7.2024477</v>
      </c>
      <c r="BX167" s="21" t="s">
        <v>101</v>
      </c>
      <c r="BY167" s="21" t="n">
        <v>4</v>
      </c>
      <c r="BZ167" s="21" t="n">
        <v>4.9406936</v>
      </c>
    </row>
    <row r="168" customFormat="false" ht="15" hidden="false" customHeight="false" outlineLevel="0" collapsed="false">
      <c r="A168" s="27" t="s">
        <v>249</v>
      </c>
      <c r="B168" s="19" t="n">
        <v>36</v>
      </c>
      <c r="C168" s="21" t="n">
        <v>18</v>
      </c>
      <c r="D168" s="19" t="n">
        <v>120</v>
      </c>
      <c r="E168" s="21" t="n">
        <v>20</v>
      </c>
      <c r="F168" s="19" t="n">
        <v>16</v>
      </c>
      <c r="G168" s="21" t="n">
        <v>24</v>
      </c>
      <c r="H168" s="21" t="n">
        <f aca="false">B168-PRODUCT(2,C168)</f>
        <v>0</v>
      </c>
      <c r="I168" s="21" t="n">
        <f aca="false">SUM(Table1[[#This Row],[B]],Table1[[#This Row],[Atomic Constraints]],Table1[[#This Row],[Soft Atomic Constraints]],Table1[[#This Row],[Disjunctive Constraints]],Table1[[#This Row],[Direct Successors]])</f>
        <v>198</v>
      </c>
      <c r="J168" s="19" t="s">
        <v>101</v>
      </c>
      <c r="K168" s="21" t="n">
        <v>94793</v>
      </c>
      <c r="L168" s="21" t="n">
        <v>30.5267835</v>
      </c>
      <c r="M168" s="19" t="s">
        <v>101</v>
      </c>
      <c r="N168" s="21" t="n">
        <v>94793</v>
      </c>
      <c r="O168" s="21" t="n">
        <v>11.8970883</v>
      </c>
      <c r="P168" s="19" t="s">
        <v>101</v>
      </c>
      <c r="Q168" s="21" t="n">
        <v>94793</v>
      </c>
      <c r="R168" s="21" t="n">
        <v>44.5139999999992</v>
      </c>
      <c r="S168" s="19" t="s">
        <v>101</v>
      </c>
      <c r="T168" s="21" t="n">
        <v>94793</v>
      </c>
      <c r="U168" s="21" t="n">
        <v>5.4835001</v>
      </c>
      <c r="V168" s="19" t="s">
        <v>101</v>
      </c>
      <c r="W168" s="21" t="n">
        <v>94793</v>
      </c>
      <c r="X168" s="21" t="n">
        <v>3.9588077</v>
      </c>
      <c r="Y168" s="23" t="s">
        <v>101</v>
      </c>
      <c r="Z168" s="23" t="n">
        <v>94793</v>
      </c>
      <c r="AA168" s="21" t="n">
        <v>61.094495</v>
      </c>
      <c r="AB168" s="23" t="s">
        <v>81</v>
      </c>
      <c r="AC168" s="23" t="n">
        <v>96091</v>
      </c>
      <c r="AD168" s="21" t="n">
        <v>300.1477505</v>
      </c>
      <c r="AE168" s="23" t="s">
        <v>81</v>
      </c>
      <c r="AF168" s="23" t="n">
        <v>94793</v>
      </c>
      <c r="AG168" s="21" t="n">
        <v>300.0395311</v>
      </c>
      <c r="AH168" s="31" t="s">
        <v>81</v>
      </c>
      <c r="AI168" s="31" t="n">
        <v>94793</v>
      </c>
      <c r="AJ168" s="31" t="n">
        <v>255.6124631</v>
      </c>
      <c r="AK168" s="31" t="s">
        <v>81</v>
      </c>
      <c r="AL168" s="31" t="n">
        <v>94793</v>
      </c>
      <c r="AM168" s="31" t="n">
        <v>278.7198499</v>
      </c>
      <c r="AN168" s="19" t="s">
        <v>80</v>
      </c>
      <c r="AO168" s="21" t="n">
        <v>-47989</v>
      </c>
      <c r="AP168" s="23" t="n">
        <v>300.0481425</v>
      </c>
      <c r="AQ168" s="31" t="s">
        <v>81</v>
      </c>
      <c r="AR168" s="31" t="n">
        <v>94793</v>
      </c>
      <c r="AS168" s="31" t="n">
        <v>237.3481407</v>
      </c>
      <c r="AT168" s="31" t="s">
        <v>81</v>
      </c>
      <c r="AU168" s="31" t="n">
        <v>94793</v>
      </c>
      <c r="AV168" s="31" t="n">
        <v>236.8574136</v>
      </c>
      <c r="AW168" s="31" t="s">
        <v>81</v>
      </c>
      <c r="AX168" s="31" t="n">
        <v>94793</v>
      </c>
      <c r="AY168" s="31" t="n">
        <v>235.4385154</v>
      </c>
      <c r="AZ168" s="23" t="s">
        <v>101</v>
      </c>
      <c r="BA168" s="23" t="n">
        <v>94793</v>
      </c>
      <c r="BB168" s="21" t="n">
        <v>75.7430421</v>
      </c>
      <c r="BC168" s="19" t="s">
        <v>101</v>
      </c>
      <c r="BD168" s="21" t="n">
        <v>94793</v>
      </c>
      <c r="BE168" s="23" t="n">
        <v>213.8646875</v>
      </c>
      <c r="BF168" s="23" t="s">
        <v>101</v>
      </c>
      <c r="BG168" s="23" t="n">
        <v>94793</v>
      </c>
      <c r="BH168" s="21" t="n">
        <v>70.4446763</v>
      </c>
      <c r="BI168" s="23" t="s">
        <v>80</v>
      </c>
      <c r="BJ168" s="21" t="n">
        <v>-47989</v>
      </c>
      <c r="BK168" s="23" t="n">
        <v>305.9427313</v>
      </c>
      <c r="BL168" s="23" t="s">
        <v>80</v>
      </c>
      <c r="BM168" s="23" t="n">
        <v>-47989</v>
      </c>
      <c r="BN168" s="21" t="n">
        <v>306.1418984</v>
      </c>
      <c r="BO168" s="19" t="s">
        <v>101</v>
      </c>
      <c r="BP168" s="21" t="n">
        <v>94793</v>
      </c>
      <c r="BQ168" s="21" t="n">
        <v>140.246999999999</v>
      </c>
      <c r="BR168" s="25" t="s">
        <v>101</v>
      </c>
      <c r="BS168" s="21" t="n">
        <v>94793</v>
      </c>
      <c r="BT168" s="21" t="n">
        <v>3.9552395</v>
      </c>
      <c r="BU168" s="25" t="s">
        <v>101</v>
      </c>
      <c r="BV168" s="21" t="n">
        <v>94793</v>
      </c>
      <c r="BW168" s="21" t="n">
        <v>6.6347639</v>
      </c>
      <c r="BX168" s="21" t="s">
        <v>101</v>
      </c>
      <c r="BY168" s="21" t="n">
        <v>94793</v>
      </c>
      <c r="BZ168" s="21" t="n">
        <v>4.9197906</v>
      </c>
    </row>
    <row r="169" customFormat="false" ht="15" hidden="false" customHeight="false" outlineLevel="0" collapsed="false">
      <c r="A169" s="27" t="s">
        <v>250</v>
      </c>
      <c r="B169" s="19" t="n">
        <v>40</v>
      </c>
      <c r="C169" s="21" t="n">
        <v>20</v>
      </c>
      <c r="D169" s="19" t="n">
        <v>446</v>
      </c>
      <c r="E169" s="21" t="n">
        <v>26</v>
      </c>
      <c r="F169" s="19" t="n">
        <v>56</v>
      </c>
      <c r="G169" s="21" t="n">
        <v>0</v>
      </c>
      <c r="H169" s="21" t="n">
        <f aca="false">B169-PRODUCT(2,C169)</f>
        <v>0</v>
      </c>
      <c r="I169" s="21" t="n">
        <f aca="false">SUM(Table1[[#This Row],[B]],Table1[[#This Row],[Atomic Constraints]],Table1[[#This Row],[Soft Atomic Constraints]],Table1[[#This Row],[Disjunctive Constraints]],Table1[[#This Row],[Direct Successors]])</f>
        <v>548</v>
      </c>
      <c r="J169" s="19" t="s">
        <v>101</v>
      </c>
      <c r="K169" s="21" t="n">
        <v>1041084</v>
      </c>
      <c r="L169" s="21" t="n">
        <v>23.3018159</v>
      </c>
      <c r="M169" s="19" t="s">
        <v>101</v>
      </c>
      <c r="N169" s="21" t="n">
        <v>1041084</v>
      </c>
      <c r="O169" s="21" t="n">
        <v>26.8578269</v>
      </c>
      <c r="P169" s="31" t="s">
        <v>81</v>
      </c>
      <c r="Q169" s="31" t="n">
        <v>1041084</v>
      </c>
      <c r="R169" s="31" t="n">
        <v>300.046</v>
      </c>
      <c r="S169" s="19" t="s">
        <v>101</v>
      </c>
      <c r="T169" s="21" t="n">
        <v>1041084</v>
      </c>
      <c r="U169" s="21" t="n">
        <v>6.0284034</v>
      </c>
      <c r="V169" s="19" t="s">
        <v>101</v>
      </c>
      <c r="W169" s="21" t="n">
        <v>1041084</v>
      </c>
      <c r="X169" s="21" t="n">
        <v>5.6074728</v>
      </c>
      <c r="Y169" s="23" t="s">
        <v>81</v>
      </c>
      <c r="Z169" s="23" t="n">
        <v>1106763</v>
      </c>
      <c r="AA169" s="21" t="n">
        <v>300.1299187</v>
      </c>
      <c r="AB169" s="23" t="s">
        <v>80</v>
      </c>
      <c r="AC169" s="23" t="n">
        <v>-65641</v>
      </c>
      <c r="AD169" s="21" t="n">
        <v>302.8117144</v>
      </c>
      <c r="AE169" s="23" t="s">
        <v>81</v>
      </c>
      <c r="AF169" s="23" t="n">
        <v>1041086</v>
      </c>
      <c r="AG169" s="21" t="n">
        <v>300.0459059</v>
      </c>
      <c r="AH169" s="19" t="s">
        <v>80</v>
      </c>
      <c r="AI169" s="21" t="n">
        <v>-65641</v>
      </c>
      <c r="AJ169" s="21" t="n">
        <v>300.0448423</v>
      </c>
      <c r="AK169" s="23" t="s">
        <v>80</v>
      </c>
      <c r="AL169" s="23" t="n">
        <v>-65641</v>
      </c>
      <c r="AM169" s="21" t="n">
        <v>300.0440074</v>
      </c>
      <c r="AN169" s="19" t="s">
        <v>80</v>
      </c>
      <c r="AO169" s="21" t="n">
        <v>-65641</v>
      </c>
      <c r="AP169" s="23" t="n">
        <v>300.0437424</v>
      </c>
      <c r="AQ169" s="23" t="s">
        <v>80</v>
      </c>
      <c r="AR169" s="23" t="n">
        <v>-65641</v>
      </c>
      <c r="AS169" s="21" t="n">
        <v>300.045545</v>
      </c>
      <c r="AT169" s="19" t="s">
        <v>80</v>
      </c>
      <c r="AU169" s="21" t="n">
        <v>-65641</v>
      </c>
      <c r="AV169" s="23" t="n">
        <v>300.0482654</v>
      </c>
      <c r="AW169" s="23" t="s">
        <v>80</v>
      </c>
      <c r="AX169" s="23" t="n">
        <v>-65641</v>
      </c>
      <c r="AY169" s="21" t="n">
        <v>300.0446361</v>
      </c>
      <c r="AZ169" s="23" t="s">
        <v>81</v>
      </c>
      <c r="BA169" s="23" t="n">
        <v>1041084</v>
      </c>
      <c r="BB169" s="21" t="n">
        <v>300.0406638</v>
      </c>
      <c r="BC169" s="19" t="s">
        <v>80</v>
      </c>
      <c r="BD169" s="21" t="n">
        <v>-65641</v>
      </c>
      <c r="BE169" s="23" t="n">
        <v>300.0805492</v>
      </c>
      <c r="BF169" s="23" t="s">
        <v>81</v>
      </c>
      <c r="BG169" s="23" t="n">
        <v>1041084</v>
      </c>
      <c r="BH169" s="21" t="n">
        <v>300.2098901</v>
      </c>
      <c r="BI169" s="23" t="s">
        <v>80</v>
      </c>
      <c r="BJ169" s="21" t="n">
        <v>-65641</v>
      </c>
      <c r="BK169" s="23" t="n">
        <v>306.066771</v>
      </c>
      <c r="BL169" s="23" t="s">
        <v>80</v>
      </c>
      <c r="BM169" s="23" t="n">
        <v>-65641</v>
      </c>
      <c r="BN169" s="21" t="n">
        <v>306.0359813</v>
      </c>
      <c r="BO169" s="19" t="s">
        <v>101</v>
      </c>
      <c r="BP169" s="21" t="n">
        <v>1041084</v>
      </c>
      <c r="BQ169" s="21" t="n">
        <v>97.1629999999996</v>
      </c>
      <c r="BR169" s="25" t="s">
        <v>101</v>
      </c>
      <c r="BS169" s="21" t="n">
        <v>1041084</v>
      </c>
      <c r="BT169" s="21" t="n">
        <v>6.2144302</v>
      </c>
      <c r="BU169" s="25" t="s">
        <v>101</v>
      </c>
      <c r="BV169" s="21" t="n">
        <v>1041084</v>
      </c>
      <c r="BW169" s="21" t="n">
        <v>5.7877821</v>
      </c>
      <c r="BX169" s="21" t="s">
        <v>101</v>
      </c>
      <c r="BY169" s="21" t="n">
        <v>1041084</v>
      </c>
      <c r="BZ169" s="21" t="n">
        <v>4.7613426</v>
      </c>
    </row>
    <row r="170" customFormat="false" ht="13.8" hidden="false" customHeight="false" outlineLevel="0" collapsed="false">
      <c r="A170" s="32" t="s">
        <v>251</v>
      </c>
      <c r="B170" s="19" t="n">
        <v>80</v>
      </c>
      <c r="C170" s="21" t="n">
        <v>40</v>
      </c>
      <c r="D170" s="19" t="n">
        <v>1055</v>
      </c>
      <c r="E170" s="21" t="n">
        <v>56</v>
      </c>
      <c r="F170" s="19" t="n">
        <v>120</v>
      </c>
      <c r="G170" s="21" t="n">
        <v>18</v>
      </c>
      <c r="H170" s="21" t="n">
        <f aca="false">B170-PRODUCT(2,C170)</f>
        <v>0</v>
      </c>
      <c r="I170" s="21" t="n">
        <f aca="false">SUM(Table1[[#This Row],[B]],Table1[[#This Row],[Atomic Constraints]],Table1[[#This Row],[Soft Atomic Constraints]],Table1[[#This Row],[Disjunctive Constraints]],Table1[[#This Row],[Direct Successors]])</f>
        <v>1289</v>
      </c>
      <c r="J170" s="19" t="s">
        <v>224</v>
      </c>
      <c r="K170" s="21" t="n">
        <v>-518481</v>
      </c>
      <c r="L170" s="21" t="n">
        <v>4.1779815</v>
      </c>
      <c r="M170" s="19" t="s">
        <v>224</v>
      </c>
      <c r="N170" s="21" t="n">
        <v>-518481</v>
      </c>
      <c r="O170" s="21" t="n">
        <v>4.1205091</v>
      </c>
      <c r="P170" s="19" t="s">
        <v>224</v>
      </c>
      <c r="Q170" s="21" t="n">
        <v>-518481</v>
      </c>
      <c r="R170" s="21" t="n">
        <v>0.19800000000032</v>
      </c>
      <c r="S170" s="19" t="s">
        <v>224</v>
      </c>
      <c r="T170" s="21" t="n">
        <v>-518481</v>
      </c>
      <c r="U170" s="21" t="n">
        <v>4.7282879</v>
      </c>
      <c r="V170" s="19" t="s">
        <v>224</v>
      </c>
      <c r="W170" s="21" t="n">
        <v>-518481</v>
      </c>
      <c r="X170" s="21" t="n">
        <v>3.4632377</v>
      </c>
      <c r="Y170" s="23" t="s">
        <v>224</v>
      </c>
      <c r="Z170" s="23" t="n">
        <v>-518481</v>
      </c>
      <c r="AA170" s="21" t="n">
        <v>0.1088131</v>
      </c>
      <c r="AB170" s="23" t="s">
        <v>224</v>
      </c>
      <c r="AC170" s="23" t="n">
        <v>-518481</v>
      </c>
      <c r="AD170" s="21" t="n">
        <v>2.8812377</v>
      </c>
      <c r="AE170" s="23" t="s">
        <v>224</v>
      </c>
      <c r="AF170" s="23" t="n">
        <v>-518481</v>
      </c>
      <c r="AG170" s="21" t="n">
        <v>0.8665421</v>
      </c>
      <c r="AH170" s="19" t="s">
        <v>224</v>
      </c>
      <c r="AI170" s="21" t="n">
        <v>-518481</v>
      </c>
      <c r="AJ170" s="21" t="n">
        <v>15.196608</v>
      </c>
      <c r="AK170" s="23" t="s">
        <v>224</v>
      </c>
      <c r="AL170" s="23" t="n">
        <v>-518481</v>
      </c>
      <c r="AM170" s="21" t="n">
        <v>15.1651093</v>
      </c>
      <c r="AN170" s="19" t="s">
        <v>224</v>
      </c>
      <c r="AO170" s="21" t="n">
        <v>-518481</v>
      </c>
      <c r="AP170" s="23" t="n">
        <v>15.075606</v>
      </c>
      <c r="AQ170" s="23" t="s">
        <v>224</v>
      </c>
      <c r="AR170" s="23" t="n">
        <v>-518481</v>
      </c>
      <c r="AS170" s="21" t="n">
        <v>14.9730533</v>
      </c>
      <c r="AT170" s="19" t="s">
        <v>224</v>
      </c>
      <c r="AU170" s="21" t="n">
        <v>-518481</v>
      </c>
      <c r="AV170" s="23" t="n">
        <v>14.8321927</v>
      </c>
      <c r="AW170" s="23" t="s">
        <v>224</v>
      </c>
      <c r="AX170" s="23" t="n">
        <v>-518481</v>
      </c>
      <c r="AY170" s="21" t="n">
        <v>15.1452974</v>
      </c>
      <c r="AZ170" s="23" t="s">
        <v>224</v>
      </c>
      <c r="BA170" s="23" t="n">
        <v>-518481</v>
      </c>
      <c r="BB170" s="21" t="n">
        <v>0.1222062</v>
      </c>
      <c r="BC170" s="19" t="s">
        <v>224</v>
      </c>
      <c r="BD170" s="21" t="n">
        <v>-518481</v>
      </c>
      <c r="BE170" s="23" t="n">
        <v>1.4877766</v>
      </c>
      <c r="BF170" s="23" t="s">
        <v>224</v>
      </c>
      <c r="BG170" s="23" t="n">
        <v>-518481</v>
      </c>
      <c r="BH170" s="21" t="n">
        <v>2.0123884</v>
      </c>
      <c r="BI170" s="23" t="s">
        <v>224</v>
      </c>
      <c r="BJ170" s="21" t="n">
        <v>-518481</v>
      </c>
      <c r="BK170" s="23" t="n">
        <v>5.2816352</v>
      </c>
      <c r="BL170" s="23" t="s">
        <v>224</v>
      </c>
      <c r="BM170" s="23" t="n">
        <v>-518481</v>
      </c>
      <c r="BN170" s="21" t="n">
        <v>5.3101109</v>
      </c>
      <c r="BO170" s="19" t="s">
        <v>224</v>
      </c>
      <c r="BP170" s="21" t="n">
        <v>-518481</v>
      </c>
      <c r="BQ170" s="21" t="n">
        <v>0.192999999999302</v>
      </c>
      <c r="BR170" s="28" t="s">
        <v>224</v>
      </c>
      <c r="BS170" s="21" t="n">
        <v>-518481</v>
      </c>
      <c r="BT170" s="21" t="n">
        <v>3.924269</v>
      </c>
      <c r="BU170" s="28" t="s">
        <v>224</v>
      </c>
      <c r="BV170" s="21" t="n">
        <v>-518481</v>
      </c>
      <c r="BW170" s="21" t="n">
        <v>4.3503432</v>
      </c>
      <c r="BX170" s="21" t="s">
        <v>224</v>
      </c>
      <c r="BY170" s="21" t="n">
        <v>-518481</v>
      </c>
      <c r="BZ170" s="21" t="n">
        <v>4.7223055</v>
      </c>
    </row>
    <row r="171" customFormat="false" ht="15" hidden="false" customHeight="false" outlineLevel="0" collapsed="false">
      <c r="A171" s="27" t="s">
        <v>252</v>
      </c>
      <c r="B171" s="19" t="n">
        <v>36</v>
      </c>
      <c r="C171" s="21" t="n">
        <v>18</v>
      </c>
      <c r="D171" s="19" t="n">
        <v>131</v>
      </c>
      <c r="E171" s="21" t="n">
        <v>18</v>
      </c>
      <c r="F171" s="19" t="n">
        <v>16</v>
      </c>
      <c r="G171" s="21" t="n">
        <v>24</v>
      </c>
      <c r="H171" s="21" t="n">
        <f aca="false">B171-PRODUCT(2,C171)</f>
        <v>0</v>
      </c>
      <c r="I171" s="21" t="n">
        <f aca="false">SUM(Table1[[#This Row],[B]],Table1[[#This Row],[Atomic Constraints]],Table1[[#This Row],[Soft Atomic Constraints]],Table1[[#This Row],[Disjunctive Constraints]],Table1[[#This Row],[Direct Successors]])</f>
        <v>207</v>
      </c>
      <c r="J171" s="19" t="s">
        <v>101</v>
      </c>
      <c r="K171" s="21" t="n">
        <v>48029</v>
      </c>
      <c r="L171" s="21" t="n">
        <v>4.3209205</v>
      </c>
      <c r="M171" s="19" t="s">
        <v>101</v>
      </c>
      <c r="N171" s="21" t="n">
        <v>48029</v>
      </c>
      <c r="O171" s="21" t="n">
        <v>11.9635566</v>
      </c>
      <c r="P171" s="19" t="s">
        <v>101</v>
      </c>
      <c r="Q171" s="21" t="n">
        <v>48029</v>
      </c>
      <c r="R171" s="21" t="n">
        <v>1.40499999999884</v>
      </c>
      <c r="S171" s="19" t="s">
        <v>101</v>
      </c>
      <c r="T171" s="21" t="n">
        <v>48029</v>
      </c>
      <c r="U171" s="21" t="n">
        <v>4.0125457</v>
      </c>
      <c r="V171" s="19" t="s">
        <v>101</v>
      </c>
      <c r="W171" s="21" t="n">
        <v>48029</v>
      </c>
      <c r="X171" s="21" t="n">
        <v>5.2260351</v>
      </c>
      <c r="Y171" s="23" t="s">
        <v>101</v>
      </c>
      <c r="Z171" s="23" t="n">
        <v>48029</v>
      </c>
      <c r="AA171" s="21" t="n">
        <v>14.7447797</v>
      </c>
      <c r="AB171" s="23" t="s">
        <v>101</v>
      </c>
      <c r="AC171" s="23" t="n">
        <v>48029</v>
      </c>
      <c r="AD171" s="21" t="n">
        <v>236.8344722</v>
      </c>
      <c r="AE171" s="23" t="s">
        <v>101</v>
      </c>
      <c r="AF171" s="23" t="n">
        <v>191525</v>
      </c>
      <c r="AG171" s="21" t="n">
        <v>2.7795096</v>
      </c>
      <c r="AH171" s="31" t="s">
        <v>81</v>
      </c>
      <c r="AI171" s="31" t="n">
        <v>48029</v>
      </c>
      <c r="AJ171" s="31" t="n">
        <v>190.2349769</v>
      </c>
      <c r="AK171" s="31" t="s">
        <v>81</v>
      </c>
      <c r="AL171" s="31" t="n">
        <v>48029</v>
      </c>
      <c r="AM171" s="31" t="n">
        <v>207.0028319</v>
      </c>
      <c r="AN171" s="31" t="s">
        <v>81</v>
      </c>
      <c r="AO171" s="31" t="n">
        <v>48029</v>
      </c>
      <c r="AP171" s="31" t="n">
        <v>233.3442018</v>
      </c>
      <c r="AQ171" s="31" t="s">
        <v>81</v>
      </c>
      <c r="AR171" s="31" t="n">
        <v>48029</v>
      </c>
      <c r="AS171" s="31" t="n">
        <v>191.9196516</v>
      </c>
      <c r="AT171" s="31" t="s">
        <v>81</v>
      </c>
      <c r="AU171" s="31" t="n">
        <v>48029</v>
      </c>
      <c r="AV171" s="31" t="n">
        <v>191.2762684</v>
      </c>
      <c r="AW171" s="31" t="s">
        <v>81</v>
      </c>
      <c r="AX171" s="31" t="n">
        <v>48029</v>
      </c>
      <c r="AY171" s="31" t="n">
        <v>189.4211977</v>
      </c>
      <c r="AZ171" s="23" t="s">
        <v>101</v>
      </c>
      <c r="BA171" s="23" t="n">
        <v>48029</v>
      </c>
      <c r="BB171" s="21" t="n">
        <v>13.6166444</v>
      </c>
      <c r="BC171" s="19" t="s">
        <v>101</v>
      </c>
      <c r="BD171" s="21" t="n">
        <v>48029</v>
      </c>
      <c r="BE171" s="23" t="n">
        <v>185.1001392</v>
      </c>
      <c r="BF171" s="23" t="s">
        <v>101</v>
      </c>
      <c r="BG171" s="23" t="n">
        <v>48029</v>
      </c>
      <c r="BH171" s="21" t="n">
        <v>46.5159536</v>
      </c>
      <c r="BI171" s="23" t="s">
        <v>80</v>
      </c>
      <c r="BJ171" s="21" t="n">
        <v>-47989</v>
      </c>
      <c r="BK171" s="23" t="n">
        <v>306.1768581</v>
      </c>
      <c r="BL171" s="23" t="s">
        <v>80</v>
      </c>
      <c r="BM171" s="23" t="n">
        <v>-47989</v>
      </c>
      <c r="BN171" s="21" t="n">
        <v>306.0507646</v>
      </c>
      <c r="BO171" s="19" t="s">
        <v>101</v>
      </c>
      <c r="BP171" s="21" t="n">
        <v>48029</v>
      </c>
      <c r="BQ171" s="21" t="n">
        <v>0.677999999999884</v>
      </c>
      <c r="BR171" s="25" t="s">
        <v>101</v>
      </c>
      <c r="BS171" s="21" t="n">
        <v>48029</v>
      </c>
      <c r="BT171" s="21" t="n">
        <v>3.8427937</v>
      </c>
      <c r="BU171" s="25" t="s">
        <v>101</v>
      </c>
      <c r="BV171" s="21" t="n">
        <v>48029</v>
      </c>
      <c r="BW171" s="21" t="n">
        <v>4.2543095</v>
      </c>
      <c r="BX171" s="21" t="s">
        <v>101</v>
      </c>
      <c r="BY171" s="21" t="n">
        <v>48029</v>
      </c>
      <c r="BZ171" s="21" t="n">
        <v>4.6073852</v>
      </c>
    </row>
    <row r="172" customFormat="false" ht="13.8" hidden="false" customHeight="false" outlineLevel="0" collapsed="false">
      <c r="A172" s="32" t="s">
        <v>253</v>
      </c>
      <c r="B172" s="19" t="n">
        <v>75</v>
      </c>
      <c r="C172" s="21" t="n">
        <v>37</v>
      </c>
      <c r="D172" s="19" t="n">
        <v>1060</v>
      </c>
      <c r="E172" s="21" t="n">
        <v>47</v>
      </c>
      <c r="F172" s="19" t="n">
        <v>137</v>
      </c>
      <c r="G172" s="21" t="n">
        <v>18</v>
      </c>
      <c r="H172" s="21" t="n">
        <f aca="false">B172-PRODUCT(2,C172)</f>
        <v>1</v>
      </c>
      <c r="I172" s="21" t="n">
        <f aca="false">SUM(Table1[[#This Row],[B]],Table1[[#This Row],[Atomic Constraints]],Table1[[#This Row],[Soft Atomic Constraints]],Table1[[#This Row],[Disjunctive Constraints]],Table1[[#This Row],[Direct Successors]])</f>
        <v>1299</v>
      </c>
      <c r="J172" s="19" t="s">
        <v>224</v>
      </c>
      <c r="K172" s="21" t="n">
        <v>-427576</v>
      </c>
      <c r="L172" s="21" t="n">
        <v>3.6399246</v>
      </c>
      <c r="M172" s="19" t="s">
        <v>224</v>
      </c>
      <c r="N172" s="21" t="n">
        <v>-427576</v>
      </c>
      <c r="O172" s="21" t="n">
        <v>3.611472</v>
      </c>
      <c r="P172" s="19" t="s">
        <v>224</v>
      </c>
      <c r="Q172" s="21" t="n">
        <v>-427576</v>
      </c>
      <c r="R172" s="21" t="n">
        <v>0.213999999999942</v>
      </c>
      <c r="S172" s="19" t="s">
        <v>224</v>
      </c>
      <c r="T172" s="21" t="n">
        <v>-427576</v>
      </c>
      <c r="U172" s="21" t="n">
        <v>3.6982512</v>
      </c>
      <c r="V172" s="19" t="s">
        <v>224</v>
      </c>
      <c r="W172" s="21" t="n">
        <v>-427576</v>
      </c>
      <c r="X172" s="21" t="n">
        <v>2.8074257</v>
      </c>
      <c r="Y172" s="23" t="s">
        <v>224</v>
      </c>
      <c r="Z172" s="23" t="n">
        <v>-427576</v>
      </c>
      <c r="AA172" s="21" t="n">
        <v>0.1000902</v>
      </c>
      <c r="AB172" s="23" t="s">
        <v>224</v>
      </c>
      <c r="AC172" s="23" t="n">
        <v>-427576</v>
      </c>
      <c r="AD172" s="21" t="n">
        <v>4.4000712</v>
      </c>
      <c r="AE172" s="23" t="s">
        <v>224</v>
      </c>
      <c r="AF172" s="23" t="n">
        <v>-427576</v>
      </c>
      <c r="AG172" s="21" t="n">
        <v>0.9561751</v>
      </c>
      <c r="AH172" s="19" t="s">
        <v>224</v>
      </c>
      <c r="AI172" s="21" t="n">
        <v>-427576</v>
      </c>
      <c r="AJ172" s="21" t="n">
        <v>16.7089558</v>
      </c>
      <c r="AK172" s="23" t="s">
        <v>224</v>
      </c>
      <c r="AL172" s="23" t="n">
        <v>-427576</v>
      </c>
      <c r="AM172" s="21" t="n">
        <v>17.0555983</v>
      </c>
      <c r="AN172" s="19" t="s">
        <v>224</v>
      </c>
      <c r="AO172" s="21" t="n">
        <v>-427576</v>
      </c>
      <c r="AP172" s="23" t="n">
        <v>16.3563055</v>
      </c>
      <c r="AQ172" s="23" t="s">
        <v>224</v>
      </c>
      <c r="AR172" s="23" t="n">
        <v>-427576</v>
      </c>
      <c r="AS172" s="21" t="n">
        <v>15.8996508</v>
      </c>
      <c r="AT172" s="19" t="s">
        <v>224</v>
      </c>
      <c r="AU172" s="21" t="n">
        <v>-427576</v>
      </c>
      <c r="AV172" s="23" t="n">
        <v>16.0642953</v>
      </c>
      <c r="AW172" s="23" t="s">
        <v>224</v>
      </c>
      <c r="AX172" s="23" t="n">
        <v>-427576</v>
      </c>
      <c r="AY172" s="21" t="n">
        <v>16.0940066</v>
      </c>
      <c r="AZ172" s="23" t="s">
        <v>224</v>
      </c>
      <c r="BA172" s="23" t="n">
        <v>-427576</v>
      </c>
      <c r="BB172" s="21" t="n">
        <v>0.1153365</v>
      </c>
      <c r="BC172" s="19" t="s">
        <v>224</v>
      </c>
      <c r="BD172" s="21" t="n">
        <v>-427576</v>
      </c>
      <c r="BE172" s="23" t="n">
        <v>2.5022106</v>
      </c>
      <c r="BF172" s="23" t="s">
        <v>224</v>
      </c>
      <c r="BG172" s="23" t="n">
        <v>-427576</v>
      </c>
      <c r="BH172" s="21" t="n">
        <v>0.3474037</v>
      </c>
      <c r="BI172" s="23" t="s">
        <v>224</v>
      </c>
      <c r="BJ172" s="21" t="n">
        <v>-427576</v>
      </c>
      <c r="BK172" s="23" t="n">
        <v>5.3065156</v>
      </c>
      <c r="BL172" s="23" t="s">
        <v>224</v>
      </c>
      <c r="BM172" s="23" t="n">
        <v>-427576</v>
      </c>
      <c r="BN172" s="21" t="n">
        <v>5.3205333</v>
      </c>
      <c r="BO172" s="19" t="s">
        <v>224</v>
      </c>
      <c r="BP172" s="21" t="n">
        <v>-427576</v>
      </c>
      <c r="BQ172" s="21" t="n">
        <v>0.205000000001746</v>
      </c>
      <c r="BR172" s="28" t="s">
        <v>224</v>
      </c>
      <c r="BS172" s="21" t="n">
        <v>-427576</v>
      </c>
      <c r="BT172" s="21" t="n">
        <v>3.4407972</v>
      </c>
      <c r="BU172" s="28" t="s">
        <v>224</v>
      </c>
      <c r="BV172" s="21" t="n">
        <v>-427576</v>
      </c>
      <c r="BW172" s="21" t="n">
        <v>3.9469654</v>
      </c>
      <c r="BX172" s="21" t="s">
        <v>224</v>
      </c>
      <c r="BY172" s="21" t="n">
        <v>-427576</v>
      </c>
      <c r="BZ172" s="21" t="n">
        <v>4.3874185</v>
      </c>
    </row>
    <row r="173" customFormat="false" ht="13.8" hidden="false" customHeight="false" outlineLevel="0" collapsed="false">
      <c r="A173" s="32" t="s">
        <v>254</v>
      </c>
      <c r="B173" s="19" t="n">
        <v>75</v>
      </c>
      <c r="C173" s="21" t="n">
        <v>37</v>
      </c>
      <c r="D173" s="19" t="n">
        <v>1066</v>
      </c>
      <c r="E173" s="21" t="n">
        <v>47</v>
      </c>
      <c r="F173" s="19" t="n">
        <v>138</v>
      </c>
      <c r="G173" s="21" t="n">
        <v>18</v>
      </c>
      <c r="H173" s="21" t="n">
        <f aca="false">B173-PRODUCT(2,C173)</f>
        <v>1</v>
      </c>
      <c r="I173" s="21" t="n">
        <f aca="false">SUM(Table1[[#This Row],[B]],Table1[[#This Row],[Atomic Constraints]],Table1[[#This Row],[Soft Atomic Constraints]],Table1[[#This Row],[Disjunctive Constraints]],Table1[[#This Row],[Direct Successors]])</f>
        <v>1306</v>
      </c>
      <c r="J173" s="19" t="s">
        <v>224</v>
      </c>
      <c r="K173" s="21" t="n">
        <v>-427576</v>
      </c>
      <c r="L173" s="21" t="n">
        <v>3.6178018</v>
      </c>
      <c r="M173" s="19" t="s">
        <v>224</v>
      </c>
      <c r="N173" s="21" t="n">
        <v>-427576</v>
      </c>
      <c r="O173" s="21" t="n">
        <v>3.57528</v>
      </c>
      <c r="P173" s="19" t="s">
        <v>224</v>
      </c>
      <c r="Q173" s="21" t="n">
        <v>-427576</v>
      </c>
      <c r="R173" s="21" t="n">
        <v>0.186000000001513</v>
      </c>
      <c r="S173" s="19" t="s">
        <v>224</v>
      </c>
      <c r="T173" s="21" t="n">
        <v>-427576</v>
      </c>
      <c r="U173" s="21" t="n">
        <v>3.7623223</v>
      </c>
      <c r="V173" s="19" t="s">
        <v>224</v>
      </c>
      <c r="W173" s="21" t="n">
        <v>-427576</v>
      </c>
      <c r="X173" s="21" t="n">
        <v>2.8418596</v>
      </c>
      <c r="Y173" s="23" t="s">
        <v>224</v>
      </c>
      <c r="Z173" s="23" t="n">
        <v>-427576</v>
      </c>
      <c r="AA173" s="21" t="n">
        <v>0.0902238</v>
      </c>
      <c r="AB173" s="23" t="s">
        <v>224</v>
      </c>
      <c r="AC173" s="23" t="n">
        <v>-427576</v>
      </c>
      <c r="AD173" s="21" t="n">
        <v>4.3931116</v>
      </c>
      <c r="AE173" s="23" t="s">
        <v>224</v>
      </c>
      <c r="AF173" s="23" t="n">
        <v>-427576</v>
      </c>
      <c r="AG173" s="21" t="n">
        <v>0.9787893</v>
      </c>
      <c r="AH173" s="19" t="s">
        <v>224</v>
      </c>
      <c r="AI173" s="21" t="n">
        <v>-427576</v>
      </c>
      <c r="AJ173" s="21" t="n">
        <v>17.3173261</v>
      </c>
      <c r="AK173" s="23" t="s">
        <v>224</v>
      </c>
      <c r="AL173" s="23" t="n">
        <v>-427576</v>
      </c>
      <c r="AM173" s="21" t="n">
        <v>17.7845225</v>
      </c>
      <c r="AN173" s="19" t="s">
        <v>224</v>
      </c>
      <c r="AO173" s="21" t="n">
        <v>-427576</v>
      </c>
      <c r="AP173" s="23" t="n">
        <v>17.1481995</v>
      </c>
      <c r="AQ173" s="23" t="s">
        <v>224</v>
      </c>
      <c r="AR173" s="23" t="n">
        <v>-427576</v>
      </c>
      <c r="AS173" s="21" t="n">
        <v>17.335086</v>
      </c>
      <c r="AT173" s="19" t="s">
        <v>224</v>
      </c>
      <c r="AU173" s="21" t="n">
        <v>-427576</v>
      </c>
      <c r="AV173" s="23" t="n">
        <v>16.7570779</v>
      </c>
      <c r="AW173" s="23" t="s">
        <v>224</v>
      </c>
      <c r="AX173" s="23" t="n">
        <v>-427576</v>
      </c>
      <c r="AY173" s="21" t="n">
        <v>16.9981436</v>
      </c>
      <c r="AZ173" s="23" t="s">
        <v>224</v>
      </c>
      <c r="BA173" s="23" t="n">
        <v>-427576</v>
      </c>
      <c r="BB173" s="21" t="n">
        <v>0.1127937</v>
      </c>
      <c r="BC173" s="19" t="s">
        <v>224</v>
      </c>
      <c r="BD173" s="21" t="n">
        <v>-427576</v>
      </c>
      <c r="BE173" s="23" t="n">
        <v>2.4628937</v>
      </c>
      <c r="BF173" s="23" t="s">
        <v>224</v>
      </c>
      <c r="BG173" s="23" t="n">
        <v>-427576</v>
      </c>
      <c r="BH173" s="21" t="n">
        <v>0.4183194</v>
      </c>
      <c r="BI173" s="23" t="s">
        <v>224</v>
      </c>
      <c r="BJ173" s="21" t="n">
        <v>-427576</v>
      </c>
      <c r="BK173" s="23" t="n">
        <v>5.2763516</v>
      </c>
      <c r="BL173" s="23" t="s">
        <v>224</v>
      </c>
      <c r="BM173" s="23" t="n">
        <v>-427576</v>
      </c>
      <c r="BN173" s="21" t="n">
        <v>5.3062854</v>
      </c>
      <c r="BO173" s="19" t="s">
        <v>224</v>
      </c>
      <c r="BP173" s="21" t="n">
        <v>-427576</v>
      </c>
      <c r="BQ173" s="21" t="n">
        <v>0.189000000002125</v>
      </c>
      <c r="BR173" s="28" t="s">
        <v>224</v>
      </c>
      <c r="BS173" s="21" t="n">
        <v>-427576</v>
      </c>
      <c r="BT173" s="21" t="n">
        <v>3.4133645</v>
      </c>
      <c r="BU173" s="28" t="s">
        <v>224</v>
      </c>
      <c r="BV173" s="21" t="n">
        <v>-427576</v>
      </c>
      <c r="BW173" s="21" t="n">
        <v>3.99111</v>
      </c>
      <c r="BX173" s="21" t="s">
        <v>224</v>
      </c>
      <c r="BY173" s="21" t="n">
        <v>-427576</v>
      </c>
      <c r="BZ173" s="21" t="n">
        <v>4.3754939</v>
      </c>
    </row>
    <row r="174" customFormat="false" ht="13.8" hidden="false" customHeight="false" outlineLevel="0" collapsed="false">
      <c r="A174" s="32" t="s">
        <v>255</v>
      </c>
      <c r="B174" s="19" t="n">
        <v>76</v>
      </c>
      <c r="C174" s="21" t="n">
        <v>38</v>
      </c>
      <c r="D174" s="19" t="n">
        <v>1060</v>
      </c>
      <c r="E174" s="21" t="n">
        <v>48</v>
      </c>
      <c r="F174" s="19" t="n">
        <v>142</v>
      </c>
      <c r="G174" s="21" t="n">
        <v>18</v>
      </c>
      <c r="H174" s="21" t="n">
        <f aca="false">B174-PRODUCT(2,C174)</f>
        <v>0</v>
      </c>
      <c r="I174" s="21" t="n">
        <f aca="false">SUM(Table1[[#This Row],[B]],Table1[[#This Row],[Atomic Constraints]],Table1[[#This Row],[Soft Atomic Constraints]],Table1[[#This Row],[Disjunctive Constraints]],Table1[[#This Row],[Direct Successors]])</f>
        <v>1306</v>
      </c>
      <c r="J174" s="19" t="s">
        <v>224</v>
      </c>
      <c r="K174" s="21" t="n">
        <v>-444829</v>
      </c>
      <c r="L174" s="21" t="n">
        <v>3.8234724</v>
      </c>
      <c r="M174" s="19" t="s">
        <v>224</v>
      </c>
      <c r="N174" s="21" t="n">
        <v>-444829</v>
      </c>
      <c r="O174" s="21" t="n">
        <v>3.7470049</v>
      </c>
      <c r="P174" s="19" t="s">
        <v>224</v>
      </c>
      <c r="Q174" s="21" t="n">
        <v>-444829</v>
      </c>
      <c r="R174" s="21" t="n">
        <v>0.194999999999709</v>
      </c>
      <c r="S174" s="19" t="s">
        <v>224</v>
      </c>
      <c r="T174" s="21" t="n">
        <v>-444829</v>
      </c>
      <c r="U174" s="21" t="n">
        <v>3.8389453</v>
      </c>
      <c r="V174" s="19" t="s">
        <v>224</v>
      </c>
      <c r="W174" s="21" t="n">
        <v>-444829</v>
      </c>
      <c r="X174" s="21" t="n">
        <v>2.9559459</v>
      </c>
      <c r="Y174" s="23" t="s">
        <v>224</v>
      </c>
      <c r="Z174" s="23" t="n">
        <v>-444829</v>
      </c>
      <c r="AA174" s="21" t="n">
        <v>0.0997732</v>
      </c>
      <c r="AB174" s="23" t="s">
        <v>224</v>
      </c>
      <c r="AC174" s="23" t="n">
        <v>-444829</v>
      </c>
      <c r="AD174" s="21" t="n">
        <v>3.0207335</v>
      </c>
      <c r="AE174" s="23" t="s">
        <v>224</v>
      </c>
      <c r="AF174" s="23" t="n">
        <v>-444829</v>
      </c>
      <c r="AG174" s="21" t="n">
        <v>0.7671367</v>
      </c>
      <c r="AH174" s="19" t="s">
        <v>224</v>
      </c>
      <c r="AI174" s="21" t="n">
        <v>-444829</v>
      </c>
      <c r="AJ174" s="21" t="n">
        <v>20.0161187</v>
      </c>
      <c r="AK174" s="23" t="s">
        <v>224</v>
      </c>
      <c r="AL174" s="23" t="n">
        <v>-444829</v>
      </c>
      <c r="AM174" s="21" t="n">
        <v>20.6919524</v>
      </c>
      <c r="AN174" s="19" t="s">
        <v>224</v>
      </c>
      <c r="AO174" s="21" t="n">
        <v>-444829</v>
      </c>
      <c r="AP174" s="23" t="n">
        <v>19.4848888</v>
      </c>
      <c r="AQ174" s="23" t="s">
        <v>224</v>
      </c>
      <c r="AR174" s="23" t="n">
        <v>-444829</v>
      </c>
      <c r="AS174" s="21" t="n">
        <v>16.7682282</v>
      </c>
      <c r="AT174" s="19" t="s">
        <v>224</v>
      </c>
      <c r="AU174" s="21" t="n">
        <v>-444829</v>
      </c>
      <c r="AV174" s="23" t="n">
        <v>16.3457393</v>
      </c>
      <c r="AW174" s="23" t="s">
        <v>224</v>
      </c>
      <c r="AX174" s="23" t="n">
        <v>-444829</v>
      </c>
      <c r="AY174" s="21" t="n">
        <v>16.9012568</v>
      </c>
      <c r="AZ174" s="23" t="s">
        <v>224</v>
      </c>
      <c r="BA174" s="23" t="n">
        <v>-444829</v>
      </c>
      <c r="BB174" s="21" t="n">
        <v>0.1179351</v>
      </c>
      <c r="BC174" s="19" t="s">
        <v>224</v>
      </c>
      <c r="BD174" s="21" t="n">
        <v>-444829</v>
      </c>
      <c r="BE174" s="23" t="n">
        <v>2.6061822</v>
      </c>
      <c r="BF174" s="23" t="s">
        <v>224</v>
      </c>
      <c r="BG174" s="23" t="n">
        <v>-444829</v>
      </c>
      <c r="BH174" s="21" t="n">
        <v>0.3386534</v>
      </c>
      <c r="BI174" s="23" t="s">
        <v>224</v>
      </c>
      <c r="BJ174" s="21" t="n">
        <v>-444829</v>
      </c>
      <c r="BK174" s="23" t="n">
        <v>5.2928835</v>
      </c>
      <c r="BL174" s="23" t="s">
        <v>224</v>
      </c>
      <c r="BM174" s="23" t="n">
        <v>-444829</v>
      </c>
      <c r="BN174" s="21" t="n">
        <v>5.2738062</v>
      </c>
      <c r="BO174" s="19" t="s">
        <v>224</v>
      </c>
      <c r="BP174" s="21" t="n">
        <v>-444829</v>
      </c>
      <c r="BQ174" s="21" t="n">
        <v>0.193999999999505</v>
      </c>
      <c r="BR174" s="28" t="s">
        <v>224</v>
      </c>
      <c r="BS174" s="21" t="n">
        <v>-444829</v>
      </c>
      <c r="BT174" s="21" t="n">
        <v>3.5699499</v>
      </c>
      <c r="BU174" s="28" t="s">
        <v>224</v>
      </c>
      <c r="BV174" s="21" t="n">
        <v>-444829</v>
      </c>
      <c r="BW174" s="21" t="n">
        <v>4.0858659</v>
      </c>
      <c r="BX174" s="21" t="s">
        <v>224</v>
      </c>
      <c r="BY174" s="21" t="n">
        <v>-444829</v>
      </c>
      <c r="BZ174" s="21" t="n">
        <v>4.3606696</v>
      </c>
    </row>
    <row r="175" customFormat="false" ht="15" hidden="false" customHeight="false" outlineLevel="0" collapsed="false">
      <c r="A175" s="27" t="s">
        <v>256</v>
      </c>
      <c r="B175" s="19" t="n">
        <v>30</v>
      </c>
      <c r="C175" s="21" t="n">
        <v>15</v>
      </c>
      <c r="D175" s="19" t="n">
        <v>66</v>
      </c>
      <c r="E175" s="21" t="n">
        <v>22</v>
      </c>
      <c r="F175" s="19" t="n">
        <v>16</v>
      </c>
      <c r="G175" s="21" t="n">
        <v>0</v>
      </c>
      <c r="H175" s="21" t="n">
        <f aca="false">B175-PRODUCT(2,C175)</f>
        <v>0</v>
      </c>
      <c r="I175" s="21" t="n">
        <f aca="false">SUM(Table1[[#This Row],[B]],Table1[[#This Row],[Atomic Constraints]],Table1[[#This Row],[Soft Atomic Constraints]],Table1[[#This Row],[Disjunctive Constraints]],Table1[[#This Row],[Direct Successors]])</f>
        <v>119</v>
      </c>
      <c r="J175" s="19" t="s">
        <v>101</v>
      </c>
      <c r="K175" s="21" t="n">
        <v>2</v>
      </c>
      <c r="L175" s="21" t="n">
        <v>6.1706039</v>
      </c>
      <c r="M175" s="19" t="s">
        <v>101</v>
      </c>
      <c r="N175" s="21" t="n">
        <v>2</v>
      </c>
      <c r="O175" s="21" t="n">
        <v>2.2819523</v>
      </c>
      <c r="P175" s="19" t="s">
        <v>101</v>
      </c>
      <c r="Q175" s="21" t="n">
        <v>2</v>
      </c>
      <c r="R175" s="21" t="n">
        <v>1.05600000000049</v>
      </c>
      <c r="S175" s="19" t="s">
        <v>101</v>
      </c>
      <c r="T175" s="21" t="n">
        <v>2</v>
      </c>
      <c r="U175" s="21" t="n">
        <v>2.1904348</v>
      </c>
      <c r="V175" s="19" t="s">
        <v>101</v>
      </c>
      <c r="W175" s="21" t="n">
        <v>2</v>
      </c>
      <c r="X175" s="21" t="n">
        <v>2.8869094</v>
      </c>
      <c r="Y175" s="23" t="s">
        <v>101</v>
      </c>
      <c r="Z175" s="23" t="n">
        <v>2</v>
      </c>
      <c r="AA175" s="21" t="n">
        <v>10.2542855</v>
      </c>
      <c r="AB175" s="23" t="s">
        <v>81</v>
      </c>
      <c r="AC175" s="23" t="n">
        <v>165101</v>
      </c>
      <c r="AD175" s="21" t="n">
        <v>300.2874786</v>
      </c>
      <c r="AE175" s="23" t="s">
        <v>101</v>
      </c>
      <c r="AF175" s="23" t="n">
        <v>2</v>
      </c>
      <c r="AG175" s="21" t="n">
        <v>3.7991955</v>
      </c>
      <c r="AH175" s="31" t="s">
        <v>81</v>
      </c>
      <c r="AI175" s="31" t="n">
        <v>2</v>
      </c>
      <c r="AJ175" s="31" t="n">
        <v>277.3619893</v>
      </c>
      <c r="AK175" s="31" t="s">
        <v>81</v>
      </c>
      <c r="AL175" s="31" t="n">
        <v>2</v>
      </c>
      <c r="AM175" s="31" t="n">
        <v>297.4922703</v>
      </c>
      <c r="AN175" s="19" t="s">
        <v>80</v>
      </c>
      <c r="AO175" s="21" t="n">
        <v>-27931</v>
      </c>
      <c r="AP175" s="23" t="n">
        <v>300.2535368</v>
      </c>
      <c r="AQ175" s="31" t="s">
        <v>81</v>
      </c>
      <c r="AR175" s="31" t="n">
        <v>2</v>
      </c>
      <c r="AS175" s="31" t="n">
        <v>175.2580092</v>
      </c>
      <c r="AT175" s="31" t="s">
        <v>81</v>
      </c>
      <c r="AU175" s="31" t="n">
        <v>2</v>
      </c>
      <c r="AV175" s="31" t="n">
        <v>172.4838374</v>
      </c>
      <c r="AW175" s="31" t="s">
        <v>81</v>
      </c>
      <c r="AX175" s="31" t="n">
        <v>2</v>
      </c>
      <c r="AY175" s="31" t="n">
        <v>171.5739227</v>
      </c>
      <c r="AZ175" s="23" t="s">
        <v>101</v>
      </c>
      <c r="BA175" s="23" t="n">
        <v>2</v>
      </c>
      <c r="BB175" s="21" t="n">
        <v>9.7743526</v>
      </c>
      <c r="BC175" s="19" t="s">
        <v>101</v>
      </c>
      <c r="BD175" s="21" t="n">
        <v>2</v>
      </c>
      <c r="BE175" s="23" t="n">
        <v>145.42737</v>
      </c>
      <c r="BF175" s="23" t="s">
        <v>101</v>
      </c>
      <c r="BG175" s="23" t="n">
        <v>2</v>
      </c>
      <c r="BH175" s="21" t="n">
        <v>15.4966533</v>
      </c>
      <c r="BI175" s="23" t="s">
        <v>80</v>
      </c>
      <c r="BJ175" s="21" t="n">
        <v>-27931</v>
      </c>
      <c r="BK175" s="23" t="n">
        <v>306.0349851</v>
      </c>
      <c r="BL175" s="23" t="s">
        <v>80</v>
      </c>
      <c r="BM175" s="23" t="n">
        <v>-27931</v>
      </c>
      <c r="BN175" s="21" t="n">
        <v>306.080195</v>
      </c>
      <c r="BO175" s="19" t="s">
        <v>101</v>
      </c>
      <c r="BP175" s="21" t="n">
        <v>2</v>
      </c>
      <c r="BQ175" s="21" t="n">
        <v>1.01300000000265</v>
      </c>
      <c r="BR175" s="25" t="s">
        <v>101</v>
      </c>
      <c r="BS175" s="21" t="n">
        <v>2</v>
      </c>
      <c r="BT175" s="21" t="n">
        <v>100.9211156</v>
      </c>
      <c r="BU175" s="25" t="s">
        <v>101</v>
      </c>
      <c r="BV175" s="21" t="n">
        <v>2</v>
      </c>
      <c r="BW175" s="21" t="n">
        <v>6.673842</v>
      </c>
      <c r="BX175" s="21" t="s">
        <v>101</v>
      </c>
      <c r="BY175" s="21" t="n">
        <v>2</v>
      </c>
      <c r="BZ175" s="21" t="n">
        <v>4.1489123</v>
      </c>
    </row>
    <row r="176" customFormat="false" ht="15" hidden="false" customHeight="false" outlineLevel="0" collapsed="false">
      <c r="A176" s="27" t="s">
        <v>257</v>
      </c>
      <c r="B176" s="19" t="n">
        <v>30</v>
      </c>
      <c r="C176" s="21" t="n">
        <v>15</v>
      </c>
      <c r="D176" s="19" t="n">
        <v>67</v>
      </c>
      <c r="E176" s="21" t="n">
        <v>19</v>
      </c>
      <c r="F176" s="19" t="n">
        <v>20</v>
      </c>
      <c r="G176" s="21" t="n">
        <v>0</v>
      </c>
      <c r="H176" s="21" t="n">
        <f aca="false">B176-PRODUCT(2,C176)</f>
        <v>0</v>
      </c>
      <c r="I176" s="21" t="n">
        <f aca="false">SUM(Table1[[#This Row],[B]],Table1[[#This Row],[Atomic Constraints]],Table1[[#This Row],[Soft Atomic Constraints]],Table1[[#This Row],[Disjunctive Constraints]],Table1[[#This Row],[Direct Successors]])</f>
        <v>121</v>
      </c>
      <c r="J176" s="19" t="s">
        <v>101</v>
      </c>
      <c r="K176" s="21" t="n">
        <v>56315</v>
      </c>
      <c r="L176" s="21" t="n">
        <v>46.7955847</v>
      </c>
      <c r="M176" s="19" t="s">
        <v>101</v>
      </c>
      <c r="N176" s="21" t="n">
        <v>56315</v>
      </c>
      <c r="O176" s="21" t="n">
        <v>22.3800422</v>
      </c>
      <c r="P176" s="19" t="s">
        <v>101</v>
      </c>
      <c r="Q176" s="21" t="n">
        <v>56315</v>
      </c>
      <c r="R176" s="21" t="n">
        <v>13.9419999999991</v>
      </c>
      <c r="S176" s="19" t="s">
        <v>101</v>
      </c>
      <c r="T176" s="21" t="n">
        <v>56315</v>
      </c>
      <c r="U176" s="21" t="n">
        <v>3.8156238</v>
      </c>
      <c r="V176" s="19" t="s">
        <v>101</v>
      </c>
      <c r="W176" s="21" t="n">
        <v>56315</v>
      </c>
      <c r="X176" s="21" t="n">
        <v>3.2773181</v>
      </c>
      <c r="Y176" s="23" t="s">
        <v>81</v>
      </c>
      <c r="Z176" s="23" t="n">
        <v>56315</v>
      </c>
      <c r="AA176" s="21" t="n">
        <v>300.0569038</v>
      </c>
      <c r="AB176" s="23" t="s">
        <v>81</v>
      </c>
      <c r="AC176" s="23" t="n">
        <v>333760</v>
      </c>
      <c r="AD176" s="21" t="n">
        <v>300.1923385</v>
      </c>
      <c r="AE176" s="23" t="s">
        <v>81</v>
      </c>
      <c r="AF176" s="23" t="n">
        <v>56315</v>
      </c>
      <c r="AG176" s="21" t="n">
        <v>300.0415117</v>
      </c>
      <c r="AH176" s="31" t="s">
        <v>81</v>
      </c>
      <c r="AI176" s="31" t="n">
        <v>56315</v>
      </c>
      <c r="AJ176" s="31" t="n">
        <v>243.8106762</v>
      </c>
      <c r="AK176" s="31" t="s">
        <v>81</v>
      </c>
      <c r="AL176" s="31" t="n">
        <v>56315</v>
      </c>
      <c r="AM176" s="31" t="n">
        <v>263.2261449</v>
      </c>
      <c r="AN176" s="19" t="s">
        <v>80</v>
      </c>
      <c r="AO176" s="21" t="n">
        <v>-27931</v>
      </c>
      <c r="AP176" s="23" t="n">
        <v>300.0494884</v>
      </c>
      <c r="AQ176" s="31" t="s">
        <v>81</v>
      </c>
      <c r="AR176" s="31" t="n">
        <v>56315</v>
      </c>
      <c r="AS176" s="31" t="n">
        <v>189.9730078</v>
      </c>
      <c r="AT176" s="31" t="s">
        <v>81</v>
      </c>
      <c r="AU176" s="31" t="n">
        <v>56315</v>
      </c>
      <c r="AV176" s="31" t="n">
        <v>188.6434754</v>
      </c>
      <c r="AW176" s="31" t="s">
        <v>81</v>
      </c>
      <c r="AX176" s="31" t="n">
        <v>56315</v>
      </c>
      <c r="AY176" s="31" t="n">
        <v>187.3015925</v>
      </c>
      <c r="AZ176" s="23" t="s">
        <v>101</v>
      </c>
      <c r="BA176" s="23" t="n">
        <v>56315</v>
      </c>
      <c r="BB176" s="21" t="n">
        <v>106.2086022</v>
      </c>
      <c r="BC176" s="19" t="s">
        <v>101</v>
      </c>
      <c r="BD176" s="21" t="n">
        <v>56315</v>
      </c>
      <c r="BE176" s="23" t="n">
        <v>239.221035</v>
      </c>
      <c r="BF176" s="23" t="s">
        <v>101</v>
      </c>
      <c r="BG176" s="23" t="n">
        <v>56315</v>
      </c>
      <c r="BH176" s="21" t="n">
        <v>202.8862064</v>
      </c>
      <c r="BI176" s="23" t="s">
        <v>80</v>
      </c>
      <c r="BJ176" s="21" t="n">
        <v>-27931</v>
      </c>
      <c r="BK176" s="23" t="n">
        <v>306.0837957</v>
      </c>
      <c r="BL176" s="23" t="s">
        <v>80</v>
      </c>
      <c r="BM176" s="23" t="n">
        <v>-27931</v>
      </c>
      <c r="BN176" s="21" t="n">
        <v>305.9920751</v>
      </c>
      <c r="BO176" s="19" t="s">
        <v>101</v>
      </c>
      <c r="BP176" s="21" t="n">
        <v>56315</v>
      </c>
      <c r="BQ176" s="21" t="n">
        <v>1.76000000000022</v>
      </c>
      <c r="BR176" s="25" t="s">
        <v>101</v>
      </c>
      <c r="BS176" s="21" t="n">
        <v>56315</v>
      </c>
      <c r="BT176" s="21" t="n">
        <v>91.1635665</v>
      </c>
      <c r="BU176" s="25" t="s">
        <v>101</v>
      </c>
      <c r="BV176" s="21" t="n">
        <v>56315</v>
      </c>
      <c r="BW176" s="21" t="n">
        <v>5.9454733</v>
      </c>
      <c r="BX176" s="21" t="s">
        <v>101</v>
      </c>
      <c r="BY176" s="21" t="n">
        <v>56315</v>
      </c>
      <c r="BZ176" s="21" t="n">
        <v>4.0210823</v>
      </c>
    </row>
    <row r="177" customFormat="false" ht="15" hidden="false" customHeight="false" outlineLevel="0" collapsed="false">
      <c r="A177" s="27" t="s">
        <v>258</v>
      </c>
      <c r="B177" s="19" t="n">
        <v>30</v>
      </c>
      <c r="C177" s="21" t="n">
        <v>15</v>
      </c>
      <c r="D177" s="19" t="n">
        <v>37</v>
      </c>
      <c r="E177" s="21" t="n">
        <v>24</v>
      </c>
      <c r="F177" s="19" t="n">
        <v>10</v>
      </c>
      <c r="G177" s="21" t="n">
        <v>2</v>
      </c>
      <c r="H177" s="21" t="n">
        <f aca="false">B177-PRODUCT(2,C177)</f>
        <v>0</v>
      </c>
      <c r="I177" s="21" t="n">
        <f aca="false">SUM(Table1[[#This Row],[B]],Table1[[#This Row],[Atomic Constraints]],Table1[[#This Row],[Soft Atomic Constraints]],Table1[[#This Row],[Disjunctive Constraints]],Table1[[#This Row],[Direct Successors]])</f>
        <v>88</v>
      </c>
      <c r="J177" s="19" t="s">
        <v>101</v>
      </c>
      <c r="K177" s="21" t="n">
        <v>8</v>
      </c>
      <c r="L177" s="21" t="n">
        <v>2.7815122</v>
      </c>
      <c r="M177" s="19" t="s">
        <v>101</v>
      </c>
      <c r="N177" s="21" t="n">
        <v>8</v>
      </c>
      <c r="O177" s="21" t="n">
        <v>2.838018</v>
      </c>
      <c r="P177" s="19" t="s">
        <v>101</v>
      </c>
      <c r="Q177" s="21" t="n">
        <v>8</v>
      </c>
      <c r="R177" s="21" t="n">
        <v>87.8330000000024</v>
      </c>
      <c r="S177" s="19" t="s">
        <v>101</v>
      </c>
      <c r="T177" s="21" t="n">
        <v>8</v>
      </c>
      <c r="U177" s="21" t="n">
        <v>3.4049218</v>
      </c>
      <c r="V177" s="19" t="s">
        <v>101</v>
      </c>
      <c r="W177" s="21" t="n">
        <v>8</v>
      </c>
      <c r="X177" s="21" t="n">
        <v>3.0512143</v>
      </c>
      <c r="Y177" s="23" t="s">
        <v>101</v>
      </c>
      <c r="Z177" s="23" t="n">
        <v>8</v>
      </c>
      <c r="AA177" s="21" t="n">
        <v>19.7868529</v>
      </c>
      <c r="AB177" s="23" t="s">
        <v>81</v>
      </c>
      <c r="AC177" s="23" t="n">
        <v>165041</v>
      </c>
      <c r="AD177" s="21" t="n">
        <v>300.2299649</v>
      </c>
      <c r="AE177" s="23" t="s">
        <v>101</v>
      </c>
      <c r="AF177" s="23" t="n">
        <v>8</v>
      </c>
      <c r="AG177" s="21" t="n">
        <v>10.444277</v>
      </c>
      <c r="AH177" s="19" t="s">
        <v>80</v>
      </c>
      <c r="AI177" s="21" t="n">
        <v>-27931</v>
      </c>
      <c r="AJ177" s="21" t="n">
        <v>300.0358944</v>
      </c>
      <c r="AK177" s="23" t="s">
        <v>80</v>
      </c>
      <c r="AL177" s="23" t="n">
        <v>-27931</v>
      </c>
      <c r="AM177" s="21" t="n">
        <v>300.0369102</v>
      </c>
      <c r="AN177" s="19" t="s">
        <v>80</v>
      </c>
      <c r="AO177" s="21" t="n">
        <v>-27931</v>
      </c>
      <c r="AP177" s="23" t="n">
        <v>300.0342211</v>
      </c>
      <c r="AQ177" s="31" t="s">
        <v>81</v>
      </c>
      <c r="AR177" s="31" t="n">
        <v>8</v>
      </c>
      <c r="AS177" s="31" t="n">
        <v>232.1360771</v>
      </c>
      <c r="AT177" s="31" t="s">
        <v>81</v>
      </c>
      <c r="AU177" s="31" t="n">
        <v>8</v>
      </c>
      <c r="AV177" s="31" t="n">
        <v>224.8845178</v>
      </c>
      <c r="AW177" s="31" t="s">
        <v>81</v>
      </c>
      <c r="AX177" s="31" t="n">
        <v>8</v>
      </c>
      <c r="AY177" s="31" t="n">
        <v>233.1774342</v>
      </c>
      <c r="AZ177" s="23" t="s">
        <v>101</v>
      </c>
      <c r="BA177" s="23" t="n">
        <v>8</v>
      </c>
      <c r="BB177" s="21" t="n">
        <v>31.2500777</v>
      </c>
      <c r="BC177" s="19" t="s">
        <v>101</v>
      </c>
      <c r="BD177" s="21" t="n">
        <v>8</v>
      </c>
      <c r="BE177" s="23" t="n">
        <v>226.8984518</v>
      </c>
      <c r="BF177" s="23" t="s">
        <v>101</v>
      </c>
      <c r="BG177" s="23" t="n">
        <v>8</v>
      </c>
      <c r="BH177" s="21" t="n">
        <v>18.6328726</v>
      </c>
      <c r="BI177" s="23" t="s">
        <v>80</v>
      </c>
      <c r="BJ177" s="21" t="n">
        <v>-27931</v>
      </c>
      <c r="BK177" s="23" t="n">
        <v>306.0798735</v>
      </c>
      <c r="BL177" s="23" t="s">
        <v>80</v>
      </c>
      <c r="BM177" s="23" t="n">
        <v>-27931</v>
      </c>
      <c r="BN177" s="21" t="n">
        <v>306.05692</v>
      </c>
      <c r="BO177" s="19" t="s">
        <v>101</v>
      </c>
      <c r="BP177" s="21" t="n">
        <v>8</v>
      </c>
      <c r="BQ177" s="21" t="n">
        <v>4.4330000000009</v>
      </c>
      <c r="BR177" s="25" t="s">
        <v>101</v>
      </c>
      <c r="BS177" s="21" t="n">
        <v>8</v>
      </c>
      <c r="BT177" s="21" t="n">
        <v>12.0298085</v>
      </c>
      <c r="BU177" s="25" t="s">
        <v>101</v>
      </c>
      <c r="BV177" s="21" t="n">
        <v>8</v>
      </c>
      <c r="BW177" s="21" t="n">
        <v>5.8299861</v>
      </c>
      <c r="BX177" s="21" t="s">
        <v>101</v>
      </c>
      <c r="BY177" s="21" t="n">
        <v>8</v>
      </c>
      <c r="BZ177" s="21" t="n">
        <v>3.9893432</v>
      </c>
    </row>
    <row r="178" customFormat="false" ht="15" hidden="false" customHeight="false" outlineLevel="0" collapsed="false">
      <c r="A178" s="27" t="s">
        <v>259</v>
      </c>
      <c r="B178" s="19" t="n">
        <v>28</v>
      </c>
      <c r="C178" s="21" t="n">
        <v>14</v>
      </c>
      <c r="D178" s="19" t="n">
        <v>38</v>
      </c>
      <c r="E178" s="21" t="n">
        <v>24</v>
      </c>
      <c r="F178" s="19" t="n">
        <v>28</v>
      </c>
      <c r="G178" s="21" t="n">
        <v>28</v>
      </c>
      <c r="H178" s="21" t="n">
        <f aca="false">B178-PRODUCT(2,C178)</f>
        <v>0</v>
      </c>
      <c r="I178" s="21" t="n">
        <f aca="false">SUM(Table1[[#This Row],[B]],Table1[[#This Row],[Atomic Constraints]],Table1[[#This Row],[Soft Atomic Constraints]],Table1[[#This Row],[Disjunctive Constraints]],Table1[[#This Row],[Direct Successors]])</f>
        <v>132</v>
      </c>
      <c r="J178" s="19" t="s">
        <v>101</v>
      </c>
      <c r="K178" s="21" t="n">
        <v>0</v>
      </c>
      <c r="L178" s="21" t="n">
        <v>1.3050554</v>
      </c>
      <c r="M178" s="19" t="s">
        <v>101</v>
      </c>
      <c r="N178" s="21" t="n">
        <v>0</v>
      </c>
      <c r="O178" s="21" t="n">
        <v>1.7511702</v>
      </c>
      <c r="P178" s="19" t="s">
        <v>101</v>
      </c>
      <c r="Q178" s="21" t="n">
        <v>0</v>
      </c>
      <c r="R178" s="21" t="n">
        <v>0.33100000000195</v>
      </c>
      <c r="S178" s="19" t="s">
        <v>101</v>
      </c>
      <c r="T178" s="21" t="n">
        <v>0</v>
      </c>
      <c r="U178" s="21" t="n">
        <v>1.1732746</v>
      </c>
      <c r="V178" s="19" t="s">
        <v>101</v>
      </c>
      <c r="W178" s="21" t="n">
        <v>0</v>
      </c>
      <c r="X178" s="21" t="n">
        <v>1.1959528</v>
      </c>
      <c r="Y178" s="23" t="s">
        <v>101</v>
      </c>
      <c r="Z178" s="23" t="n">
        <v>0</v>
      </c>
      <c r="AA178" s="21" t="n">
        <v>6.9812645</v>
      </c>
      <c r="AB178" s="23" t="s">
        <v>101</v>
      </c>
      <c r="AC178" s="23" t="n">
        <v>0</v>
      </c>
      <c r="AD178" s="21" t="n">
        <v>8.2538847</v>
      </c>
      <c r="AE178" s="23" t="s">
        <v>101</v>
      </c>
      <c r="AF178" s="23" t="n">
        <v>0</v>
      </c>
      <c r="AG178" s="21" t="n">
        <v>1.6440192</v>
      </c>
      <c r="AH178" s="31" t="s">
        <v>81</v>
      </c>
      <c r="AI178" s="31" t="n">
        <v>0</v>
      </c>
      <c r="AJ178" s="31" t="n">
        <v>53.12637</v>
      </c>
      <c r="AK178" s="31" t="s">
        <v>81</v>
      </c>
      <c r="AL178" s="31" t="n">
        <v>0</v>
      </c>
      <c r="AM178" s="31" t="n">
        <v>53.2305013</v>
      </c>
      <c r="AN178" s="31" t="s">
        <v>81</v>
      </c>
      <c r="AO178" s="31" t="n">
        <v>0</v>
      </c>
      <c r="AP178" s="31" t="n">
        <v>60.9369808</v>
      </c>
      <c r="AQ178" s="31" t="s">
        <v>81</v>
      </c>
      <c r="AR178" s="31" t="n">
        <v>0</v>
      </c>
      <c r="AS178" s="31" t="n">
        <v>25.9631861</v>
      </c>
      <c r="AT178" s="31" t="s">
        <v>81</v>
      </c>
      <c r="AU178" s="31" t="n">
        <v>0</v>
      </c>
      <c r="AV178" s="31" t="n">
        <v>25.9195895</v>
      </c>
      <c r="AW178" s="31" t="s">
        <v>81</v>
      </c>
      <c r="AX178" s="31" t="n">
        <v>0</v>
      </c>
      <c r="AY178" s="31" t="n">
        <v>25.6925716</v>
      </c>
      <c r="AZ178" s="23" t="s">
        <v>101</v>
      </c>
      <c r="BA178" s="23" t="n">
        <v>0</v>
      </c>
      <c r="BB178" s="21" t="n">
        <v>1.0771678</v>
      </c>
      <c r="BC178" s="19" t="s">
        <v>101</v>
      </c>
      <c r="BD178" s="21" t="n">
        <v>0</v>
      </c>
      <c r="BE178" s="23" t="n">
        <v>20.1511312</v>
      </c>
      <c r="BF178" s="23" t="s">
        <v>101</v>
      </c>
      <c r="BG178" s="23" t="n">
        <v>0</v>
      </c>
      <c r="BH178" s="21" t="n">
        <v>2.3368621</v>
      </c>
      <c r="BI178" s="23" t="s">
        <v>80</v>
      </c>
      <c r="BJ178" s="21" t="n">
        <v>-22765</v>
      </c>
      <c r="BK178" s="23" t="n">
        <v>306.0462699</v>
      </c>
      <c r="BL178" s="23" t="s">
        <v>80</v>
      </c>
      <c r="BM178" s="23" t="n">
        <v>-22765</v>
      </c>
      <c r="BN178" s="21" t="n">
        <v>306.0853896</v>
      </c>
      <c r="BO178" s="19" t="s">
        <v>101</v>
      </c>
      <c r="BP178" s="21" t="n">
        <v>0</v>
      </c>
      <c r="BQ178" s="21" t="n">
        <v>0.313000000001921</v>
      </c>
      <c r="BR178" s="25" t="s">
        <v>101</v>
      </c>
      <c r="BS178" s="21" t="n">
        <v>0</v>
      </c>
      <c r="BT178" s="21" t="n">
        <v>1.5841031</v>
      </c>
      <c r="BU178" s="25" t="s">
        <v>101</v>
      </c>
      <c r="BV178" s="21" t="n">
        <v>0</v>
      </c>
      <c r="BW178" s="21" t="n">
        <v>2.8694682</v>
      </c>
      <c r="BX178" s="21" t="s">
        <v>101</v>
      </c>
      <c r="BY178" s="21" t="n">
        <v>0</v>
      </c>
      <c r="BZ178" s="21" t="n">
        <v>3.9246018</v>
      </c>
    </row>
    <row r="179" customFormat="false" ht="13.8" hidden="false" customHeight="false" outlineLevel="0" collapsed="false">
      <c r="A179" s="32" t="s">
        <v>260</v>
      </c>
      <c r="B179" s="19" t="n">
        <v>46</v>
      </c>
      <c r="C179" s="21" t="n">
        <v>23</v>
      </c>
      <c r="D179" s="19" t="n">
        <v>322</v>
      </c>
      <c r="E179" s="21" t="n">
        <v>16</v>
      </c>
      <c r="F179" s="19" t="n">
        <v>85</v>
      </c>
      <c r="G179" s="21" t="n">
        <v>15</v>
      </c>
      <c r="H179" s="21" t="n">
        <f aca="false">B179-PRODUCT(2,C179)</f>
        <v>0</v>
      </c>
      <c r="I179" s="21" t="n">
        <f aca="false">SUM(Table1[[#This Row],[B]],Table1[[#This Row],[Atomic Constraints]],Table1[[#This Row],[Soft Atomic Constraints]],Table1[[#This Row],[Disjunctive Constraints]],Table1[[#This Row],[Direct Successors]])</f>
        <v>461</v>
      </c>
      <c r="J179" s="19" t="s">
        <v>224</v>
      </c>
      <c r="K179" s="21" t="n">
        <v>-99499</v>
      </c>
      <c r="L179" s="21" t="n">
        <v>1.7824046</v>
      </c>
      <c r="M179" s="19" t="s">
        <v>224</v>
      </c>
      <c r="N179" s="21" t="n">
        <v>-99499</v>
      </c>
      <c r="O179" s="21" t="n">
        <v>1.7628657</v>
      </c>
      <c r="P179" s="19" t="s">
        <v>224</v>
      </c>
      <c r="Q179" s="21" t="n">
        <v>-99499</v>
      </c>
      <c r="R179" s="21" t="n">
        <v>1.95899999999892</v>
      </c>
      <c r="S179" s="19" t="s">
        <v>224</v>
      </c>
      <c r="T179" s="21" t="n">
        <v>-99499</v>
      </c>
      <c r="U179" s="21" t="n">
        <v>1.9056718</v>
      </c>
      <c r="V179" s="19" t="s">
        <v>224</v>
      </c>
      <c r="W179" s="21" t="n">
        <v>-99499</v>
      </c>
      <c r="X179" s="21" t="n">
        <v>2.2674864</v>
      </c>
      <c r="Y179" s="23" t="s">
        <v>95</v>
      </c>
      <c r="Z179" s="23" t="n">
        <v>-99499</v>
      </c>
      <c r="AA179" s="21" t="n">
        <v>4.455789</v>
      </c>
      <c r="AB179" s="23" t="s">
        <v>95</v>
      </c>
      <c r="AC179" s="23" t="n">
        <v>-99499</v>
      </c>
      <c r="AD179" s="21" t="n">
        <v>10.7033798</v>
      </c>
      <c r="AE179" s="23" t="s">
        <v>95</v>
      </c>
      <c r="AF179" s="23" t="n">
        <v>-99499</v>
      </c>
      <c r="AG179" s="21" t="n">
        <v>3.2777932</v>
      </c>
      <c r="AH179" s="19" t="s">
        <v>224</v>
      </c>
      <c r="AI179" s="21" t="n">
        <v>-99499</v>
      </c>
      <c r="AJ179" s="21" t="n">
        <v>34.4075162</v>
      </c>
      <c r="AK179" s="23" t="s">
        <v>224</v>
      </c>
      <c r="AL179" s="23" t="n">
        <v>-99499</v>
      </c>
      <c r="AM179" s="21" t="n">
        <v>36.8943386</v>
      </c>
      <c r="AN179" s="19" t="s">
        <v>224</v>
      </c>
      <c r="AO179" s="21" t="n">
        <v>-99499</v>
      </c>
      <c r="AP179" s="23" t="n">
        <v>41.4107963</v>
      </c>
      <c r="AQ179" s="23" t="s">
        <v>224</v>
      </c>
      <c r="AR179" s="23" t="n">
        <v>-99499</v>
      </c>
      <c r="AS179" s="21" t="n">
        <v>30.8306229</v>
      </c>
      <c r="AT179" s="19" t="s">
        <v>224</v>
      </c>
      <c r="AU179" s="21" t="n">
        <v>-99499</v>
      </c>
      <c r="AV179" s="23" t="n">
        <v>31.0514778</v>
      </c>
      <c r="AW179" s="23" t="s">
        <v>224</v>
      </c>
      <c r="AX179" s="23" t="n">
        <v>-99499</v>
      </c>
      <c r="AY179" s="21" t="n">
        <v>30.4584191</v>
      </c>
      <c r="AZ179" s="23" t="s">
        <v>224</v>
      </c>
      <c r="BA179" s="23" t="n">
        <v>-99499</v>
      </c>
      <c r="BB179" s="21" t="n">
        <v>3.9443415</v>
      </c>
      <c r="BC179" s="19" t="s">
        <v>224</v>
      </c>
      <c r="BD179" s="21" t="n">
        <v>-99499</v>
      </c>
      <c r="BE179" s="23" t="n">
        <v>10.5529604</v>
      </c>
      <c r="BF179" s="23" t="s">
        <v>224</v>
      </c>
      <c r="BG179" s="23" t="n">
        <v>-99499</v>
      </c>
      <c r="BH179" s="21" t="n">
        <v>101.8505719</v>
      </c>
      <c r="BI179" s="23" t="s">
        <v>224</v>
      </c>
      <c r="BJ179" s="21" t="n">
        <v>-99499</v>
      </c>
      <c r="BK179" s="23" t="n">
        <v>5.1791766</v>
      </c>
      <c r="BL179" s="23" t="s">
        <v>224</v>
      </c>
      <c r="BM179" s="23" t="n">
        <v>-99499</v>
      </c>
      <c r="BN179" s="21" t="n">
        <v>5.144464</v>
      </c>
      <c r="BO179" s="19" t="s">
        <v>224</v>
      </c>
      <c r="BP179" s="21" t="n">
        <v>-99499</v>
      </c>
      <c r="BQ179" s="21" t="n">
        <v>3.68099999999868</v>
      </c>
      <c r="BR179" s="28" t="s">
        <v>224</v>
      </c>
      <c r="BS179" s="21" t="n">
        <v>-99499</v>
      </c>
      <c r="BT179" s="21" t="n">
        <v>1.7166185</v>
      </c>
      <c r="BU179" s="28" t="s">
        <v>224</v>
      </c>
      <c r="BV179" s="21" t="n">
        <v>-99499</v>
      </c>
      <c r="BW179" s="21" t="n">
        <v>3.4078646</v>
      </c>
      <c r="BX179" s="21" t="s">
        <v>224</v>
      </c>
      <c r="BY179" s="21" t="n">
        <v>-99499</v>
      </c>
      <c r="BZ179" s="21" t="n">
        <v>3.6450424</v>
      </c>
    </row>
    <row r="180" customFormat="false" ht="15" hidden="false" customHeight="false" outlineLevel="0" collapsed="false">
      <c r="A180" s="27" t="s">
        <v>261</v>
      </c>
      <c r="B180" s="19" t="n">
        <v>26</v>
      </c>
      <c r="C180" s="21" t="n">
        <v>13</v>
      </c>
      <c r="D180" s="19" t="n">
        <v>75</v>
      </c>
      <c r="E180" s="21" t="n">
        <v>18</v>
      </c>
      <c r="F180" s="19" t="n">
        <v>16</v>
      </c>
      <c r="G180" s="21" t="n">
        <v>3</v>
      </c>
      <c r="H180" s="21" t="n">
        <f aca="false">B180-PRODUCT(2,C180)</f>
        <v>0</v>
      </c>
      <c r="I180" s="21" t="n">
        <f aca="false">SUM(Table1[[#This Row],[B]],Table1[[#This Row],[Atomic Constraints]],Table1[[#This Row],[Soft Atomic Constraints]],Table1[[#This Row],[Disjunctive Constraints]],Table1[[#This Row],[Direct Successors]])</f>
        <v>125</v>
      </c>
      <c r="J180" s="19" t="s">
        <v>101</v>
      </c>
      <c r="K180" s="21" t="n">
        <v>35886</v>
      </c>
      <c r="L180" s="21" t="n">
        <v>12.4412393</v>
      </c>
      <c r="M180" s="19" t="s">
        <v>101</v>
      </c>
      <c r="N180" s="21" t="n">
        <v>35886</v>
      </c>
      <c r="O180" s="21" t="n">
        <v>8.1590741</v>
      </c>
      <c r="P180" s="19" t="s">
        <v>101</v>
      </c>
      <c r="Q180" s="21" t="n">
        <v>35886</v>
      </c>
      <c r="R180" s="21" t="n">
        <v>5.67900000000009</v>
      </c>
      <c r="S180" s="19" t="s">
        <v>101</v>
      </c>
      <c r="T180" s="21" t="n">
        <v>35886</v>
      </c>
      <c r="U180" s="21" t="n">
        <v>1.5247167</v>
      </c>
      <c r="V180" s="19" t="s">
        <v>101</v>
      </c>
      <c r="W180" s="21" t="n">
        <v>35886</v>
      </c>
      <c r="X180" s="21" t="n">
        <v>1.4152303</v>
      </c>
      <c r="Y180" s="23" t="s">
        <v>101</v>
      </c>
      <c r="Z180" s="23" t="n">
        <v>35886</v>
      </c>
      <c r="AA180" s="21" t="n">
        <v>51.1135226</v>
      </c>
      <c r="AB180" s="23" t="s">
        <v>81</v>
      </c>
      <c r="AC180" s="23" t="n">
        <v>35939</v>
      </c>
      <c r="AD180" s="21" t="n">
        <v>300.2165923</v>
      </c>
      <c r="AE180" s="23" t="s">
        <v>101</v>
      </c>
      <c r="AF180" s="23" t="n">
        <v>35886</v>
      </c>
      <c r="AG180" s="21" t="n">
        <v>13.5185582</v>
      </c>
      <c r="AH180" s="31" t="s">
        <v>81</v>
      </c>
      <c r="AI180" s="31" t="n">
        <v>35886</v>
      </c>
      <c r="AJ180" s="31" t="n">
        <v>84.691754</v>
      </c>
      <c r="AK180" s="31" t="s">
        <v>81</v>
      </c>
      <c r="AL180" s="31" t="n">
        <v>35886</v>
      </c>
      <c r="AM180" s="31" t="n">
        <v>88.8633486</v>
      </c>
      <c r="AN180" s="31" t="s">
        <v>81</v>
      </c>
      <c r="AO180" s="31" t="n">
        <v>35886</v>
      </c>
      <c r="AP180" s="31" t="n">
        <v>85.1626007</v>
      </c>
      <c r="AQ180" s="31" t="s">
        <v>81</v>
      </c>
      <c r="AR180" s="31" t="n">
        <v>35886</v>
      </c>
      <c r="AS180" s="31" t="n">
        <v>67.8109702</v>
      </c>
      <c r="AT180" s="31" t="s">
        <v>81</v>
      </c>
      <c r="AU180" s="31" t="n">
        <v>35886</v>
      </c>
      <c r="AV180" s="31" t="n">
        <v>66.9262998</v>
      </c>
      <c r="AW180" s="31" t="s">
        <v>81</v>
      </c>
      <c r="AX180" s="31" t="n">
        <v>35886</v>
      </c>
      <c r="AY180" s="31" t="n">
        <v>66.2995005</v>
      </c>
      <c r="AZ180" s="23" t="s">
        <v>101</v>
      </c>
      <c r="BA180" s="23" t="n">
        <v>35886</v>
      </c>
      <c r="BB180" s="21" t="n">
        <v>13.9515571</v>
      </c>
      <c r="BC180" s="19" t="s">
        <v>101</v>
      </c>
      <c r="BD180" s="21" t="n">
        <v>35886</v>
      </c>
      <c r="BE180" s="23" t="n">
        <v>107.0955122</v>
      </c>
      <c r="BF180" s="23" t="s">
        <v>101</v>
      </c>
      <c r="BG180" s="23" t="n">
        <v>35886</v>
      </c>
      <c r="BH180" s="21" t="n">
        <v>6.8967317</v>
      </c>
      <c r="BI180" s="23" t="s">
        <v>80</v>
      </c>
      <c r="BJ180" s="21" t="n">
        <v>-18279</v>
      </c>
      <c r="BK180" s="23" t="n">
        <v>306.0558215</v>
      </c>
      <c r="BL180" s="23" t="s">
        <v>80</v>
      </c>
      <c r="BM180" s="23" t="n">
        <v>-18279</v>
      </c>
      <c r="BN180" s="21" t="n">
        <v>306.0539615</v>
      </c>
      <c r="BO180" s="19" t="s">
        <v>101</v>
      </c>
      <c r="BP180" s="21" t="n">
        <v>35886</v>
      </c>
      <c r="BQ180" s="21" t="n">
        <v>7.22199999999793</v>
      </c>
      <c r="BR180" s="25" t="s">
        <v>101</v>
      </c>
      <c r="BS180" s="21" t="n">
        <v>35886</v>
      </c>
      <c r="BT180" s="21" t="n">
        <v>18.5516993</v>
      </c>
      <c r="BU180" s="25" t="s">
        <v>101</v>
      </c>
      <c r="BV180" s="21" t="n">
        <v>35886</v>
      </c>
      <c r="BW180" s="21" t="n">
        <v>3.5058606</v>
      </c>
      <c r="BX180" s="21" t="s">
        <v>101</v>
      </c>
      <c r="BY180" s="21" t="n">
        <v>35886</v>
      </c>
      <c r="BZ180" s="21" t="n">
        <v>3.5107519</v>
      </c>
    </row>
    <row r="181" customFormat="false" ht="15" hidden="false" customHeight="false" outlineLevel="0" collapsed="false">
      <c r="A181" s="27" t="s">
        <v>262</v>
      </c>
      <c r="B181" s="19" t="n">
        <v>30</v>
      </c>
      <c r="C181" s="21" t="n">
        <v>15</v>
      </c>
      <c r="D181" s="19" t="n">
        <v>154</v>
      </c>
      <c r="E181" s="21" t="n">
        <v>22</v>
      </c>
      <c r="F181" s="19" t="n">
        <v>16</v>
      </c>
      <c r="G181" s="21" t="n">
        <v>0</v>
      </c>
      <c r="H181" s="21" t="n">
        <f aca="false">B181-PRODUCT(2,C181)</f>
        <v>0</v>
      </c>
      <c r="I181" s="21" t="n">
        <f aca="false">SUM(Table1[[#This Row],[B]],Table1[[#This Row],[Atomic Constraints]],Table1[[#This Row],[Soft Atomic Constraints]],Table1[[#This Row],[Disjunctive Constraints]],Table1[[#This Row],[Direct Successors]])</f>
        <v>207</v>
      </c>
      <c r="J181" s="19" t="s">
        <v>101</v>
      </c>
      <c r="K181" s="21" t="n">
        <v>194826</v>
      </c>
      <c r="L181" s="21" t="n">
        <v>29.0936716</v>
      </c>
      <c r="M181" s="19" t="s">
        <v>101</v>
      </c>
      <c r="N181" s="21" t="n">
        <v>194826</v>
      </c>
      <c r="O181" s="21" t="n">
        <v>25.9240741</v>
      </c>
      <c r="P181" s="19" t="s">
        <v>101</v>
      </c>
      <c r="Q181" s="21" t="n">
        <v>194826</v>
      </c>
      <c r="R181" s="21" t="n">
        <v>38.4929999999986</v>
      </c>
      <c r="S181" s="19" t="s">
        <v>101</v>
      </c>
      <c r="T181" s="21" t="n">
        <v>194826</v>
      </c>
      <c r="U181" s="21" t="n">
        <v>2.4075061</v>
      </c>
      <c r="V181" s="19" t="s">
        <v>101</v>
      </c>
      <c r="W181" s="21" t="n">
        <v>194826</v>
      </c>
      <c r="X181" s="21" t="n">
        <v>3.3563701</v>
      </c>
      <c r="Y181" s="23" t="s">
        <v>101</v>
      </c>
      <c r="Z181" s="23" t="n">
        <v>194826</v>
      </c>
      <c r="AA181" s="21" t="n">
        <v>183.1285001</v>
      </c>
      <c r="AB181" s="23" t="s">
        <v>81</v>
      </c>
      <c r="AC181" s="23" t="n">
        <v>250744</v>
      </c>
      <c r="AD181" s="21" t="n">
        <v>300.2534967</v>
      </c>
      <c r="AE181" s="23" t="s">
        <v>81</v>
      </c>
      <c r="AF181" s="23" t="n">
        <v>194826</v>
      </c>
      <c r="AG181" s="21" t="n">
        <v>300.0584289</v>
      </c>
      <c r="AH181" s="19" t="s">
        <v>80</v>
      </c>
      <c r="AI181" s="21" t="n">
        <v>-27931</v>
      </c>
      <c r="AJ181" s="21" t="n">
        <v>300.0393645</v>
      </c>
      <c r="AK181" s="23" t="s">
        <v>80</v>
      </c>
      <c r="AL181" s="23" t="n">
        <v>-27931</v>
      </c>
      <c r="AM181" s="21" t="n">
        <v>300.0473208</v>
      </c>
      <c r="AN181" s="19" t="s">
        <v>80</v>
      </c>
      <c r="AO181" s="21" t="n">
        <v>-27931</v>
      </c>
      <c r="AP181" s="23" t="n">
        <v>300.2159682</v>
      </c>
      <c r="AQ181" s="23" t="s">
        <v>80</v>
      </c>
      <c r="AR181" s="23" t="n">
        <v>-27931</v>
      </c>
      <c r="AS181" s="21" t="n">
        <v>300.0464947</v>
      </c>
      <c r="AT181" s="19" t="s">
        <v>80</v>
      </c>
      <c r="AU181" s="21" t="n">
        <v>-27931</v>
      </c>
      <c r="AV181" s="23" t="n">
        <v>300.0444054</v>
      </c>
      <c r="AW181" s="23" t="s">
        <v>80</v>
      </c>
      <c r="AX181" s="23" t="n">
        <v>-27931</v>
      </c>
      <c r="AY181" s="21" t="n">
        <v>300.0380422</v>
      </c>
      <c r="AZ181" s="23" t="s">
        <v>101</v>
      </c>
      <c r="BA181" s="23" t="n">
        <v>194826</v>
      </c>
      <c r="BB181" s="21" t="n">
        <v>33.96946</v>
      </c>
      <c r="BC181" s="19" t="s">
        <v>81</v>
      </c>
      <c r="BD181" s="21" t="n">
        <v>194826</v>
      </c>
      <c r="BE181" s="23" t="n">
        <v>300.0679798</v>
      </c>
      <c r="BF181" s="23" t="s">
        <v>101</v>
      </c>
      <c r="BG181" s="23" t="n">
        <v>194826</v>
      </c>
      <c r="BH181" s="21" t="n">
        <v>84.8827674</v>
      </c>
      <c r="BI181" s="23" t="s">
        <v>80</v>
      </c>
      <c r="BJ181" s="21" t="n">
        <v>-27931</v>
      </c>
      <c r="BK181" s="23" t="n">
        <v>306.0394579</v>
      </c>
      <c r="BL181" s="23" t="s">
        <v>80</v>
      </c>
      <c r="BM181" s="23" t="n">
        <v>-27931</v>
      </c>
      <c r="BN181" s="21" t="n">
        <v>306.1518484</v>
      </c>
      <c r="BO181" s="19" t="s">
        <v>101</v>
      </c>
      <c r="BP181" s="21" t="n">
        <v>194826</v>
      </c>
      <c r="BQ181" s="21" t="n">
        <v>10.1710000000021</v>
      </c>
      <c r="BR181" s="25" t="s">
        <v>101</v>
      </c>
      <c r="BS181" s="21" t="n">
        <v>194826</v>
      </c>
      <c r="BT181" s="21" t="n">
        <v>18.7138037</v>
      </c>
      <c r="BU181" s="25" t="s">
        <v>101</v>
      </c>
      <c r="BV181" s="21" t="n">
        <v>194826</v>
      </c>
      <c r="BW181" s="21" t="n">
        <v>3.8751877</v>
      </c>
      <c r="BX181" s="21" t="s">
        <v>101</v>
      </c>
      <c r="BY181" s="21" t="n">
        <v>194826</v>
      </c>
      <c r="BZ181" s="21" t="n">
        <v>3.2970791</v>
      </c>
    </row>
    <row r="182" customFormat="false" ht="15" hidden="false" customHeight="false" outlineLevel="0" collapsed="false">
      <c r="A182" s="27" t="s">
        <v>263</v>
      </c>
      <c r="B182" s="19" t="n">
        <v>26</v>
      </c>
      <c r="C182" s="21" t="n">
        <v>13</v>
      </c>
      <c r="D182" s="19" t="n">
        <v>38</v>
      </c>
      <c r="E182" s="21" t="n">
        <v>17</v>
      </c>
      <c r="F182" s="19" t="n">
        <v>14</v>
      </c>
      <c r="G182" s="21" t="n">
        <v>0</v>
      </c>
      <c r="H182" s="21" t="n">
        <f aca="false">B182-PRODUCT(2,C182)</f>
        <v>0</v>
      </c>
      <c r="I182" s="21" t="n">
        <f aca="false">SUM(Table1[[#This Row],[B]],Table1[[#This Row],[Atomic Constraints]],Table1[[#This Row],[Soft Atomic Constraints]],Table1[[#This Row],[Disjunctive Constraints]],Table1[[#This Row],[Direct Successors]])</f>
        <v>82</v>
      </c>
      <c r="J182" s="19" t="s">
        <v>101</v>
      </c>
      <c r="K182" s="21" t="n">
        <v>35986</v>
      </c>
      <c r="L182" s="21" t="n">
        <v>33.4400052</v>
      </c>
      <c r="M182" s="19" t="s">
        <v>101</v>
      </c>
      <c r="N182" s="21" t="n">
        <v>35986</v>
      </c>
      <c r="O182" s="21" t="n">
        <v>20.8931271</v>
      </c>
      <c r="P182" s="19" t="s">
        <v>101</v>
      </c>
      <c r="Q182" s="21" t="n">
        <v>35986</v>
      </c>
      <c r="R182" s="21" t="n">
        <v>33.9680000000008</v>
      </c>
      <c r="S182" s="19" t="s">
        <v>101</v>
      </c>
      <c r="T182" s="21" t="n">
        <v>35986</v>
      </c>
      <c r="U182" s="21" t="n">
        <v>1.9497586</v>
      </c>
      <c r="V182" s="19" t="s">
        <v>101</v>
      </c>
      <c r="W182" s="21" t="n">
        <v>35986</v>
      </c>
      <c r="X182" s="21" t="n">
        <v>1.9972813</v>
      </c>
      <c r="Y182" s="23" t="s">
        <v>101</v>
      </c>
      <c r="Z182" s="23" t="n">
        <v>35986</v>
      </c>
      <c r="AA182" s="21" t="n">
        <v>55.9326138</v>
      </c>
      <c r="AB182" s="23" t="s">
        <v>81</v>
      </c>
      <c r="AC182" s="23" t="n">
        <v>72049</v>
      </c>
      <c r="AD182" s="21" t="n">
        <v>300.2392516</v>
      </c>
      <c r="AE182" s="23" t="s">
        <v>81</v>
      </c>
      <c r="AF182" s="23" t="n">
        <v>35986</v>
      </c>
      <c r="AG182" s="21" t="n">
        <v>300.0513793</v>
      </c>
      <c r="AH182" s="31" t="s">
        <v>81</v>
      </c>
      <c r="AI182" s="31" t="n">
        <v>35986</v>
      </c>
      <c r="AJ182" s="31" t="n">
        <v>137.3902077</v>
      </c>
      <c r="AK182" s="31" t="s">
        <v>81</v>
      </c>
      <c r="AL182" s="31" t="n">
        <v>35986</v>
      </c>
      <c r="AM182" s="31" t="n">
        <v>143.220036</v>
      </c>
      <c r="AN182" s="31" t="s">
        <v>81</v>
      </c>
      <c r="AO182" s="31" t="n">
        <v>35986</v>
      </c>
      <c r="AP182" s="31" t="n">
        <v>165.0883445</v>
      </c>
      <c r="AQ182" s="31" t="s">
        <v>81</v>
      </c>
      <c r="AR182" s="31" t="n">
        <v>35986</v>
      </c>
      <c r="AS182" s="31" t="n">
        <v>73.8964966</v>
      </c>
      <c r="AT182" s="31" t="s">
        <v>81</v>
      </c>
      <c r="AU182" s="31" t="n">
        <v>35986</v>
      </c>
      <c r="AV182" s="31" t="n">
        <v>73.7147561</v>
      </c>
      <c r="AW182" s="31" t="s">
        <v>81</v>
      </c>
      <c r="AX182" s="31" t="n">
        <v>35986</v>
      </c>
      <c r="AY182" s="31" t="n">
        <v>72.7927753</v>
      </c>
      <c r="AZ182" s="23" t="s">
        <v>101</v>
      </c>
      <c r="BA182" s="23" t="n">
        <v>35986</v>
      </c>
      <c r="BB182" s="21" t="n">
        <v>62.2520196</v>
      </c>
      <c r="BC182" s="19" t="s">
        <v>101</v>
      </c>
      <c r="BD182" s="21" t="n">
        <v>35986</v>
      </c>
      <c r="BE182" s="23" t="n">
        <v>164.7427564</v>
      </c>
      <c r="BF182" s="23" t="s">
        <v>101</v>
      </c>
      <c r="BG182" s="23" t="n">
        <v>35986</v>
      </c>
      <c r="BH182" s="21" t="n">
        <v>49.016942</v>
      </c>
      <c r="BI182" s="23" t="s">
        <v>80</v>
      </c>
      <c r="BJ182" s="21" t="n">
        <v>-18279</v>
      </c>
      <c r="BK182" s="23" t="n">
        <v>306.0228066</v>
      </c>
      <c r="BL182" s="23" t="s">
        <v>80</v>
      </c>
      <c r="BM182" s="23" t="n">
        <v>-18279</v>
      </c>
      <c r="BN182" s="21" t="n">
        <v>306.0904692</v>
      </c>
      <c r="BO182" s="19" t="s">
        <v>101</v>
      </c>
      <c r="BP182" s="21" t="n">
        <v>35986</v>
      </c>
      <c r="BQ182" s="21" t="n">
        <v>5.15200000000004</v>
      </c>
      <c r="BR182" s="25" t="s">
        <v>101</v>
      </c>
      <c r="BS182" s="21" t="n">
        <v>35986</v>
      </c>
      <c r="BT182" s="21" t="n">
        <v>10.8124344</v>
      </c>
      <c r="BU182" s="25" t="s">
        <v>101</v>
      </c>
      <c r="BV182" s="21" t="n">
        <v>35986</v>
      </c>
      <c r="BW182" s="21" t="n">
        <v>3.703068</v>
      </c>
      <c r="BX182" s="21" t="s">
        <v>101</v>
      </c>
      <c r="BY182" s="21" t="n">
        <v>35986</v>
      </c>
      <c r="BZ182" s="21" t="n">
        <v>3.0825223</v>
      </c>
    </row>
    <row r="183" customFormat="false" ht="15" hidden="false" customHeight="false" outlineLevel="0" collapsed="false">
      <c r="A183" s="27" t="s">
        <v>264</v>
      </c>
      <c r="B183" s="19" t="n">
        <v>26</v>
      </c>
      <c r="C183" s="21" t="n">
        <v>13</v>
      </c>
      <c r="D183" s="19" t="n">
        <v>42</v>
      </c>
      <c r="E183" s="21" t="n">
        <v>20</v>
      </c>
      <c r="F183" s="19" t="n">
        <v>19</v>
      </c>
      <c r="G183" s="21" t="n">
        <v>0</v>
      </c>
      <c r="H183" s="21" t="n">
        <f aca="false">B183-PRODUCT(2,C183)</f>
        <v>0</v>
      </c>
      <c r="I183" s="21" t="n">
        <f aca="false">SUM(Table1[[#This Row],[B]],Table1[[#This Row],[Atomic Constraints]],Table1[[#This Row],[Soft Atomic Constraints]],Table1[[#This Row],[Disjunctive Constraints]],Table1[[#This Row],[Direct Successors]])</f>
        <v>94</v>
      </c>
      <c r="J183" s="19" t="s">
        <v>101</v>
      </c>
      <c r="K183" s="21" t="n">
        <v>36955</v>
      </c>
      <c r="L183" s="21" t="n">
        <v>44.4545646</v>
      </c>
      <c r="M183" s="19" t="s">
        <v>101</v>
      </c>
      <c r="N183" s="21" t="n">
        <v>36955</v>
      </c>
      <c r="O183" s="21" t="n">
        <v>31.3197802</v>
      </c>
      <c r="P183" s="19" t="s">
        <v>101</v>
      </c>
      <c r="Q183" s="21" t="n">
        <v>36955</v>
      </c>
      <c r="R183" s="21" t="n">
        <v>1.49300000000039</v>
      </c>
      <c r="S183" s="19" t="s">
        <v>101</v>
      </c>
      <c r="T183" s="21" t="n">
        <v>36955</v>
      </c>
      <c r="U183" s="21" t="n">
        <v>2.3592439</v>
      </c>
      <c r="V183" s="19" t="s">
        <v>101</v>
      </c>
      <c r="W183" s="21" t="n">
        <v>36955</v>
      </c>
      <c r="X183" s="21" t="n">
        <v>1.5798144</v>
      </c>
      <c r="Y183" s="23" t="s">
        <v>101</v>
      </c>
      <c r="Z183" s="23" t="n">
        <v>36955</v>
      </c>
      <c r="AA183" s="21" t="n">
        <v>84.08855</v>
      </c>
      <c r="AB183" s="23" t="s">
        <v>81</v>
      </c>
      <c r="AC183" s="23" t="n">
        <v>72781</v>
      </c>
      <c r="AD183" s="21" t="n">
        <v>300.1417625</v>
      </c>
      <c r="AE183" s="23" t="s">
        <v>81</v>
      </c>
      <c r="AF183" s="23" t="n">
        <v>55178</v>
      </c>
      <c r="AG183" s="21" t="n">
        <v>300.044178</v>
      </c>
      <c r="AH183" s="31" t="s">
        <v>81</v>
      </c>
      <c r="AI183" s="31" t="n">
        <v>36955</v>
      </c>
      <c r="AJ183" s="31" t="n">
        <v>127.5768762</v>
      </c>
      <c r="AK183" s="31" t="s">
        <v>81</v>
      </c>
      <c r="AL183" s="31" t="n">
        <v>36955</v>
      </c>
      <c r="AM183" s="31" t="n">
        <v>135.2033348</v>
      </c>
      <c r="AN183" s="31" t="s">
        <v>81</v>
      </c>
      <c r="AO183" s="31" t="n">
        <v>36955</v>
      </c>
      <c r="AP183" s="31" t="n">
        <v>154.2016708</v>
      </c>
      <c r="AQ183" s="31" t="s">
        <v>81</v>
      </c>
      <c r="AR183" s="31" t="n">
        <v>36955</v>
      </c>
      <c r="AS183" s="31" t="n">
        <v>122.1395332</v>
      </c>
      <c r="AT183" s="31" t="s">
        <v>81</v>
      </c>
      <c r="AU183" s="31" t="n">
        <v>36955</v>
      </c>
      <c r="AV183" s="31" t="n">
        <v>121.8798176</v>
      </c>
      <c r="AW183" s="31" t="s">
        <v>81</v>
      </c>
      <c r="AX183" s="31" t="n">
        <v>36955</v>
      </c>
      <c r="AY183" s="31" t="n">
        <v>121.1035553</v>
      </c>
      <c r="AZ183" s="23" t="s">
        <v>101</v>
      </c>
      <c r="BA183" s="23" t="n">
        <v>36955</v>
      </c>
      <c r="BB183" s="21" t="n">
        <v>33.9422981</v>
      </c>
      <c r="BC183" s="19" t="s">
        <v>101</v>
      </c>
      <c r="BD183" s="21" t="n">
        <v>36955</v>
      </c>
      <c r="BE183" s="23" t="n">
        <v>89.9502466</v>
      </c>
      <c r="BF183" s="23" t="s">
        <v>101</v>
      </c>
      <c r="BG183" s="23" t="n">
        <v>36955</v>
      </c>
      <c r="BH183" s="21" t="n">
        <v>76.8541261</v>
      </c>
      <c r="BI183" s="23" t="s">
        <v>80</v>
      </c>
      <c r="BJ183" s="21" t="n">
        <v>-18279</v>
      </c>
      <c r="BK183" s="23" t="n">
        <v>306.0589009</v>
      </c>
      <c r="BL183" s="23" t="s">
        <v>80</v>
      </c>
      <c r="BM183" s="23" t="n">
        <v>-18279</v>
      </c>
      <c r="BN183" s="21" t="n">
        <v>306.0248912</v>
      </c>
      <c r="BO183" s="19" t="s">
        <v>101</v>
      </c>
      <c r="BP183" s="21" t="n">
        <v>36955</v>
      </c>
      <c r="BQ183" s="21" t="n">
        <v>1.39700000000084</v>
      </c>
      <c r="BR183" s="25" t="s">
        <v>101</v>
      </c>
      <c r="BS183" s="21" t="n">
        <v>36955</v>
      </c>
      <c r="BT183" s="21" t="n">
        <v>39.6483727</v>
      </c>
      <c r="BU183" s="25" t="s">
        <v>101</v>
      </c>
      <c r="BV183" s="21" t="n">
        <v>36955</v>
      </c>
      <c r="BW183" s="21" t="n">
        <v>3.2760908</v>
      </c>
      <c r="BX183" s="21" t="s">
        <v>101</v>
      </c>
      <c r="BY183" s="21" t="n">
        <v>36955</v>
      </c>
      <c r="BZ183" s="21" t="n">
        <v>2.8690289</v>
      </c>
    </row>
    <row r="184" customFormat="false" ht="13.8" hidden="false" customHeight="false" outlineLevel="0" collapsed="false">
      <c r="A184" s="32" t="s">
        <v>265</v>
      </c>
      <c r="B184" s="19" t="n">
        <v>50</v>
      </c>
      <c r="C184" s="21" t="n">
        <v>25</v>
      </c>
      <c r="D184" s="19" t="n">
        <v>477</v>
      </c>
      <c r="E184" s="21" t="n">
        <v>28</v>
      </c>
      <c r="F184" s="19" t="n">
        <v>71</v>
      </c>
      <c r="G184" s="21" t="n">
        <v>4</v>
      </c>
      <c r="H184" s="21" t="n">
        <f aca="false">B184-PRODUCT(2,C184)</f>
        <v>0</v>
      </c>
      <c r="I184" s="21" t="n">
        <f aca="false">SUM(Table1[[#This Row],[B]],Table1[[#This Row],[Atomic Constraints]],Table1[[#This Row],[Soft Atomic Constraints]],Table1[[#This Row],[Disjunctive Constraints]],Table1[[#This Row],[Direct Successors]])</f>
        <v>605</v>
      </c>
      <c r="J184" s="19" t="s">
        <v>224</v>
      </c>
      <c r="K184" s="21" t="n">
        <v>-127551</v>
      </c>
      <c r="L184" s="21" t="n">
        <v>1.9212417</v>
      </c>
      <c r="M184" s="19" t="s">
        <v>224</v>
      </c>
      <c r="N184" s="21" t="n">
        <v>-127551</v>
      </c>
      <c r="O184" s="21" t="n">
        <v>1.9115059</v>
      </c>
      <c r="P184" s="19" t="s">
        <v>224</v>
      </c>
      <c r="Q184" s="21" t="n">
        <v>-127551</v>
      </c>
      <c r="R184" s="21" t="n">
        <v>0.0999999999985448</v>
      </c>
      <c r="S184" s="19" t="s">
        <v>224</v>
      </c>
      <c r="T184" s="21" t="n">
        <v>-127551</v>
      </c>
      <c r="U184" s="21" t="n">
        <v>1.2686843</v>
      </c>
      <c r="V184" s="19" t="s">
        <v>224</v>
      </c>
      <c r="W184" s="21" t="n">
        <v>-127551</v>
      </c>
      <c r="X184" s="21" t="n">
        <v>1.1220163</v>
      </c>
      <c r="Y184" s="23" t="s">
        <v>224</v>
      </c>
      <c r="Z184" s="23" t="n">
        <v>-127551</v>
      </c>
      <c r="AA184" s="21" t="n">
        <v>0.0464516</v>
      </c>
      <c r="AB184" s="23" t="s">
        <v>224</v>
      </c>
      <c r="AC184" s="23" t="n">
        <v>-127551</v>
      </c>
      <c r="AD184" s="21" t="n">
        <v>0.9946681</v>
      </c>
      <c r="AE184" s="23" t="s">
        <v>224</v>
      </c>
      <c r="AF184" s="23" t="n">
        <v>-127551</v>
      </c>
      <c r="AG184" s="21" t="n">
        <v>0.3465535</v>
      </c>
      <c r="AH184" s="19" t="s">
        <v>224</v>
      </c>
      <c r="AI184" s="21" t="n">
        <v>-127551</v>
      </c>
      <c r="AJ184" s="21" t="n">
        <v>4.3632777</v>
      </c>
      <c r="AK184" s="23" t="s">
        <v>224</v>
      </c>
      <c r="AL184" s="23" t="n">
        <v>-127551</v>
      </c>
      <c r="AM184" s="21" t="n">
        <v>4.5319161</v>
      </c>
      <c r="AN184" s="19" t="s">
        <v>224</v>
      </c>
      <c r="AO184" s="21" t="n">
        <v>-127551</v>
      </c>
      <c r="AP184" s="23" t="n">
        <v>4.3464397</v>
      </c>
      <c r="AQ184" s="23" t="s">
        <v>224</v>
      </c>
      <c r="AR184" s="23" t="n">
        <v>-127551</v>
      </c>
      <c r="AS184" s="21" t="n">
        <v>4.255713</v>
      </c>
      <c r="AT184" s="19" t="s">
        <v>224</v>
      </c>
      <c r="AU184" s="21" t="n">
        <v>-127551</v>
      </c>
      <c r="AV184" s="23" t="n">
        <v>4.2972706</v>
      </c>
      <c r="AW184" s="23" t="s">
        <v>224</v>
      </c>
      <c r="AX184" s="23" t="n">
        <v>-127551</v>
      </c>
      <c r="AY184" s="21" t="n">
        <v>4.5286928</v>
      </c>
      <c r="AZ184" s="23" t="s">
        <v>224</v>
      </c>
      <c r="BA184" s="23" t="n">
        <v>-127551</v>
      </c>
      <c r="BB184" s="21" t="n">
        <v>0.0949258</v>
      </c>
      <c r="BC184" s="19" t="s">
        <v>224</v>
      </c>
      <c r="BD184" s="21" t="n">
        <v>-127551</v>
      </c>
      <c r="BE184" s="23" t="n">
        <v>3.5738797</v>
      </c>
      <c r="BF184" s="23" t="s">
        <v>224</v>
      </c>
      <c r="BG184" s="23" t="n">
        <v>-127551</v>
      </c>
      <c r="BH184" s="21" t="n">
        <v>0.1819593</v>
      </c>
      <c r="BI184" s="23" t="s">
        <v>224</v>
      </c>
      <c r="BJ184" s="21" t="n">
        <v>-127551</v>
      </c>
      <c r="BK184" s="23" t="n">
        <v>5.221915</v>
      </c>
      <c r="BL184" s="23" t="s">
        <v>224</v>
      </c>
      <c r="BM184" s="23" t="n">
        <v>-127551</v>
      </c>
      <c r="BN184" s="21" t="n">
        <v>5.177938</v>
      </c>
      <c r="BO184" s="19" t="s">
        <v>224</v>
      </c>
      <c r="BP184" s="21" t="n">
        <v>-127551</v>
      </c>
      <c r="BQ184" s="21" t="n">
        <v>0.0849999999991269</v>
      </c>
      <c r="BR184" s="28" t="s">
        <v>224</v>
      </c>
      <c r="BS184" s="21" t="n">
        <v>-127551</v>
      </c>
      <c r="BT184" s="21" t="n">
        <v>1.8539522</v>
      </c>
      <c r="BU184" s="28" t="s">
        <v>224</v>
      </c>
      <c r="BV184" s="21" t="n">
        <v>-127551</v>
      </c>
      <c r="BW184" s="21" t="n">
        <v>2.5902976</v>
      </c>
      <c r="BX184" s="21" t="s">
        <v>224</v>
      </c>
      <c r="BY184" s="21" t="n">
        <v>-127551</v>
      </c>
      <c r="BZ184" s="21" t="n">
        <v>2.82199</v>
      </c>
    </row>
    <row r="185" customFormat="false" ht="15" hidden="false" customHeight="false" outlineLevel="0" collapsed="false">
      <c r="A185" s="27" t="s">
        <v>266</v>
      </c>
      <c r="B185" s="19" t="n">
        <v>26</v>
      </c>
      <c r="C185" s="21" t="n">
        <v>13</v>
      </c>
      <c r="D185" s="19" t="n">
        <v>35</v>
      </c>
      <c r="E185" s="21" t="n">
        <v>19</v>
      </c>
      <c r="F185" s="19" t="n">
        <v>17</v>
      </c>
      <c r="G185" s="21" t="n">
        <v>0</v>
      </c>
      <c r="H185" s="21" t="n">
        <f aca="false">B185-PRODUCT(2,C185)</f>
        <v>0</v>
      </c>
      <c r="I185" s="21" t="n">
        <f aca="false">SUM(Table1[[#This Row],[B]],Table1[[#This Row],[Atomic Constraints]],Table1[[#This Row],[Soft Atomic Constraints]],Table1[[#This Row],[Disjunctive Constraints]],Table1[[#This Row],[Direct Successors]])</f>
        <v>84</v>
      </c>
      <c r="J185" s="19" t="s">
        <v>101</v>
      </c>
      <c r="K185" s="21" t="n">
        <v>18307</v>
      </c>
      <c r="L185" s="21" t="n">
        <v>20.0289594</v>
      </c>
      <c r="M185" s="19" t="s">
        <v>101</v>
      </c>
      <c r="N185" s="21" t="n">
        <v>18307</v>
      </c>
      <c r="O185" s="21" t="n">
        <v>11.187897</v>
      </c>
      <c r="P185" s="19" t="s">
        <v>101</v>
      </c>
      <c r="Q185" s="21" t="n">
        <v>18307</v>
      </c>
      <c r="R185" s="21" t="n">
        <v>0.200000000000728</v>
      </c>
      <c r="S185" s="19" t="s">
        <v>101</v>
      </c>
      <c r="T185" s="21" t="n">
        <v>18307</v>
      </c>
      <c r="U185" s="21" t="n">
        <v>2.183004</v>
      </c>
      <c r="V185" s="19" t="s">
        <v>101</v>
      </c>
      <c r="W185" s="21" t="n">
        <v>18307</v>
      </c>
      <c r="X185" s="21" t="n">
        <v>2.0803792</v>
      </c>
      <c r="Y185" s="23" t="s">
        <v>101</v>
      </c>
      <c r="Z185" s="23" t="n">
        <v>18307</v>
      </c>
      <c r="AA185" s="21" t="n">
        <v>66.9836639</v>
      </c>
      <c r="AB185" s="23" t="s">
        <v>81</v>
      </c>
      <c r="AC185" s="23" t="n">
        <v>53461</v>
      </c>
      <c r="AD185" s="21" t="n">
        <v>300.1926444</v>
      </c>
      <c r="AE185" s="23" t="s">
        <v>81</v>
      </c>
      <c r="AF185" s="23" t="n">
        <v>18307</v>
      </c>
      <c r="AG185" s="21" t="n">
        <v>300.0455011</v>
      </c>
      <c r="AH185" s="31" t="s">
        <v>81</v>
      </c>
      <c r="AI185" s="31" t="n">
        <v>18307</v>
      </c>
      <c r="AJ185" s="31" t="n">
        <v>137.1413391</v>
      </c>
      <c r="AK185" s="31" t="s">
        <v>81</v>
      </c>
      <c r="AL185" s="31" t="n">
        <v>18307</v>
      </c>
      <c r="AM185" s="31" t="n">
        <v>144.3237942</v>
      </c>
      <c r="AN185" s="31" t="s">
        <v>81</v>
      </c>
      <c r="AO185" s="31" t="n">
        <v>18307</v>
      </c>
      <c r="AP185" s="31" t="n">
        <v>135.1889105</v>
      </c>
      <c r="AQ185" s="31" t="s">
        <v>81</v>
      </c>
      <c r="AR185" s="31" t="n">
        <v>18307</v>
      </c>
      <c r="AS185" s="31" t="n">
        <v>113.6356081</v>
      </c>
      <c r="AT185" s="31" t="s">
        <v>81</v>
      </c>
      <c r="AU185" s="31" t="n">
        <v>18307</v>
      </c>
      <c r="AV185" s="31" t="n">
        <v>112.6924164</v>
      </c>
      <c r="AW185" s="31" t="s">
        <v>81</v>
      </c>
      <c r="AX185" s="31" t="n">
        <v>18307</v>
      </c>
      <c r="AY185" s="31" t="n">
        <v>113.7985119</v>
      </c>
      <c r="AZ185" s="23" t="s">
        <v>101</v>
      </c>
      <c r="BA185" s="23" t="n">
        <v>18307</v>
      </c>
      <c r="BB185" s="21" t="n">
        <v>38.33584</v>
      </c>
      <c r="BC185" s="19" t="s">
        <v>101</v>
      </c>
      <c r="BD185" s="21" t="n">
        <v>18307</v>
      </c>
      <c r="BE185" s="23" t="n">
        <v>181.4837754</v>
      </c>
      <c r="BF185" s="23" t="s">
        <v>101</v>
      </c>
      <c r="BG185" s="23" t="n">
        <v>18307</v>
      </c>
      <c r="BH185" s="21" t="n">
        <v>11.8081058</v>
      </c>
      <c r="BI185" s="23" t="s">
        <v>80</v>
      </c>
      <c r="BJ185" s="21" t="n">
        <v>-18279</v>
      </c>
      <c r="BK185" s="23" t="n">
        <v>306.0339614</v>
      </c>
      <c r="BL185" s="23" t="s">
        <v>80</v>
      </c>
      <c r="BM185" s="23" t="n">
        <v>-18279</v>
      </c>
      <c r="BN185" s="21" t="n">
        <v>306.0201112</v>
      </c>
      <c r="BO185" s="19" t="s">
        <v>101</v>
      </c>
      <c r="BP185" s="21" t="n">
        <v>18307</v>
      </c>
      <c r="BQ185" s="21" t="n">
        <v>0.615000000001601</v>
      </c>
      <c r="BR185" s="25" t="s">
        <v>101</v>
      </c>
      <c r="BS185" s="21" t="n">
        <v>18307</v>
      </c>
      <c r="BT185" s="21" t="n">
        <v>85.6441901</v>
      </c>
      <c r="BU185" s="25" t="s">
        <v>101</v>
      </c>
      <c r="BV185" s="21" t="n">
        <v>18307</v>
      </c>
      <c r="BW185" s="21" t="n">
        <v>4.9206006</v>
      </c>
      <c r="BX185" s="21" t="s">
        <v>101</v>
      </c>
      <c r="BY185" s="21" t="n">
        <v>18307</v>
      </c>
      <c r="BZ185" s="21" t="n">
        <v>2.7581285</v>
      </c>
    </row>
    <row r="186" customFormat="false" ht="15" hidden="false" customHeight="false" outlineLevel="0" collapsed="false">
      <c r="A186" s="27" t="s">
        <v>267</v>
      </c>
      <c r="B186" s="19" t="n">
        <v>26</v>
      </c>
      <c r="C186" s="21" t="n">
        <v>13</v>
      </c>
      <c r="D186" s="19" t="n">
        <v>37</v>
      </c>
      <c r="E186" s="21" t="n">
        <v>19</v>
      </c>
      <c r="F186" s="19" t="n">
        <v>16</v>
      </c>
      <c r="G186" s="21" t="n">
        <v>0</v>
      </c>
      <c r="H186" s="21" t="n">
        <f aca="false">B186-PRODUCT(2,C186)</f>
        <v>0</v>
      </c>
      <c r="I186" s="21" t="n">
        <f aca="false">SUM(Table1[[#This Row],[B]],Table1[[#This Row],[Atomic Constraints]],Table1[[#This Row],[Soft Atomic Constraints]],Table1[[#This Row],[Disjunctive Constraints]],Table1[[#This Row],[Direct Successors]])</f>
        <v>85</v>
      </c>
      <c r="J186" s="19" t="s">
        <v>101</v>
      </c>
      <c r="K186" s="21" t="n">
        <v>18307</v>
      </c>
      <c r="L186" s="21" t="n">
        <v>27.2558974</v>
      </c>
      <c r="M186" s="19" t="s">
        <v>101</v>
      </c>
      <c r="N186" s="21" t="n">
        <v>18307</v>
      </c>
      <c r="O186" s="21" t="n">
        <v>11.9866775</v>
      </c>
      <c r="P186" s="19" t="s">
        <v>101</v>
      </c>
      <c r="Q186" s="21" t="n">
        <v>18307</v>
      </c>
      <c r="R186" s="21" t="n">
        <v>0.824000000000524</v>
      </c>
      <c r="S186" s="19" t="s">
        <v>101</v>
      </c>
      <c r="T186" s="21" t="n">
        <v>18307</v>
      </c>
      <c r="U186" s="21" t="n">
        <v>2.4394166</v>
      </c>
      <c r="V186" s="19" t="s">
        <v>101</v>
      </c>
      <c r="W186" s="21" t="n">
        <v>18307</v>
      </c>
      <c r="X186" s="21" t="n">
        <v>1.5501089</v>
      </c>
      <c r="Y186" s="23" t="s">
        <v>101</v>
      </c>
      <c r="Z186" s="23" t="n">
        <v>18307</v>
      </c>
      <c r="AA186" s="21" t="n">
        <v>13.840806</v>
      </c>
      <c r="AB186" s="23" t="s">
        <v>81</v>
      </c>
      <c r="AC186" s="23" t="n">
        <v>35857</v>
      </c>
      <c r="AD186" s="21" t="n">
        <v>300.1860895</v>
      </c>
      <c r="AE186" s="23" t="s">
        <v>81</v>
      </c>
      <c r="AF186" s="23" t="n">
        <v>18307</v>
      </c>
      <c r="AG186" s="21" t="n">
        <v>300.0465038</v>
      </c>
      <c r="AH186" s="31" t="s">
        <v>81</v>
      </c>
      <c r="AI186" s="31" t="n">
        <v>18307</v>
      </c>
      <c r="AJ186" s="31" t="n">
        <v>129.455968</v>
      </c>
      <c r="AK186" s="31" t="s">
        <v>81</v>
      </c>
      <c r="AL186" s="31" t="n">
        <v>18307</v>
      </c>
      <c r="AM186" s="31" t="n">
        <v>137.1507282</v>
      </c>
      <c r="AN186" s="31" t="s">
        <v>81</v>
      </c>
      <c r="AO186" s="31" t="n">
        <v>18307</v>
      </c>
      <c r="AP186" s="31" t="n">
        <v>128.2740368</v>
      </c>
      <c r="AQ186" s="31" t="s">
        <v>81</v>
      </c>
      <c r="AR186" s="31" t="n">
        <v>18307</v>
      </c>
      <c r="AS186" s="31" t="n">
        <v>104.7185158</v>
      </c>
      <c r="AT186" s="31" t="s">
        <v>81</v>
      </c>
      <c r="AU186" s="31" t="n">
        <v>18307</v>
      </c>
      <c r="AV186" s="31" t="n">
        <v>103.309191</v>
      </c>
      <c r="AW186" s="31" t="s">
        <v>81</v>
      </c>
      <c r="AX186" s="31" t="n">
        <v>18307</v>
      </c>
      <c r="AY186" s="31" t="n">
        <v>103.0526606</v>
      </c>
      <c r="AZ186" s="23" t="s">
        <v>101</v>
      </c>
      <c r="BA186" s="23" t="n">
        <v>18307</v>
      </c>
      <c r="BB186" s="21" t="n">
        <v>14.0934083</v>
      </c>
      <c r="BC186" s="19" t="s">
        <v>101</v>
      </c>
      <c r="BD186" s="21" t="n">
        <v>18307</v>
      </c>
      <c r="BE186" s="23" t="n">
        <v>96.8770898</v>
      </c>
      <c r="BF186" s="23" t="s">
        <v>101</v>
      </c>
      <c r="BG186" s="23" t="n">
        <v>18307</v>
      </c>
      <c r="BH186" s="21" t="n">
        <v>17.5980304</v>
      </c>
      <c r="BI186" s="23" t="s">
        <v>80</v>
      </c>
      <c r="BJ186" s="21" t="n">
        <v>-18279</v>
      </c>
      <c r="BK186" s="23" t="n">
        <v>301.0099804</v>
      </c>
      <c r="BL186" s="23" t="s">
        <v>80</v>
      </c>
      <c r="BM186" s="23" t="n">
        <v>-18279</v>
      </c>
      <c r="BN186" s="21" t="n">
        <v>306.0313795</v>
      </c>
      <c r="BO186" s="19" t="s">
        <v>101</v>
      </c>
      <c r="BP186" s="21" t="n">
        <v>18307</v>
      </c>
      <c r="BQ186" s="21" t="n">
        <v>0.442999999999302</v>
      </c>
      <c r="BR186" s="25" t="s">
        <v>101</v>
      </c>
      <c r="BS186" s="21" t="n">
        <v>18307</v>
      </c>
      <c r="BT186" s="21" t="n">
        <v>75.0147284</v>
      </c>
      <c r="BU186" s="25" t="s">
        <v>101</v>
      </c>
      <c r="BV186" s="21" t="n">
        <v>18307</v>
      </c>
      <c r="BW186" s="21" t="n">
        <v>4.2283965</v>
      </c>
      <c r="BX186" s="21" t="s">
        <v>101</v>
      </c>
      <c r="BY186" s="21" t="n">
        <v>18307</v>
      </c>
      <c r="BZ186" s="21" t="n">
        <v>2.7319977</v>
      </c>
    </row>
    <row r="187" customFormat="false" ht="15" hidden="false" customHeight="false" outlineLevel="0" collapsed="false">
      <c r="A187" s="27" t="s">
        <v>268</v>
      </c>
      <c r="B187" s="19" t="n">
        <v>26</v>
      </c>
      <c r="C187" s="21" t="n">
        <v>13</v>
      </c>
      <c r="D187" s="19" t="n">
        <v>91</v>
      </c>
      <c r="E187" s="21" t="n">
        <v>15</v>
      </c>
      <c r="F187" s="19" t="n">
        <v>9</v>
      </c>
      <c r="G187" s="21" t="n">
        <v>0</v>
      </c>
      <c r="H187" s="21" t="n">
        <f aca="false">B187-PRODUCT(2,C187)</f>
        <v>0</v>
      </c>
      <c r="I187" s="21" t="n">
        <f aca="false">SUM(Table1[[#This Row],[B]],Table1[[#This Row],[Atomic Constraints]],Table1[[#This Row],[Soft Atomic Constraints]],Table1[[#This Row],[Disjunctive Constraints]],Table1[[#This Row],[Direct Successors]])</f>
        <v>128</v>
      </c>
      <c r="J187" s="19" t="s">
        <v>101</v>
      </c>
      <c r="K187" s="21" t="n">
        <v>1</v>
      </c>
      <c r="L187" s="21" t="n">
        <v>1.1066836</v>
      </c>
      <c r="M187" s="19" t="s">
        <v>101</v>
      </c>
      <c r="N187" s="21" t="n">
        <v>1</v>
      </c>
      <c r="O187" s="21" t="n">
        <v>1.5009368</v>
      </c>
      <c r="P187" s="19" t="s">
        <v>101</v>
      </c>
      <c r="Q187" s="21" t="n">
        <v>1</v>
      </c>
      <c r="R187" s="21" t="n">
        <v>0.26299999999901</v>
      </c>
      <c r="S187" s="19" t="s">
        <v>101</v>
      </c>
      <c r="T187" s="21" t="n">
        <v>1</v>
      </c>
      <c r="U187" s="21" t="n">
        <v>1.3066423</v>
      </c>
      <c r="V187" s="19" t="s">
        <v>101</v>
      </c>
      <c r="W187" s="21" t="n">
        <v>1</v>
      </c>
      <c r="X187" s="21" t="n">
        <v>1.595432</v>
      </c>
      <c r="Y187" s="23" t="s">
        <v>101</v>
      </c>
      <c r="Z187" s="23" t="n">
        <v>1</v>
      </c>
      <c r="AA187" s="21" t="n">
        <v>3.1057337</v>
      </c>
      <c r="AB187" s="23" t="s">
        <v>81</v>
      </c>
      <c r="AC187" s="23" t="n">
        <v>36063</v>
      </c>
      <c r="AD187" s="21" t="n">
        <v>300.1439821</v>
      </c>
      <c r="AE187" s="23" t="s">
        <v>101</v>
      </c>
      <c r="AF187" s="23" t="n">
        <v>1</v>
      </c>
      <c r="AG187" s="21" t="n">
        <v>0.8600263</v>
      </c>
      <c r="AH187" s="31" t="s">
        <v>81</v>
      </c>
      <c r="AI187" s="31" t="n">
        <v>1</v>
      </c>
      <c r="AJ187" s="31" t="n">
        <v>43.2171974</v>
      </c>
      <c r="AK187" s="31" t="s">
        <v>81</v>
      </c>
      <c r="AL187" s="31" t="n">
        <v>1</v>
      </c>
      <c r="AM187" s="31" t="n">
        <v>44.4669453</v>
      </c>
      <c r="AN187" s="31" t="s">
        <v>81</v>
      </c>
      <c r="AO187" s="31" t="n">
        <v>1</v>
      </c>
      <c r="AP187" s="31" t="n">
        <v>52.9447413</v>
      </c>
      <c r="AQ187" s="31" t="s">
        <v>81</v>
      </c>
      <c r="AR187" s="31" t="n">
        <v>1</v>
      </c>
      <c r="AS187" s="31" t="n">
        <v>35.576264</v>
      </c>
      <c r="AT187" s="31" t="s">
        <v>81</v>
      </c>
      <c r="AU187" s="31" t="n">
        <v>1</v>
      </c>
      <c r="AV187" s="31" t="n">
        <v>35.0077417</v>
      </c>
      <c r="AW187" s="31" t="s">
        <v>81</v>
      </c>
      <c r="AX187" s="31" t="n">
        <v>1</v>
      </c>
      <c r="AY187" s="31" t="n">
        <v>35.0082509</v>
      </c>
      <c r="AZ187" s="23" t="s">
        <v>101</v>
      </c>
      <c r="BA187" s="23" t="n">
        <v>1</v>
      </c>
      <c r="BB187" s="21" t="n">
        <v>1.3961227</v>
      </c>
      <c r="BC187" s="19" t="s">
        <v>101</v>
      </c>
      <c r="BD187" s="21" t="n">
        <v>1</v>
      </c>
      <c r="BE187" s="23" t="n">
        <v>29.3572817</v>
      </c>
      <c r="BF187" s="23" t="s">
        <v>101</v>
      </c>
      <c r="BG187" s="23" t="n">
        <v>1</v>
      </c>
      <c r="BH187" s="21" t="n">
        <v>1.5202129</v>
      </c>
      <c r="BI187" s="23" t="s">
        <v>80</v>
      </c>
      <c r="BJ187" s="21" t="n">
        <v>-18279</v>
      </c>
      <c r="BK187" s="23" t="n">
        <v>306.0484599</v>
      </c>
      <c r="BL187" s="23" t="s">
        <v>80</v>
      </c>
      <c r="BM187" s="23" t="n">
        <v>-18279</v>
      </c>
      <c r="BN187" s="21" t="n">
        <v>306.1047852</v>
      </c>
      <c r="BO187" s="19" t="s">
        <v>101</v>
      </c>
      <c r="BP187" s="21" t="n">
        <v>1</v>
      </c>
      <c r="BQ187" s="21" t="n">
        <v>0.30000000000291</v>
      </c>
      <c r="BR187" s="25" t="s">
        <v>101</v>
      </c>
      <c r="BS187" s="21" t="n">
        <v>1</v>
      </c>
      <c r="BT187" s="21" t="n">
        <v>6.7862163</v>
      </c>
      <c r="BU187" s="25" t="s">
        <v>101</v>
      </c>
      <c r="BV187" s="21" t="n">
        <v>1</v>
      </c>
      <c r="BW187" s="21" t="n">
        <v>3.0785758</v>
      </c>
      <c r="BX187" s="21" t="s">
        <v>101</v>
      </c>
      <c r="BY187" s="21" t="n">
        <v>1</v>
      </c>
      <c r="BZ187" s="21" t="n">
        <v>2.7232018</v>
      </c>
    </row>
    <row r="188" customFormat="false" ht="15" hidden="false" customHeight="false" outlineLevel="0" collapsed="false">
      <c r="A188" s="27" t="s">
        <v>269</v>
      </c>
      <c r="B188" s="19" t="n">
        <v>26</v>
      </c>
      <c r="C188" s="21" t="n">
        <v>13</v>
      </c>
      <c r="D188" s="19" t="n">
        <v>35</v>
      </c>
      <c r="E188" s="21" t="n">
        <v>19</v>
      </c>
      <c r="F188" s="19" t="n">
        <v>17</v>
      </c>
      <c r="G188" s="21" t="n">
        <v>0</v>
      </c>
      <c r="H188" s="21" t="n">
        <f aca="false">B188-PRODUCT(2,C188)</f>
        <v>0</v>
      </c>
      <c r="I188" s="21" t="n">
        <f aca="false">SUM(Table1[[#This Row],[B]],Table1[[#This Row],[Atomic Constraints]],Table1[[#This Row],[Soft Atomic Constraints]],Table1[[#This Row],[Disjunctive Constraints]],Table1[[#This Row],[Direct Successors]])</f>
        <v>84</v>
      </c>
      <c r="J188" s="19" t="s">
        <v>101</v>
      </c>
      <c r="K188" s="21" t="n">
        <v>18307</v>
      </c>
      <c r="L188" s="21" t="n">
        <v>26.4474985</v>
      </c>
      <c r="M188" s="19" t="s">
        <v>101</v>
      </c>
      <c r="N188" s="21" t="n">
        <v>18307</v>
      </c>
      <c r="O188" s="21" t="n">
        <v>7.4002516</v>
      </c>
      <c r="P188" s="19" t="s">
        <v>101</v>
      </c>
      <c r="Q188" s="21" t="n">
        <v>18307</v>
      </c>
      <c r="R188" s="21" t="n">
        <v>0.201000000000931</v>
      </c>
      <c r="S188" s="19" t="s">
        <v>101</v>
      </c>
      <c r="T188" s="21" t="n">
        <v>18307</v>
      </c>
      <c r="U188" s="21" t="n">
        <v>3.0134071</v>
      </c>
      <c r="V188" s="19" t="s">
        <v>101</v>
      </c>
      <c r="W188" s="21" t="n">
        <v>18307</v>
      </c>
      <c r="X188" s="21" t="n">
        <v>1.7113517</v>
      </c>
      <c r="Y188" s="23" t="s">
        <v>101</v>
      </c>
      <c r="Z188" s="23" t="n">
        <v>18307</v>
      </c>
      <c r="AA188" s="21" t="n">
        <v>66.8085361</v>
      </c>
      <c r="AB188" s="23" t="s">
        <v>81</v>
      </c>
      <c r="AC188" s="23" t="n">
        <v>54270</v>
      </c>
      <c r="AD188" s="21" t="n">
        <v>300.1400977</v>
      </c>
      <c r="AE188" s="23" t="s">
        <v>81</v>
      </c>
      <c r="AF188" s="23" t="n">
        <v>18307</v>
      </c>
      <c r="AG188" s="21" t="n">
        <v>300.0466146</v>
      </c>
      <c r="AH188" s="31" t="s">
        <v>81</v>
      </c>
      <c r="AI188" s="31" t="n">
        <v>18307</v>
      </c>
      <c r="AJ188" s="31" t="n">
        <v>142.0756623</v>
      </c>
      <c r="AK188" s="31" t="s">
        <v>81</v>
      </c>
      <c r="AL188" s="31" t="n">
        <v>18307</v>
      </c>
      <c r="AM188" s="31" t="n">
        <v>149.3961417</v>
      </c>
      <c r="AN188" s="31" t="s">
        <v>81</v>
      </c>
      <c r="AO188" s="31" t="n">
        <v>18307</v>
      </c>
      <c r="AP188" s="31" t="n">
        <v>140.1247149</v>
      </c>
      <c r="AQ188" s="31" t="s">
        <v>81</v>
      </c>
      <c r="AR188" s="31" t="n">
        <v>18307</v>
      </c>
      <c r="AS188" s="31" t="n">
        <v>91.6215015</v>
      </c>
      <c r="AT188" s="31" t="s">
        <v>81</v>
      </c>
      <c r="AU188" s="31" t="n">
        <v>18307</v>
      </c>
      <c r="AV188" s="31" t="n">
        <v>89.5665187</v>
      </c>
      <c r="AW188" s="31" t="s">
        <v>81</v>
      </c>
      <c r="AX188" s="31" t="n">
        <v>18307</v>
      </c>
      <c r="AY188" s="31" t="n">
        <v>90.2018401</v>
      </c>
      <c r="AZ188" s="23" t="s">
        <v>101</v>
      </c>
      <c r="BA188" s="23" t="n">
        <v>18307</v>
      </c>
      <c r="BB188" s="21" t="n">
        <v>38.1497596</v>
      </c>
      <c r="BC188" s="19" t="s">
        <v>101</v>
      </c>
      <c r="BD188" s="21" t="n">
        <v>18307</v>
      </c>
      <c r="BE188" s="23" t="n">
        <v>182.0482684</v>
      </c>
      <c r="BF188" s="23" t="s">
        <v>101</v>
      </c>
      <c r="BG188" s="23" t="n">
        <v>18307</v>
      </c>
      <c r="BH188" s="21" t="n">
        <v>11.7996395</v>
      </c>
      <c r="BI188" s="23" t="s">
        <v>80</v>
      </c>
      <c r="BJ188" s="21" t="n">
        <v>-18279</v>
      </c>
      <c r="BK188" s="23" t="n">
        <v>306.0622167</v>
      </c>
      <c r="BL188" s="23" t="s">
        <v>80</v>
      </c>
      <c r="BM188" s="23" t="n">
        <v>-18279</v>
      </c>
      <c r="BN188" s="21" t="n">
        <v>306.0634578</v>
      </c>
      <c r="BO188" s="19" t="s">
        <v>101</v>
      </c>
      <c r="BP188" s="21" t="n">
        <v>18307</v>
      </c>
      <c r="BQ188" s="21" t="n">
        <v>0.608000000000175</v>
      </c>
      <c r="BR188" s="25" t="s">
        <v>101</v>
      </c>
      <c r="BS188" s="21" t="n">
        <v>18307</v>
      </c>
      <c r="BT188" s="21" t="n">
        <v>8.9119896</v>
      </c>
      <c r="BU188" s="25" t="s">
        <v>101</v>
      </c>
      <c r="BV188" s="21" t="n">
        <v>18307</v>
      </c>
      <c r="BW188" s="21" t="n">
        <v>3.4350506</v>
      </c>
      <c r="BX188" s="21" t="s">
        <v>101</v>
      </c>
      <c r="BY188" s="21" t="n">
        <v>18307</v>
      </c>
      <c r="BZ188" s="21" t="n">
        <v>2.7044952</v>
      </c>
    </row>
    <row r="189" customFormat="false" ht="15" hidden="false" customHeight="false" outlineLevel="0" collapsed="false">
      <c r="A189" s="27" t="s">
        <v>270</v>
      </c>
      <c r="B189" s="19" t="n">
        <v>26</v>
      </c>
      <c r="C189" s="21" t="n">
        <v>13</v>
      </c>
      <c r="D189" s="19" t="n">
        <v>75</v>
      </c>
      <c r="E189" s="21" t="n">
        <v>18</v>
      </c>
      <c r="F189" s="19" t="n">
        <v>16</v>
      </c>
      <c r="G189" s="21" t="n">
        <v>3</v>
      </c>
      <c r="H189" s="21" t="n">
        <f aca="false">B189-PRODUCT(2,C189)</f>
        <v>0</v>
      </c>
      <c r="I189" s="21" t="n">
        <f aca="false">SUM(Table1[[#This Row],[B]],Table1[[#This Row],[Atomic Constraints]],Table1[[#This Row],[Soft Atomic Constraints]],Table1[[#This Row],[Disjunctive Constraints]],Table1[[#This Row],[Direct Successors]])</f>
        <v>125</v>
      </c>
      <c r="J189" s="19" t="s">
        <v>101</v>
      </c>
      <c r="K189" s="21" t="n">
        <v>35886</v>
      </c>
      <c r="L189" s="21" t="n">
        <v>19.0265564</v>
      </c>
      <c r="M189" s="19" t="s">
        <v>101</v>
      </c>
      <c r="N189" s="21" t="n">
        <v>35886</v>
      </c>
      <c r="O189" s="21" t="n">
        <v>7.1666661</v>
      </c>
      <c r="P189" s="19" t="s">
        <v>101</v>
      </c>
      <c r="Q189" s="21" t="n">
        <v>35886</v>
      </c>
      <c r="R189" s="21" t="n">
        <v>6.88100000000122</v>
      </c>
      <c r="S189" s="19" t="s">
        <v>101</v>
      </c>
      <c r="T189" s="21" t="n">
        <v>35886</v>
      </c>
      <c r="U189" s="21" t="n">
        <v>1.9223679</v>
      </c>
      <c r="V189" s="19" t="s">
        <v>101</v>
      </c>
      <c r="W189" s="21" t="n">
        <v>35886</v>
      </c>
      <c r="X189" s="21" t="n">
        <v>1.3586065</v>
      </c>
      <c r="Y189" s="23" t="s">
        <v>101</v>
      </c>
      <c r="Z189" s="23" t="n">
        <v>35886</v>
      </c>
      <c r="AA189" s="21" t="n">
        <v>24.9200692</v>
      </c>
      <c r="AB189" s="23" t="s">
        <v>81</v>
      </c>
      <c r="AC189" s="23" t="n">
        <v>35888</v>
      </c>
      <c r="AD189" s="21" t="n">
        <v>300.1947811</v>
      </c>
      <c r="AE189" s="23" t="s">
        <v>101</v>
      </c>
      <c r="AF189" s="23" t="n">
        <v>35886</v>
      </c>
      <c r="AG189" s="21" t="n">
        <v>12.0788093</v>
      </c>
      <c r="AH189" s="31" t="s">
        <v>81</v>
      </c>
      <c r="AI189" s="31" t="n">
        <v>35886</v>
      </c>
      <c r="AJ189" s="31" t="n">
        <v>74.930113</v>
      </c>
      <c r="AK189" s="31" t="s">
        <v>81</v>
      </c>
      <c r="AL189" s="31" t="n">
        <v>35886</v>
      </c>
      <c r="AM189" s="31" t="n">
        <v>78.475254</v>
      </c>
      <c r="AN189" s="31" t="s">
        <v>81</v>
      </c>
      <c r="AO189" s="31" t="n">
        <v>35886</v>
      </c>
      <c r="AP189" s="31" t="n">
        <v>97.8677812</v>
      </c>
      <c r="AQ189" s="31" t="s">
        <v>81</v>
      </c>
      <c r="AR189" s="31" t="n">
        <v>35886</v>
      </c>
      <c r="AS189" s="31" t="n">
        <v>73.5159262</v>
      </c>
      <c r="AT189" s="31" t="s">
        <v>81</v>
      </c>
      <c r="AU189" s="31" t="n">
        <v>35886</v>
      </c>
      <c r="AV189" s="31" t="n">
        <v>72.4351611</v>
      </c>
      <c r="AW189" s="31" t="s">
        <v>81</v>
      </c>
      <c r="AX189" s="31" t="n">
        <v>35886</v>
      </c>
      <c r="AY189" s="31" t="n">
        <v>72.8401055</v>
      </c>
      <c r="AZ189" s="23" t="s">
        <v>101</v>
      </c>
      <c r="BA189" s="23" t="n">
        <v>35886</v>
      </c>
      <c r="BB189" s="21" t="n">
        <v>28.6832483</v>
      </c>
      <c r="BC189" s="19" t="s">
        <v>101</v>
      </c>
      <c r="BD189" s="21" t="n">
        <v>35886</v>
      </c>
      <c r="BE189" s="23" t="n">
        <v>67.9804578</v>
      </c>
      <c r="BF189" s="23" t="s">
        <v>101</v>
      </c>
      <c r="BG189" s="23" t="n">
        <v>35886</v>
      </c>
      <c r="BH189" s="21" t="n">
        <v>12.0198367</v>
      </c>
      <c r="BI189" s="23" t="s">
        <v>80</v>
      </c>
      <c r="BJ189" s="21" t="n">
        <v>-18279</v>
      </c>
      <c r="BK189" s="23" t="n">
        <v>306.0458404</v>
      </c>
      <c r="BL189" s="23" t="s">
        <v>80</v>
      </c>
      <c r="BM189" s="23" t="n">
        <v>-18279</v>
      </c>
      <c r="BN189" s="21" t="n">
        <v>306.0014677</v>
      </c>
      <c r="BO189" s="19" t="s">
        <v>101</v>
      </c>
      <c r="BP189" s="21" t="n">
        <v>35886</v>
      </c>
      <c r="BQ189" s="21" t="n">
        <v>6.91100000000006</v>
      </c>
      <c r="BR189" s="25" t="s">
        <v>101</v>
      </c>
      <c r="BS189" s="21" t="n">
        <v>35886</v>
      </c>
      <c r="BT189" s="21" t="n">
        <v>2.4758615</v>
      </c>
      <c r="BU189" s="25" t="s">
        <v>101</v>
      </c>
      <c r="BV189" s="21" t="n">
        <v>35886</v>
      </c>
      <c r="BW189" s="21" t="n">
        <v>3.4627717</v>
      </c>
      <c r="BX189" s="21" t="s">
        <v>101</v>
      </c>
      <c r="BY189" s="21" t="n">
        <v>35886</v>
      </c>
      <c r="BZ189" s="21" t="n">
        <v>2.702479</v>
      </c>
    </row>
    <row r="190" customFormat="false" ht="15" hidden="false" customHeight="false" outlineLevel="0" collapsed="false">
      <c r="A190" s="27" t="s">
        <v>271</v>
      </c>
      <c r="B190" s="19" t="n">
        <v>26</v>
      </c>
      <c r="C190" s="21" t="n">
        <v>13</v>
      </c>
      <c r="D190" s="19" t="n">
        <v>90</v>
      </c>
      <c r="E190" s="21" t="n">
        <v>15</v>
      </c>
      <c r="F190" s="19" t="n">
        <v>2</v>
      </c>
      <c r="G190" s="21" t="n">
        <v>0</v>
      </c>
      <c r="H190" s="21" t="n">
        <f aca="false">B190-PRODUCT(2,C190)</f>
        <v>0</v>
      </c>
      <c r="I190" s="21" t="n">
        <f aca="false">SUM(Table1[[#This Row],[B]],Table1[[#This Row],[Atomic Constraints]],Table1[[#This Row],[Soft Atomic Constraints]],Table1[[#This Row],[Disjunctive Constraints]],Table1[[#This Row],[Direct Successors]])</f>
        <v>120</v>
      </c>
      <c r="J190" s="19" t="s">
        <v>101</v>
      </c>
      <c r="K190" s="21" t="n">
        <v>1</v>
      </c>
      <c r="L190" s="21" t="n">
        <v>1.1009864</v>
      </c>
      <c r="M190" s="19" t="s">
        <v>101</v>
      </c>
      <c r="N190" s="21" t="n">
        <v>1</v>
      </c>
      <c r="O190" s="21" t="n">
        <v>1.5733477</v>
      </c>
      <c r="P190" s="19" t="s">
        <v>101</v>
      </c>
      <c r="Q190" s="21" t="n">
        <v>1</v>
      </c>
      <c r="R190" s="21" t="n">
        <v>0.202999999997701</v>
      </c>
      <c r="S190" s="19" t="s">
        <v>101</v>
      </c>
      <c r="T190" s="21" t="n">
        <v>1</v>
      </c>
      <c r="U190" s="21" t="n">
        <v>1.0193065</v>
      </c>
      <c r="V190" s="19" t="s">
        <v>101</v>
      </c>
      <c r="W190" s="21" t="n">
        <v>1</v>
      </c>
      <c r="X190" s="21" t="n">
        <v>1.5938199</v>
      </c>
      <c r="Y190" s="23" t="s">
        <v>101</v>
      </c>
      <c r="Z190" s="23" t="n">
        <v>1</v>
      </c>
      <c r="AA190" s="21" t="n">
        <v>4.6566195</v>
      </c>
      <c r="AB190" s="23" t="s">
        <v>101</v>
      </c>
      <c r="AC190" s="23" t="n">
        <v>1</v>
      </c>
      <c r="AD190" s="21" t="n">
        <v>235.9989573</v>
      </c>
      <c r="AE190" s="23" t="s">
        <v>101</v>
      </c>
      <c r="AF190" s="23" t="n">
        <v>1</v>
      </c>
      <c r="AG190" s="21" t="n">
        <v>0.8419068</v>
      </c>
      <c r="AH190" s="31" t="s">
        <v>81</v>
      </c>
      <c r="AI190" s="31" t="n">
        <v>1</v>
      </c>
      <c r="AJ190" s="31" t="n">
        <v>30.0894929</v>
      </c>
      <c r="AK190" s="31" t="s">
        <v>81</v>
      </c>
      <c r="AL190" s="31" t="n">
        <v>1</v>
      </c>
      <c r="AM190" s="31" t="n">
        <v>31.6993632</v>
      </c>
      <c r="AN190" s="31" t="s">
        <v>81</v>
      </c>
      <c r="AO190" s="31" t="n">
        <v>1</v>
      </c>
      <c r="AP190" s="31" t="n">
        <v>37.6209771</v>
      </c>
      <c r="AQ190" s="31" t="s">
        <v>81</v>
      </c>
      <c r="AR190" s="31" t="n">
        <v>1</v>
      </c>
      <c r="AS190" s="31" t="n">
        <v>39.1102048</v>
      </c>
      <c r="AT190" s="31" t="s">
        <v>81</v>
      </c>
      <c r="AU190" s="31" t="n">
        <v>1</v>
      </c>
      <c r="AV190" s="31" t="n">
        <v>38.75025</v>
      </c>
      <c r="AW190" s="31" t="s">
        <v>81</v>
      </c>
      <c r="AX190" s="31" t="n">
        <v>1</v>
      </c>
      <c r="AY190" s="31" t="n">
        <v>38.5750201</v>
      </c>
      <c r="AZ190" s="23" t="s">
        <v>101</v>
      </c>
      <c r="BA190" s="23" t="n">
        <v>1</v>
      </c>
      <c r="BB190" s="21" t="n">
        <v>1.8188874</v>
      </c>
      <c r="BC190" s="19" t="s">
        <v>101</v>
      </c>
      <c r="BD190" s="21" t="n">
        <v>1</v>
      </c>
      <c r="BE190" s="23" t="n">
        <v>30.232796</v>
      </c>
      <c r="BF190" s="23" t="s">
        <v>101</v>
      </c>
      <c r="BG190" s="23" t="n">
        <v>1</v>
      </c>
      <c r="BH190" s="21" t="n">
        <v>2.9030444</v>
      </c>
      <c r="BI190" s="23" t="s">
        <v>80</v>
      </c>
      <c r="BJ190" s="21" t="n">
        <v>-18279</v>
      </c>
      <c r="BK190" s="23" t="n">
        <v>306.0350339</v>
      </c>
      <c r="BL190" s="23" t="s">
        <v>80</v>
      </c>
      <c r="BM190" s="23" t="n">
        <v>-18279</v>
      </c>
      <c r="BN190" s="21" t="n">
        <v>306.0590095</v>
      </c>
      <c r="BO190" s="19" t="s">
        <v>101</v>
      </c>
      <c r="BP190" s="21" t="n">
        <v>1</v>
      </c>
      <c r="BQ190" s="21" t="n">
        <v>0.254000000000815</v>
      </c>
      <c r="BR190" s="25" t="s">
        <v>101</v>
      </c>
      <c r="BS190" s="21" t="n">
        <v>1</v>
      </c>
      <c r="BT190" s="21" t="n">
        <v>34.4093128</v>
      </c>
      <c r="BU190" s="25" t="s">
        <v>101</v>
      </c>
      <c r="BV190" s="21" t="n">
        <v>1</v>
      </c>
      <c r="BW190" s="21" t="n">
        <v>2.837417</v>
      </c>
      <c r="BX190" s="21" t="s">
        <v>101</v>
      </c>
      <c r="BY190" s="21" t="n">
        <v>1</v>
      </c>
      <c r="BZ190" s="21" t="n">
        <v>2.7008948</v>
      </c>
    </row>
    <row r="191" customFormat="false" ht="15" hidden="false" customHeight="false" outlineLevel="0" collapsed="false">
      <c r="A191" s="27" t="s">
        <v>272</v>
      </c>
      <c r="B191" s="19" t="n">
        <v>0</v>
      </c>
      <c r="C191" s="21" t="n">
        <v>0</v>
      </c>
      <c r="D191" s="19" t="n">
        <v>0</v>
      </c>
      <c r="E191" s="21" t="n">
        <v>0</v>
      </c>
      <c r="F191" s="19" t="n">
        <v>0</v>
      </c>
      <c r="G191" s="21" t="n">
        <v>0</v>
      </c>
      <c r="H191" s="21" t="n">
        <f aca="false">B191-PRODUCT(2,C191)</f>
        <v>0</v>
      </c>
      <c r="I191" s="21" t="n">
        <f aca="false">SUM(Table1[[#This Row],[B]],Table1[[#This Row],[Atomic Constraints]],Table1[[#This Row],[Soft Atomic Constraints]],Table1[[#This Row],[Disjunctive Constraints]],Table1[[#This Row],[Direct Successors]])</f>
        <v>0</v>
      </c>
      <c r="J191" s="19" t="s">
        <v>95</v>
      </c>
      <c r="K191" s="21" t="n">
        <v>-1</v>
      </c>
      <c r="L191" s="21" t="n">
        <v>2.0603101</v>
      </c>
      <c r="M191" s="19" t="s">
        <v>95</v>
      </c>
      <c r="N191" s="21" t="n">
        <v>-1</v>
      </c>
      <c r="O191" s="21" t="n">
        <v>2.5363188</v>
      </c>
      <c r="P191" s="19" t="s">
        <v>101</v>
      </c>
      <c r="Q191" s="21" t="n">
        <v>0</v>
      </c>
      <c r="R191" s="21" t="n">
        <v>0.0180000000000291</v>
      </c>
      <c r="S191" s="19" t="s">
        <v>95</v>
      </c>
      <c r="T191" s="21" t="n">
        <v>-1</v>
      </c>
      <c r="U191" s="21" t="n">
        <v>1.9628161</v>
      </c>
      <c r="V191" s="19" t="s">
        <v>95</v>
      </c>
      <c r="W191" s="21" t="n">
        <v>-1</v>
      </c>
      <c r="X191" s="21" t="n">
        <v>1.751841</v>
      </c>
      <c r="Y191" s="23" t="s">
        <v>101</v>
      </c>
      <c r="Z191" s="23" t="n">
        <v>0</v>
      </c>
      <c r="AA191" s="21" t="n">
        <v>0.0055885</v>
      </c>
      <c r="AB191" s="23" t="s">
        <v>101</v>
      </c>
      <c r="AC191" s="23" t="n">
        <v>0</v>
      </c>
      <c r="AD191" s="21" t="n">
        <v>0.087925</v>
      </c>
      <c r="AE191" s="23" t="s">
        <v>101</v>
      </c>
      <c r="AF191" s="23" t="n">
        <v>0</v>
      </c>
      <c r="AG191" s="21" t="n">
        <v>0.0010499</v>
      </c>
      <c r="AH191" s="19" t="s">
        <v>95</v>
      </c>
      <c r="AI191" s="21" t="n">
        <v>-1</v>
      </c>
      <c r="AJ191" s="21" t="n">
        <v>0.0437111</v>
      </c>
      <c r="AK191" s="23" t="s">
        <v>95</v>
      </c>
      <c r="AL191" s="23" t="n">
        <v>-1</v>
      </c>
      <c r="AM191" s="21" t="n">
        <v>0.0516903</v>
      </c>
      <c r="AN191" s="19" t="s">
        <v>95</v>
      </c>
      <c r="AO191" s="21" t="n">
        <v>-1</v>
      </c>
      <c r="AP191" s="23" t="n">
        <v>0.0561411</v>
      </c>
      <c r="AQ191" s="23" t="s">
        <v>95</v>
      </c>
      <c r="AR191" s="23" t="n">
        <v>-1</v>
      </c>
      <c r="AS191" s="21" t="n">
        <v>0.05857</v>
      </c>
      <c r="AT191" s="19" t="s">
        <v>95</v>
      </c>
      <c r="AU191" s="21" t="n">
        <v>-1</v>
      </c>
      <c r="AV191" s="23" t="n">
        <v>0.0504308</v>
      </c>
      <c r="AW191" s="23" t="s">
        <v>95</v>
      </c>
      <c r="AX191" s="23" t="n">
        <v>-1</v>
      </c>
      <c r="AY191" s="21" t="n">
        <v>0.0473988</v>
      </c>
      <c r="AZ191" s="23" t="s">
        <v>224</v>
      </c>
      <c r="BA191" s="23" t="n">
        <v>-1</v>
      </c>
      <c r="BB191" s="21" t="n">
        <v>0.0138663</v>
      </c>
      <c r="BC191" s="19" t="s">
        <v>224</v>
      </c>
      <c r="BD191" s="21" t="n">
        <v>-1</v>
      </c>
      <c r="BE191" s="23" t="n">
        <v>0.0297519</v>
      </c>
      <c r="BF191" s="23" t="s">
        <v>224</v>
      </c>
      <c r="BG191" s="23" t="n">
        <v>-1</v>
      </c>
      <c r="BH191" s="21" t="n">
        <v>0.002272</v>
      </c>
      <c r="BI191" s="33" t="s">
        <v>273</v>
      </c>
      <c r="BJ191" s="33" t="s">
        <v>273</v>
      </c>
      <c r="BK191" s="33" t="s">
        <v>273</v>
      </c>
      <c r="BL191" s="33" t="s">
        <v>273</v>
      </c>
      <c r="BM191" s="33" t="s">
        <v>273</v>
      </c>
      <c r="BN191" s="33" t="s">
        <v>273</v>
      </c>
      <c r="BO191" s="19" t="s">
        <v>101</v>
      </c>
      <c r="BP191" s="21" t="n">
        <v>0</v>
      </c>
      <c r="BQ191" s="21" t="n">
        <v>0.0190000000002328</v>
      </c>
      <c r="BR191" s="28" t="s">
        <v>95</v>
      </c>
      <c r="BS191" s="21" t="n">
        <v>-1</v>
      </c>
      <c r="BT191" s="21" t="n">
        <v>1.995325</v>
      </c>
      <c r="BU191" s="28" t="s">
        <v>95</v>
      </c>
      <c r="BV191" s="21" t="n">
        <v>-1</v>
      </c>
      <c r="BW191" s="21" t="n">
        <v>1.9459334</v>
      </c>
      <c r="BX191" s="21" t="s">
        <v>95</v>
      </c>
      <c r="BY191" s="21" t="n">
        <v>-1</v>
      </c>
      <c r="BZ191" s="21" t="n">
        <v>2.6245161</v>
      </c>
    </row>
    <row r="192" customFormat="false" ht="15" hidden="false" customHeight="false" outlineLevel="0" collapsed="false">
      <c r="A192" s="27" t="s">
        <v>274</v>
      </c>
      <c r="B192" s="19" t="n">
        <v>26</v>
      </c>
      <c r="C192" s="21" t="n">
        <v>13</v>
      </c>
      <c r="D192" s="19" t="n">
        <v>25</v>
      </c>
      <c r="E192" s="21" t="n">
        <v>19</v>
      </c>
      <c r="F192" s="19" t="n">
        <v>15</v>
      </c>
      <c r="G192" s="21" t="n">
        <v>0</v>
      </c>
      <c r="H192" s="21" t="n">
        <f aca="false">B192-PRODUCT(2,C192)</f>
        <v>0</v>
      </c>
      <c r="I192" s="21" t="n">
        <f aca="false">SUM(Table1[[#This Row],[B]],Table1[[#This Row],[Atomic Constraints]],Table1[[#This Row],[Soft Atomic Constraints]],Table1[[#This Row],[Disjunctive Constraints]],Table1[[#This Row],[Direct Successors]])</f>
        <v>72</v>
      </c>
      <c r="J192" s="19" t="s">
        <v>101</v>
      </c>
      <c r="K192" s="21" t="n">
        <v>8</v>
      </c>
      <c r="L192" s="21" t="n">
        <v>3.3486862</v>
      </c>
      <c r="M192" s="19" t="s">
        <v>101</v>
      </c>
      <c r="N192" s="21" t="n">
        <v>8</v>
      </c>
      <c r="O192" s="21" t="n">
        <v>1.5839201</v>
      </c>
      <c r="P192" s="19" t="s">
        <v>101</v>
      </c>
      <c r="Q192" s="21" t="n">
        <v>8</v>
      </c>
      <c r="R192" s="21" t="n">
        <v>0.916999999999462</v>
      </c>
      <c r="S192" s="19" t="s">
        <v>101</v>
      </c>
      <c r="T192" s="21" t="n">
        <v>8</v>
      </c>
      <c r="U192" s="21" t="n">
        <v>2.3547742</v>
      </c>
      <c r="V192" s="19" t="s">
        <v>101</v>
      </c>
      <c r="W192" s="21" t="n">
        <v>8</v>
      </c>
      <c r="X192" s="21" t="n">
        <v>1.9769895</v>
      </c>
      <c r="Y192" s="23" t="s">
        <v>101</v>
      </c>
      <c r="Z192" s="23" t="n">
        <v>8</v>
      </c>
      <c r="AA192" s="21" t="n">
        <v>4.944801</v>
      </c>
      <c r="AB192" s="23" t="s">
        <v>81</v>
      </c>
      <c r="AC192" s="23" t="n">
        <v>54267</v>
      </c>
      <c r="AD192" s="21" t="n">
        <v>300.2278913</v>
      </c>
      <c r="AE192" s="23" t="s">
        <v>101</v>
      </c>
      <c r="AF192" s="23" t="n">
        <v>8</v>
      </c>
      <c r="AG192" s="21" t="n">
        <v>3.5939945</v>
      </c>
      <c r="AH192" s="31" t="s">
        <v>81</v>
      </c>
      <c r="AI192" s="31" t="n">
        <v>8</v>
      </c>
      <c r="AJ192" s="31" t="n">
        <v>195.5101254</v>
      </c>
      <c r="AK192" s="31" t="s">
        <v>81</v>
      </c>
      <c r="AL192" s="31" t="n">
        <v>8</v>
      </c>
      <c r="AM192" s="31" t="n">
        <v>206.3913409</v>
      </c>
      <c r="AN192" s="31" t="s">
        <v>81</v>
      </c>
      <c r="AO192" s="31" t="n">
        <v>8</v>
      </c>
      <c r="AP192" s="31" t="n">
        <v>234.3122422</v>
      </c>
      <c r="AQ192" s="31" t="s">
        <v>81</v>
      </c>
      <c r="AR192" s="31" t="n">
        <v>8</v>
      </c>
      <c r="AS192" s="31" t="n">
        <v>98.0663218</v>
      </c>
      <c r="AT192" s="31" t="s">
        <v>81</v>
      </c>
      <c r="AU192" s="31" t="n">
        <v>8</v>
      </c>
      <c r="AV192" s="31" t="n">
        <v>96.7129496</v>
      </c>
      <c r="AW192" s="31" t="s">
        <v>81</v>
      </c>
      <c r="AX192" s="31" t="n">
        <v>8</v>
      </c>
      <c r="AY192" s="31" t="n">
        <v>96.8698644</v>
      </c>
      <c r="AZ192" s="23" t="s">
        <v>101</v>
      </c>
      <c r="BA192" s="23" t="n">
        <v>8</v>
      </c>
      <c r="BB192" s="21" t="n">
        <v>16.2464408</v>
      </c>
      <c r="BC192" s="19" t="s">
        <v>101</v>
      </c>
      <c r="BD192" s="21" t="n">
        <v>8</v>
      </c>
      <c r="BE192" s="23" t="n">
        <v>42.5358338</v>
      </c>
      <c r="BF192" s="23" t="s">
        <v>101</v>
      </c>
      <c r="BG192" s="23" t="n">
        <v>8</v>
      </c>
      <c r="BH192" s="21" t="n">
        <v>6.8140362</v>
      </c>
      <c r="BI192" s="23" t="s">
        <v>80</v>
      </c>
      <c r="BJ192" s="21" t="n">
        <v>-18279</v>
      </c>
      <c r="BK192" s="23" t="n">
        <v>306.0308537</v>
      </c>
      <c r="BL192" s="23" t="s">
        <v>80</v>
      </c>
      <c r="BM192" s="23" t="n">
        <v>-18279</v>
      </c>
      <c r="BN192" s="21" t="n">
        <v>306.1027008</v>
      </c>
      <c r="BO192" s="19" t="s">
        <v>101</v>
      </c>
      <c r="BP192" s="21" t="n">
        <v>8</v>
      </c>
      <c r="BQ192" s="21" t="n">
        <v>1.11999999999898</v>
      </c>
      <c r="BR192" s="25" t="s">
        <v>101</v>
      </c>
      <c r="BS192" s="21" t="n">
        <v>8</v>
      </c>
      <c r="BT192" s="21" t="n">
        <v>10.9449729</v>
      </c>
      <c r="BU192" s="25" t="s">
        <v>101</v>
      </c>
      <c r="BV192" s="21" t="n">
        <v>8</v>
      </c>
      <c r="BW192" s="21" t="n">
        <v>3.206303</v>
      </c>
      <c r="BX192" s="21" t="s">
        <v>101</v>
      </c>
      <c r="BY192" s="21" t="n">
        <v>8</v>
      </c>
      <c r="BZ192" s="21" t="n">
        <v>2.4742663</v>
      </c>
    </row>
    <row r="193" customFormat="false" ht="15" hidden="false" customHeight="false" outlineLevel="0" collapsed="false">
      <c r="A193" s="27" t="s">
        <v>275</v>
      </c>
      <c r="B193" s="19" t="n">
        <v>26</v>
      </c>
      <c r="C193" s="21" t="n">
        <v>13</v>
      </c>
      <c r="D193" s="19" t="n">
        <v>86</v>
      </c>
      <c r="E193" s="21" t="n">
        <v>16</v>
      </c>
      <c r="F193" s="19" t="n">
        <v>13</v>
      </c>
      <c r="G193" s="21" t="n">
        <v>4</v>
      </c>
      <c r="H193" s="21" t="n">
        <f aca="false">B193-PRODUCT(2,C193)</f>
        <v>0</v>
      </c>
      <c r="I193" s="21" t="n">
        <f aca="false">SUM(Table1[[#This Row],[B]],Table1[[#This Row],[Atomic Constraints]],Table1[[#This Row],[Soft Atomic Constraints]],Table1[[#This Row],[Disjunctive Constraints]],Table1[[#This Row],[Direct Successors]])</f>
        <v>132</v>
      </c>
      <c r="J193" s="19" t="s">
        <v>101</v>
      </c>
      <c r="K193" s="21" t="n">
        <v>3</v>
      </c>
      <c r="L193" s="21" t="n">
        <v>1.1696093</v>
      </c>
      <c r="M193" s="19" t="s">
        <v>101</v>
      </c>
      <c r="N193" s="21" t="n">
        <v>3</v>
      </c>
      <c r="O193" s="21" t="n">
        <v>1.3121876</v>
      </c>
      <c r="P193" s="19" t="s">
        <v>101</v>
      </c>
      <c r="Q193" s="21" t="n">
        <v>3</v>
      </c>
      <c r="R193" s="21" t="n">
        <v>0.773999999997613</v>
      </c>
      <c r="S193" s="19" t="s">
        <v>101</v>
      </c>
      <c r="T193" s="21" t="n">
        <v>3</v>
      </c>
      <c r="U193" s="21" t="n">
        <v>1.1637866</v>
      </c>
      <c r="V193" s="19" t="s">
        <v>101</v>
      </c>
      <c r="W193" s="21" t="n">
        <v>3</v>
      </c>
      <c r="X193" s="21" t="n">
        <v>1.695713</v>
      </c>
      <c r="Y193" s="23" t="s">
        <v>101</v>
      </c>
      <c r="Z193" s="23" t="n">
        <v>3</v>
      </c>
      <c r="AA193" s="21" t="n">
        <v>5.2099516</v>
      </c>
      <c r="AB193" s="23" t="s">
        <v>101</v>
      </c>
      <c r="AC193" s="23" t="n">
        <v>3</v>
      </c>
      <c r="AD193" s="21" t="n">
        <v>73.8452901</v>
      </c>
      <c r="AE193" s="23" t="s">
        <v>101</v>
      </c>
      <c r="AF193" s="23" t="n">
        <v>3</v>
      </c>
      <c r="AG193" s="21" t="n">
        <v>1.2013965</v>
      </c>
      <c r="AH193" s="31" t="s">
        <v>81</v>
      </c>
      <c r="AI193" s="31" t="n">
        <v>3</v>
      </c>
      <c r="AJ193" s="31" t="n">
        <v>37.8819549</v>
      </c>
      <c r="AK193" s="31" t="s">
        <v>81</v>
      </c>
      <c r="AL193" s="31" t="n">
        <v>3</v>
      </c>
      <c r="AM193" s="31" t="n">
        <v>38.3224586</v>
      </c>
      <c r="AN193" s="31" t="s">
        <v>81</v>
      </c>
      <c r="AO193" s="31" t="n">
        <v>3</v>
      </c>
      <c r="AP193" s="31" t="n">
        <v>46.3848847</v>
      </c>
      <c r="AQ193" s="31" t="s">
        <v>81</v>
      </c>
      <c r="AR193" s="31" t="n">
        <v>3</v>
      </c>
      <c r="AS193" s="31" t="n">
        <v>27.9689507</v>
      </c>
      <c r="AT193" s="31" t="s">
        <v>81</v>
      </c>
      <c r="AU193" s="31" t="n">
        <v>3</v>
      </c>
      <c r="AV193" s="31" t="n">
        <v>27.6609912</v>
      </c>
      <c r="AW193" s="31" t="s">
        <v>81</v>
      </c>
      <c r="AX193" s="31" t="n">
        <v>3</v>
      </c>
      <c r="AY193" s="31" t="n">
        <v>27.3545019</v>
      </c>
      <c r="AZ193" s="23" t="s">
        <v>101</v>
      </c>
      <c r="BA193" s="23" t="n">
        <v>3</v>
      </c>
      <c r="BB193" s="21" t="n">
        <v>2.1597658</v>
      </c>
      <c r="BC193" s="19" t="s">
        <v>101</v>
      </c>
      <c r="BD193" s="21" t="n">
        <v>3</v>
      </c>
      <c r="BE193" s="23" t="n">
        <v>30.7384447</v>
      </c>
      <c r="BF193" s="23" t="s">
        <v>101</v>
      </c>
      <c r="BG193" s="23" t="n">
        <v>3</v>
      </c>
      <c r="BH193" s="21" t="n">
        <v>3.1005039</v>
      </c>
      <c r="BI193" s="23" t="s">
        <v>80</v>
      </c>
      <c r="BJ193" s="21" t="n">
        <v>-18279</v>
      </c>
      <c r="BK193" s="23" t="n">
        <v>306.0572077</v>
      </c>
      <c r="BL193" s="23" t="s">
        <v>80</v>
      </c>
      <c r="BM193" s="23" t="n">
        <v>-18279</v>
      </c>
      <c r="BN193" s="21" t="n">
        <v>306.0543958</v>
      </c>
      <c r="BO193" s="19" t="s">
        <v>101</v>
      </c>
      <c r="BP193" s="21" t="n">
        <v>3</v>
      </c>
      <c r="BQ193" s="21" t="n">
        <v>0.823999999996886</v>
      </c>
      <c r="BR193" s="25" t="s">
        <v>101</v>
      </c>
      <c r="BS193" s="21" t="n">
        <v>3</v>
      </c>
      <c r="BT193" s="21" t="n">
        <v>22.3763573</v>
      </c>
      <c r="BU193" s="25" t="s">
        <v>101</v>
      </c>
      <c r="BV193" s="21" t="n">
        <v>3</v>
      </c>
      <c r="BW193" s="21" t="n">
        <v>2.9765795</v>
      </c>
      <c r="BX193" s="21" t="s">
        <v>101</v>
      </c>
      <c r="BY193" s="21" t="n">
        <v>3</v>
      </c>
      <c r="BZ193" s="21" t="n">
        <v>2.4565702</v>
      </c>
    </row>
    <row r="194" customFormat="false" ht="13.8" hidden="false" customHeight="false" outlineLevel="0" collapsed="false">
      <c r="A194" s="32" t="s">
        <v>276</v>
      </c>
      <c r="B194" s="19" t="n">
        <v>46</v>
      </c>
      <c r="C194" s="21" t="n">
        <v>23</v>
      </c>
      <c r="D194" s="19" t="n">
        <v>196</v>
      </c>
      <c r="E194" s="21" t="n">
        <v>26</v>
      </c>
      <c r="F194" s="19" t="n">
        <v>47</v>
      </c>
      <c r="G194" s="21" t="n">
        <v>18</v>
      </c>
      <c r="H194" s="21" t="n">
        <f aca="false">B194-PRODUCT(2,C194)</f>
        <v>0</v>
      </c>
      <c r="I194" s="21" t="n">
        <f aca="false">SUM(Table1[[#This Row],[B]],Table1[[#This Row],[Atomic Constraints]],Table1[[#This Row],[Soft Atomic Constraints]],Table1[[#This Row],[Disjunctive Constraints]],Table1[[#This Row],[Direct Successors]])</f>
        <v>310</v>
      </c>
      <c r="J194" s="19" t="s">
        <v>224</v>
      </c>
      <c r="K194" s="21" t="n">
        <v>-99499</v>
      </c>
      <c r="L194" s="21" t="n">
        <v>4.4699716</v>
      </c>
      <c r="M194" s="19" t="s">
        <v>224</v>
      </c>
      <c r="N194" s="21" t="n">
        <v>-99499</v>
      </c>
      <c r="O194" s="21" t="n">
        <v>1.7442034</v>
      </c>
      <c r="P194" s="19" t="s">
        <v>224</v>
      </c>
      <c r="Q194" s="21" t="n">
        <v>-99499</v>
      </c>
      <c r="R194" s="21" t="n">
        <v>0.0720000000001164</v>
      </c>
      <c r="S194" s="19" t="s">
        <v>224</v>
      </c>
      <c r="T194" s="21" t="n">
        <v>-99499</v>
      </c>
      <c r="U194" s="21" t="n">
        <v>1.0779296</v>
      </c>
      <c r="V194" s="19" t="s">
        <v>224</v>
      </c>
      <c r="W194" s="21" t="n">
        <v>-99499</v>
      </c>
      <c r="X194" s="21" t="n">
        <v>1.1691141</v>
      </c>
      <c r="Y194" s="23" t="s">
        <v>224</v>
      </c>
      <c r="Z194" s="23" t="n">
        <v>-99499</v>
      </c>
      <c r="AA194" s="21" t="n">
        <v>0.0805221</v>
      </c>
      <c r="AB194" s="23" t="s">
        <v>224</v>
      </c>
      <c r="AC194" s="23" t="n">
        <v>-99499</v>
      </c>
      <c r="AD194" s="21" t="n">
        <v>6.8685634</v>
      </c>
      <c r="AE194" s="23" t="s">
        <v>224</v>
      </c>
      <c r="AF194" s="23" t="n">
        <v>-99499</v>
      </c>
      <c r="AG194" s="21" t="n">
        <v>0.3330213</v>
      </c>
      <c r="AH194" s="19" t="s">
        <v>224</v>
      </c>
      <c r="AI194" s="21" t="n">
        <v>-99499</v>
      </c>
      <c r="AJ194" s="21" t="n">
        <v>3.3315267</v>
      </c>
      <c r="AK194" s="23" t="s">
        <v>224</v>
      </c>
      <c r="AL194" s="23" t="n">
        <v>-99499</v>
      </c>
      <c r="AM194" s="21" t="n">
        <v>3.4493539</v>
      </c>
      <c r="AN194" s="19" t="s">
        <v>224</v>
      </c>
      <c r="AO194" s="21" t="n">
        <v>-99499</v>
      </c>
      <c r="AP194" s="23" t="n">
        <v>3.919423</v>
      </c>
      <c r="AQ194" s="23" t="s">
        <v>224</v>
      </c>
      <c r="AR194" s="23" t="n">
        <v>-99499</v>
      </c>
      <c r="AS194" s="21" t="n">
        <v>3.2893292</v>
      </c>
      <c r="AT194" s="19" t="s">
        <v>224</v>
      </c>
      <c r="AU194" s="21" t="n">
        <v>-99499</v>
      </c>
      <c r="AV194" s="23" t="n">
        <v>3.1471035</v>
      </c>
      <c r="AW194" s="23" t="s">
        <v>224</v>
      </c>
      <c r="AX194" s="23" t="n">
        <v>-99499</v>
      </c>
      <c r="AY194" s="21" t="n">
        <v>3.3162096</v>
      </c>
      <c r="AZ194" s="23" t="s">
        <v>224</v>
      </c>
      <c r="BA194" s="23" t="n">
        <v>-99499</v>
      </c>
      <c r="BB194" s="21" t="n">
        <v>0.08362</v>
      </c>
      <c r="BC194" s="19" t="s">
        <v>224</v>
      </c>
      <c r="BD194" s="21" t="n">
        <v>-99499</v>
      </c>
      <c r="BE194" s="23" t="n">
        <v>0.3466414</v>
      </c>
      <c r="BF194" s="23" t="s">
        <v>224</v>
      </c>
      <c r="BG194" s="23" t="n">
        <v>-99499</v>
      </c>
      <c r="BH194" s="21" t="n">
        <v>0.1353922</v>
      </c>
      <c r="BI194" s="23" t="s">
        <v>224</v>
      </c>
      <c r="BJ194" s="21" t="n">
        <v>-99499</v>
      </c>
      <c r="BK194" s="23" t="n">
        <v>5.344218</v>
      </c>
      <c r="BL194" s="23" t="s">
        <v>224</v>
      </c>
      <c r="BM194" s="23" t="n">
        <v>-99499</v>
      </c>
      <c r="BN194" s="21" t="n">
        <v>5.1698241</v>
      </c>
      <c r="BO194" s="19" t="s">
        <v>224</v>
      </c>
      <c r="BP194" s="21" t="n">
        <v>-99499</v>
      </c>
      <c r="BQ194" s="21" t="n">
        <v>0.0689999999995052</v>
      </c>
      <c r="BR194" s="28" t="s">
        <v>224</v>
      </c>
      <c r="BS194" s="21" t="n">
        <v>-99499</v>
      </c>
      <c r="BT194" s="21" t="n">
        <v>1.7063082</v>
      </c>
      <c r="BU194" s="28" t="s">
        <v>224</v>
      </c>
      <c r="BV194" s="21" t="n">
        <v>-99499</v>
      </c>
      <c r="BW194" s="21" t="n">
        <v>2.0788119</v>
      </c>
      <c r="BX194" s="21" t="s">
        <v>224</v>
      </c>
      <c r="BY194" s="21" t="n">
        <v>-99499</v>
      </c>
      <c r="BZ194" s="21" t="n">
        <v>2.4448967</v>
      </c>
    </row>
    <row r="195" customFormat="false" ht="15" hidden="false" customHeight="false" outlineLevel="0" collapsed="false">
      <c r="A195" s="27" t="s">
        <v>277</v>
      </c>
      <c r="B195" s="19" t="n">
        <v>24</v>
      </c>
      <c r="C195" s="21" t="n">
        <v>12</v>
      </c>
      <c r="D195" s="19" t="n">
        <v>37</v>
      </c>
      <c r="E195" s="21" t="n">
        <v>17</v>
      </c>
      <c r="F195" s="19" t="n">
        <v>8</v>
      </c>
      <c r="G195" s="21" t="n">
        <v>0</v>
      </c>
      <c r="H195" s="21" t="n">
        <f aca="false">B195-PRODUCT(2,C195)</f>
        <v>0</v>
      </c>
      <c r="I195" s="21" t="n">
        <f aca="false">SUM(Table1[[#This Row],[B]],Table1[[#This Row],[Atomic Constraints]],Table1[[#This Row],[Soft Atomic Constraints]],Table1[[#This Row],[Disjunctive Constraints]],Table1[[#This Row],[Direct Successors]])</f>
        <v>74</v>
      </c>
      <c r="J195" s="19" t="s">
        <v>101</v>
      </c>
      <c r="K195" s="21" t="n">
        <v>0</v>
      </c>
      <c r="L195" s="21" t="n">
        <v>1.4255437</v>
      </c>
      <c r="M195" s="19" t="s">
        <v>101</v>
      </c>
      <c r="N195" s="21" t="n">
        <v>0</v>
      </c>
      <c r="O195" s="21" t="n">
        <v>1.8726734</v>
      </c>
      <c r="P195" s="19" t="s">
        <v>101</v>
      </c>
      <c r="Q195" s="21" t="n">
        <v>0</v>
      </c>
      <c r="R195" s="21" t="n">
        <v>0.172999999998865</v>
      </c>
      <c r="S195" s="19" t="s">
        <v>101</v>
      </c>
      <c r="T195" s="21" t="n">
        <v>0</v>
      </c>
      <c r="U195" s="21" t="n">
        <v>1.345715</v>
      </c>
      <c r="V195" s="19" t="s">
        <v>101</v>
      </c>
      <c r="W195" s="21" t="n">
        <v>0</v>
      </c>
      <c r="X195" s="21" t="n">
        <v>1.3283863</v>
      </c>
      <c r="Y195" s="23" t="s">
        <v>101</v>
      </c>
      <c r="Z195" s="23" t="n">
        <v>0</v>
      </c>
      <c r="AA195" s="21" t="n">
        <v>4.4504376</v>
      </c>
      <c r="AB195" s="23" t="s">
        <v>81</v>
      </c>
      <c r="AC195" s="23" t="n">
        <v>14449</v>
      </c>
      <c r="AD195" s="21" t="n">
        <v>300.2854858</v>
      </c>
      <c r="AE195" s="23" t="s">
        <v>101</v>
      </c>
      <c r="AF195" s="23" t="n">
        <v>0</v>
      </c>
      <c r="AG195" s="21" t="n">
        <v>1.0686624</v>
      </c>
      <c r="AH195" s="31" t="s">
        <v>81</v>
      </c>
      <c r="AI195" s="31" t="n">
        <v>0</v>
      </c>
      <c r="AJ195" s="31" t="n">
        <v>37.9423021</v>
      </c>
      <c r="AK195" s="31" t="s">
        <v>81</v>
      </c>
      <c r="AL195" s="31" t="n">
        <v>0</v>
      </c>
      <c r="AM195" s="31" t="n">
        <v>39.4532133</v>
      </c>
      <c r="AN195" s="31" t="s">
        <v>81</v>
      </c>
      <c r="AO195" s="31" t="n">
        <v>0</v>
      </c>
      <c r="AP195" s="31" t="n">
        <v>38.2900785</v>
      </c>
      <c r="AQ195" s="31" t="s">
        <v>81</v>
      </c>
      <c r="AR195" s="31" t="n">
        <v>0</v>
      </c>
      <c r="AS195" s="31" t="n">
        <v>41.5364763</v>
      </c>
      <c r="AT195" s="31" t="s">
        <v>81</v>
      </c>
      <c r="AU195" s="31" t="n">
        <v>0</v>
      </c>
      <c r="AV195" s="31" t="n">
        <v>42.1494919</v>
      </c>
      <c r="AW195" s="31" t="s">
        <v>81</v>
      </c>
      <c r="AX195" s="31" t="n">
        <v>0</v>
      </c>
      <c r="AY195" s="31" t="n">
        <v>42.2572242</v>
      </c>
      <c r="AZ195" s="23" t="s">
        <v>101</v>
      </c>
      <c r="BA195" s="23" t="n">
        <v>0</v>
      </c>
      <c r="BB195" s="21" t="n">
        <v>3.5364719</v>
      </c>
      <c r="BC195" s="19" t="s">
        <v>101</v>
      </c>
      <c r="BD195" s="21" t="n">
        <v>0</v>
      </c>
      <c r="BE195" s="23" t="n">
        <v>20.1871035</v>
      </c>
      <c r="BF195" s="23" t="s">
        <v>101</v>
      </c>
      <c r="BG195" s="23" t="n">
        <v>0</v>
      </c>
      <c r="BH195" s="21" t="n">
        <v>2.8384199</v>
      </c>
      <c r="BI195" s="23" t="s">
        <v>80</v>
      </c>
      <c r="BJ195" s="21" t="n">
        <v>-14425</v>
      </c>
      <c r="BK195" s="23" t="n">
        <v>306.017602</v>
      </c>
      <c r="BL195" s="23" t="s">
        <v>80</v>
      </c>
      <c r="BM195" s="23" t="n">
        <v>-14425</v>
      </c>
      <c r="BN195" s="21" t="n">
        <v>306.039036</v>
      </c>
      <c r="BO195" s="19" t="s">
        <v>101</v>
      </c>
      <c r="BP195" s="21" t="n">
        <v>0</v>
      </c>
      <c r="BQ195" s="21" t="n">
        <v>0.163000000000466</v>
      </c>
      <c r="BR195" s="25" t="s">
        <v>101</v>
      </c>
      <c r="BS195" s="21" t="n">
        <v>0</v>
      </c>
      <c r="BT195" s="21" t="n">
        <v>46.811738</v>
      </c>
      <c r="BU195" s="25" t="s">
        <v>101</v>
      </c>
      <c r="BV195" s="21" t="n">
        <v>0</v>
      </c>
      <c r="BW195" s="21" t="n">
        <v>2.3791624</v>
      </c>
      <c r="BX195" s="21" t="s">
        <v>101</v>
      </c>
      <c r="BY195" s="21" t="n">
        <v>0</v>
      </c>
      <c r="BZ195" s="21" t="n">
        <v>2.2750768</v>
      </c>
    </row>
    <row r="196" customFormat="false" ht="15" hidden="false" customHeight="false" outlineLevel="0" collapsed="false">
      <c r="A196" s="27" t="s">
        <v>278</v>
      </c>
      <c r="B196" s="19" t="n">
        <v>24</v>
      </c>
      <c r="C196" s="21" t="n">
        <v>12</v>
      </c>
      <c r="D196" s="19" t="n">
        <v>78</v>
      </c>
      <c r="E196" s="21" t="n">
        <v>15</v>
      </c>
      <c r="F196" s="19" t="n">
        <v>1</v>
      </c>
      <c r="G196" s="21" t="n">
        <v>0</v>
      </c>
      <c r="H196" s="21" t="n">
        <f aca="false">B196-PRODUCT(2,C196)</f>
        <v>0</v>
      </c>
      <c r="I196" s="21" t="n">
        <f aca="false">SUM(Table1[[#This Row],[B]],Table1[[#This Row],[Atomic Constraints]],Table1[[#This Row],[Soft Atomic Constraints]],Table1[[#This Row],[Disjunctive Constraints]],Table1[[#This Row],[Direct Successors]])</f>
        <v>106</v>
      </c>
      <c r="J196" s="19" t="s">
        <v>101</v>
      </c>
      <c r="K196" s="21" t="n">
        <v>0</v>
      </c>
      <c r="L196" s="21" t="n">
        <v>1.0683169</v>
      </c>
      <c r="M196" s="19" t="s">
        <v>101</v>
      </c>
      <c r="N196" s="21" t="n">
        <v>0</v>
      </c>
      <c r="O196" s="21" t="n">
        <v>1.6552942</v>
      </c>
      <c r="P196" s="19" t="s">
        <v>101</v>
      </c>
      <c r="Q196" s="21" t="n">
        <v>0</v>
      </c>
      <c r="R196" s="21" t="n">
        <v>0.254999999997381</v>
      </c>
      <c r="S196" s="19" t="s">
        <v>101</v>
      </c>
      <c r="T196" s="21" t="n">
        <v>0</v>
      </c>
      <c r="U196" s="21" t="n">
        <v>0.8914561</v>
      </c>
      <c r="V196" s="19" t="s">
        <v>101</v>
      </c>
      <c r="W196" s="21" t="n">
        <v>0</v>
      </c>
      <c r="X196" s="21" t="n">
        <v>0.7664304</v>
      </c>
      <c r="Y196" s="23" t="s">
        <v>101</v>
      </c>
      <c r="Z196" s="23" t="n">
        <v>0</v>
      </c>
      <c r="AA196" s="21" t="n">
        <v>0.2709291</v>
      </c>
      <c r="AB196" s="23" t="s">
        <v>101</v>
      </c>
      <c r="AC196" s="23" t="n">
        <v>0</v>
      </c>
      <c r="AD196" s="21" t="n">
        <v>41.9547561</v>
      </c>
      <c r="AE196" s="23" t="s">
        <v>101</v>
      </c>
      <c r="AF196" s="23" t="n">
        <v>0</v>
      </c>
      <c r="AG196" s="21" t="n">
        <v>0.8976536</v>
      </c>
      <c r="AH196" s="31" t="s">
        <v>81</v>
      </c>
      <c r="AI196" s="31" t="n">
        <v>0</v>
      </c>
      <c r="AJ196" s="31" t="n">
        <v>26.9863588</v>
      </c>
      <c r="AK196" s="31" t="s">
        <v>81</v>
      </c>
      <c r="AL196" s="31" t="n">
        <v>0</v>
      </c>
      <c r="AM196" s="31" t="n">
        <v>27.818678</v>
      </c>
      <c r="AN196" s="31" t="s">
        <v>81</v>
      </c>
      <c r="AO196" s="31" t="n">
        <v>0</v>
      </c>
      <c r="AP196" s="31" t="n">
        <v>31.9461157</v>
      </c>
      <c r="AQ196" s="31" t="s">
        <v>81</v>
      </c>
      <c r="AR196" s="31" t="n">
        <v>0</v>
      </c>
      <c r="AS196" s="31" t="n">
        <v>25.9067722</v>
      </c>
      <c r="AT196" s="31" t="s">
        <v>81</v>
      </c>
      <c r="AU196" s="31" t="n">
        <v>0</v>
      </c>
      <c r="AV196" s="31" t="n">
        <v>26.2710686</v>
      </c>
      <c r="AW196" s="31" t="s">
        <v>81</v>
      </c>
      <c r="AX196" s="31" t="n">
        <v>0</v>
      </c>
      <c r="AY196" s="31" t="n">
        <v>25.8977928</v>
      </c>
      <c r="AZ196" s="23" t="s">
        <v>101</v>
      </c>
      <c r="BA196" s="23" t="n">
        <v>0</v>
      </c>
      <c r="BB196" s="21" t="n">
        <v>0.7425498</v>
      </c>
      <c r="BC196" s="19" t="s">
        <v>101</v>
      </c>
      <c r="BD196" s="21" t="n">
        <v>0</v>
      </c>
      <c r="BE196" s="23" t="n">
        <v>15.7203448</v>
      </c>
      <c r="BF196" s="23" t="s">
        <v>101</v>
      </c>
      <c r="BG196" s="23" t="n">
        <v>0</v>
      </c>
      <c r="BH196" s="21" t="n">
        <v>1.3907153</v>
      </c>
      <c r="BI196" s="23" t="s">
        <v>80</v>
      </c>
      <c r="BJ196" s="21" t="n">
        <v>-14425</v>
      </c>
      <c r="BK196" s="23" t="n">
        <v>306.0409101</v>
      </c>
      <c r="BL196" s="23" t="s">
        <v>80</v>
      </c>
      <c r="BM196" s="23" t="n">
        <v>-14425</v>
      </c>
      <c r="BN196" s="21" t="n">
        <v>306.1201622</v>
      </c>
      <c r="BO196" s="19" t="s">
        <v>101</v>
      </c>
      <c r="BP196" s="21" t="n">
        <v>0</v>
      </c>
      <c r="BQ196" s="21" t="n">
        <v>0.192999999999302</v>
      </c>
      <c r="BR196" s="25" t="s">
        <v>101</v>
      </c>
      <c r="BS196" s="21" t="n">
        <v>0</v>
      </c>
      <c r="BT196" s="21" t="n">
        <v>3.9415741</v>
      </c>
      <c r="BU196" s="25" t="s">
        <v>101</v>
      </c>
      <c r="BV196" s="21" t="n">
        <v>0</v>
      </c>
      <c r="BW196" s="21" t="n">
        <v>2.1491472</v>
      </c>
      <c r="BX196" s="21" t="s">
        <v>101</v>
      </c>
      <c r="BY196" s="21" t="n">
        <v>0</v>
      </c>
      <c r="BZ196" s="21" t="n">
        <v>2.2179137</v>
      </c>
    </row>
    <row r="197" customFormat="false" ht="15" hidden="false" customHeight="false" outlineLevel="0" collapsed="false">
      <c r="A197" s="27" t="s">
        <v>279</v>
      </c>
      <c r="B197" s="19" t="n">
        <v>24</v>
      </c>
      <c r="C197" s="21" t="n">
        <v>12</v>
      </c>
      <c r="D197" s="19" t="n">
        <v>38</v>
      </c>
      <c r="E197" s="21" t="n">
        <v>20</v>
      </c>
      <c r="F197" s="19" t="n">
        <v>15</v>
      </c>
      <c r="G197" s="21" t="n">
        <v>0</v>
      </c>
      <c r="H197" s="21" t="n">
        <f aca="false">B197-PRODUCT(2,C197)</f>
        <v>0</v>
      </c>
      <c r="I197" s="21" t="n">
        <f aca="false">SUM(Table1[[#This Row],[B]],Table1[[#This Row],[Atomic Constraints]],Table1[[#This Row],[Soft Atomic Constraints]],Table1[[#This Row],[Disjunctive Constraints]],Table1[[#This Row],[Direct Successors]])</f>
        <v>85</v>
      </c>
      <c r="J197" s="19" t="s">
        <v>101</v>
      </c>
      <c r="K197" s="21" t="n">
        <v>4</v>
      </c>
      <c r="L197" s="21" t="n">
        <v>1.1136907</v>
      </c>
      <c r="M197" s="19" t="s">
        <v>101</v>
      </c>
      <c r="N197" s="21" t="n">
        <v>4</v>
      </c>
      <c r="O197" s="21" t="n">
        <v>1.0495384</v>
      </c>
      <c r="P197" s="19" t="s">
        <v>101</v>
      </c>
      <c r="Q197" s="21" t="n">
        <v>4</v>
      </c>
      <c r="R197" s="21" t="n">
        <v>0.286000000000058</v>
      </c>
      <c r="S197" s="19" t="s">
        <v>101</v>
      </c>
      <c r="T197" s="21" t="n">
        <v>4</v>
      </c>
      <c r="U197" s="21" t="n">
        <v>1.2669071</v>
      </c>
      <c r="V197" s="19" t="s">
        <v>101</v>
      </c>
      <c r="W197" s="21" t="n">
        <v>4</v>
      </c>
      <c r="X197" s="21" t="n">
        <v>1.1951072</v>
      </c>
      <c r="Y197" s="23" t="s">
        <v>101</v>
      </c>
      <c r="Z197" s="23" t="n">
        <v>4</v>
      </c>
      <c r="AA197" s="21" t="n">
        <v>4.0630945</v>
      </c>
      <c r="AB197" s="23" t="s">
        <v>101</v>
      </c>
      <c r="AC197" s="23" t="n">
        <v>4</v>
      </c>
      <c r="AD197" s="21" t="n">
        <v>50.2060143</v>
      </c>
      <c r="AE197" s="23" t="s">
        <v>101</v>
      </c>
      <c r="AF197" s="23" t="n">
        <v>4</v>
      </c>
      <c r="AG197" s="21" t="n">
        <v>1.0875037</v>
      </c>
      <c r="AH197" s="31" t="s">
        <v>81</v>
      </c>
      <c r="AI197" s="31" t="n">
        <v>4</v>
      </c>
      <c r="AJ197" s="31" t="n">
        <v>46.4960389</v>
      </c>
      <c r="AK197" s="31" t="s">
        <v>81</v>
      </c>
      <c r="AL197" s="31" t="n">
        <v>4</v>
      </c>
      <c r="AM197" s="31" t="n">
        <v>47.2046846</v>
      </c>
      <c r="AN197" s="31" t="s">
        <v>81</v>
      </c>
      <c r="AO197" s="31" t="n">
        <v>4</v>
      </c>
      <c r="AP197" s="31" t="n">
        <v>56.0410892</v>
      </c>
      <c r="AQ197" s="31" t="s">
        <v>81</v>
      </c>
      <c r="AR197" s="31" t="n">
        <v>4</v>
      </c>
      <c r="AS197" s="31" t="n">
        <v>39.2696863</v>
      </c>
      <c r="AT197" s="31" t="s">
        <v>81</v>
      </c>
      <c r="AU197" s="31" t="n">
        <v>4</v>
      </c>
      <c r="AV197" s="31" t="n">
        <v>37.8935803</v>
      </c>
      <c r="AW197" s="31" t="s">
        <v>81</v>
      </c>
      <c r="AX197" s="31" t="n">
        <v>4</v>
      </c>
      <c r="AY197" s="31" t="n">
        <v>37.8417989</v>
      </c>
      <c r="AZ197" s="23" t="s">
        <v>101</v>
      </c>
      <c r="BA197" s="23" t="n">
        <v>4</v>
      </c>
      <c r="BB197" s="21" t="n">
        <v>3.7949296</v>
      </c>
      <c r="BC197" s="19" t="s">
        <v>101</v>
      </c>
      <c r="BD197" s="21" t="n">
        <v>4</v>
      </c>
      <c r="BE197" s="23" t="n">
        <v>29.5762919</v>
      </c>
      <c r="BF197" s="23" t="s">
        <v>101</v>
      </c>
      <c r="BG197" s="23" t="n">
        <v>4</v>
      </c>
      <c r="BH197" s="21" t="n">
        <v>7.1969875</v>
      </c>
      <c r="BI197" s="23" t="s">
        <v>80</v>
      </c>
      <c r="BJ197" s="21" t="n">
        <v>-14425</v>
      </c>
      <c r="BK197" s="23" t="n">
        <v>306.0571747</v>
      </c>
      <c r="BL197" s="23" t="s">
        <v>80</v>
      </c>
      <c r="BM197" s="23" t="n">
        <v>-14425</v>
      </c>
      <c r="BN197" s="21" t="n">
        <v>306.094622</v>
      </c>
      <c r="BO197" s="19" t="s">
        <v>101</v>
      </c>
      <c r="BP197" s="21" t="n">
        <v>4</v>
      </c>
      <c r="BQ197" s="21" t="n">
        <v>0.443999999999505</v>
      </c>
      <c r="BR197" s="25" t="s">
        <v>101</v>
      </c>
      <c r="BS197" s="21" t="n">
        <v>4</v>
      </c>
      <c r="BT197" s="21" t="n">
        <v>2.8452082</v>
      </c>
      <c r="BU197" s="25" t="s">
        <v>101</v>
      </c>
      <c r="BV197" s="21" t="n">
        <v>4</v>
      </c>
      <c r="BW197" s="21" t="n">
        <v>2.4318816</v>
      </c>
      <c r="BX197" s="21" t="s">
        <v>101</v>
      </c>
      <c r="BY197" s="21" t="n">
        <v>4</v>
      </c>
      <c r="BZ197" s="21" t="n">
        <v>2.1987739</v>
      </c>
    </row>
    <row r="198" customFormat="false" ht="15" hidden="false" customHeight="false" outlineLevel="0" collapsed="false">
      <c r="A198" s="27" t="s">
        <v>280</v>
      </c>
      <c r="B198" s="19" t="n">
        <v>24</v>
      </c>
      <c r="C198" s="21" t="n">
        <v>12</v>
      </c>
      <c r="D198" s="19" t="n">
        <v>53</v>
      </c>
      <c r="E198" s="21" t="n">
        <v>13</v>
      </c>
      <c r="F198" s="19" t="n">
        <v>3</v>
      </c>
      <c r="G198" s="21" t="n">
        <v>0</v>
      </c>
      <c r="H198" s="21" t="n">
        <f aca="false">B198-PRODUCT(2,C198)</f>
        <v>0</v>
      </c>
      <c r="I198" s="21" t="n">
        <f aca="false">SUM(Table1[[#This Row],[B]],Table1[[#This Row],[Atomic Constraints]],Table1[[#This Row],[Soft Atomic Constraints]],Table1[[#This Row],[Disjunctive Constraints]],Table1[[#This Row],[Direct Successors]])</f>
        <v>81</v>
      </c>
      <c r="J198" s="19" t="s">
        <v>101</v>
      </c>
      <c r="K198" s="21" t="n">
        <v>2</v>
      </c>
      <c r="L198" s="21" t="n">
        <v>1.157619</v>
      </c>
      <c r="M198" s="19" t="s">
        <v>101</v>
      </c>
      <c r="N198" s="21" t="n">
        <v>2</v>
      </c>
      <c r="O198" s="21" t="n">
        <v>1.1444166</v>
      </c>
      <c r="P198" s="19" t="s">
        <v>101</v>
      </c>
      <c r="Q198" s="21" t="n">
        <v>2</v>
      </c>
      <c r="R198" s="21" t="n">
        <v>0.239000000001397</v>
      </c>
      <c r="S198" s="19" t="s">
        <v>101</v>
      </c>
      <c r="T198" s="21" t="n">
        <v>2</v>
      </c>
      <c r="U198" s="21" t="n">
        <v>1.1880796</v>
      </c>
      <c r="V198" s="19" t="s">
        <v>101</v>
      </c>
      <c r="W198" s="21" t="n">
        <v>2</v>
      </c>
      <c r="X198" s="21" t="n">
        <v>1.0209305</v>
      </c>
      <c r="Y198" s="23" t="s">
        <v>101</v>
      </c>
      <c r="Z198" s="23" t="n">
        <v>2</v>
      </c>
      <c r="AA198" s="21" t="n">
        <v>3.4397284</v>
      </c>
      <c r="AB198" s="23" t="s">
        <v>101</v>
      </c>
      <c r="AC198" s="23" t="n">
        <v>2</v>
      </c>
      <c r="AD198" s="21" t="n">
        <v>6.5692024</v>
      </c>
      <c r="AE198" s="23" t="s">
        <v>101</v>
      </c>
      <c r="AF198" s="23" t="n">
        <v>2</v>
      </c>
      <c r="AG198" s="21" t="n">
        <v>1.4912454</v>
      </c>
      <c r="AH198" s="31" t="s">
        <v>81</v>
      </c>
      <c r="AI198" s="31" t="n">
        <v>2</v>
      </c>
      <c r="AJ198" s="31" t="n">
        <v>50.190712</v>
      </c>
      <c r="AK198" s="31" t="s">
        <v>81</v>
      </c>
      <c r="AL198" s="31" t="n">
        <v>2</v>
      </c>
      <c r="AM198" s="31" t="n">
        <v>49.5171955</v>
      </c>
      <c r="AN198" s="31" t="s">
        <v>81</v>
      </c>
      <c r="AO198" s="31" t="n">
        <v>2</v>
      </c>
      <c r="AP198" s="31" t="n">
        <v>48.0606739</v>
      </c>
      <c r="AQ198" s="31" t="s">
        <v>81</v>
      </c>
      <c r="AR198" s="31" t="n">
        <v>2</v>
      </c>
      <c r="AS198" s="31" t="n">
        <v>42.777229</v>
      </c>
      <c r="AT198" s="31" t="s">
        <v>81</v>
      </c>
      <c r="AU198" s="31" t="n">
        <v>2</v>
      </c>
      <c r="AV198" s="31" t="n">
        <v>42.944204</v>
      </c>
      <c r="AW198" s="31" t="s">
        <v>81</v>
      </c>
      <c r="AX198" s="31" t="n">
        <v>2</v>
      </c>
      <c r="AY198" s="31" t="n">
        <v>42.7914372</v>
      </c>
      <c r="AZ198" s="23" t="s">
        <v>101</v>
      </c>
      <c r="BA198" s="23" t="n">
        <v>2</v>
      </c>
      <c r="BB198" s="21" t="n">
        <v>2.3959565</v>
      </c>
      <c r="BC198" s="19" t="s">
        <v>101</v>
      </c>
      <c r="BD198" s="21" t="n">
        <v>2</v>
      </c>
      <c r="BE198" s="23" t="n">
        <v>26.9254594</v>
      </c>
      <c r="BF198" s="23" t="s">
        <v>101</v>
      </c>
      <c r="BG198" s="23" t="n">
        <v>2</v>
      </c>
      <c r="BH198" s="21" t="n">
        <v>1.2822862</v>
      </c>
      <c r="BI198" s="23" t="s">
        <v>80</v>
      </c>
      <c r="BJ198" s="21" t="n">
        <v>-14425</v>
      </c>
      <c r="BK198" s="23" t="n">
        <v>306.0142093</v>
      </c>
      <c r="BL198" s="23" t="s">
        <v>80</v>
      </c>
      <c r="BM198" s="23" t="n">
        <v>-14425</v>
      </c>
      <c r="BN198" s="21" t="n">
        <v>306.1958187</v>
      </c>
      <c r="BO198" s="19" t="s">
        <v>101</v>
      </c>
      <c r="BP198" s="21" t="n">
        <v>2</v>
      </c>
      <c r="BQ198" s="21" t="n">
        <v>0.481999999996333</v>
      </c>
      <c r="BR198" s="25" t="s">
        <v>101</v>
      </c>
      <c r="BS198" s="21" t="n">
        <v>2</v>
      </c>
      <c r="BT198" s="21" t="n">
        <v>7.3781678</v>
      </c>
      <c r="BU198" s="25" t="s">
        <v>101</v>
      </c>
      <c r="BV198" s="21" t="n">
        <v>2</v>
      </c>
      <c r="BW198" s="21" t="n">
        <v>2.4563733</v>
      </c>
      <c r="BX198" s="21" t="s">
        <v>101</v>
      </c>
      <c r="BY198" s="21" t="n">
        <v>2</v>
      </c>
      <c r="BZ198" s="21" t="n">
        <v>2.1736702</v>
      </c>
    </row>
    <row r="199" customFormat="false" ht="15" hidden="false" customHeight="false" outlineLevel="0" collapsed="false">
      <c r="A199" s="27" t="s">
        <v>281</v>
      </c>
      <c r="B199" s="19" t="n">
        <v>24</v>
      </c>
      <c r="C199" s="21" t="n">
        <v>12</v>
      </c>
      <c r="D199" s="19" t="n">
        <v>54</v>
      </c>
      <c r="E199" s="21" t="n">
        <v>19</v>
      </c>
      <c r="F199" s="19" t="n">
        <v>11</v>
      </c>
      <c r="G199" s="21" t="n">
        <v>0</v>
      </c>
      <c r="H199" s="21" t="n">
        <f aca="false">B199-PRODUCT(2,C199)</f>
        <v>0</v>
      </c>
      <c r="I199" s="21" t="n">
        <f aca="false">SUM(Table1[[#This Row],[B]],Table1[[#This Row],[Atomic Constraints]],Table1[[#This Row],[Soft Atomic Constraints]],Table1[[#This Row],[Disjunctive Constraints]],Table1[[#This Row],[Direct Successors]])</f>
        <v>96</v>
      </c>
      <c r="J199" s="19" t="s">
        <v>101</v>
      </c>
      <c r="K199" s="21" t="n">
        <v>3</v>
      </c>
      <c r="L199" s="21" t="n">
        <v>1.5008323</v>
      </c>
      <c r="M199" s="19" t="s">
        <v>101</v>
      </c>
      <c r="N199" s="21" t="n">
        <v>3</v>
      </c>
      <c r="O199" s="21" t="n">
        <v>1.514132</v>
      </c>
      <c r="P199" s="19" t="s">
        <v>101</v>
      </c>
      <c r="Q199" s="21" t="n">
        <v>3</v>
      </c>
      <c r="R199" s="21" t="n">
        <v>0.227999999999156</v>
      </c>
      <c r="S199" s="19" t="s">
        <v>101</v>
      </c>
      <c r="T199" s="21" t="n">
        <v>3</v>
      </c>
      <c r="U199" s="21" t="n">
        <v>1.0264225</v>
      </c>
      <c r="V199" s="19" t="s">
        <v>101</v>
      </c>
      <c r="W199" s="21" t="n">
        <v>3</v>
      </c>
      <c r="X199" s="21" t="n">
        <v>1.3051923</v>
      </c>
      <c r="Y199" s="23" t="s">
        <v>101</v>
      </c>
      <c r="Z199" s="23" t="n">
        <v>3</v>
      </c>
      <c r="AA199" s="21" t="n">
        <v>4.1136967</v>
      </c>
      <c r="AB199" s="23" t="s">
        <v>101</v>
      </c>
      <c r="AC199" s="23" t="n">
        <v>3</v>
      </c>
      <c r="AD199" s="21" t="n">
        <v>50.0652288</v>
      </c>
      <c r="AE199" s="23" t="s">
        <v>101</v>
      </c>
      <c r="AF199" s="23" t="n">
        <v>3</v>
      </c>
      <c r="AG199" s="21" t="n">
        <v>1.2830197</v>
      </c>
      <c r="AH199" s="31" t="s">
        <v>81</v>
      </c>
      <c r="AI199" s="31" t="n">
        <v>3</v>
      </c>
      <c r="AJ199" s="31" t="n">
        <v>41.3664998</v>
      </c>
      <c r="AK199" s="31" t="s">
        <v>81</v>
      </c>
      <c r="AL199" s="31" t="n">
        <v>3</v>
      </c>
      <c r="AM199" s="31" t="n">
        <v>42.8332725</v>
      </c>
      <c r="AN199" s="31" t="s">
        <v>81</v>
      </c>
      <c r="AO199" s="31" t="n">
        <v>3</v>
      </c>
      <c r="AP199" s="31" t="n">
        <v>41.0738023</v>
      </c>
      <c r="AQ199" s="31" t="s">
        <v>81</v>
      </c>
      <c r="AR199" s="31" t="n">
        <v>3</v>
      </c>
      <c r="AS199" s="31" t="n">
        <v>41.46155</v>
      </c>
      <c r="AT199" s="31" t="s">
        <v>81</v>
      </c>
      <c r="AU199" s="31" t="n">
        <v>3</v>
      </c>
      <c r="AV199" s="31" t="n">
        <v>40.7939661</v>
      </c>
      <c r="AW199" s="31" t="s">
        <v>81</v>
      </c>
      <c r="AX199" s="31" t="n">
        <v>3</v>
      </c>
      <c r="AY199" s="31" t="n">
        <v>41.6770863</v>
      </c>
      <c r="AZ199" s="23" t="s">
        <v>101</v>
      </c>
      <c r="BA199" s="23" t="n">
        <v>3</v>
      </c>
      <c r="BB199" s="21" t="n">
        <v>1.3069419</v>
      </c>
      <c r="BC199" s="19" t="s">
        <v>101</v>
      </c>
      <c r="BD199" s="21" t="n">
        <v>3</v>
      </c>
      <c r="BE199" s="23" t="n">
        <v>30.651677</v>
      </c>
      <c r="BF199" s="23" t="s">
        <v>101</v>
      </c>
      <c r="BG199" s="23" t="n">
        <v>3</v>
      </c>
      <c r="BH199" s="21" t="n">
        <v>1.3539494</v>
      </c>
      <c r="BI199" s="23" t="s">
        <v>80</v>
      </c>
      <c r="BJ199" s="21" t="n">
        <v>-14425</v>
      </c>
      <c r="BK199" s="23" t="n">
        <v>306.0367436</v>
      </c>
      <c r="BL199" s="23" t="s">
        <v>80</v>
      </c>
      <c r="BM199" s="23" t="n">
        <v>-14425</v>
      </c>
      <c r="BN199" s="21" t="n">
        <v>306.1089624</v>
      </c>
      <c r="BO199" s="19" t="s">
        <v>101</v>
      </c>
      <c r="BP199" s="21" t="n">
        <v>3</v>
      </c>
      <c r="BQ199" s="21" t="n">
        <v>0.18500000000131</v>
      </c>
      <c r="BR199" s="25" t="s">
        <v>101</v>
      </c>
      <c r="BS199" s="21" t="n">
        <v>3</v>
      </c>
      <c r="BT199" s="21" t="n">
        <v>5.8138466</v>
      </c>
      <c r="BU199" s="25" t="s">
        <v>101</v>
      </c>
      <c r="BV199" s="21" t="n">
        <v>3</v>
      </c>
      <c r="BW199" s="21" t="n">
        <v>2.3908819</v>
      </c>
      <c r="BX199" s="21" t="s">
        <v>101</v>
      </c>
      <c r="BY199" s="21" t="n">
        <v>3</v>
      </c>
      <c r="BZ199" s="21" t="n">
        <v>2.1698438</v>
      </c>
    </row>
    <row r="200" customFormat="false" ht="15" hidden="false" customHeight="false" outlineLevel="0" collapsed="false">
      <c r="A200" s="27" t="s">
        <v>282</v>
      </c>
      <c r="B200" s="19" t="n">
        <v>24</v>
      </c>
      <c r="C200" s="21" t="n">
        <v>12</v>
      </c>
      <c r="D200" s="19" t="n">
        <v>67</v>
      </c>
      <c r="E200" s="21" t="n">
        <v>13</v>
      </c>
      <c r="F200" s="19" t="n">
        <v>4</v>
      </c>
      <c r="G200" s="21" t="n">
        <v>0</v>
      </c>
      <c r="H200" s="21" t="n">
        <f aca="false">B200-PRODUCT(2,C200)</f>
        <v>0</v>
      </c>
      <c r="I200" s="21" t="n">
        <f aca="false">SUM(Table1[[#This Row],[B]],Table1[[#This Row],[Atomic Constraints]],Table1[[#This Row],[Soft Atomic Constraints]],Table1[[#This Row],[Disjunctive Constraints]],Table1[[#This Row],[Direct Successors]])</f>
        <v>96</v>
      </c>
      <c r="J200" s="19" t="s">
        <v>101</v>
      </c>
      <c r="K200" s="21" t="n">
        <v>1</v>
      </c>
      <c r="L200" s="21" t="n">
        <v>1.0844116</v>
      </c>
      <c r="M200" s="19" t="s">
        <v>101</v>
      </c>
      <c r="N200" s="21" t="n">
        <v>1</v>
      </c>
      <c r="O200" s="21" t="n">
        <v>0.9983558</v>
      </c>
      <c r="P200" s="19" t="s">
        <v>101</v>
      </c>
      <c r="Q200" s="21" t="n">
        <v>1</v>
      </c>
      <c r="R200" s="21" t="n">
        <v>0.167999999997846</v>
      </c>
      <c r="S200" s="19" t="s">
        <v>101</v>
      </c>
      <c r="T200" s="21" t="n">
        <v>1</v>
      </c>
      <c r="U200" s="21" t="n">
        <v>1.0151208</v>
      </c>
      <c r="V200" s="19" t="s">
        <v>101</v>
      </c>
      <c r="W200" s="21" t="n">
        <v>1</v>
      </c>
      <c r="X200" s="21" t="n">
        <v>0.9263402</v>
      </c>
      <c r="Y200" s="23" t="s">
        <v>101</v>
      </c>
      <c r="Z200" s="23" t="n">
        <v>1</v>
      </c>
      <c r="AA200" s="21" t="n">
        <v>5.0816266</v>
      </c>
      <c r="AB200" s="23" t="s">
        <v>101</v>
      </c>
      <c r="AC200" s="23" t="n">
        <v>1</v>
      </c>
      <c r="AD200" s="21" t="n">
        <v>51.4641747</v>
      </c>
      <c r="AE200" s="23" t="s">
        <v>101</v>
      </c>
      <c r="AF200" s="23" t="n">
        <v>1</v>
      </c>
      <c r="AG200" s="21" t="n">
        <v>1.1338237</v>
      </c>
      <c r="AH200" s="31" t="s">
        <v>81</v>
      </c>
      <c r="AI200" s="31" t="n">
        <v>1</v>
      </c>
      <c r="AJ200" s="31" t="n">
        <v>49.4555716</v>
      </c>
      <c r="AK200" s="31" t="s">
        <v>81</v>
      </c>
      <c r="AL200" s="31" t="n">
        <v>1</v>
      </c>
      <c r="AM200" s="31" t="n">
        <v>48.4273017</v>
      </c>
      <c r="AN200" s="31" t="s">
        <v>81</v>
      </c>
      <c r="AO200" s="31" t="n">
        <v>1</v>
      </c>
      <c r="AP200" s="31" t="n">
        <v>47.9242658</v>
      </c>
      <c r="AQ200" s="31" t="s">
        <v>81</v>
      </c>
      <c r="AR200" s="31" t="n">
        <v>1</v>
      </c>
      <c r="AS200" s="31" t="n">
        <v>38.0171855</v>
      </c>
      <c r="AT200" s="31" t="s">
        <v>81</v>
      </c>
      <c r="AU200" s="31" t="n">
        <v>1</v>
      </c>
      <c r="AV200" s="31" t="n">
        <v>38.2833488</v>
      </c>
      <c r="AW200" s="31" t="s">
        <v>81</v>
      </c>
      <c r="AX200" s="31" t="n">
        <v>1</v>
      </c>
      <c r="AY200" s="31" t="n">
        <v>37.9780503</v>
      </c>
      <c r="AZ200" s="23" t="s">
        <v>101</v>
      </c>
      <c r="BA200" s="23" t="n">
        <v>1</v>
      </c>
      <c r="BB200" s="21" t="n">
        <v>1.167164</v>
      </c>
      <c r="BC200" s="19" t="s">
        <v>101</v>
      </c>
      <c r="BD200" s="21" t="n">
        <v>1</v>
      </c>
      <c r="BE200" s="23" t="n">
        <v>26.4611904</v>
      </c>
      <c r="BF200" s="23" t="s">
        <v>101</v>
      </c>
      <c r="BG200" s="23" t="n">
        <v>1</v>
      </c>
      <c r="BH200" s="21" t="n">
        <v>1.2133135</v>
      </c>
      <c r="BI200" s="23" t="s">
        <v>80</v>
      </c>
      <c r="BJ200" s="21" t="n">
        <v>-14425</v>
      </c>
      <c r="BK200" s="23" t="n">
        <v>305.9970089</v>
      </c>
      <c r="BL200" s="23" t="s">
        <v>80</v>
      </c>
      <c r="BM200" s="23" t="n">
        <v>-14425</v>
      </c>
      <c r="BN200" s="21" t="n">
        <v>306.0016998</v>
      </c>
      <c r="BO200" s="19" t="s">
        <v>101</v>
      </c>
      <c r="BP200" s="21" t="n">
        <v>1</v>
      </c>
      <c r="BQ200" s="21" t="n">
        <v>0.235999999997148</v>
      </c>
      <c r="BR200" s="25" t="s">
        <v>101</v>
      </c>
      <c r="BS200" s="21" t="n">
        <v>1</v>
      </c>
      <c r="BT200" s="21" t="n">
        <v>3.7209395</v>
      </c>
      <c r="BU200" s="25" t="s">
        <v>101</v>
      </c>
      <c r="BV200" s="21" t="n">
        <v>1</v>
      </c>
      <c r="BW200" s="21" t="n">
        <v>2.7474851</v>
      </c>
      <c r="BX200" s="21" t="s">
        <v>101</v>
      </c>
      <c r="BY200" s="21" t="n">
        <v>1</v>
      </c>
      <c r="BZ200" s="21" t="n">
        <v>2.1660819</v>
      </c>
    </row>
    <row r="201" customFormat="false" ht="15" hidden="false" customHeight="false" outlineLevel="0" collapsed="false">
      <c r="A201" s="27" t="s">
        <v>283</v>
      </c>
      <c r="B201" s="19" t="n">
        <v>24</v>
      </c>
      <c r="C201" s="21" t="n">
        <v>12</v>
      </c>
      <c r="D201" s="19" t="n">
        <v>62</v>
      </c>
      <c r="E201" s="21" t="n">
        <v>18</v>
      </c>
      <c r="F201" s="19" t="n">
        <v>9</v>
      </c>
      <c r="G201" s="21" t="n">
        <v>0</v>
      </c>
      <c r="H201" s="21" t="n">
        <f aca="false">B201-PRODUCT(2,C201)</f>
        <v>0</v>
      </c>
      <c r="I201" s="21" t="n">
        <f aca="false">SUM(Table1[[#This Row],[B]],Table1[[#This Row],[Atomic Constraints]],Table1[[#This Row],[Soft Atomic Constraints]],Table1[[#This Row],[Disjunctive Constraints]],Table1[[#This Row],[Direct Successors]])</f>
        <v>101</v>
      </c>
      <c r="J201" s="19" t="s">
        <v>101</v>
      </c>
      <c r="K201" s="21" t="n">
        <v>2</v>
      </c>
      <c r="L201" s="21" t="n">
        <v>1.0740364</v>
      </c>
      <c r="M201" s="19" t="s">
        <v>101</v>
      </c>
      <c r="N201" s="21" t="n">
        <v>2</v>
      </c>
      <c r="O201" s="21" t="n">
        <v>1.1223284</v>
      </c>
      <c r="P201" s="19" t="s">
        <v>101</v>
      </c>
      <c r="Q201" s="21" t="n">
        <v>2</v>
      </c>
      <c r="R201" s="21" t="n">
        <v>0.173999999999069</v>
      </c>
      <c r="S201" s="19" t="s">
        <v>101</v>
      </c>
      <c r="T201" s="21" t="n">
        <v>2</v>
      </c>
      <c r="U201" s="21" t="n">
        <v>0.8051852</v>
      </c>
      <c r="V201" s="19" t="s">
        <v>101</v>
      </c>
      <c r="W201" s="21" t="n">
        <v>2</v>
      </c>
      <c r="X201" s="21" t="n">
        <v>1.0613038</v>
      </c>
      <c r="Y201" s="23" t="s">
        <v>101</v>
      </c>
      <c r="Z201" s="23" t="n">
        <v>2</v>
      </c>
      <c r="AA201" s="21" t="n">
        <v>4.7858219</v>
      </c>
      <c r="AB201" s="23" t="s">
        <v>101</v>
      </c>
      <c r="AC201" s="23" t="n">
        <v>2</v>
      </c>
      <c r="AD201" s="21" t="n">
        <v>138.758303</v>
      </c>
      <c r="AE201" s="23" t="s">
        <v>101</v>
      </c>
      <c r="AF201" s="23" t="n">
        <v>2</v>
      </c>
      <c r="AG201" s="21" t="n">
        <v>1.1899585</v>
      </c>
      <c r="AH201" s="31" t="s">
        <v>81</v>
      </c>
      <c r="AI201" s="31" t="n">
        <v>2</v>
      </c>
      <c r="AJ201" s="31" t="n">
        <v>57.447217</v>
      </c>
      <c r="AK201" s="31" t="s">
        <v>81</v>
      </c>
      <c r="AL201" s="31" t="n">
        <v>2</v>
      </c>
      <c r="AM201" s="31" t="n">
        <v>60.1220306</v>
      </c>
      <c r="AN201" s="31" t="s">
        <v>81</v>
      </c>
      <c r="AO201" s="31" t="n">
        <v>2</v>
      </c>
      <c r="AP201" s="31" t="n">
        <v>58.1596109</v>
      </c>
      <c r="AQ201" s="31" t="s">
        <v>81</v>
      </c>
      <c r="AR201" s="31" t="n">
        <v>2</v>
      </c>
      <c r="AS201" s="31" t="n">
        <v>50.3621395</v>
      </c>
      <c r="AT201" s="31" t="s">
        <v>81</v>
      </c>
      <c r="AU201" s="31" t="n">
        <v>2</v>
      </c>
      <c r="AV201" s="31" t="n">
        <v>50.2436775</v>
      </c>
      <c r="AW201" s="31" t="s">
        <v>81</v>
      </c>
      <c r="AX201" s="31" t="n">
        <v>2</v>
      </c>
      <c r="AY201" s="31" t="n">
        <v>50.136119</v>
      </c>
      <c r="AZ201" s="23" t="s">
        <v>101</v>
      </c>
      <c r="BA201" s="23" t="n">
        <v>2</v>
      </c>
      <c r="BB201" s="21" t="n">
        <v>1.8800515</v>
      </c>
      <c r="BC201" s="19" t="s">
        <v>101</v>
      </c>
      <c r="BD201" s="21" t="n">
        <v>2</v>
      </c>
      <c r="BE201" s="23" t="n">
        <v>25.8035266</v>
      </c>
      <c r="BF201" s="23" t="s">
        <v>101</v>
      </c>
      <c r="BG201" s="23" t="n">
        <v>2</v>
      </c>
      <c r="BH201" s="21" t="n">
        <v>1.9563688</v>
      </c>
      <c r="BI201" s="23" t="s">
        <v>80</v>
      </c>
      <c r="BJ201" s="21" t="n">
        <v>-14425</v>
      </c>
      <c r="BK201" s="23" t="n">
        <v>306.0181108</v>
      </c>
      <c r="BL201" s="23" t="s">
        <v>80</v>
      </c>
      <c r="BM201" s="23" t="n">
        <v>-14425</v>
      </c>
      <c r="BN201" s="21" t="n">
        <v>305.9683728</v>
      </c>
      <c r="BO201" s="19" t="s">
        <v>101</v>
      </c>
      <c r="BP201" s="21" t="n">
        <v>2</v>
      </c>
      <c r="BQ201" s="21" t="n">
        <v>0.192999999999302</v>
      </c>
      <c r="BR201" s="25" t="s">
        <v>101</v>
      </c>
      <c r="BS201" s="21" t="n">
        <v>2</v>
      </c>
      <c r="BT201" s="21" t="n">
        <v>7.2251637</v>
      </c>
      <c r="BU201" s="25" t="s">
        <v>101</v>
      </c>
      <c r="BV201" s="21" t="n">
        <v>2</v>
      </c>
      <c r="BW201" s="21" t="n">
        <v>2.4842114</v>
      </c>
      <c r="BX201" s="21" t="s">
        <v>101</v>
      </c>
      <c r="BY201" s="21" t="n">
        <v>2</v>
      </c>
      <c r="BZ201" s="21" t="n">
        <v>2.1346511</v>
      </c>
    </row>
    <row r="202" customFormat="false" ht="15" hidden="false" customHeight="false" outlineLevel="0" collapsed="false">
      <c r="A202" s="27" t="s">
        <v>284</v>
      </c>
      <c r="B202" s="19" t="n">
        <v>24</v>
      </c>
      <c r="C202" s="21" t="n">
        <v>12</v>
      </c>
      <c r="D202" s="19" t="n">
        <v>54</v>
      </c>
      <c r="E202" s="21" t="n">
        <v>19</v>
      </c>
      <c r="F202" s="19" t="n">
        <v>10</v>
      </c>
      <c r="G202" s="21" t="n">
        <v>0</v>
      </c>
      <c r="H202" s="21" t="n">
        <f aca="false">B202-PRODUCT(2,C202)</f>
        <v>0</v>
      </c>
      <c r="I202" s="21" t="n">
        <f aca="false">SUM(Table1[[#This Row],[B]],Table1[[#This Row],[Atomic Constraints]],Table1[[#This Row],[Soft Atomic Constraints]],Table1[[#This Row],[Disjunctive Constraints]],Table1[[#This Row],[Direct Successors]])</f>
        <v>95</v>
      </c>
      <c r="J202" s="19" t="s">
        <v>101</v>
      </c>
      <c r="K202" s="21" t="n">
        <v>3</v>
      </c>
      <c r="L202" s="21" t="n">
        <v>1.3209306</v>
      </c>
      <c r="M202" s="19" t="s">
        <v>101</v>
      </c>
      <c r="N202" s="21" t="n">
        <v>3</v>
      </c>
      <c r="O202" s="21" t="n">
        <v>1.3295564</v>
      </c>
      <c r="P202" s="19" t="s">
        <v>101</v>
      </c>
      <c r="Q202" s="21" t="n">
        <v>3</v>
      </c>
      <c r="R202" s="21" t="n">
        <v>0.222000000001572</v>
      </c>
      <c r="S202" s="19" t="s">
        <v>101</v>
      </c>
      <c r="T202" s="21" t="n">
        <v>3</v>
      </c>
      <c r="U202" s="21" t="n">
        <v>1.1434233</v>
      </c>
      <c r="V202" s="19" t="s">
        <v>101</v>
      </c>
      <c r="W202" s="21" t="n">
        <v>3</v>
      </c>
      <c r="X202" s="21" t="n">
        <v>1.2225726</v>
      </c>
      <c r="Y202" s="23" t="s">
        <v>101</v>
      </c>
      <c r="Z202" s="23" t="n">
        <v>3</v>
      </c>
      <c r="AA202" s="21" t="n">
        <v>4.1326049</v>
      </c>
      <c r="AB202" s="23" t="s">
        <v>101</v>
      </c>
      <c r="AC202" s="23" t="n">
        <v>3</v>
      </c>
      <c r="AD202" s="21" t="n">
        <v>157.5266196</v>
      </c>
      <c r="AE202" s="23" t="s">
        <v>101</v>
      </c>
      <c r="AF202" s="23" t="n">
        <v>3</v>
      </c>
      <c r="AG202" s="21" t="n">
        <v>1.2888867</v>
      </c>
      <c r="AH202" s="31" t="s">
        <v>81</v>
      </c>
      <c r="AI202" s="31" t="n">
        <v>3</v>
      </c>
      <c r="AJ202" s="31" t="n">
        <v>49.4365155</v>
      </c>
      <c r="AK202" s="31" t="s">
        <v>81</v>
      </c>
      <c r="AL202" s="31" t="n">
        <v>3</v>
      </c>
      <c r="AM202" s="31" t="n">
        <v>50.7261835</v>
      </c>
      <c r="AN202" s="31" t="s">
        <v>81</v>
      </c>
      <c r="AO202" s="31" t="n">
        <v>3</v>
      </c>
      <c r="AP202" s="31" t="n">
        <v>48.6895502</v>
      </c>
      <c r="AQ202" s="31" t="s">
        <v>81</v>
      </c>
      <c r="AR202" s="31" t="n">
        <v>3</v>
      </c>
      <c r="AS202" s="31" t="n">
        <v>43.1621574</v>
      </c>
      <c r="AT202" s="31" t="s">
        <v>81</v>
      </c>
      <c r="AU202" s="31" t="n">
        <v>3</v>
      </c>
      <c r="AV202" s="31" t="n">
        <v>43.0325262</v>
      </c>
      <c r="AW202" s="31" t="s">
        <v>81</v>
      </c>
      <c r="AX202" s="31" t="n">
        <v>3</v>
      </c>
      <c r="AY202" s="31" t="n">
        <v>43.7286024</v>
      </c>
      <c r="AZ202" s="23" t="s">
        <v>101</v>
      </c>
      <c r="BA202" s="23" t="n">
        <v>3</v>
      </c>
      <c r="BB202" s="21" t="n">
        <v>1.3314986</v>
      </c>
      <c r="BC202" s="19" t="s">
        <v>101</v>
      </c>
      <c r="BD202" s="21" t="n">
        <v>3</v>
      </c>
      <c r="BE202" s="23" t="n">
        <v>30.9661519</v>
      </c>
      <c r="BF202" s="23" t="s">
        <v>101</v>
      </c>
      <c r="BG202" s="23" t="n">
        <v>3</v>
      </c>
      <c r="BH202" s="21" t="n">
        <v>1.3344804</v>
      </c>
      <c r="BI202" s="23" t="s">
        <v>80</v>
      </c>
      <c r="BJ202" s="21" t="n">
        <v>-14425</v>
      </c>
      <c r="BK202" s="23" t="n">
        <v>306.1451593</v>
      </c>
      <c r="BL202" s="23" t="s">
        <v>80</v>
      </c>
      <c r="BM202" s="23" t="n">
        <v>-14425</v>
      </c>
      <c r="BN202" s="21" t="n">
        <v>305.9817363</v>
      </c>
      <c r="BO202" s="19" t="s">
        <v>101</v>
      </c>
      <c r="BP202" s="21" t="n">
        <v>3</v>
      </c>
      <c r="BQ202" s="21" t="n">
        <v>0.185999999997875</v>
      </c>
      <c r="BR202" s="25" t="s">
        <v>101</v>
      </c>
      <c r="BS202" s="21" t="n">
        <v>3</v>
      </c>
      <c r="BT202" s="21" t="n">
        <v>9.8607252</v>
      </c>
      <c r="BU202" s="25" t="s">
        <v>101</v>
      </c>
      <c r="BV202" s="21" t="n">
        <v>3</v>
      </c>
      <c r="BW202" s="21" t="n">
        <v>2.2438715</v>
      </c>
      <c r="BX202" s="21" t="s">
        <v>101</v>
      </c>
      <c r="BY202" s="21" t="n">
        <v>3</v>
      </c>
      <c r="BZ202" s="21" t="n">
        <v>2.1343288</v>
      </c>
    </row>
    <row r="203" customFormat="false" ht="15" hidden="false" customHeight="false" outlineLevel="0" collapsed="false">
      <c r="A203" s="27" t="s">
        <v>285</v>
      </c>
      <c r="B203" s="19" t="n">
        <v>1</v>
      </c>
      <c r="C203" s="21" t="n">
        <v>0</v>
      </c>
      <c r="D203" s="19" t="n">
        <v>0</v>
      </c>
      <c r="E203" s="21" t="n">
        <v>0</v>
      </c>
      <c r="F203" s="19" t="n">
        <v>0</v>
      </c>
      <c r="G203" s="21" t="n">
        <v>0</v>
      </c>
      <c r="H203" s="21" t="n">
        <f aca="false">B203-PRODUCT(2,C203)</f>
        <v>1</v>
      </c>
      <c r="I203" s="21" t="n">
        <f aca="false">SUM(Table1[[#This Row],[B]],Table1[[#This Row],[Atomic Constraints]],Table1[[#This Row],[Soft Atomic Constraints]],Table1[[#This Row],[Disjunctive Constraints]],Table1[[#This Row],[Direct Successors]])</f>
        <v>0</v>
      </c>
      <c r="J203" s="19" t="s">
        <v>101</v>
      </c>
      <c r="K203" s="21" t="n">
        <v>0</v>
      </c>
      <c r="L203" s="21" t="n">
        <v>0.5370727</v>
      </c>
      <c r="M203" s="19" t="s">
        <v>101</v>
      </c>
      <c r="N203" s="21" t="n">
        <v>0</v>
      </c>
      <c r="O203" s="21" t="n">
        <v>0.5381269</v>
      </c>
      <c r="P203" s="19" t="s">
        <v>101</v>
      </c>
      <c r="Q203" s="21" t="n">
        <v>0</v>
      </c>
      <c r="R203" s="21" t="n">
        <v>0.0169999999998254</v>
      </c>
      <c r="S203" s="19" t="s">
        <v>95</v>
      </c>
      <c r="T203" s="21" t="n">
        <v>-4</v>
      </c>
      <c r="U203" s="21" t="n">
        <v>1.6171489</v>
      </c>
      <c r="V203" s="19" t="s">
        <v>95</v>
      </c>
      <c r="W203" s="21" t="n">
        <v>-4</v>
      </c>
      <c r="X203" s="21" t="n">
        <v>1.7254523</v>
      </c>
      <c r="Y203" s="23" t="s">
        <v>101</v>
      </c>
      <c r="Z203" s="23" t="n">
        <v>0</v>
      </c>
      <c r="AA203" s="21" t="n">
        <v>0.0048991</v>
      </c>
      <c r="AB203" s="23" t="s">
        <v>101</v>
      </c>
      <c r="AC203" s="23" t="n">
        <v>0</v>
      </c>
      <c r="AD203" s="21" t="n">
        <v>0.0517951</v>
      </c>
      <c r="AE203" s="23" t="s">
        <v>101</v>
      </c>
      <c r="AF203" s="23" t="n">
        <v>0</v>
      </c>
      <c r="AG203" s="21" t="n">
        <v>0.0008864</v>
      </c>
      <c r="AH203" s="19" t="s">
        <v>95</v>
      </c>
      <c r="AI203" s="21" t="n">
        <v>-4</v>
      </c>
      <c r="AJ203" s="21" t="n">
        <v>0.0420727</v>
      </c>
      <c r="AK203" s="23" t="s">
        <v>95</v>
      </c>
      <c r="AL203" s="23" t="n">
        <v>-4</v>
      </c>
      <c r="AM203" s="21" t="n">
        <v>0.0419211</v>
      </c>
      <c r="AN203" s="19" t="s">
        <v>95</v>
      </c>
      <c r="AO203" s="21" t="n">
        <v>-4</v>
      </c>
      <c r="AP203" s="23" t="n">
        <v>0.0463766</v>
      </c>
      <c r="AQ203" s="23" t="s">
        <v>95</v>
      </c>
      <c r="AR203" s="23" t="n">
        <v>-4</v>
      </c>
      <c r="AS203" s="21" t="n">
        <v>0.0454641</v>
      </c>
      <c r="AT203" s="19" t="s">
        <v>95</v>
      </c>
      <c r="AU203" s="21" t="n">
        <v>-4</v>
      </c>
      <c r="AV203" s="23" t="n">
        <v>0.0411602</v>
      </c>
      <c r="AW203" s="23" t="s">
        <v>95</v>
      </c>
      <c r="AX203" s="23" t="n">
        <v>-4</v>
      </c>
      <c r="AY203" s="21" t="n">
        <v>0.0416526</v>
      </c>
      <c r="AZ203" s="23" t="s">
        <v>101</v>
      </c>
      <c r="BA203" s="23" t="n">
        <v>0</v>
      </c>
      <c r="BB203" s="21" t="n">
        <v>0.0021932</v>
      </c>
      <c r="BC203" s="19" t="s">
        <v>101</v>
      </c>
      <c r="BD203" s="21" t="n">
        <v>0</v>
      </c>
      <c r="BE203" s="23" t="n">
        <v>0.0039699</v>
      </c>
      <c r="BF203" s="23" t="s">
        <v>101</v>
      </c>
      <c r="BG203" s="23" t="n">
        <v>0</v>
      </c>
      <c r="BH203" s="21" t="n">
        <v>0.0017472</v>
      </c>
      <c r="BI203" s="33" t="s">
        <v>273</v>
      </c>
      <c r="BJ203" s="33" t="s">
        <v>273</v>
      </c>
      <c r="BK203" s="33" t="s">
        <v>273</v>
      </c>
      <c r="BL203" s="33" t="s">
        <v>273</v>
      </c>
      <c r="BM203" s="33" t="s">
        <v>273</v>
      </c>
      <c r="BN203" s="33" t="s">
        <v>273</v>
      </c>
      <c r="BO203" s="19" t="s">
        <v>101</v>
      </c>
      <c r="BP203" s="21" t="n">
        <v>0</v>
      </c>
      <c r="BQ203" s="21" t="n">
        <v>0.0180000000000291</v>
      </c>
      <c r="BR203" s="28" t="s">
        <v>101</v>
      </c>
      <c r="BS203" s="21" t="n">
        <v>0</v>
      </c>
      <c r="BT203" s="21" t="n">
        <v>0.5209546</v>
      </c>
      <c r="BU203" s="28" t="s">
        <v>95</v>
      </c>
      <c r="BV203" s="21" t="n">
        <v>-4</v>
      </c>
      <c r="BW203" s="21" t="n">
        <v>1.5886528</v>
      </c>
      <c r="BX203" s="21" t="s">
        <v>95</v>
      </c>
      <c r="BY203" s="21" t="n">
        <v>-4</v>
      </c>
      <c r="BZ203" s="21" t="n">
        <v>2.007811</v>
      </c>
    </row>
    <row r="204" customFormat="false" ht="15" hidden="false" customHeight="false" outlineLevel="0" collapsed="false">
      <c r="A204" s="27" t="s">
        <v>286</v>
      </c>
      <c r="B204" s="19" t="n">
        <v>24</v>
      </c>
      <c r="C204" s="21" t="n">
        <v>12</v>
      </c>
      <c r="D204" s="19" t="n">
        <v>75</v>
      </c>
      <c r="E204" s="29" t="n">
        <v>20</v>
      </c>
      <c r="F204" s="30" t="n">
        <v>1</v>
      </c>
      <c r="G204" s="29" t="n">
        <v>0</v>
      </c>
      <c r="H204" s="21" t="n">
        <f aca="false">B204-PRODUCT(2,C204)</f>
        <v>0</v>
      </c>
      <c r="I204" s="21" t="n">
        <f aca="false">SUM(Table1[[#This Row],[B]],Table1[[#This Row],[Atomic Constraints]],Table1[[#This Row],[Soft Atomic Constraints]],Table1[[#This Row],[Disjunctive Constraints]],Table1[[#This Row],[Direct Successors]])</f>
        <v>108</v>
      </c>
      <c r="J204" s="19" t="s">
        <v>101</v>
      </c>
      <c r="K204" s="21" t="n">
        <v>72437</v>
      </c>
      <c r="L204" s="21" t="n">
        <v>11.2558957</v>
      </c>
      <c r="M204" s="19" t="s">
        <v>101</v>
      </c>
      <c r="N204" s="21" t="n">
        <v>72437</v>
      </c>
      <c r="O204" s="21" t="n">
        <v>6.74905</v>
      </c>
      <c r="P204" s="19" t="s">
        <v>101</v>
      </c>
      <c r="Q204" s="21" t="n">
        <v>72437</v>
      </c>
      <c r="R204" s="21" t="n">
        <v>12.12</v>
      </c>
      <c r="S204" s="19" t="s">
        <v>101</v>
      </c>
      <c r="T204" s="21" t="n">
        <v>72437</v>
      </c>
      <c r="U204" s="21" t="n">
        <v>1.7820913</v>
      </c>
      <c r="V204" s="19" t="s">
        <v>101</v>
      </c>
      <c r="W204" s="21" t="n">
        <v>72437</v>
      </c>
      <c r="X204" s="21" t="n">
        <v>1.6816933</v>
      </c>
      <c r="Y204" s="23" t="s">
        <v>101</v>
      </c>
      <c r="Z204" s="23" t="n">
        <v>72437</v>
      </c>
      <c r="AA204" s="21" t="n">
        <v>68.271333</v>
      </c>
      <c r="AB204" s="23" t="s">
        <v>101</v>
      </c>
      <c r="AC204" s="23" t="n">
        <v>72437</v>
      </c>
      <c r="AD204" s="21" t="n">
        <v>234.5705867</v>
      </c>
      <c r="AE204" s="23" t="s">
        <v>101</v>
      </c>
      <c r="AF204" s="23" t="n">
        <v>72437</v>
      </c>
      <c r="AG204" s="21" t="n">
        <v>196.4572812</v>
      </c>
      <c r="AH204" s="31" t="s">
        <v>81</v>
      </c>
      <c r="AI204" s="31" t="n">
        <v>72437</v>
      </c>
      <c r="AJ204" s="31" t="n">
        <v>96.7104677</v>
      </c>
      <c r="AK204" s="31" t="s">
        <v>81</v>
      </c>
      <c r="AL204" s="31" t="n">
        <v>72437</v>
      </c>
      <c r="AM204" s="31" t="n">
        <v>99.8511209</v>
      </c>
      <c r="AN204" s="31" t="s">
        <v>81</v>
      </c>
      <c r="AO204" s="31" t="n">
        <v>72437</v>
      </c>
      <c r="AP204" s="31" t="n">
        <v>101.4187871</v>
      </c>
      <c r="AQ204" s="31" t="s">
        <v>81</v>
      </c>
      <c r="AR204" s="31" t="n">
        <v>72437</v>
      </c>
      <c r="AS204" s="31" t="n">
        <v>119.5031333</v>
      </c>
      <c r="AT204" s="31" t="s">
        <v>81</v>
      </c>
      <c r="AU204" s="31" t="n">
        <v>72437</v>
      </c>
      <c r="AV204" s="31" t="n">
        <v>120.4743297</v>
      </c>
      <c r="AW204" s="31" t="s">
        <v>81</v>
      </c>
      <c r="AX204" s="31" t="n">
        <v>72437</v>
      </c>
      <c r="AY204" s="31" t="n">
        <v>122.0296765</v>
      </c>
      <c r="AZ204" s="23" t="s">
        <v>101</v>
      </c>
      <c r="BA204" s="23" t="n">
        <v>72437</v>
      </c>
      <c r="BB204" s="21" t="n">
        <v>27.8311293</v>
      </c>
      <c r="BC204" s="19" t="s">
        <v>101</v>
      </c>
      <c r="BD204" s="21" t="n">
        <v>72437</v>
      </c>
      <c r="BE204" s="23" t="n">
        <v>170.592004</v>
      </c>
      <c r="BF204" s="23" t="s">
        <v>101</v>
      </c>
      <c r="BG204" s="23" t="n">
        <v>72437</v>
      </c>
      <c r="BH204" s="21" t="n">
        <v>35.7598275</v>
      </c>
      <c r="BI204" s="23" t="s">
        <v>80</v>
      </c>
      <c r="BJ204" s="21" t="n">
        <v>-14425</v>
      </c>
      <c r="BK204" s="23" t="n">
        <v>305.8023949</v>
      </c>
      <c r="BL204" s="23" t="s">
        <v>80</v>
      </c>
      <c r="BM204" s="23" t="n">
        <v>-14425</v>
      </c>
      <c r="BN204" s="21" t="n">
        <v>306.1464304</v>
      </c>
      <c r="BO204" s="19" t="s">
        <v>101</v>
      </c>
      <c r="BP204" s="21" t="n">
        <v>72437</v>
      </c>
      <c r="BQ204" s="21" t="n">
        <v>24.597</v>
      </c>
      <c r="BR204" s="25" t="s">
        <v>101</v>
      </c>
      <c r="BS204" s="21" t="n">
        <v>72437</v>
      </c>
      <c r="BT204" s="21" t="n">
        <v>3.037543</v>
      </c>
      <c r="BU204" s="25" t="s">
        <v>101</v>
      </c>
      <c r="BV204" s="21" t="n">
        <v>72437</v>
      </c>
      <c r="BW204" s="21" t="n">
        <v>2.5743047</v>
      </c>
      <c r="BX204" s="21" t="s">
        <v>101</v>
      </c>
      <c r="BY204" s="21" t="n">
        <v>72437</v>
      </c>
      <c r="BZ204" s="21" t="n">
        <v>1.9081586</v>
      </c>
    </row>
    <row r="205" customFormat="false" ht="15" hidden="false" customHeight="false" outlineLevel="0" collapsed="false">
      <c r="A205" s="27" t="s">
        <v>287</v>
      </c>
      <c r="B205" s="19" t="n">
        <v>22</v>
      </c>
      <c r="C205" s="21" t="n">
        <v>11</v>
      </c>
      <c r="D205" s="19" t="n">
        <v>29</v>
      </c>
      <c r="E205" s="21" t="n">
        <v>16</v>
      </c>
      <c r="F205" s="19" t="n">
        <v>15</v>
      </c>
      <c r="G205" s="21" t="n">
        <v>0</v>
      </c>
      <c r="H205" s="21" t="n">
        <f aca="false">B205-PRODUCT(2,C205)</f>
        <v>0</v>
      </c>
      <c r="I205" s="21" t="n">
        <f aca="false">SUM(Table1[[#This Row],[B]],Table1[[#This Row],[Atomic Constraints]],Table1[[#This Row],[Soft Atomic Constraints]],Table1[[#This Row],[Disjunctive Constraints]],Table1[[#This Row],[Direct Successors]])</f>
        <v>71</v>
      </c>
      <c r="J205" s="19" t="s">
        <v>101</v>
      </c>
      <c r="K205" s="21" t="n">
        <v>11179</v>
      </c>
      <c r="L205" s="21" t="n">
        <v>10.9054018</v>
      </c>
      <c r="M205" s="19" t="s">
        <v>101</v>
      </c>
      <c r="N205" s="21" t="n">
        <v>11179</v>
      </c>
      <c r="O205" s="21" t="n">
        <v>5.6188148</v>
      </c>
      <c r="P205" s="19" t="s">
        <v>101</v>
      </c>
      <c r="Q205" s="21" t="n">
        <v>11179</v>
      </c>
      <c r="R205" s="21" t="n">
        <v>0.494000000002416</v>
      </c>
      <c r="S205" s="19" t="s">
        <v>101</v>
      </c>
      <c r="T205" s="21" t="n">
        <v>11179</v>
      </c>
      <c r="U205" s="21" t="n">
        <v>1.4227902</v>
      </c>
      <c r="V205" s="19" t="s">
        <v>101</v>
      </c>
      <c r="W205" s="21" t="n">
        <v>11179</v>
      </c>
      <c r="X205" s="21" t="n">
        <v>1.2567676</v>
      </c>
      <c r="Y205" s="23" t="s">
        <v>101</v>
      </c>
      <c r="Z205" s="23" t="n">
        <v>11179</v>
      </c>
      <c r="AA205" s="21" t="n">
        <v>12.3201006</v>
      </c>
      <c r="AB205" s="23" t="s">
        <v>101</v>
      </c>
      <c r="AC205" s="23" t="n">
        <v>11179</v>
      </c>
      <c r="AD205" s="21" t="n">
        <v>196.3295247</v>
      </c>
      <c r="AE205" s="23" t="s">
        <v>101</v>
      </c>
      <c r="AF205" s="23" t="n">
        <v>11179</v>
      </c>
      <c r="AG205" s="21" t="n">
        <v>10.9113587</v>
      </c>
      <c r="AH205" s="31" t="s">
        <v>81</v>
      </c>
      <c r="AI205" s="31" t="n">
        <v>11179</v>
      </c>
      <c r="AJ205" s="31" t="n">
        <v>48.3657127</v>
      </c>
      <c r="AK205" s="31" t="s">
        <v>81</v>
      </c>
      <c r="AL205" s="31" t="n">
        <v>11179</v>
      </c>
      <c r="AM205" s="31" t="n">
        <v>49.5205202</v>
      </c>
      <c r="AN205" s="31" t="s">
        <v>81</v>
      </c>
      <c r="AO205" s="31" t="n">
        <v>11179</v>
      </c>
      <c r="AP205" s="31" t="n">
        <v>47.208726</v>
      </c>
      <c r="AQ205" s="31" t="s">
        <v>81</v>
      </c>
      <c r="AR205" s="31" t="n">
        <v>11179</v>
      </c>
      <c r="AS205" s="31" t="n">
        <v>28.5413765</v>
      </c>
      <c r="AT205" s="31" t="s">
        <v>81</v>
      </c>
      <c r="AU205" s="31" t="n">
        <v>11179</v>
      </c>
      <c r="AV205" s="31" t="n">
        <v>28.3578027</v>
      </c>
      <c r="AW205" s="31" t="s">
        <v>81</v>
      </c>
      <c r="AX205" s="31" t="n">
        <v>11179</v>
      </c>
      <c r="AY205" s="31" t="n">
        <v>28.91804</v>
      </c>
      <c r="AZ205" s="23" t="s">
        <v>101</v>
      </c>
      <c r="BA205" s="23" t="n">
        <v>11179</v>
      </c>
      <c r="BB205" s="21" t="n">
        <v>3.3788501</v>
      </c>
      <c r="BC205" s="19" t="s">
        <v>101</v>
      </c>
      <c r="BD205" s="21" t="n">
        <v>11179</v>
      </c>
      <c r="BE205" s="23" t="n">
        <v>46.6439866</v>
      </c>
      <c r="BF205" s="23" t="s">
        <v>101</v>
      </c>
      <c r="BG205" s="23" t="n">
        <v>11179</v>
      </c>
      <c r="BH205" s="21" t="n">
        <v>5.5379332</v>
      </c>
      <c r="BI205" s="23" t="s">
        <v>80</v>
      </c>
      <c r="BJ205" s="21" t="n">
        <v>-11155</v>
      </c>
      <c r="BK205" s="23" t="n">
        <v>306.0114581</v>
      </c>
      <c r="BL205" s="23" t="s">
        <v>80</v>
      </c>
      <c r="BM205" s="23" t="n">
        <v>-11155</v>
      </c>
      <c r="BN205" s="21" t="n">
        <v>305.9941591</v>
      </c>
      <c r="BO205" s="19" t="s">
        <v>101</v>
      </c>
      <c r="BP205" s="21" t="n">
        <v>11179</v>
      </c>
      <c r="BQ205" s="21" t="n">
        <v>0.716000000000349</v>
      </c>
      <c r="BR205" s="25" t="s">
        <v>101</v>
      </c>
      <c r="BS205" s="21" t="n">
        <v>11179</v>
      </c>
      <c r="BT205" s="21" t="n">
        <v>1.9867846</v>
      </c>
      <c r="BU205" s="25" t="s">
        <v>101</v>
      </c>
      <c r="BV205" s="21" t="n">
        <v>11179</v>
      </c>
      <c r="BW205" s="21" t="n">
        <v>1.753126</v>
      </c>
      <c r="BX205" s="21" t="s">
        <v>101</v>
      </c>
      <c r="BY205" s="21" t="n">
        <v>11179</v>
      </c>
      <c r="BZ205" s="21" t="n">
        <v>1.6798381</v>
      </c>
    </row>
    <row r="206" customFormat="false" ht="15" hidden="false" customHeight="false" outlineLevel="0" collapsed="false">
      <c r="A206" s="27" t="s">
        <v>288</v>
      </c>
      <c r="B206" s="19" t="n">
        <v>32</v>
      </c>
      <c r="C206" s="21" t="n">
        <v>6</v>
      </c>
      <c r="D206" s="19" t="n">
        <v>222</v>
      </c>
      <c r="E206" s="21" t="n">
        <v>20</v>
      </c>
      <c r="F206" s="19" t="n">
        <v>16</v>
      </c>
      <c r="G206" s="21" t="n">
        <v>3</v>
      </c>
      <c r="H206" s="21" t="n">
        <f aca="false">B206-PRODUCT(2,C206)</f>
        <v>20</v>
      </c>
      <c r="I206" s="21" t="n">
        <f aca="false">SUM(Table1[[#This Row],[B]],Table1[[#This Row],[Atomic Constraints]],Table1[[#This Row],[Soft Atomic Constraints]],Table1[[#This Row],[Disjunctive Constraints]],Table1[[#This Row],[Direct Successors]])</f>
        <v>267</v>
      </c>
      <c r="J206" s="19" t="s">
        <v>101</v>
      </c>
      <c r="K206" s="21" t="n">
        <v>1</v>
      </c>
      <c r="L206" s="21" t="n">
        <v>0.9160485</v>
      </c>
      <c r="M206" s="19" t="s">
        <v>101</v>
      </c>
      <c r="N206" s="21" t="n">
        <v>1</v>
      </c>
      <c r="O206" s="21" t="n">
        <v>0.7951226</v>
      </c>
      <c r="P206" s="19" t="s">
        <v>101</v>
      </c>
      <c r="Q206" s="21" t="n">
        <v>1</v>
      </c>
      <c r="R206" s="21" t="n">
        <v>0.209000000000742</v>
      </c>
      <c r="S206" s="19" t="s">
        <v>101</v>
      </c>
      <c r="T206" s="21" t="n">
        <v>1</v>
      </c>
      <c r="U206" s="21" t="n">
        <v>0.7040097</v>
      </c>
      <c r="V206" s="19" t="s">
        <v>101</v>
      </c>
      <c r="W206" s="21" t="n">
        <v>1</v>
      </c>
      <c r="X206" s="21" t="n">
        <v>0.6165091</v>
      </c>
      <c r="Y206" s="23" t="s">
        <v>101</v>
      </c>
      <c r="Z206" s="23" t="n">
        <v>1</v>
      </c>
      <c r="AA206" s="21" t="n">
        <v>4.2578919</v>
      </c>
      <c r="AB206" s="23" t="s">
        <v>101</v>
      </c>
      <c r="AC206" s="23" t="n">
        <v>1</v>
      </c>
      <c r="AD206" s="21" t="n">
        <v>164.8808926</v>
      </c>
      <c r="AE206" s="23" t="s">
        <v>101</v>
      </c>
      <c r="AF206" s="23" t="n">
        <v>1</v>
      </c>
      <c r="AG206" s="21" t="n">
        <v>0.7285656</v>
      </c>
      <c r="AH206" s="31" t="s">
        <v>81</v>
      </c>
      <c r="AI206" s="31" t="n">
        <v>1</v>
      </c>
      <c r="AJ206" s="31" t="n">
        <v>50.5651393</v>
      </c>
      <c r="AK206" s="31" t="s">
        <v>81</v>
      </c>
      <c r="AL206" s="31" t="n">
        <v>1</v>
      </c>
      <c r="AM206" s="31" t="n">
        <v>52.9777725</v>
      </c>
      <c r="AN206" s="31" t="s">
        <v>81</v>
      </c>
      <c r="AO206" s="31" t="n">
        <v>1</v>
      </c>
      <c r="AP206" s="31" t="n">
        <v>59.6617504</v>
      </c>
      <c r="AQ206" s="31" t="s">
        <v>81</v>
      </c>
      <c r="AR206" s="31" t="n">
        <v>1</v>
      </c>
      <c r="AS206" s="31" t="n">
        <v>42.7887873</v>
      </c>
      <c r="AT206" s="31" t="s">
        <v>81</v>
      </c>
      <c r="AU206" s="31" t="n">
        <v>1</v>
      </c>
      <c r="AV206" s="31" t="n">
        <v>42.4803001</v>
      </c>
      <c r="AW206" s="31" t="s">
        <v>81</v>
      </c>
      <c r="AX206" s="31" t="n">
        <v>1</v>
      </c>
      <c r="AY206" s="31" t="n">
        <v>42.9959038</v>
      </c>
      <c r="AZ206" s="23" t="s">
        <v>101</v>
      </c>
      <c r="BA206" s="23" t="n">
        <v>1</v>
      </c>
      <c r="BB206" s="21" t="n">
        <v>0.7656857</v>
      </c>
      <c r="BC206" s="19" t="s">
        <v>101</v>
      </c>
      <c r="BD206" s="21" t="n">
        <v>1</v>
      </c>
      <c r="BE206" s="23" t="n">
        <v>10.8908946</v>
      </c>
      <c r="BF206" s="23" t="s">
        <v>101</v>
      </c>
      <c r="BG206" s="23" t="n">
        <v>1</v>
      </c>
      <c r="BH206" s="21" t="n">
        <v>0.7581767</v>
      </c>
      <c r="BI206" s="23" t="s">
        <v>80</v>
      </c>
      <c r="BJ206" s="21" t="n">
        <v>-33825</v>
      </c>
      <c r="BK206" s="23" t="n">
        <v>306.0765874</v>
      </c>
      <c r="BL206" s="23" t="s">
        <v>80</v>
      </c>
      <c r="BM206" s="23" t="n">
        <v>-33825</v>
      </c>
      <c r="BN206" s="21" t="n">
        <v>306.0115836</v>
      </c>
      <c r="BO206" s="19" t="s">
        <v>101</v>
      </c>
      <c r="BP206" s="21" t="n">
        <v>1</v>
      </c>
      <c r="BQ206" s="21" t="n">
        <v>0.291000000001077</v>
      </c>
      <c r="BR206" s="25" t="s">
        <v>101</v>
      </c>
      <c r="BS206" s="21" t="n">
        <v>1</v>
      </c>
      <c r="BT206" s="21" t="n">
        <v>0.9865181</v>
      </c>
      <c r="BU206" s="25" t="s">
        <v>101</v>
      </c>
      <c r="BV206" s="21" t="n">
        <v>1</v>
      </c>
      <c r="BW206" s="21" t="n">
        <v>1.7387639</v>
      </c>
      <c r="BX206" s="21" t="s">
        <v>101</v>
      </c>
      <c r="BY206" s="21" t="n">
        <v>1</v>
      </c>
      <c r="BZ206" s="21" t="n">
        <v>1.5977408</v>
      </c>
    </row>
    <row r="207" customFormat="false" ht="15" hidden="false" customHeight="false" outlineLevel="0" collapsed="false">
      <c r="A207" s="27" t="s">
        <v>289</v>
      </c>
      <c r="B207" s="19" t="n">
        <v>20</v>
      </c>
      <c r="C207" s="21" t="n">
        <v>10</v>
      </c>
      <c r="D207" s="19" t="n">
        <v>48</v>
      </c>
      <c r="E207" s="21" t="n">
        <v>3</v>
      </c>
      <c r="F207" s="19" t="n">
        <v>9</v>
      </c>
      <c r="G207" s="21" t="n">
        <v>0</v>
      </c>
      <c r="H207" s="21" t="n">
        <f aca="false">B207-PRODUCT(2,C207)</f>
        <v>0</v>
      </c>
      <c r="I207" s="21" t="n">
        <f aca="false">SUM(Table1[[#This Row],[B]],Table1[[#This Row],[Atomic Constraints]],Table1[[#This Row],[Soft Atomic Constraints]],Table1[[#This Row],[Disjunctive Constraints]],Table1[[#This Row],[Direct Successors]])</f>
        <v>70</v>
      </c>
      <c r="J207" s="19" t="s">
        <v>101</v>
      </c>
      <c r="K207" s="21" t="n">
        <v>0</v>
      </c>
      <c r="L207" s="21" t="n">
        <v>0.9599413</v>
      </c>
      <c r="M207" s="19" t="s">
        <v>101</v>
      </c>
      <c r="N207" s="21" t="n">
        <v>0</v>
      </c>
      <c r="O207" s="21" t="n">
        <v>3.8326997</v>
      </c>
      <c r="P207" s="19" t="s">
        <v>101</v>
      </c>
      <c r="Q207" s="21" t="n">
        <v>0</v>
      </c>
      <c r="R207" s="21" t="n">
        <v>0.100999999998749</v>
      </c>
      <c r="S207" s="19" t="s">
        <v>101</v>
      </c>
      <c r="T207" s="21" t="n">
        <v>0</v>
      </c>
      <c r="U207" s="21" t="n">
        <v>0.5053204</v>
      </c>
      <c r="V207" s="19" t="s">
        <v>101</v>
      </c>
      <c r="W207" s="21" t="n">
        <v>0</v>
      </c>
      <c r="X207" s="21" t="n">
        <v>0.4705987</v>
      </c>
      <c r="Y207" s="23" t="s">
        <v>101</v>
      </c>
      <c r="Z207" s="23" t="n">
        <v>0</v>
      </c>
      <c r="AA207" s="21" t="n">
        <v>0.3003181</v>
      </c>
      <c r="AB207" s="23" t="s">
        <v>101</v>
      </c>
      <c r="AC207" s="23" t="n">
        <v>0</v>
      </c>
      <c r="AD207" s="21" t="n">
        <v>5.4136741</v>
      </c>
      <c r="AE207" s="23" t="s">
        <v>101</v>
      </c>
      <c r="AF207" s="23" t="n">
        <v>0</v>
      </c>
      <c r="AG207" s="21" t="n">
        <v>0.6248118</v>
      </c>
      <c r="AH207" s="31" t="s">
        <v>81</v>
      </c>
      <c r="AI207" s="31" t="n">
        <v>0</v>
      </c>
      <c r="AJ207" s="31" t="n">
        <v>9.6272159</v>
      </c>
      <c r="AK207" s="31" t="s">
        <v>81</v>
      </c>
      <c r="AL207" s="31" t="n">
        <v>0</v>
      </c>
      <c r="AM207" s="31" t="n">
        <v>9.9954023</v>
      </c>
      <c r="AN207" s="31" t="s">
        <v>81</v>
      </c>
      <c r="AO207" s="31" t="n">
        <v>0</v>
      </c>
      <c r="AP207" s="31" t="n">
        <v>11.3773808</v>
      </c>
      <c r="AQ207" s="31" t="s">
        <v>81</v>
      </c>
      <c r="AR207" s="31" t="n">
        <v>0</v>
      </c>
      <c r="AS207" s="31" t="n">
        <v>5.2242355</v>
      </c>
      <c r="AT207" s="31" t="s">
        <v>81</v>
      </c>
      <c r="AU207" s="31" t="n">
        <v>0</v>
      </c>
      <c r="AV207" s="31" t="n">
        <v>5.143813</v>
      </c>
      <c r="AW207" s="31" t="s">
        <v>81</v>
      </c>
      <c r="AX207" s="31" t="n">
        <v>0</v>
      </c>
      <c r="AY207" s="31" t="n">
        <v>5.201309</v>
      </c>
      <c r="AZ207" s="23" t="s">
        <v>101</v>
      </c>
      <c r="BA207" s="23" t="n">
        <v>0</v>
      </c>
      <c r="BB207" s="21" t="n">
        <v>0.5011758</v>
      </c>
      <c r="BC207" s="19" t="s">
        <v>101</v>
      </c>
      <c r="BD207" s="21" t="n">
        <v>0</v>
      </c>
      <c r="BE207" s="23" t="n">
        <v>2.3331597</v>
      </c>
      <c r="BF207" s="23" t="s">
        <v>101</v>
      </c>
      <c r="BG207" s="23" t="n">
        <v>0</v>
      </c>
      <c r="BH207" s="21" t="n">
        <v>0.5724144</v>
      </c>
      <c r="BI207" s="23" t="s">
        <v>80</v>
      </c>
      <c r="BJ207" s="21" t="n">
        <v>-8421</v>
      </c>
      <c r="BK207" s="23" t="n">
        <v>306.0594875</v>
      </c>
      <c r="BL207" s="23" t="s">
        <v>80</v>
      </c>
      <c r="BM207" s="23" t="n">
        <v>-8421</v>
      </c>
      <c r="BN207" s="21" t="n">
        <v>306.0277102</v>
      </c>
      <c r="BO207" s="19" t="s">
        <v>101</v>
      </c>
      <c r="BP207" s="21" t="n">
        <v>0</v>
      </c>
      <c r="BQ207" s="21" t="n">
        <v>0.122999999999593</v>
      </c>
      <c r="BR207" s="25" t="s">
        <v>101</v>
      </c>
      <c r="BS207" s="21" t="n">
        <v>0</v>
      </c>
      <c r="BT207" s="21" t="n">
        <v>1.3924192</v>
      </c>
      <c r="BU207" s="25" t="s">
        <v>101</v>
      </c>
      <c r="BV207" s="21" t="n">
        <v>0</v>
      </c>
      <c r="BW207" s="21" t="n">
        <v>1.3023868</v>
      </c>
      <c r="BX207" s="21" t="s">
        <v>101</v>
      </c>
      <c r="BY207" s="21" t="n">
        <v>0</v>
      </c>
      <c r="BZ207" s="21" t="n">
        <v>1.3706193</v>
      </c>
    </row>
    <row r="208" customFormat="false" ht="15" hidden="false" customHeight="false" outlineLevel="0" collapsed="false">
      <c r="A208" s="27" t="s">
        <v>290</v>
      </c>
      <c r="B208" s="19" t="n">
        <v>20</v>
      </c>
      <c r="C208" s="21" t="n">
        <v>10</v>
      </c>
      <c r="D208" s="19" t="n">
        <v>48</v>
      </c>
      <c r="E208" s="21" t="n">
        <v>3</v>
      </c>
      <c r="F208" s="19" t="n">
        <v>9</v>
      </c>
      <c r="G208" s="21" t="n">
        <v>0</v>
      </c>
      <c r="H208" s="21" t="n">
        <f aca="false">B208-PRODUCT(2,C208)</f>
        <v>0</v>
      </c>
      <c r="I208" s="21" t="n">
        <f aca="false">SUM(Table1[[#This Row],[B]],Table1[[#This Row],[Atomic Constraints]],Table1[[#This Row],[Soft Atomic Constraints]],Table1[[#This Row],[Disjunctive Constraints]],Table1[[#This Row],[Direct Successors]])</f>
        <v>70</v>
      </c>
      <c r="J208" s="19" t="s">
        <v>101</v>
      </c>
      <c r="K208" s="21" t="n">
        <v>0</v>
      </c>
      <c r="L208" s="21" t="n">
        <v>0.9102353</v>
      </c>
      <c r="M208" s="19" t="s">
        <v>101</v>
      </c>
      <c r="N208" s="21" t="n">
        <v>0</v>
      </c>
      <c r="O208" s="21" t="n">
        <v>3.8180352</v>
      </c>
      <c r="P208" s="19" t="s">
        <v>101</v>
      </c>
      <c r="Q208" s="21" t="n">
        <v>0</v>
      </c>
      <c r="R208" s="21" t="n">
        <v>0.108000000000175</v>
      </c>
      <c r="S208" s="19" t="s">
        <v>101</v>
      </c>
      <c r="T208" s="21" t="n">
        <v>0</v>
      </c>
      <c r="U208" s="21" t="n">
        <v>0.4937417</v>
      </c>
      <c r="V208" s="19" t="s">
        <v>101</v>
      </c>
      <c r="W208" s="21" t="n">
        <v>0</v>
      </c>
      <c r="X208" s="21" t="n">
        <v>0.4727233</v>
      </c>
      <c r="Y208" s="23" t="s">
        <v>101</v>
      </c>
      <c r="Z208" s="23" t="n">
        <v>0</v>
      </c>
      <c r="AA208" s="21" t="n">
        <v>0.301032</v>
      </c>
      <c r="AB208" s="23" t="s">
        <v>101</v>
      </c>
      <c r="AC208" s="23" t="n">
        <v>0</v>
      </c>
      <c r="AD208" s="21" t="n">
        <v>5.431584</v>
      </c>
      <c r="AE208" s="23" t="s">
        <v>101</v>
      </c>
      <c r="AF208" s="23" t="n">
        <v>0</v>
      </c>
      <c r="AG208" s="21" t="n">
        <v>0.6240427</v>
      </c>
      <c r="AH208" s="31" t="s">
        <v>81</v>
      </c>
      <c r="AI208" s="31" t="n">
        <v>0</v>
      </c>
      <c r="AJ208" s="31" t="n">
        <v>9.9430557</v>
      </c>
      <c r="AK208" s="31" t="s">
        <v>81</v>
      </c>
      <c r="AL208" s="31" t="n">
        <v>0</v>
      </c>
      <c r="AM208" s="31" t="n">
        <v>10.099646</v>
      </c>
      <c r="AN208" s="31" t="s">
        <v>81</v>
      </c>
      <c r="AO208" s="31" t="n">
        <v>0</v>
      </c>
      <c r="AP208" s="31" t="n">
        <v>9.4339426</v>
      </c>
      <c r="AQ208" s="31" t="s">
        <v>81</v>
      </c>
      <c r="AR208" s="31" t="n">
        <v>0</v>
      </c>
      <c r="AS208" s="31" t="n">
        <v>5.1089941</v>
      </c>
      <c r="AT208" s="31" t="s">
        <v>81</v>
      </c>
      <c r="AU208" s="31" t="n">
        <v>0</v>
      </c>
      <c r="AV208" s="31" t="n">
        <v>5.2167522</v>
      </c>
      <c r="AW208" s="31" t="s">
        <v>81</v>
      </c>
      <c r="AX208" s="31" t="n">
        <v>0</v>
      </c>
      <c r="AY208" s="31" t="n">
        <v>5.2442289</v>
      </c>
      <c r="AZ208" s="23" t="s">
        <v>101</v>
      </c>
      <c r="BA208" s="23" t="n">
        <v>0</v>
      </c>
      <c r="BB208" s="21" t="n">
        <v>0.4728687</v>
      </c>
      <c r="BC208" s="19" t="s">
        <v>101</v>
      </c>
      <c r="BD208" s="21" t="n">
        <v>0</v>
      </c>
      <c r="BE208" s="23" t="n">
        <v>2.3084781</v>
      </c>
      <c r="BF208" s="23" t="s">
        <v>101</v>
      </c>
      <c r="BG208" s="23" t="n">
        <v>0</v>
      </c>
      <c r="BH208" s="21" t="n">
        <v>0.62657</v>
      </c>
      <c r="BI208" s="23" t="s">
        <v>80</v>
      </c>
      <c r="BJ208" s="21" t="n">
        <v>-8421</v>
      </c>
      <c r="BK208" s="23" t="n">
        <v>306.060375</v>
      </c>
      <c r="BL208" s="23" t="s">
        <v>80</v>
      </c>
      <c r="BM208" s="23" t="n">
        <v>-8421</v>
      </c>
      <c r="BN208" s="21" t="n">
        <v>306.0318435</v>
      </c>
      <c r="BO208" s="19" t="s">
        <v>101</v>
      </c>
      <c r="BP208" s="21" t="n">
        <v>0</v>
      </c>
      <c r="BQ208" s="21" t="n">
        <v>0.129000000000815</v>
      </c>
      <c r="BR208" s="25" t="s">
        <v>101</v>
      </c>
      <c r="BS208" s="21" t="n">
        <v>0</v>
      </c>
      <c r="BT208" s="21" t="n">
        <v>1.3644311</v>
      </c>
      <c r="BU208" s="25" t="s">
        <v>101</v>
      </c>
      <c r="BV208" s="21" t="n">
        <v>0</v>
      </c>
      <c r="BW208" s="21" t="n">
        <v>1.302895</v>
      </c>
      <c r="BX208" s="21" t="s">
        <v>101</v>
      </c>
      <c r="BY208" s="21" t="n">
        <v>0</v>
      </c>
      <c r="BZ208" s="21" t="n">
        <v>1.3537521</v>
      </c>
    </row>
    <row r="209" customFormat="false" ht="15" hidden="false" customHeight="false" outlineLevel="0" collapsed="false">
      <c r="A209" s="27" t="s">
        <v>291</v>
      </c>
      <c r="B209" s="19" t="n">
        <v>20</v>
      </c>
      <c r="C209" s="21" t="n">
        <v>10</v>
      </c>
      <c r="D209" s="19" t="n">
        <v>22</v>
      </c>
      <c r="E209" s="29" t="n">
        <v>15</v>
      </c>
      <c r="F209" s="30" t="n">
        <v>29</v>
      </c>
      <c r="G209" s="29" t="n">
        <v>0</v>
      </c>
      <c r="H209" s="21" t="n">
        <f aca="false">B209-PRODUCT(2,C209)</f>
        <v>0</v>
      </c>
      <c r="I209" s="21" t="n">
        <f aca="false">SUM(Table1[[#This Row],[B]],Table1[[#This Row],[Atomic Constraints]],Table1[[#This Row],[Soft Atomic Constraints]],Table1[[#This Row],[Disjunctive Constraints]],Table1[[#This Row],[Direct Successors]])</f>
        <v>76</v>
      </c>
      <c r="J209" s="19" t="s">
        <v>101</v>
      </c>
      <c r="K209" s="21" t="n">
        <v>9</v>
      </c>
      <c r="L209" s="21" t="n">
        <v>1.1929703</v>
      </c>
      <c r="M209" s="19" t="s">
        <v>101</v>
      </c>
      <c r="N209" s="21" t="n">
        <v>9</v>
      </c>
      <c r="O209" s="21" t="n">
        <v>1.2199331</v>
      </c>
      <c r="P209" s="19" t="s">
        <v>101</v>
      </c>
      <c r="Q209" s="21" t="n">
        <v>9</v>
      </c>
      <c r="R209" s="21" t="n">
        <v>0.381000000000085</v>
      </c>
      <c r="S209" s="19" t="s">
        <v>101</v>
      </c>
      <c r="T209" s="21" t="n">
        <v>9</v>
      </c>
      <c r="U209" s="21" t="n">
        <v>0.78335</v>
      </c>
      <c r="V209" s="19" t="s">
        <v>101</v>
      </c>
      <c r="W209" s="21" t="n">
        <v>9</v>
      </c>
      <c r="X209" s="21" t="n">
        <v>0.7002611</v>
      </c>
      <c r="Y209" s="23" t="s">
        <v>101</v>
      </c>
      <c r="Z209" s="23" t="n">
        <v>9</v>
      </c>
      <c r="AA209" s="21" t="n">
        <v>2.8664699</v>
      </c>
      <c r="AB209" s="23" t="s">
        <v>101</v>
      </c>
      <c r="AC209" s="23" t="n">
        <v>9</v>
      </c>
      <c r="AD209" s="21" t="n">
        <v>22.4584701</v>
      </c>
      <c r="AE209" s="23" t="s">
        <v>101</v>
      </c>
      <c r="AF209" s="23" t="n">
        <v>9</v>
      </c>
      <c r="AG209" s="21" t="n">
        <v>0.8042331</v>
      </c>
      <c r="AH209" s="31" t="s">
        <v>81</v>
      </c>
      <c r="AI209" s="31" t="n">
        <v>9</v>
      </c>
      <c r="AJ209" s="31" t="n">
        <v>17.6893691</v>
      </c>
      <c r="AK209" s="31" t="s">
        <v>81</v>
      </c>
      <c r="AL209" s="31" t="n">
        <v>9</v>
      </c>
      <c r="AM209" s="31" t="n">
        <v>18.2928107</v>
      </c>
      <c r="AN209" s="31" t="s">
        <v>81</v>
      </c>
      <c r="AO209" s="31" t="n">
        <v>9</v>
      </c>
      <c r="AP209" s="31" t="n">
        <v>21.812449</v>
      </c>
      <c r="AQ209" s="31" t="s">
        <v>81</v>
      </c>
      <c r="AR209" s="31" t="n">
        <v>9</v>
      </c>
      <c r="AS209" s="31" t="n">
        <v>11.9206718</v>
      </c>
      <c r="AT209" s="31" t="s">
        <v>81</v>
      </c>
      <c r="AU209" s="31" t="n">
        <v>9</v>
      </c>
      <c r="AV209" s="31" t="n">
        <v>11.8001456</v>
      </c>
      <c r="AW209" s="31" t="s">
        <v>81</v>
      </c>
      <c r="AX209" s="31" t="n">
        <v>9</v>
      </c>
      <c r="AY209" s="31" t="n">
        <v>11.6983411</v>
      </c>
      <c r="AZ209" s="23" t="s">
        <v>101</v>
      </c>
      <c r="BA209" s="23" t="n">
        <v>9</v>
      </c>
      <c r="BB209" s="21" t="n">
        <v>5.101938</v>
      </c>
      <c r="BC209" s="19" t="s">
        <v>101</v>
      </c>
      <c r="BD209" s="21" t="n">
        <v>9</v>
      </c>
      <c r="BE209" s="23" t="n">
        <v>19.2248207</v>
      </c>
      <c r="BF209" s="23" t="s">
        <v>101</v>
      </c>
      <c r="BG209" s="23" t="n">
        <v>9</v>
      </c>
      <c r="BH209" s="21" t="n">
        <v>2.8802298</v>
      </c>
      <c r="BI209" s="23" t="s">
        <v>80</v>
      </c>
      <c r="BJ209" s="21" t="n">
        <v>-8421</v>
      </c>
      <c r="BK209" s="23" t="n">
        <v>306.0020605</v>
      </c>
      <c r="BL209" s="23" t="s">
        <v>80</v>
      </c>
      <c r="BM209" s="23" t="n">
        <v>-8421</v>
      </c>
      <c r="BN209" s="21" t="n">
        <v>305.9729346</v>
      </c>
      <c r="BO209" s="19" t="s">
        <v>101</v>
      </c>
      <c r="BP209" s="21" t="n">
        <v>9</v>
      </c>
      <c r="BQ209" s="21" t="n">
        <v>0.420000000000073</v>
      </c>
      <c r="BR209" s="25" t="s">
        <v>101</v>
      </c>
      <c r="BS209" s="21" t="n">
        <v>9</v>
      </c>
      <c r="BT209" s="21" t="n">
        <v>1.0474711</v>
      </c>
      <c r="BU209" s="25" t="s">
        <v>101</v>
      </c>
      <c r="BV209" s="21" t="n">
        <v>9</v>
      </c>
      <c r="BW209" s="21" t="n">
        <v>1.4383068</v>
      </c>
      <c r="BX209" s="21" t="s">
        <v>101</v>
      </c>
      <c r="BY209" s="21" t="n">
        <v>9</v>
      </c>
      <c r="BZ209" s="21" t="n">
        <v>1.349338</v>
      </c>
    </row>
    <row r="210" customFormat="false" ht="15" hidden="false" customHeight="false" outlineLevel="0" collapsed="false">
      <c r="A210" s="27" t="s">
        <v>292</v>
      </c>
      <c r="B210" s="19" t="n">
        <v>20</v>
      </c>
      <c r="C210" s="21" t="n">
        <v>10</v>
      </c>
      <c r="D210" s="19" t="n">
        <v>40</v>
      </c>
      <c r="E210" s="21" t="n">
        <v>11</v>
      </c>
      <c r="F210" s="19" t="n">
        <v>9</v>
      </c>
      <c r="G210" s="21" t="n">
        <v>0</v>
      </c>
      <c r="H210" s="21" t="n">
        <f aca="false">B210-PRODUCT(2,C210)</f>
        <v>0</v>
      </c>
      <c r="I210" s="21" t="n">
        <f aca="false">SUM(Table1[[#This Row],[B]],Table1[[#This Row],[Atomic Constraints]],Table1[[#This Row],[Soft Atomic Constraints]],Table1[[#This Row],[Disjunctive Constraints]],Table1[[#This Row],[Direct Successors]])</f>
        <v>70</v>
      </c>
      <c r="J210" s="19" t="s">
        <v>101</v>
      </c>
      <c r="K210" s="21" t="n">
        <v>0</v>
      </c>
      <c r="L210" s="21" t="n">
        <v>0.9314845</v>
      </c>
      <c r="M210" s="19" t="s">
        <v>101</v>
      </c>
      <c r="N210" s="21" t="n">
        <v>0</v>
      </c>
      <c r="O210" s="21" t="n">
        <v>0.8622596</v>
      </c>
      <c r="P210" s="19" t="s">
        <v>101</v>
      </c>
      <c r="Q210" s="21" t="n">
        <v>0</v>
      </c>
      <c r="R210" s="21" t="n">
        <v>0.107999999996537</v>
      </c>
      <c r="S210" s="19" t="s">
        <v>101</v>
      </c>
      <c r="T210" s="21" t="n">
        <v>0</v>
      </c>
      <c r="U210" s="21" t="n">
        <v>0.6000079</v>
      </c>
      <c r="V210" s="19" t="s">
        <v>101</v>
      </c>
      <c r="W210" s="21" t="n">
        <v>0</v>
      </c>
      <c r="X210" s="21" t="n">
        <v>0.5934353</v>
      </c>
      <c r="Y210" s="23" t="s">
        <v>101</v>
      </c>
      <c r="Z210" s="23" t="n">
        <v>0</v>
      </c>
      <c r="AA210" s="21" t="n">
        <v>0.2929237</v>
      </c>
      <c r="AB210" s="23" t="s">
        <v>101</v>
      </c>
      <c r="AC210" s="23" t="n">
        <v>0</v>
      </c>
      <c r="AD210" s="21" t="n">
        <v>51.4051398</v>
      </c>
      <c r="AE210" s="23" t="s">
        <v>101</v>
      </c>
      <c r="AF210" s="23" t="n">
        <v>0</v>
      </c>
      <c r="AG210" s="21" t="n">
        <v>0.7219219</v>
      </c>
      <c r="AH210" s="31" t="s">
        <v>81</v>
      </c>
      <c r="AI210" s="31" t="n">
        <v>0</v>
      </c>
      <c r="AJ210" s="31" t="n">
        <v>12.1872745</v>
      </c>
      <c r="AK210" s="31" t="s">
        <v>81</v>
      </c>
      <c r="AL210" s="31" t="n">
        <v>0</v>
      </c>
      <c r="AM210" s="31" t="n">
        <v>12.3543463</v>
      </c>
      <c r="AN210" s="31" t="s">
        <v>81</v>
      </c>
      <c r="AO210" s="31" t="n">
        <v>0</v>
      </c>
      <c r="AP210" s="31" t="n">
        <v>12.2300831</v>
      </c>
      <c r="AQ210" s="31" t="s">
        <v>81</v>
      </c>
      <c r="AR210" s="31" t="n">
        <v>0</v>
      </c>
      <c r="AS210" s="31" t="n">
        <v>11.4191508</v>
      </c>
      <c r="AT210" s="31" t="s">
        <v>81</v>
      </c>
      <c r="AU210" s="31" t="n">
        <v>0</v>
      </c>
      <c r="AV210" s="31" t="n">
        <v>11.1855391</v>
      </c>
      <c r="AW210" s="31" t="s">
        <v>81</v>
      </c>
      <c r="AX210" s="31" t="n">
        <v>0</v>
      </c>
      <c r="AY210" s="31" t="n">
        <v>11.6234668</v>
      </c>
      <c r="AZ210" s="23" t="s">
        <v>101</v>
      </c>
      <c r="BA210" s="23" t="n">
        <v>0</v>
      </c>
      <c r="BB210" s="21" t="n">
        <v>0.5036736</v>
      </c>
      <c r="BC210" s="19" t="s">
        <v>101</v>
      </c>
      <c r="BD210" s="21" t="n">
        <v>0</v>
      </c>
      <c r="BE210" s="23" t="n">
        <v>5.554297</v>
      </c>
      <c r="BF210" s="23" t="s">
        <v>101</v>
      </c>
      <c r="BG210" s="23" t="n">
        <v>0</v>
      </c>
      <c r="BH210" s="21" t="n">
        <v>0.6469852</v>
      </c>
      <c r="BI210" s="23" t="s">
        <v>80</v>
      </c>
      <c r="BJ210" s="21" t="n">
        <v>-8421</v>
      </c>
      <c r="BK210" s="23" t="n">
        <v>306.1228085</v>
      </c>
      <c r="BL210" s="23" t="s">
        <v>80</v>
      </c>
      <c r="BM210" s="23" t="n">
        <v>-8421</v>
      </c>
      <c r="BN210" s="21" t="n">
        <v>305.9871247</v>
      </c>
      <c r="BO210" s="19" t="s">
        <v>101</v>
      </c>
      <c r="BP210" s="21" t="n">
        <v>0</v>
      </c>
      <c r="BQ210" s="21" t="n">
        <v>0.138999999999214</v>
      </c>
      <c r="BR210" s="25" t="s">
        <v>101</v>
      </c>
      <c r="BS210" s="21" t="n">
        <v>0</v>
      </c>
      <c r="BT210" s="21" t="n">
        <v>1.2322083</v>
      </c>
      <c r="BU210" s="25" t="s">
        <v>101</v>
      </c>
      <c r="BV210" s="21" t="n">
        <v>0</v>
      </c>
      <c r="BW210" s="21" t="n">
        <v>1.6582426</v>
      </c>
      <c r="BX210" s="21" t="s">
        <v>101</v>
      </c>
      <c r="BY210" s="21" t="n">
        <v>0</v>
      </c>
      <c r="BZ210" s="21" t="n">
        <v>1.3366651</v>
      </c>
    </row>
    <row r="211" customFormat="false" ht="15" hidden="false" customHeight="false" outlineLevel="0" collapsed="false">
      <c r="A211" s="27" t="s">
        <v>293</v>
      </c>
      <c r="B211" s="19" t="n">
        <v>20</v>
      </c>
      <c r="C211" s="21" t="n">
        <v>10</v>
      </c>
      <c r="D211" s="19" t="n">
        <v>20</v>
      </c>
      <c r="E211" s="21" t="n">
        <v>13</v>
      </c>
      <c r="F211" s="19" t="n">
        <v>7</v>
      </c>
      <c r="G211" s="21" t="n">
        <v>0</v>
      </c>
      <c r="H211" s="21" t="n">
        <f aca="false">B211-PRODUCT(2,C211)</f>
        <v>0</v>
      </c>
      <c r="I211" s="21" t="n">
        <f aca="false">SUM(Table1[[#This Row],[B]],Table1[[#This Row],[Atomic Constraints]],Table1[[#This Row],[Soft Atomic Constraints]],Table1[[#This Row],[Disjunctive Constraints]],Table1[[#This Row],[Direct Successors]])</f>
        <v>50</v>
      </c>
      <c r="J211" s="19" t="s">
        <v>101</v>
      </c>
      <c r="K211" s="21" t="n">
        <v>1</v>
      </c>
      <c r="L211" s="21" t="n">
        <v>0.8731785</v>
      </c>
      <c r="M211" s="19" t="s">
        <v>101</v>
      </c>
      <c r="N211" s="21" t="n">
        <v>1</v>
      </c>
      <c r="O211" s="21" t="n">
        <v>0.9462207</v>
      </c>
      <c r="P211" s="19" t="s">
        <v>101</v>
      </c>
      <c r="Q211" s="21" t="n">
        <v>1</v>
      </c>
      <c r="R211" s="21" t="n">
        <v>0.106999999999971</v>
      </c>
      <c r="S211" s="19" t="s">
        <v>101</v>
      </c>
      <c r="T211" s="21" t="n">
        <v>1</v>
      </c>
      <c r="U211" s="21" t="n">
        <v>0.6631995</v>
      </c>
      <c r="V211" s="19" t="s">
        <v>101</v>
      </c>
      <c r="W211" s="21" t="n">
        <v>1</v>
      </c>
      <c r="X211" s="21" t="n">
        <v>0.6315798</v>
      </c>
      <c r="Y211" s="23" t="s">
        <v>101</v>
      </c>
      <c r="Z211" s="23" t="n">
        <v>1</v>
      </c>
      <c r="AA211" s="21" t="n">
        <v>1.6545258</v>
      </c>
      <c r="AB211" s="23" t="s">
        <v>101</v>
      </c>
      <c r="AC211" s="23" t="n">
        <v>1</v>
      </c>
      <c r="AD211" s="21" t="n">
        <v>32.0819482</v>
      </c>
      <c r="AE211" s="23" t="s">
        <v>101</v>
      </c>
      <c r="AF211" s="23" t="n">
        <v>1</v>
      </c>
      <c r="AG211" s="21" t="n">
        <v>0.752842</v>
      </c>
      <c r="AH211" s="31" t="s">
        <v>81</v>
      </c>
      <c r="AI211" s="31" t="n">
        <v>1</v>
      </c>
      <c r="AJ211" s="31" t="n">
        <v>17.5637754</v>
      </c>
      <c r="AK211" s="31" t="s">
        <v>81</v>
      </c>
      <c r="AL211" s="31" t="n">
        <v>1</v>
      </c>
      <c r="AM211" s="31" t="n">
        <v>18.3099497</v>
      </c>
      <c r="AN211" s="31" t="s">
        <v>81</v>
      </c>
      <c r="AO211" s="31" t="n">
        <v>1</v>
      </c>
      <c r="AP211" s="31" t="n">
        <v>20.636259</v>
      </c>
      <c r="AQ211" s="31" t="s">
        <v>81</v>
      </c>
      <c r="AR211" s="31" t="n">
        <v>1</v>
      </c>
      <c r="AS211" s="31" t="n">
        <v>14.1490549</v>
      </c>
      <c r="AT211" s="31" t="s">
        <v>81</v>
      </c>
      <c r="AU211" s="31" t="n">
        <v>1</v>
      </c>
      <c r="AV211" s="31" t="n">
        <v>14.4876382</v>
      </c>
      <c r="AW211" s="31" t="s">
        <v>81</v>
      </c>
      <c r="AX211" s="31" t="n">
        <v>1</v>
      </c>
      <c r="AY211" s="31" t="n">
        <v>14.4946588</v>
      </c>
      <c r="AZ211" s="23" t="s">
        <v>101</v>
      </c>
      <c r="BA211" s="23" t="n">
        <v>1</v>
      </c>
      <c r="BB211" s="21" t="n">
        <v>0.825464</v>
      </c>
      <c r="BC211" s="19" t="s">
        <v>101</v>
      </c>
      <c r="BD211" s="21" t="n">
        <v>1</v>
      </c>
      <c r="BE211" s="23" t="n">
        <v>9.8804836</v>
      </c>
      <c r="BF211" s="23" t="s">
        <v>101</v>
      </c>
      <c r="BG211" s="23" t="n">
        <v>1</v>
      </c>
      <c r="BH211" s="21" t="n">
        <v>0.7488691</v>
      </c>
      <c r="BI211" s="23" t="s">
        <v>80</v>
      </c>
      <c r="BJ211" s="21" t="n">
        <v>-8421</v>
      </c>
      <c r="BK211" s="23" t="n">
        <v>306.0383999</v>
      </c>
      <c r="BL211" s="23" t="s">
        <v>80</v>
      </c>
      <c r="BM211" s="23" t="n">
        <v>-8421</v>
      </c>
      <c r="BN211" s="21" t="n">
        <v>306.0226788</v>
      </c>
      <c r="BO211" s="19" t="s">
        <v>101</v>
      </c>
      <c r="BP211" s="21" t="n">
        <v>1</v>
      </c>
      <c r="BQ211" s="21" t="n">
        <v>0.120999999999185</v>
      </c>
      <c r="BR211" s="25" t="s">
        <v>101</v>
      </c>
      <c r="BS211" s="21" t="n">
        <v>1</v>
      </c>
      <c r="BT211" s="21" t="n">
        <v>1.7949167</v>
      </c>
      <c r="BU211" s="25" t="s">
        <v>101</v>
      </c>
      <c r="BV211" s="21" t="n">
        <v>1</v>
      </c>
      <c r="BW211" s="21" t="n">
        <v>1.5468958</v>
      </c>
      <c r="BX211" s="21" t="s">
        <v>101</v>
      </c>
      <c r="BY211" s="21" t="n">
        <v>1</v>
      </c>
      <c r="BZ211" s="21" t="n">
        <v>1.3255488</v>
      </c>
    </row>
    <row r="212" customFormat="false" ht="15" hidden="false" customHeight="false" outlineLevel="0" collapsed="false">
      <c r="A212" s="27" t="s">
        <v>294</v>
      </c>
      <c r="B212" s="19" t="n">
        <v>20</v>
      </c>
      <c r="C212" s="21" t="n">
        <v>10</v>
      </c>
      <c r="D212" s="19" t="n">
        <v>61</v>
      </c>
      <c r="E212" s="29" t="n">
        <v>6</v>
      </c>
      <c r="F212" s="30" t="n">
        <v>41</v>
      </c>
      <c r="G212" s="29" t="n">
        <v>0</v>
      </c>
      <c r="H212" s="21" t="n">
        <f aca="false">B212-PRODUCT(2,C212)</f>
        <v>0</v>
      </c>
      <c r="I212" s="21" t="n">
        <f aca="false">SUM(Table1[[#This Row],[B]],Table1[[#This Row],[Atomic Constraints]],Table1[[#This Row],[Soft Atomic Constraints]],Table1[[#This Row],[Disjunctive Constraints]],Table1[[#This Row],[Direct Successors]])</f>
        <v>118</v>
      </c>
      <c r="J212" s="19" t="s">
        <v>101</v>
      </c>
      <c r="K212" s="21" t="n">
        <v>49380</v>
      </c>
      <c r="L212" s="21" t="n">
        <v>1.8640473</v>
      </c>
      <c r="M212" s="19" t="s">
        <v>101</v>
      </c>
      <c r="N212" s="21" t="n">
        <v>49380</v>
      </c>
      <c r="O212" s="21" t="n">
        <v>1.032746</v>
      </c>
      <c r="P212" s="19" t="s">
        <v>101</v>
      </c>
      <c r="Q212" s="21" t="n">
        <v>49380</v>
      </c>
      <c r="R212" s="21" t="n">
        <v>0.720999999999549</v>
      </c>
      <c r="S212" s="19" t="s">
        <v>101</v>
      </c>
      <c r="T212" s="21" t="n">
        <v>49380</v>
      </c>
      <c r="U212" s="21" t="n">
        <v>0.6705476</v>
      </c>
      <c r="V212" s="19" t="s">
        <v>101</v>
      </c>
      <c r="W212" s="21" t="n">
        <v>49380</v>
      </c>
      <c r="X212" s="21" t="n">
        <v>0.7522075</v>
      </c>
      <c r="Y212" s="23" t="s">
        <v>101</v>
      </c>
      <c r="Z212" s="23" t="n">
        <v>49380</v>
      </c>
      <c r="AA212" s="21" t="n">
        <v>3.927536</v>
      </c>
      <c r="AB212" s="23" t="s">
        <v>101</v>
      </c>
      <c r="AC212" s="23" t="n">
        <v>49380</v>
      </c>
      <c r="AD212" s="21" t="n">
        <v>95.9095221</v>
      </c>
      <c r="AE212" s="23" t="s">
        <v>101</v>
      </c>
      <c r="AF212" s="23" t="n">
        <v>49380</v>
      </c>
      <c r="AG212" s="21" t="n">
        <v>1.1155821</v>
      </c>
      <c r="AH212" s="31" t="s">
        <v>81</v>
      </c>
      <c r="AI212" s="31" t="n">
        <v>49380</v>
      </c>
      <c r="AJ212" s="31" t="n">
        <v>8.4978269</v>
      </c>
      <c r="AK212" s="31" t="s">
        <v>81</v>
      </c>
      <c r="AL212" s="31" t="n">
        <v>49380</v>
      </c>
      <c r="AM212" s="31" t="n">
        <v>9.06935</v>
      </c>
      <c r="AN212" s="31" t="s">
        <v>81</v>
      </c>
      <c r="AO212" s="31" t="n">
        <v>49380</v>
      </c>
      <c r="AP212" s="31" t="n">
        <v>10.3406483</v>
      </c>
      <c r="AQ212" s="31" t="s">
        <v>81</v>
      </c>
      <c r="AR212" s="31" t="n">
        <v>49380</v>
      </c>
      <c r="AS212" s="31" t="n">
        <v>6.1950638</v>
      </c>
      <c r="AT212" s="31" t="s">
        <v>81</v>
      </c>
      <c r="AU212" s="31" t="n">
        <v>49380</v>
      </c>
      <c r="AV212" s="31" t="n">
        <v>6.2101197</v>
      </c>
      <c r="AW212" s="31" t="s">
        <v>81</v>
      </c>
      <c r="AX212" s="31" t="n">
        <v>49380</v>
      </c>
      <c r="AY212" s="31" t="n">
        <v>6.1778736</v>
      </c>
      <c r="AZ212" s="23" t="s">
        <v>101</v>
      </c>
      <c r="BA212" s="23" t="n">
        <v>49380</v>
      </c>
      <c r="BB212" s="21" t="n">
        <v>7.0463584</v>
      </c>
      <c r="BC212" s="19" t="s">
        <v>101</v>
      </c>
      <c r="BD212" s="21" t="n">
        <v>49380</v>
      </c>
      <c r="BE212" s="23" t="n">
        <v>16.96241</v>
      </c>
      <c r="BF212" s="23" t="s">
        <v>101</v>
      </c>
      <c r="BG212" s="23" t="n">
        <v>49380</v>
      </c>
      <c r="BH212" s="21" t="n">
        <v>3.4395906</v>
      </c>
      <c r="BI212" s="23" t="s">
        <v>80</v>
      </c>
      <c r="BJ212" s="21" t="n">
        <v>-8421</v>
      </c>
      <c r="BK212" s="23" t="n">
        <v>306.0400631</v>
      </c>
      <c r="BL212" s="23" t="s">
        <v>80</v>
      </c>
      <c r="BM212" s="23" t="n">
        <v>-8421</v>
      </c>
      <c r="BN212" s="21" t="n">
        <v>305.9586905</v>
      </c>
      <c r="BO212" s="19" t="s">
        <v>101</v>
      </c>
      <c r="BP212" s="21" t="n">
        <v>49380</v>
      </c>
      <c r="BQ212" s="21" t="n">
        <v>0.856999999999971</v>
      </c>
      <c r="BR212" s="25" t="s">
        <v>101</v>
      </c>
      <c r="BS212" s="21" t="n">
        <v>49380</v>
      </c>
      <c r="BT212" s="21" t="n">
        <v>0.8352623</v>
      </c>
      <c r="BU212" s="25" t="s">
        <v>101</v>
      </c>
      <c r="BV212" s="21" t="n">
        <v>49380</v>
      </c>
      <c r="BW212" s="21" t="n">
        <v>1.3630867</v>
      </c>
      <c r="BX212" s="21" t="s">
        <v>101</v>
      </c>
      <c r="BY212" s="21" t="n">
        <v>49380</v>
      </c>
      <c r="BZ212" s="21" t="n">
        <v>1.3223674</v>
      </c>
    </row>
    <row r="213" customFormat="false" ht="15" hidden="false" customHeight="false" outlineLevel="0" collapsed="false">
      <c r="A213" s="27" t="s">
        <v>295</v>
      </c>
      <c r="B213" s="19" t="n">
        <v>20</v>
      </c>
      <c r="C213" s="21" t="n">
        <v>10</v>
      </c>
      <c r="D213" s="19" t="n">
        <v>48</v>
      </c>
      <c r="E213" s="21" t="n">
        <v>3</v>
      </c>
      <c r="F213" s="19" t="n">
        <v>0</v>
      </c>
      <c r="G213" s="21" t="n">
        <v>0</v>
      </c>
      <c r="H213" s="21" t="n">
        <f aca="false">B213-PRODUCT(2,C213)</f>
        <v>0</v>
      </c>
      <c r="I213" s="21" t="n">
        <f aca="false">SUM(Table1[[#This Row],[B]],Table1[[#This Row],[Atomic Constraints]],Table1[[#This Row],[Soft Atomic Constraints]],Table1[[#This Row],[Disjunctive Constraints]],Table1[[#This Row],[Direct Successors]])</f>
        <v>61</v>
      </c>
      <c r="J213" s="19" t="s">
        <v>101</v>
      </c>
      <c r="K213" s="21" t="n">
        <v>0</v>
      </c>
      <c r="L213" s="21" t="n">
        <v>1.7253201</v>
      </c>
      <c r="M213" s="19" t="s">
        <v>101</v>
      </c>
      <c r="N213" s="21" t="n">
        <v>0</v>
      </c>
      <c r="O213" s="21" t="n">
        <v>1.5436648</v>
      </c>
      <c r="P213" s="19" t="s">
        <v>101</v>
      </c>
      <c r="Q213" s="21" t="n">
        <v>0</v>
      </c>
      <c r="R213" s="21" t="n">
        <v>0.108000000000175</v>
      </c>
      <c r="S213" s="19" t="s">
        <v>101</v>
      </c>
      <c r="T213" s="21" t="n">
        <v>0</v>
      </c>
      <c r="U213" s="21" t="n">
        <v>0.4761919</v>
      </c>
      <c r="V213" s="19" t="s">
        <v>101</v>
      </c>
      <c r="W213" s="21" t="n">
        <v>0</v>
      </c>
      <c r="X213" s="21" t="n">
        <v>0.4966325</v>
      </c>
      <c r="Y213" s="23" t="s">
        <v>101</v>
      </c>
      <c r="Z213" s="23" t="n">
        <v>0</v>
      </c>
      <c r="AA213" s="21" t="n">
        <v>0.2732242</v>
      </c>
      <c r="AB213" s="23" t="s">
        <v>101</v>
      </c>
      <c r="AC213" s="23" t="n">
        <v>0</v>
      </c>
      <c r="AD213" s="21" t="n">
        <v>6.9552819</v>
      </c>
      <c r="AE213" s="23" t="s">
        <v>101</v>
      </c>
      <c r="AF213" s="23" t="n">
        <v>0</v>
      </c>
      <c r="AG213" s="21" t="n">
        <v>0.5608089</v>
      </c>
      <c r="AH213" s="31" t="s">
        <v>81</v>
      </c>
      <c r="AI213" s="31" t="n">
        <v>0</v>
      </c>
      <c r="AJ213" s="31" t="n">
        <v>8.2333886</v>
      </c>
      <c r="AK213" s="31" t="s">
        <v>81</v>
      </c>
      <c r="AL213" s="31" t="n">
        <v>0</v>
      </c>
      <c r="AM213" s="31" t="n">
        <v>8.3933231</v>
      </c>
      <c r="AN213" s="31" t="s">
        <v>81</v>
      </c>
      <c r="AO213" s="31" t="n">
        <v>0</v>
      </c>
      <c r="AP213" s="31" t="n">
        <v>8.237076</v>
      </c>
      <c r="AQ213" s="31" t="s">
        <v>81</v>
      </c>
      <c r="AR213" s="31" t="n">
        <v>0</v>
      </c>
      <c r="AS213" s="31" t="n">
        <v>7.2715278</v>
      </c>
      <c r="AT213" s="31" t="s">
        <v>81</v>
      </c>
      <c r="AU213" s="31" t="n">
        <v>0</v>
      </c>
      <c r="AV213" s="31" t="n">
        <v>7.5799829</v>
      </c>
      <c r="AW213" s="31" t="s">
        <v>81</v>
      </c>
      <c r="AX213" s="31" t="n">
        <v>0</v>
      </c>
      <c r="AY213" s="31" t="n">
        <v>7.6628351</v>
      </c>
      <c r="AZ213" s="23" t="s">
        <v>101</v>
      </c>
      <c r="BA213" s="23" t="n">
        <v>0</v>
      </c>
      <c r="BB213" s="21" t="n">
        <v>0.4613666</v>
      </c>
      <c r="BC213" s="19" t="s">
        <v>101</v>
      </c>
      <c r="BD213" s="21" t="n">
        <v>0</v>
      </c>
      <c r="BE213" s="23" t="n">
        <v>2.2997669</v>
      </c>
      <c r="BF213" s="23" t="s">
        <v>101</v>
      </c>
      <c r="BG213" s="23" t="n">
        <v>0</v>
      </c>
      <c r="BH213" s="21" t="n">
        <v>0.4608865</v>
      </c>
      <c r="BI213" s="23" t="s">
        <v>80</v>
      </c>
      <c r="BJ213" s="21" t="n">
        <v>-8421</v>
      </c>
      <c r="BK213" s="23" t="n">
        <v>306.0312165</v>
      </c>
      <c r="BL213" s="23" t="s">
        <v>80</v>
      </c>
      <c r="BM213" s="23" t="n">
        <v>-8421</v>
      </c>
      <c r="BN213" s="21" t="n">
        <v>305.9957084</v>
      </c>
      <c r="BO213" s="19" t="s">
        <v>101</v>
      </c>
      <c r="BP213" s="21" t="n">
        <v>0</v>
      </c>
      <c r="BQ213" s="21" t="n">
        <v>0.125</v>
      </c>
      <c r="BR213" s="25" t="s">
        <v>101</v>
      </c>
      <c r="BS213" s="21" t="n">
        <v>0</v>
      </c>
      <c r="BT213" s="21" t="n">
        <v>0.8943336</v>
      </c>
      <c r="BU213" s="25" t="s">
        <v>101</v>
      </c>
      <c r="BV213" s="21" t="n">
        <v>0</v>
      </c>
      <c r="BW213" s="21" t="n">
        <v>1.1997545</v>
      </c>
      <c r="BX213" s="21" t="s">
        <v>101</v>
      </c>
      <c r="BY213" s="21" t="n">
        <v>0</v>
      </c>
      <c r="BZ213" s="21" t="n">
        <v>1.3172699</v>
      </c>
    </row>
    <row r="214" customFormat="false" ht="15" hidden="false" customHeight="false" outlineLevel="0" collapsed="false">
      <c r="A214" s="27" t="s">
        <v>296</v>
      </c>
      <c r="B214" s="19" t="n">
        <v>20</v>
      </c>
      <c r="C214" s="21" t="n">
        <v>10</v>
      </c>
      <c r="D214" s="19" t="n">
        <v>19</v>
      </c>
      <c r="E214" s="21" t="n">
        <v>15</v>
      </c>
      <c r="F214" s="19" t="n">
        <v>11</v>
      </c>
      <c r="G214" s="21" t="n">
        <v>3</v>
      </c>
      <c r="H214" s="21" t="n">
        <f aca="false">B214-PRODUCT(2,C214)</f>
        <v>0</v>
      </c>
      <c r="I214" s="21" t="n">
        <f aca="false">SUM(Table1[[#This Row],[B]],Table1[[#This Row],[Atomic Constraints]],Table1[[#This Row],[Soft Atomic Constraints]],Table1[[#This Row],[Disjunctive Constraints]],Table1[[#This Row],[Direct Successors]])</f>
        <v>58</v>
      </c>
      <c r="J214" s="19" t="s">
        <v>101</v>
      </c>
      <c r="K214" s="21" t="n">
        <v>1</v>
      </c>
      <c r="L214" s="21" t="n">
        <v>0.9117226</v>
      </c>
      <c r="M214" s="19" t="s">
        <v>101</v>
      </c>
      <c r="N214" s="21" t="n">
        <v>1</v>
      </c>
      <c r="O214" s="21" t="n">
        <v>0.916102</v>
      </c>
      <c r="P214" s="19" t="s">
        <v>101</v>
      </c>
      <c r="Q214" s="21" t="n">
        <v>1</v>
      </c>
      <c r="R214" s="21" t="n">
        <v>0.134999999998399</v>
      </c>
      <c r="S214" s="19" t="s">
        <v>101</v>
      </c>
      <c r="T214" s="21" t="n">
        <v>1</v>
      </c>
      <c r="U214" s="21" t="n">
        <v>0.9830065</v>
      </c>
      <c r="V214" s="19" t="s">
        <v>101</v>
      </c>
      <c r="W214" s="21" t="n">
        <v>1</v>
      </c>
      <c r="X214" s="21" t="n">
        <v>0.9434627</v>
      </c>
      <c r="Y214" s="23" t="s">
        <v>101</v>
      </c>
      <c r="Z214" s="23" t="n">
        <v>1</v>
      </c>
      <c r="AA214" s="21" t="n">
        <v>2.269108</v>
      </c>
      <c r="AB214" s="23" t="s">
        <v>101</v>
      </c>
      <c r="AC214" s="23" t="n">
        <v>1</v>
      </c>
      <c r="AD214" s="21" t="n">
        <v>59.8750679</v>
      </c>
      <c r="AE214" s="23" t="s">
        <v>101</v>
      </c>
      <c r="AF214" s="23" t="n">
        <v>1</v>
      </c>
      <c r="AG214" s="21" t="n">
        <v>0.8617898</v>
      </c>
      <c r="AH214" s="31" t="s">
        <v>81</v>
      </c>
      <c r="AI214" s="31" t="n">
        <v>1</v>
      </c>
      <c r="AJ214" s="31" t="n">
        <v>19.2447051</v>
      </c>
      <c r="AK214" s="31" t="s">
        <v>81</v>
      </c>
      <c r="AL214" s="31" t="n">
        <v>1</v>
      </c>
      <c r="AM214" s="31" t="n">
        <v>19.8554615</v>
      </c>
      <c r="AN214" s="31" t="s">
        <v>81</v>
      </c>
      <c r="AO214" s="31" t="n">
        <v>1</v>
      </c>
      <c r="AP214" s="31" t="n">
        <v>23.0445456</v>
      </c>
      <c r="AQ214" s="31" t="s">
        <v>81</v>
      </c>
      <c r="AR214" s="31" t="n">
        <v>1</v>
      </c>
      <c r="AS214" s="31" t="n">
        <v>13.9830394</v>
      </c>
      <c r="AT214" s="31" t="s">
        <v>81</v>
      </c>
      <c r="AU214" s="31" t="n">
        <v>1</v>
      </c>
      <c r="AV214" s="31" t="n">
        <v>14.5567051</v>
      </c>
      <c r="AW214" s="31" t="s">
        <v>81</v>
      </c>
      <c r="AX214" s="31" t="n">
        <v>1</v>
      </c>
      <c r="AY214" s="31" t="n">
        <v>14.5035822</v>
      </c>
      <c r="AZ214" s="23" t="s">
        <v>101</v>
      </c>
      <c r="BA214" s="23" t="n">
        <v>1</v>
      </c>
      <c r="BB214" s="21" t="n">
        <v>0.8089472</v>
      </c>
      <c r="BC214" s="19" t="s">
        <v>101</v>
      </c>
      <c r="BD214" s="21" t="n">
        <v>1</v>
      </c>
      <c r="BE214" s="23" t="n">
        <v>18.0769593</v>
      </c>
      <c r="BF214" s="23" t="s">
        <v>101</v>
      </c>
      <c r="BG214" s="23" t="n">
        <v>1</v>
      </c>
      <c r="BH214" s="21" t="n">
        <v>0.7964295</v>
      </c>
      <c r="BI214" s="23" t="s">
        <v>80</v>
      </c>
      <c r="BJ214" s="21" t="n">
        <v>-8421</v>
      </c>
      <c r="BK214" s="23" t="n">
        <v>306.0416711</v>
      </c>
      <c r="BL214" s="23" t="s">
        <v>80</v>
      </c>
      <c r="BM214" s="23" t="n">
        <v>-8421</v>
      </c>
      <c r="BN214" s="21" t="n">
        <v>306.0870744</v>
      </c>
      <c r="BO214" s="19" t="s">
        <v>101</v>
      </c>
      <c r="BP214" s="21" t="n">
        <v>1</v>
      </c>
      <c r="BQ214" s="21" t="n">
        <v>0.133999999998196</v>
      </c>
      <c r="BR214" s="25" t="s">
        <v>101</v>
      </c>
      <c r="BS214" s="21" t="n">
        <v>1</v>
      </c>
      <c r="BT214" s="21" t="n">
        <v>1.8818182</v>
      </c>
      <c r="BU214" s="25" t="s">
        <v>101</v>
      </c>
      <c r="BV214" s="21" t="n">
        <v>1</v>
      </c>
      <c r="BW214" s="21" t="n">
        <v>1.3761784</v>
      </c>
      <c r="BX214" s="21" t="s">
        <v>101</v>
      </c>
      <c r="BY214" s="21" t="n">
        <v>1</v>
      </c>
      <c r="BZ214" s="21" t="n">
        <v>1.3055808</v>
      </c>
    </row>
    <row r="215" customFormat="false" ht="15" hidden="false" customHeight="false" outlineLevel="0" collapsed="false">
      <c r="A215" s="27" t="s">
        <v>297</v>
      </c>
      <c r="B215" s="19" t="n">
        <v>20</v>
      </c>
      <c r="C215" s="21" t="n">
        <v>10</v>
      </c>
      <c r="D215" s="19" t="n">
        <v>19</v>
      </c>
      <c r="E215" s="21" t="n">
        <v>15</v>
      </c>
      <c r="F215" s="19" t="n">
        <v>8</v>
      </c>
      <c r="G215" s="21" t="n">
        <v>2</v>
      </c>
      <c r="H215" s="21" t="n">
        <f aca="false">B215-PRODUCT(2,C215)</f>
        <v>0</v>
      </c>
      <c r="I215" s="21" t="n">
        <f aca="false">SUM(Table1[[#This Row],[B]],Table1[[#This Row],[Atomic Constraints]],Table1[[#This Row],[Soft Atomic Constraints]],Table1[[#This Row],[Disjunctive Constraints]],Table1[[#This Row],[Direct Successors]])</f>
        <v>54</v>
      </c>
      <c r="J215" s="19" t="s">
        <v>101</v>
      </c>
      <c r="K215" s="21" t="n">
        <v>1</v>
      </c>
      <c r="L215" s="21" t="n">
        <v>0.9171574</v>
      </c>
      <c r="M215" s="19" t="s">
        <v>101</v>
      </c>
      <c r="N215" s="21" t="n">
        <v>1</v>
      </c>
      <c r="O215" s="21" t="n">
        <v>0.9334459</v>
      </c>
      <c r="P215" s="19" t="s">
        <v>101</v>
      </c>
      <c r="Q215" s="21" t="n">
        <v>1</v>
      </c>
      <c r="R215" s="21" t="n">
        <v>0.110000000000582</v>
      </c>
      <c r="S215" s="19" t="s">
        <v>101</v>
      </c>
      <c r="T215" s="21" t="n">
        <v>1</v>
      </c>
      <c r="U215" s="21" t="n">
        <v>0.7854575</v>
      </c>
      <c r="V215" s="19" t="s">
        <v>101</v>
      </c>
      <c r="W215" s="21" t="n">
        <v>1</v>
      </c>
      <c r="X215" s="21" t="n">
        <v>1.0200345</v>
      </c>
      <c r="Y215" s="23" t="s">
        <v>101</v>
      </c>
      <c r="Z215" s="23" t="n">
        <v>1</v>
      </c>
      <c r="AA215" s="21" t="n">
        <v>2.5102149</v>
      </c>
      <c r="AB215" s="23" t="s">
        <v>101</v>
      </c>
      <c r="AC215" s="23" t="n">
        <v>1</v>
      </c>
      <c r="AD215" s="21" t="n">
        <v>7.7981148</v>
      </c>
      <c r="AE215" s="23" t="s">
        <v>101</v>
      </c>
      <c r="AF215" s="23" t="n">
        <v>1</v>
      </c>
      <c r="AG215" s="21" t="n">
        <v>0.9496985</v>
      </c>
      <c r="AH215" s="31" t="s">
        <v>81</v>
      </c>
      <c r="AI215" s="31" t="n">
        <v>1</v>
      </c>
      <c r="AJ215" s="31" t="n">
        <v>20.2296414</v>
      </c>
      <c r="AK215" s="31" t="s">
        <v>81</v>
      </c>
      <c r="AL215" s="31" t="n">
        <v>1</v>
      </c>
      <c r="AM215" s="31" t="n">
        <v>21.1102408</v>
      </c>
      <c r="AN215" s="31" t="s">
        <v>81</v>
      </c>
      <c r="AO215" s="31" t="n">
        <v>1</v>
      </c>
      <c r="AP215" s="31" t="n">
        <v>24.5102105</v>
      </c>
      <c r="AQ215" s="31" t="s">
        <v>81</v>
      </c>
      <c r="AR215" s="31" t="n">
        <v>1</v>
      </c>
      <c r="AS215" s="31" t="n">
        <v>18.8502093</v>
      </c>
      <c r="AT215" s="31" t="s">
        <v>81</v>
      </c>
      <c r="AU215" s="31" t="n">
        <v>1</v>
      </c>
      <c r="AV215" s="31" t="n">
        <v>18.4916317</v>
      </c>
      <c r="AW215" s="31" t="s">
        <v>81</v>
      </c>
      <c r="AX215" s="31" t="n">
        <v>1</v>
      </c>
      <c r="AY215" s="31" t="n">
        <v>18.8793618</v>
      </c>
      <c r="AZ215" s="23" t="s">
        <v>101</v>
      </c>
      <c r="BA215" s="23" t="n">
        <v>1</v>
      </c>
      <c r="BB215" s="21" t="n">
        <v>0.8753078</v>
      </c>
      <c r="BC215" s="19" t="s">
        <v>101</v>
      </c>
      <c r="BD215" s="21" t="n">
        <v>1</v>
      </c>
      <c r="BE215" s="23" t="n">
        <v>13.1352656</v>
      </c>
      <c r="BF215" s="23" t="s">
        <v>101</v>
      </c>
      <c r="BG215" s="23" t="n">
        <v>1</v>
      </c>
      <c r="BH215" s="21" t="n">
        <v>0.7698304</v>
      </c>
      <c r="BI215" s="23" t="s">
        <v>80</v>
      </c>
      <c r="BJ215" s="21" t="n">
        <v>-8421</v>
      </c>
      <c r="BK215" s="23" t="n">
        <v>306.0453145</v>
      </c>
      <c r="BL215" s="23" t="s">
        <v>80</v>
      </c>
      <c r="BM215" s="23" t="n">
        <v>-8421</v>
      </c>
      <c r="BN215" s="21" t="n">
        <v>306.0040017</v>
      </c>
      <c r="BO215" s="19" t="s">
        <v>101</v>
      </c>
      <c r="BP215" s="21" t="n">
        <v>1</v>
      </c>
      <c r="BQ215" s="21" t="n">
        <v>0.118999999998778</v>
      </c>
      <c r="BR215" s="25" t="s">
        <v>101</v>
      </c>
      <c r="BS215" s="21" t="n">
        <v>1</v>
      </c>
      <c r="BT215" s="21" t="n">
        <v>1.7469687</v>
      </c>
      <c r="BU215" s="25" t="s">
        <v>101</v>
      </c>
      <c r="BV215" s="21" t="n">
        <v>1</v>
      </c>
      <c r="BW215" s="21" t="n">
        <v>1.1921168</v>
      </c>
      <c r="BX215" s="21" t="s">
        <v>101</v>
      </c>
      <c r="BY215" s="21" t="n">
        <v>1</v>
      </c>
      <c r="BZ215" s="21" t="n">
        <v>1.2903235</v>
      </c>
    </row>
    <row r="216" customFormat="false" ht="15" hidden="false" customHeight="false" outlineLevel="0" collapsed="false">
      <c r="A216" s="27" t="s">
        <v>298</v>
      </c>
      <c r="B216" s="19" t="n">
        <v>20</v>
      </c>
      <c r="C216" s="21" t="n">
        <v>10</v>
      </c>
      <c r="D216" s="19" t="n">
        <v>48</v>
      </c>
      <c r="E216" s="21" t="n">
        <v>3</v>
      </c>
      <c r="F216" s="19" t="n">
        <v>0</v>
      </c>
      <c r="G216" s="21" t="n">
        <v>0</v>
      </c>
      <c r="H216" s="21" t="n">
        <f aca="false">B216-PRODUCT(2,C216)</f>
        <v>0</v>
      </c>
      <c r="I216" s="21" t="n">
        <f aca="false">SUM(Table1[[#This Row],[B]],Table1[[#This Row],[Atomic Constraints]],Table1[[#This Row],[Soft Atomic Constraints]],Table1[[#This Row],[Disjunctive Constraints]],Table1[[#This Row],[Direct Successors]])</f>
        <v>61</v>
      </c>
      <c r="J216" s="19" t="s">
        <v>101</v>
      </c>
      <c r="K216" s="21" t="n">
        <v>0</v>
      </c>
      <c r="L216" s="21" t="n">
        <v>1.7089412</v>
      </c>
      <c r="M216" s="19" t="s">
        <v>101</v>
      </c>
      <c r="N216" s="21" t="n">
        <v>0</v>
      </c>
      <c r="O216" s="21" t="n">
        <v>1.5514063</v>
      </c>
      <c r="P216" s="19" t="s">
        <v>101</v>
      </c>
      <c r="Q216" s="21" t="n">
        <v>0</v>
      </c>
      <c r="R216" s="21" t="n">
        <v>0.103000000000975</v>
      </c>
      <c r="S216" s="19" t="s">
        <v>101</v>
      </c>
      <c r="T216" s="21" t="n">
        <v>0</v>
      </c>
      <c r="U216" s="21" t="n">
        <v>0.4775139</v>
      </c>
      <c r="V216" s="19" t="s">
        <v>101</v>
      </c>
      <c r="W216" s="21" t="n">
        <v>0</v>
      </c>
      <c r="X216" s="21" t="n">
        <v>0.5052653</v>
      </c>
      <c r="Y216" s="23" t="s">
        <v>101</v>
      </c>
      <c r="Z216" s="23" t="n">
        <v>0</v>
      </c>
      <c r="AA216" s="21" t="n">
        <v>0.2724737</v>
      </c>
      <c r="AB216" s="23" t="s">
        <v>101</v>
      </c>
      <c r="AC216" s="23" t="n">
        <v>0</v>
      </c>
      <c r="AD216" s="21" t="n">
        <v>6.9604627</v>
      </c>
      <c r="AE216" s="23" t="s">
        <v>101</v>
      </c>
      <c r="AF216" s="23" t="n">
        <v>0</v>
      </c>
      <c r="AG216" s="21" t="n">
        <v>0.5593654</v>
      </c>
      <c r="AH216" s="31" t="s">
        <v>81</v>
      </c>
      <c r="AI216" s="31" t="n">
        <v>0</v>
      </c>
      <c r="AJ216" s="31" t="n">
        <v>7.8601425</v>
      </c>
      <c r="AK216" s="31" t="s">
        <v>81</v>
      </c>
      <c r="AL216" s="31" t="n">
        <v>0</v>
      </c>
      <c r="AM216" s="31" t="n">
        <v>8.3564054</v>
      </c>
      <c r="AN216" s="31" t="s">
        <v>81</v>
      </c>
      <c r="AO216" s="31" t="n">
        <v>0</v>
      </c>
      <c r="AP216" s="31" t="n">
        <v>9.4134664</v>
      </c>
      <c r="AQ216" s="31" t="s">
        <v>81</v>
      </c>
      <c r="AR216" s="31" t="n">
        <v>0</v>
      </c>
      <c r="AS216" s="31" t="n">
        <v>7.5516496</v>
      </c>
      <c r="AT216" s="31" t="s">
        <v>81</v>
      </c>
      <c r="AU216" s="31" t="n">
        <v>0</v>
      </c>
      <c r="AV216" s="31" t="n">
        <v>7.5371783</v>
      </c>
      <c r="AW216" s="31" t="s">
        <v>81</v>
      </c>
      <c r="AX216" s="31" t="n">
        <v>0</v>
      </c>
      <c r="AY216" s="31" t="n">
        <v>7.5571404</v>
      </c>
      <c r="AZ216" s="23" t="s">
        <v>101</v>
      </c>
      <c r="BA216" s="23" t="n">
        <v>0</v>
      </c>
      <c r="BB216" s="21" t="n">
        <v>0.4864995</v>
      </c>
      <c r="BC216" s="19" t="s">
        <v>101</v>
      </c>
      <c r="BD216" s="21" t="n">
        <v>0</v>
      </c>
      <c r="BE216" s="23" t="n">
        <v>2.3142691</v>
      </c>
      <c r="BF216" s="23" t="s">
        <v>101</v>
      </c>
      <c r="BG216" s="23" t="n">
        <v>0</v>
      </c>
      <c r="BH216" s="21" t="n">
        <v>0.4394026</v>
      </c>
      <c r="BI216" s="23" t="s">
        <v>80</v>
      </c>
      <c r="BJ216" s="21" t="n">
        <v>-8421</v>
      </c>
      <c r="BK216" s="23" t="n">
        <v>305.9839733</v>
      </c>
      <c r="BL216" s="23" t="s">
        <v>80</v>
      </c>
      <c r="BM216" s="23" t="n">
        <v>-8421</v>
      </c>
      <c r="BN216" s="21" t="n">
        <v>306.0279101</v>
      </c>
      <c r="BO216" s="19" t="s">
        <v>101</v>
      </c>
      <c r="BP216" s="21" t="n">
        <v>0</v>
      </c>
      <c r="BQ216" s="21" t="n">
        <v>0.121999999999389</v>
      </c>
      <c r="BR216" s="25" t="s">
        <v>101</v>
      </c>
      <c r="BS216" s="21" t="n">
        <v>0</v>
      </c>
      <c r="BT216" s="21" t="n">
        <v>0.912893</v>
      </c>
      <c r="BU216" s="25" t="s">
        <v>101</v>
      </c>
      <c r="BV216" s="21" t="n">
        <v>0</v>
      </c>
      <c r="BW216" s="21" t="n">
        <v>1.2009768</v>
      </c>
      <c r="BX216" s="21" t="s">
        <v>101</v>
      </c>
      <c r="BY216" s="21" t="n">
        <v>0</v>
      </c>
      <c r="BZ216" s="21" t="n">
        <v>1.286501</v>
      </c>
    </row>
    <row r="217" customFormat="false" ht="15" hidden="false" customHeight="false" outlineLevel="0" collapsed="false">
      <c r="A217" s="27" t="s">
        <v>299</v>
      </c>
      <c r="B217" s="19" t="n">
        <v>24</v>
      </c>
      <c r="C217" s="21" t="n">
        <v>12</v>
      </c>
      <c r="D217" s="19" t="n">
        <v>160</v>
      </c>
      <c r="E217" s="29" t="n">
        <v>16</v>
      </c>
      <c r="F217" s="30" t="n">
        <v>26</v>
      </c>
      <c r="G217" s="29" t="n">
        <v>0</v>
      </c>
      <c r="H217" s="21" t="n">
        <f aca="false">B217-PRODUCT(2,C217)</f>
        <v>0</v>
      </c>
      <c r="I217" s="21" t="n">
        <f aca="false">SUM(Table1[[#This Row],[B]],Table1[[#This Row],[Atomic Constraints]],Table1[[#This Row],[Soft Atomic Constraints]],Table1[[#This Row],[Disjunctive Constraints]],Table1[[#This Row],[Direct Successors]])</f>
        <v>214</v>
      </c>
      <c r="J217" s="19" t="s">
        <v>101</v>
      </c>
      <c r="K217" s="21" t="n">
        <v>71909</v>
      </c>
      <c r="L217" s="21" t="n">
        <v>1.7751136</v>
      </c>
      <c r="M217" s="19" t="s">
        <v>101</v>
      </c>
      <c r="N217" s="21" t="n">
        <v>71909</v>
      </c>
      <c r="O217" s="21" t="n">
        <v>2.4400069</v>
      </c>
      <c r="P217" s="19" t="s">
        <v>101</v>
      </c>
      <c r="Q217" s="21" t="n">
        <v>71909</v>
      </c>
      <c r="R217" s="21" t="n">
        <v>1.216</v>
      </c>
      <c r="S217" s="19" t="s">
        <v>101</v>
      </c>
      <c r="T217" s="21" t="n">
        <v>71909</v>
      </c>
      <c r="U217" s="21" t="n">
        <v>0.8606736</v>
      </c>
      <c r="V217" s="19" t="s">
        <v>101</v>
      </c>
      <c r="W217" s="21" t="n">
        <v>71909</v>
      </c>
      <c r="X217" s="21" t="n">
        <v>0.7273436</v>
      </c>
      <c r="Y217" s="23" t="s">
        <v>101</v>
      </c>
      <c r="Z217" s="23" t="n">
        <v>71909</v>
      </c>
      <c r="AA217" s="21" t="n">
        <v>3.124347</v>
      </c>
      <c r="AB217" s="23" t="s">
        <v>101</v>
      </c>
      <c r="AC217" s="23" t="n">
        <v>71910</v>
      </c>
      <c r="AD217" s="21" t="n">
        <v>3.6492437</v>
      </c>
      <c r="AE217" s="23" t="s">
        <v>101</v>
      </c>
      <c r="AF217" s="23" t="n">
        <v>71909</v>
      </c>
      <c r="AG217" s="21" t="n">
        <v>3.6157429</v>
      </c>
      <c r="AH217" s="31" t="s">
        <v>81</v>
      </c>
      <c r="AI217" s="31" t="n">
        <v>71909</v>
      </c>
      <c r="AJ217" s="31" t="n">
        <v>11.8495214</v>
      </c>
      <c r="AK217" s="31" t="s">
        <v>81</v>
      </c>
      <c r="AL217" s="31" t="n">
        <v>71909</v>
      </c>
      <c r="AM217" s="31" t="n">
        <v>12.1135208</v>
      </c>
      <c r="AN217" s="31" t="s">
        <v>81</v>
      </c>
      <c r="AO217" s="31" t="n">
        <v>71909</v>
      </c>
      <c r="AP217" s="31" t="n">
        <v>12.2389253</v>
      </c>
      <c r="AQ217" s="31" t="s">
        <v>81</v>
      </c>
      <c r="AR217" s="31" t="n">
        <v>71909</v>
      </c>
      <c r="AS217" s="31" t="n">
        <v>17.0102942</v>
      </c>
      <c r="AT217" s="31" t="s">
        <v>81</v>
      </c>
      <c r="AU217" s="31" t="n">
        <v>71909</v>
      </c>
      <c r="AV217" s="31" t="n">
        <v>16.4685327</v>
      </c>
      <c r="AW217" s="31" t="s">
        <v>81</v>
      </c>
      <c r="AX217" s="31" t="n">
        <v>71909</v>
      </c>
      <c r="AY217" s="31" t="n">
        <v>17.2184194</v>
      </c>
      <c r="AZ217" s="23" t="s">
        <v>101</v>
      </c>
      <c r="BA217" s="23" t="n">
        <v>71909</v>
      </c>
      <c r="BB217" s="21" t="n">
        <v>7.9096196</v>
      </c>
      <c r="BC217" s="19" t="s">
        <v>101</v>
      </c>
      <c r="BD217" s="21" t="n">
        <v>71909</v>
      </c>
      <c r="BE217" s="23" t="n">
        <v>25.6031365</v>
      </c>
      <c r="BF217" s="23" t="s">
        <v>101</v>
      </c>
      <c r="BG217" s="23" t="n">
        <v>71909</v>
      </c>
      <c r="BH217" s="21" t="n">
        <v>3.073613</v>
      </c>
      <c r="BI217" s="23" t="s">
        <v>80</v>
      </c>
      <c r="BJ217" s="21" t="n">
        <v>-14425</v>
      </c>
      <c r="BK217" s="23" t="n">
        <v>305.7395593</v>
      </c>
      <c r="BL217" s="23" t="s">
        <v>80</v>
      </c>
      <c r="BM217" s="23" t="n">
        <v>-14425</v>
      </c>
      <c r="BN217" s="21" t="n">
        <v>306.0391008</v>
      </c>
      <c r="BO217" s="19" t="s">
        <v>101</v>
      </c>
      <c r="BP217" s="21" t="n">
        <v>71909</v>
      </c>
      <c r="BQ217" s="21" t="n">
        <v>1.019</v>
      </c>
      <c r="BR217" s="25" t="s">
        <v>101</v>
      </c>
      <c r="BS217" s="21" t="n">
        <v>71909</v>
      </c>
      <c r="BT217" s="21" t="n">
        <v>1.028239</v>
      </c>
      <c r="BU217" s="25" t="s">
        <v>101</v>
      </c>
      <c r="BV217" s="21" t="n">
        <v>71909</v>
      </c>
      <c r="BW217" s="21" t="n">
        <v>1.3848501</v>
      </c>
      <c r="BX217" s="21" t="s">
        <v>101</v>
      </c>
      <c r="BY217" s="21" t="n">
        <v>71909</v>
      </c>
      <c r="BZ217" s="21" t="n">
        <v>1.2354977</v>
      </c>
    </row>
    <row r="218" customFormat="false" ht="15" hidden="false" customHeight="false" outlineLevel="0" collapsed="false">
      <c r="A218" s="27" t="s">
        <v>300</v>
      </c>
      <c r="B218" s="19" t="n">
        <v>20</v>
      </c>
      <c r="C218" s="21" t="n">
        <v>10</v>
      </c>
      <c r="D218" s="19" t="n">
        <v>19</v>
      </c>
      <c r="E218" s="21" t="n">
        <v>15</v>
      </c>
      <c r="F218" s="19" t="n">
        <v>8</v>
      </c>
      <c r="G218" s="21" t="n">
        <v>0</v>
      </c>
      <c r="H218" s="21" t="n">
        <f aca="false">B218-PRODUCT(2,C218)</f>
        <v>0</v>
      </c>
      <c r="I218" s="21" t="n">
        <f aca="false">SUM(Table1[[#This Row],[B]],Table1[[#This Row],[Atomic Constraints]],Table1[[#This Row],[Soft Atomic Constraints]],Table1[[#This Row],[Disjunctive Constraints]],Table1[[#This Row],[Direct Successors]])</f>
        <v>52</v>
      </c>
      <c r="J218" s="19" t="s">
        <v>101</v>
      </c>
      <c r="K218" s="21" t="n">
        <v>1</v>
      </c>
      <c r="L218" s="21" t="n">
        <v>0.9277596</v>
      </c>
      <c r="M218" s="19" t="s">
        <v>101</v>
      </c>
      <c r="N218" s="21" t="n">
        <v>1</v>
      </c>
      <c r="O218" s="21" t="n">
        <v>0.9444831</v>
      </c>
      <c r="P218" s="19" t="s">
        <v>101</v>
      </c>
      <c r="Q218" s="21" t="n">
        <v>1</v>
      </c>
      <c r="R218" s="21" t="n">
        <v>0.111000000000786</v>
      </c>
      <c r="S218" s="19" t="s">
        <v>101</v>
      </c>
      <c r="T218" s="21" t="n">
        <v>1</v>
      </c>
      <c r="U218" s="21" t="n">
        <v>1.0085982</v>
      </c>
      <c r="V218" s="19" t="s">
        <v>101</v>
      </c>
      <c r="W218" s="21" t="n">
        <v>1</v>
      </c>
      <c r="X218" s="21" t="n">
        <v>0.7739756</v>
      </c>
      <c r="Y218" s="23" t="s">
        <v>101</v>
      </c>
      <c r="Z218" s="23" t="n">
        <v>1</v>
      </c>
      <c r="AA218" s="21" t="n">
        <v>2.5946844</v>
      </c>
      <c r="AB218" s="23" t="s">
        <v>101</v>
      </c>
      <c r="AC218" s="23" t="n">
        <v>1</v>
      </c>
      <c r="AD218" s="21" t="n">
        <v>45.6439188</v>
      </c>
      <c r="AE218" s="23" t="s">
        <v>101</v>
      </c>
      <c r="AF218" s="23" t="n">
        <v>1</v>
      </c>
      <c r="AG218" s="21" t="n">
        <v>0.7814585</v>
      </c>
      <c r="AH218" s="31" t="s">
        <v>81</v>
      </c>
      <c r="AI218" s="31" t="n">
        <v>1</v>
      </c>
      <c r="AJ218" s="31" t="n">
        <v>19.7482391</v>
      </c>
      <c r="AK218" s="31" t="s">
        <v>81</v>
      </c>
      <c r="AL218" s="31" t="n">
        <v>1</v>
      </c>
      <c r="AM218" s="31" t="n">
        <v>20.4273203</v>
      </c>
      <c r="AN218" s="31" t="s">
        <v>81</v>
      </c>
      <c r="AO218" s="31" t="n">
        <v>1</v>
      </c>
      <c r="AP218" s="31" t="n">
        <v>24.5413414</v>
      </c>
      <c r="AQ218" s="31" t="s">
        <v>81</v>
      </c>
      <c r="AR218" s="31" t="n">
        <v>1</v>
      </c>
      <c r="AS218" s="31" t="n">
        <v>12.9780708</v>
      </c>
      <c r="AT218" s="31" t="s">
        <v>81</v>
      </c>
      <c r="AU218" s="31" t="n">
        <v>1</v>
      </c>
      <c r="AV218" s="31" t="n">
        <v>13.202115</v>
      </c>
      <c r="AW218" s="31" t="s">
        <v>81</v>
      </c>
      <c r="AX218" s="31" t="n">
        <v>1</v>
      </c>
      <c r="AY218" s="31" t="n">
        <v>13.2864512</v>
      </c>
      <c r="AZ218" s="23" t="s">
        <v>101</v>
      </c>
      <c r="BA218" s="23" t="n">
        <v>1</v>
      </c>
      <c r="BB218" s="21" t="n">
        <v>0.795719</v>
      </c>
      <c r="BC218" s="19" t="s">
        <v>101</v>
      </c>
      <c r="BD218" s="21" t="n">
        <v>1</v>
      </c>
      <c r="BE218" s="23" t="n">
        <v>5.2687616</v>
      </c>
      <c r="BF218" s="23" t="s">
        <v>101</v>
      </c>
      <c r="BG218" s="23" t="n">
        <v>1</v>
      </c>
      <c r="BH218" s="21" t="n">
        <v>0.7580074</v>
      </c>
      <c r="BI218" s="23" t="s">
        <v>80</v>
      </c>
      <c r="BJ218" s="21" t="n">
        <v>-8421</v>
      </c>
      <c r="BK218" s="23" t="n">
        <v>306.179027</v>
      </c>
      <c r="BL218" s="23" t="s">
        <v>80</v>
      </c>
      <c r="BM218" s="23" t="n">
        <v>-8421</v>
      </c>
      <c r="BN218" s="21" t="n">
        <v>306.0331413</v>
      </c>
      <c r="BO218" s="19" t="s">
        <v>101</v>
      </c>
      <c r="BP218" s="21" t="n">
        <v>1</v>
      </c>
      <c r="BQ218" s="21" t="n">
        <v>0.135999999998603</v>
      </c>
      <c r="BR218" s="25" t="s">
        <v>101</v>
      </c>
      <c r="BS218" s="21" t="n">
        <v>1</v>
      </c>
      <c r="BT218" s="21" t="n">
        <v>4.200726</v>
      </c>
      <c r="BU218" s="25" t="s">
        <v>101</v>
      </c>
      <c r="BV218" s="21" t="n">
        <v>1</v>
      </c>
      <c r="BW218" s="21" t="n">
        <v>1.5445383</v>
      </c>
      <c r="BX218" s="21" t="s">
        <v>101</v>
      </c>
      <c r="BY218" s="21" t="n">
        <v>1</v>
      </c>
      <c r="BZ218" s="21" t="n">
        <v>1.2339483</v>
      </c>
    </row>
    <row r="219" customFormat="false" ht="13.8" hidden="false" customHeight="false" outlineLevel="0" collapsed="false">
      <c r="A219" s="32" t="s">
        <v>301</v>
      </c>
      <c r="B219" s="19" t="n">
        <v>36</v>
      </c>
      <c r="C219" s="21" t="n">
        <v>18</v>
      </c>
      <c r="D219" s="19" t="n">
        <v>137</v>
      </c>
      <c r="E219" s="21" t="n">
        <v>18</v>
      </c>
      <c r="F219" s="19" t="n">
        <v>15</v>
      </c>
      <c r="G219" s="21" t="n">
        <v>24</v>
      </c>
      <c r="H219" s="21" t="n">
        <f aca="false">B219-PRODUCT(2,C219)</f>
        <v>0</v>
      </c>
      <c r="I219" s="21" t="n">
        <f aca="false">SUM(Table1[[#This Row],[B]],Table1[[#This Row],[Atomic Constraints]],Table1[[#This Row],[Soft Atomic Constraints]],Table1[[#This Row],[Disjunctive Constraints]],Table1[[#This Row],[Direct Successors]])</f>
        <v>212</v>
      </c>
      <c r="J219" s="19" t="s">
        <v>224</v>
      </c>
      <c r="K219" s="21" t="n">
        <v>-47989</v>
      </c>
      <c r="L219" s="21" t="n">
        <v>1.2673246</v>
      </c>
      <c r="M219" s="19" t="s">
        <v>224</v>
      </c>
      <c r="N219" s="21" t="n">
        <v>-47989</v>
      </c>
      <c r="O219" s="21" t="n">
        <v>1.2631799</v>
      </c>
      <c r="P219" s="19" t="s">
        <v>224</v>
      </c>
      <c r="Q219" s="21" t="n">
        <v>-47989</v>
      </c>
      <c r="R219" s="21" t="n">
        <v>0.0490000000008877</v>
      </c>
      <c r="S219" s="19" t="s">
        <v>224</v>
      </c>
      <c r="T219" s="21" t="n">
        <v>-47989</v>
      </c>
      <c r="U219" s="21" t="n">
        <v>0.5775056</v>
      </c>
      <c r="V219" s="19" t="s">
        <v>224</v>
      </c>
      <c r="W219" s="21" t="n">
        <v>-47989</v>
      </c>
      <c r="X219" s="21" t="n">
        <v>0.5688883</v>
      </c>
      <c r="Y219" s="23" t="s">
        <v>224</v>
      </c>
      <c r="Z219" s="23" t="n">
        <v>-47989</v>
      </c>
      <c r="AA219" s="21" t="n">
        <v>0.0200601</v>
      </c>
      <c r="AB219" s="23" t="s">
        <v>224</v>
      </c>
      <c r="AC219" s="23" t="n">
        <v>-47989</v>
      </c>
      <c r="AD219" s="21" t="n">
        <v>0.397739</v>
      </c>
      <c r="AE219" s="23" t="s">
        <v>224</v>
      </c>
      <c r="AF219" s="23" t="n">
        <v>-47989</v>
      </c>
      <c r="AG219" s="21" t="n">
        <v>0.1679354</v>
      </c>
      <c r="AH219" s="19" t="s">
        <v>224</v>
      </c>
      <c r="AI219" s="21" t="n">
        <v>-47989</v>
      </c>
      <c r="AJ219" s="21" t="n">
        <v>1.8957744</v>
      </c>
      <c r="AK219" s="23" t="s">
        <v>224</v>
      </c>
      <c r="AL219" s="23" t="n">
        <v>-47989</v>
      </c>
      <c r="AM219" s="21" t="n">
        <v>2.051246</v>
      </c>
      <c r="AN219" s="19" t="s">
        <v>224</v>
      </c>
      <c r="AO219" s="21" t="n">
        <v>-47989</v>
      </c>
      <c r="AP219" s="23" t="n">
        <v>2.3696268</v>
      </c>
      <c r="AQ219" s="23" t="s">
        <v>224</v>
      </c>
      <c r="AR219" s="23" t="n">
        <v>-47989</v>
      </c>
      <c r="AS219" s="21" t="n">
        <v>1.9349151</v>
      </c>
      <c r="AT219" s="19" t="s">
        <v>224</v>
      </c>
      <c r="AU219" s="21" t="n">
        <v>-47989</v>
      </c>
      <c r="AV219" s="23" t="n">
        <v>1.9446612</v>
      </c>
      <c r="AW219" s="23" t="s">
        <v>224</v>
      </c>
      <c r="AX219" s="23" t="n">
        <v>-47989</v>
      </c>
      <c r="AY219" s="21" t="n">
        <v>1.9871551</v>
      </c>
      <c r="AZ219" s="23" t="s">
        <v>224</v>
      </c>
      <c r="BA219" s="23" t="n">
        <v>-47989</v>
      </c>
      <c r="BB219" s="21" t="n">
        <v>0.0206617</v>
      </c>
      <c r="BC219" s="19" t="s">
        <v>224</v>
      </c>
      <c r="BD219" s="21" t="n">
        <v>-47989</v>
      </c>
      <c r="BE219" s="23" t="n">
        <v>0.1714064</v>
      </c>
      <c r="BF219" s="23" t="s">
        <v>224</v>
      </c>
      <c r="BG219" s="23" t="n">
        <v>-47989</v>
      </c>
      <c r="BH219" s="21" t="n">
        <v>0.081467</v>
      </c>
      <c r="BI219" s="23" t="s">
        <v>224</v>
      </c>
      <c r="BJ219" s="21" t="n">
        <v>-47989</v>
      </c>
      <c r="BK219" s="23" t="n">
        <v>5.1390061</v>
      </c>
      <c r="BL219" s="23" t="s">
        <v>224</v>
      </c>
      <c r="BM219" s="23" t="n">
        <v>-47989</v>
      </c>
      <c r="BN219" s="21" t="n">
        <v>5.0975153</v>
      </c>
      <c r="BO219" s="19" t="s">
        <v>224</v>
      </c>
      <c r="BP219" s="21" t="n">
        <v>-47989</v>
      </c>
      <c r="BQ219" s="21" t="n">
        <v>0.047999999998865</v>
      </c>
      <c r="BR219" s="28" t="s">
        <v>224</v>
      </c>
      <c r="BS219" s="21" t="n">
        <v>-47989</v>
      </c>
      <c r="BT219" s="21" t="n">
        <v>1.2513276</v>
      </c>
      <c r="BU219" s="28" t="s">
        <v>224</v>
      </c>
      <c r="BV219" s="21" t="n">
        <v>-47989</v>
      </c>
      <c r="BW219" s="21" t="n">
        <v>1.1058874</v>
      </c>
      <c r="BX219" s="21" t="s">
        <v>224</v>
      </c>
      <c r="BY219" s="21" t="n">
        <v>-47989</v>
      </c>
      <c r="BZ219" s="21" t="n">
        <v>1.2179206</v>
      </c>
    </row>
    <row r="220" customFormat="false" ht="15" hidden="false" customHeight="false" outlineLevel="0" collapsed="false">
      <c r="A220" s="27" t="s">
        <v>302</v>
      </c>
      <c r="B220" s="19" t="n">
        <v>18</v>
      </c>
      <c r="C220" s="21" t="n">
        <v>9</v>
      </c>
      <c r="D220" s="19" t="n">
        <v>28</v>
      </c>
      <c r="E220" s="29" t="n">
        <v>12</v>
      </c>
      <c r="F220" s="30" t="n">
        <v>6</v>
      </c>
      <c r="G220" s="29" t="n">
        <v>0</v>
      </c>
      <c r="H220" s="21" t="n">
        <f aca="false">B220-PRODUCT(2,C220)</f>
        <v>0</v>
      </c>
      <c r="I220" s="21" t="n">
        <f aca="false">SUM(Table1[[#This Row],[B]],Table1[[#This Row],[Atomic Constraints]],Table1[[#This Row],[Soft Atomic Constraints]],Table1[[#This Row],[Disjunctive Constraints]],Table1[[#This Row],[Direct Successors]])</f>
        <v>55</v>
      </c>
      <c r="J220" s="19" t="s">
        <v>101</v>
      </c>
      <c r="K220" s="21" t="n">
        <v>24104</v>
      </c>
      <c r="L220" s="21" t="n">
        <v>4.6569057</v>
      </c>
      <c r="M220" s="19" t="s">
        <v>101</v>
      </c>
      <c r="N220" s="21" t="n">
        <v>24104</v>
      </c>
      <c r="O220" s="21" t="n">
        <v>3.4223359</v>
      </c>
      <c r="P220" s="19" t="s">
        <v>101</v>
      </c>
      <c r="Q220" s="21" t="n">
        <v>24104</v>
      </c>
      <c r="R220" s="21" t="n">
        <v>2.5939999999996</v>
      </c>
      <c r="S220" s="19" t="s">
        <v>101</v>
      </c>
      <c r="T220" s="21" t="n">
        <v>24104</v>
      </c>
      <c r="U220" s="21" t="n">
        <v>0.9251377</v>
      </c>
      <c r="V220" s="19" t="s">
        <v>101</v>
      </c>
      <c r="W220" s="21" t="n">
        <v>24104</v>
      </c>
      <c r="X220" s="21" t="n">
        <v>0.6602117</v>
      </c>
      <c r="Y220" s="23" t="s">
        <v>101</v>
      </c>
      <c r="Z220" s="23" t="n">
        <v>24104</v>
      </c>
      <c r="AA220" s="21" t="n">
        <v>9.1569223</v>
      </c>
      <c r="AB220" s="23" t="s">
        <v>101</v>
      </c>
      <c r="AC220" s="23" t="n">
        <v>24104</v>
      </c>
      <c r="AD220" s="21" t="n">
        <v>194.6083911</v>
      </c>
      <c r="AE220" s="23" t="s">
        <v>101</v>
      </c>
      <c r="AF220" s="23" t="n">
        <v>24104</v>
      </c>
      <c r="AG220" s="21" t="n">
        <v>6.1429678</v>
      </c>
      <c r="AH220" s="31" t="s">
        <v>81</v>
      </c>
      <c r="AI220" s="31" t="n">
        <v>24104</v>
      </c>
      <c r="AJ220" s="31" t="n">
        <v>20.4150069</v>
      </c>
      <c r="AK220" s="31" t="s">
        <v>81</v>
      </c>
      <c r="AL220" s="31" t="n">
        <v>24104</v>
      </c>
      <c r="AM220" s="31" t="n">
        <v>20.1277265</v>
      </c>
      <c r="AN220" s="31" t="s">
        <v>81</v>
      </c>
      <c r="AO220" s="31" t="n">
        <v>24104</v>
      </c>
      <c r="AP220" s="31" t="n">
        <v>19.916365</v>
      </c>
      <c r="AQ220" s="31" t="s">
        <v>81</v>
      </c>
      <c r="AR220" s="31" t="n">
        <v>24104</v>
      </c>
      <c r="AS220" s="31" t="n">
        <v>10.8321505</v>
      </c>
      <c r="AT220" s="31" t="s">
        <v>81</v>
      </c>
      <c r="AU220" s="31" t="n">
        <v>24104</v>
      </c>
      <c r="AV220" s="31" t="n">
        <v>10.9401049</v>
      </c>
      <c r="AW220" s="31" t="s">
        <v>81</v>
      </c>
      <c r="AX220" s="31" t="n">
        <v>24104</v>
      </c>
      <c r="AY220" s="31" t="n">
        <v>10.8511798</v>
      </c>
      <c r="AZ220" s="23" t="s">
        <v>101</v>
      </c>
      <c r="BA220" s="23" t="n">
        <v>24104</v>
      </c>
      <c r="BB220" s="21" t="n">
        <v>6.8275972</v>
      </c>
      <c r="BC220" s="19" t="s">
        <v>101</v>
      </c>
      <c r="BD220" s="21" t="n">
        <v>24104</v>
      </c>
      <c r="BE220" s="23" t="n">
        <v>59.9227104</v>
      </c>
      <c r="BF220" s="23" t="s">
        <v>101</v>
      </c>
      <c r="BG220" s="23" t="n">
        <v>24104</v>
      </c>
      <c r="BH220" s="21" t="n">
        <v>8.8162453</v>
      </c>
      <c r="BI220" s="23" t="s">
        <v>80</v>
      </c>
      <c r="BJ220" s="21" t="n">
        <v>-6175</v>
      </c>
      <c r="BK220" s="23" t="n">
        <v>306.0618938</v>
      </c>
      <c r="BL220" s="23" t="s">
        <v>80</v>
      </c>
      <c r="BM220" s="23" t="n">
        <v>-6175</v>
      </c>
      <c r="BN220" s="21" t="n">
        <v>305.9762498</v>
      </c>
      <c r="BO220" s="19" t="s">
        <v>101</v>
      </c>
      <c r="BP220" s="21" t="n">
        <v>24104</v>
      </c>
      <c r="BQ220" s="21" t="n">
        <v>2.83400000000029</v>
      </c>
      <c r="BR220" s="25" t="s">
        <v>101</v>
      </c>
      <c r="BS220" s="21" t="n">
        <v>24104</v>
      </c>
      <c r="BT220" s="21" t="n">
        <v>1.2911364</v>
      </c>
      <c r="BU220" s="25" t="s">
        <v>101</v>
      </c>
      <c r="BV220" s="21" t="n">
        <v>24104</v>
      </c>
      <c r="BW220" s="21" t="n">
        <v>1.5636516</v>
      </c>
      <c r="BX220" s="21" t="s">
        <v>101</v>
      </c>
      <c r="BY220" s="21" t="n">
        <v>24104</v>
      </c>
      <c r="BZ220" s="21" t="n">
        <v>1.2166698</v>
      </c>
    </row>
    <row r="221" customFormat="false" ht="15" hidden="false" customHeight="false" outlineLevel="0" collapsed="false">
      <c r="A221" s="27" t="s">
        <v>303</v>
      </c>
      <c r="B221" s="19" t="n">
        <v>18</v>
      </c>
      <c r="C221" s="21" t="n">
        <v>9</v>
      </c>
      <c r="D221" s="19" t="n">
        <v>53</v>
      </c>
      <c r="E221" s="21" t="n">
        <v>8</v>
      </c>
      <c r="F221" s="19" t="n">
        <v>7</v>
      </c>
      <c r="G221" s="21" t="n">
        <v>0</v>
      </c>
      <c r="H221" s="21" t="n">
        <f aca="false">B221-PRODUCT(2,C221)</f>
        <v>0</v>
      </c>
      <c r="I221" s="21" t="n">
        <f aca="false">SUM(Table1[[#This Row],[B]],Table1[[#This Row],[Atomic Constraints]],Table1[[#This Row],[Soft Atomic Constraints]],Table1[[#This Row],[Disjunctive Constraints]],Table1[[#This Row],[Direct Successors]])</f>
        <v>77</v>
      </c>
      <c r="J221" s="19" t="s">
        <v>101</v>
      </c>
      <c r="K221" s="21" t="n">
        <v>3</v>
      </c>
      <c r="L221" s="21" t="n">
        <v>0.8332465</v>
      </c>
      <c r="M221" s="19" t="s">
        <v>101</v>
      </c>
      <c r="N221" s="21" t="n">
        <v>3</v>
      </c>
      <c r="O221" s="21" t="n">
        <v>0.8570502</v>
      </c>
      <c r="P221" s="19" t="s">
        <v>101</v>
      </c>
      <c r="Q221" s="21" t="n">
        <v>3</v>
      </c>
      <c r="R221" s="21" t="n">
        <v>0.27100000000064</v>
      </c>
      <c r="S221" s="19" t="s">
        <v>101</v>
      </c>
      <c r="T221" s="21" t="n">
        <v>3</v>
      </c>
      <c r="U221" s="21" t="n">
        <v>0.3583085</v>
      </c>
      <c r="V221" s="19" t="s">
        <v>101</v>
      </c>
      <c r="W221" s="21" t="n">
        <v>3</v>
      </c>
      <c r="X221" s="21" t="n">
        <v>0.3818907</v>
      </c>
      <c r="Y221" s="23" t="s">
        <v>101</v>
      </c>
      <c r="Z221" s="23" t="n">
        <v>3</v>
      </c>
      <c r="AA221" s="21" t="n">
        <v>1.1758802</v>
      </c>
      <c r="AB221" s="23" t="s">
        <v>101</v>
      </c>
      <c r="AC221" s="23" t="n">
        <v>3</v>
      </c>
      <c r="AD221" s="21" t="n">
        <v>3.708901</v>
      </c>
      <c r="AE221" s="23" t="s">
        <v>101</v>
      </c>
      <c r="AF221" s="23" t="n">
        <v>3</v>
      </c>
      <c r="AG221" s="21" t="n">
        <v>0.4053827</v>
      </c>
      <c r="AH221" s="31" t="s">
        <v>81</v>
      </c>
      <c r="AI221" s="31" t="n">
        <v>3</v>
      </c>
      <c r="AJ221" s="31" t="n">
        <v>7.6144096</v>
      </c>
      <c r="AK221" s="31" t="s">
        <v>81</v>
      </c>
      <c r="AL221" s="31" t="n">
        <v>3</v>
      </c>
      <c r="AM221" s="31" t="n">
        <v>7.7158846</v>
      </c>
      <c r="AN221" s="31" t="s">
        <v>81</v>
      </c>
      <c r="AO221" s="31" t="n">
        <v>3</v>
      </c>
      <c r="AP221" s="31" t="n">
        <v>7.6704324</v>
      </c>
      <c r="AQ221" s="31" t="s">
        <v>81</v>
      </c>
      <c r="AR221" s="31" t="n">
        <v>3</v>
      </c>
      <c r="AS221" s="31" t="n">
        <v>5.2718067</v>
      </c>
      <c r="AT221" s="31" t="s">
        <v>81</v>
      </c>
      <c r="AU221" s="31" t="n">
        <v>3</v>
      </c>
      <c r="AV221" s="31" t="n">
        <v>5.2476834</v>
      </c>
      <c r="AW221" s="31" t="s">
        <v>81</v>
      </c>
      <c r="AX221" s="31" t="n">
        <v>3</v>
      </c>
      <c r="AY221" s="31" t="n">
        <v>5.3621018</v>
      </c>
      <c r="AZ221" s="23" t="s">
        <v>101</v>
      </c>
      <c r="BA221" s="23" t="n">
        <v>3</v>
      </c>
      <c r="BB221" s="21" t="n">
        <v>0.657175</v>
      </c>
      <c r="BC221" s="19" t="s">
        <v>101</v>
      </c>
      <c r="BD221" s="21" t="n">
        <v>3</v>
      </c>
      <c r="BE221" s="23" t="n">
        <v>6.8087882</v>
      </c>
      <c r="BF221" s="23" t="s">
        <v>101</v>
      </c>
      <c r="BG221" s="23" t="n">
        <v>3</v>
      </c>
      <c r="BH221" s="21" t="n">
        <v>0.6015025</v>
      </c>
      <c r="BI221" s="23" t="s">
        <v>80</v>
      </c>
      <c r="BJ221" s="21" t="n">
        <v>-6175</v>
      </c>
      <c r="BK221" s="23" t="n">
        <v>306.0650019</v>
      </c>
      <c r="BL221" s="23" t="s">
        <v>80</v>
      </c>
      <c r="BM221" s="23" t="n">
        <v>-6175</v>
      </c>
      <c r="BN221" s="21" t="n">
        <v>306.0360569</v>
      </c>
      <c r="BO221" s="19" t="s">
        <v>101</v>
      </c>
      <c r="BP221" s="21" t="n">
        <v>3</v>
      </c>
      <c r="BQ221" s="21" t="n">
        <v>0.294999999998254</v>
      </c>
      <c r="BR221" s="25" t="s">
        <v>101</v>
      </c>
      <c r="BS221" s="21" t="n">
        <v>3</v>
      </c>
      <c r="BT221" s="21" t="n">
        <v>0.9763945</v>
      </c>
      <c r="BU221" s="25" t="s">
        <v>101</v>
      </c>
      <c r="BV221" s="21" t="n">
        <v>3</v>
      </c>
      <c r="BW221" s="21" t="n">
        <v>0.9299848</v>
      </c>
      <c r="BX221" s="21" t="s">
        <v>101</v>
      </c>
      <c r="BY221" s="21" t="n">
        <v>3</v>
      </c>
      <c r="BZ221" s="21" t="n">
        <v>1.0395461</v>
      </c>
    </row>
    <row r="222" customFormat="false" ht="15" hidden="false" customHeight="false" outlineLevel="0" collapsed="false">
      <c r="A222" s="27" t="s">
        <v>304</v>
      </c>
      <c r="B222" s="19" t="n">
        <v>18</v>
      </c>
      <c r="C222" s="21" t="n">
        <v>9</v>
      </c>
      <c r="D222" s="19" t="n">
        <v>17</v>
      </c>
      <c r="E222" s="21" t="n">
        <v>12</v>
      </c>
      <c r="F222" s="19" t="n">
        <v>6</v>
      </c>
      <c r="G222" s="21" t="n">
        <v>0</v>
      </c>
      <c r="H222" s="21" t="n">
        <f aca="false">B222-PRODUCT(2,C222)</f>
        <v>0</v>
      </c>
      <c r="I222" s="21" t="n">
        <f aca="false">SUM(Table1[[#This Row],[B]],Table1[[#This Row],[Atomic Constraints]],Table1[[#This Row],[Soft Atomic Constraints]],Table1[[#This Row],[Disjunctive Constraints]],Table1[[#This Row],[Direct Successors]])</f>
        <v>44</v>
      </c>
      <c r="J222" s="19" t="s">
        <v>101</v>
      </c>
      <c r="K222" s="21" t="n">
        <v>2</v>
      </c>
      <c r="L222" s="21" t="n">
        <v>1.0341908</v>
      </c>
      <c r="M222" s="19" t="s">
        <v>101</v>
      </c>
      <c r="N222" s="21" t="n">
        <v>2</v>
      </c>
      <c r="O222" s="21" t="n">
        <v>0.7896353</v>
      </c>
      <c r="P222" s="19" t="s">
        <v>101</v>
      </c>
      <c r="Q222" s="21" t="n">
        <v>2</v>
      </c>
      <c r="R222" s="21" t="n">
        <v>0.114000000001397</v>
      </c>
      <c r="S222" s="19" t="s">
        <v>101</v>
      </c>
      <c r="T222" s="21" t="n">
        <v>2</v>
      </c>
      <c r="U222" s="21" t="n">
        <v>0.4988592</v>
      </c>
      <c r="V222" s="19" t="s">
        <v>101</v>
      </c>
      <c r="W222" s="21" t="n">
        <v>2</v>
      </c>
      <c r="X222" s="21" t="n">
        <v>0.5587218</v>
      </c>
      <c r="Y222" s="23" t="s">
        <v>101</v>
      </c>
      <c r="Z222" s="23" t="n">
        <v>2</v>
      </c>
      <c r="AA222" s="21" t="n">
        <v>1.616779</v>
      </c>
      <c r="AB222" s="23" t="s">
        <v>101</v>
      </c>
      <c r="AC222" s="23" t="n">
        <v>2</v>
      </c>
      <c r="AD222" s="21" t="n">
        <v>35.8720542</v>
      </c>
      <c r="AE222" s="23" t="s">
        <v>101</v>
      </c>
      <c r="AF222" s="23" t="n">
        <v>2</v>
      </c>
      <c r="AG222" s="21" t="n">
        <v>0.5862137</v>
      </c>
      <c r="AH222" s="31" t="s">
        <v>81</v>
      </c>
      <c r="AI222" s="31" t="n">
        <v>2</v>
      </c>
      <c r="AJ222" s="31" t="n">
        <v>11.3502234</v>
      </c>
      <c r="AK222" s="31" t="s">
        <v>81</v>
      </c>
      <c r="AL222" s="31" t="n">
        <v>2</v>
      </c>
      <c r="AM222" s="31" t="n">
        <v>11.401265</v>
      </c>
      <c r="AN222" s="31" t="s">
        <v>81</v>
      </c>
      <c r="AO222" s="31" t="n">
        <v>2</v>
      </c>
      <c r="AP222" s="31" t="n">
        <v>13.7512087</v>
      </c>
      <c r="AQ222" s="31" t="s">
        <v>81</v>
      </c>
      <c r="AR222" s="31" t="n">
        <v>2</v>
      </c>
      <c r="AS222" s="31" t="n">
        <v>9.1740377</v>
      </c>
      <c r="AT222" s="31" t="s">
        <v>81</v>
      </c>
      <c r="AU222" s="31" t="n">
        <v>2</v>
      </c>
      <c r="AV222" s="31" t="n">
        <v>9.0840587</v>
      </c>
      <c r="AW222" s="31" t="s">
        <v>81</v>
      </c>
      <c r="AX222" s="31" t="n">
        <v>2</v>
      </c>
      <c r="AY222" s="31" t="n">
        <v>9.1685437</v>
      </c>
      <c r="AZ222" s="23" t="s">
        <v>101</v>
      </c>
      <c r="BA222" s="23" t="n">
        <v>2</v>
      </c>
      <c r="BB222" s="21" t="n">
        <v>0.7054597</v>
      </c>
      <c r="BC222" s="19" t="s">
        <v>101</v>
      </c>
      <c r="BD222" s="21" t="n">
        <v>2</v>
      </c>
      <c r="BE222" s="23" t="n">
        <v>11.1969384</v>
      </c>
      <c r="BF222" s="23" t="s">
        <v>101</v>
      </c>
      <c r="BG222" s="23" t="n">
        <v>2</v>
      </c>
      <c r="BH222" s="21" t="n">
        <v>0.6869709</v>
      </c>
      <c r="BI222" s="23" t="s">
        <v>80</v>
      </c>
      <c r="BJ222" s="21" t="n">
        <v>-6175</v>
      </c>
      <c r="BK222" s="23" t="n">
        <v>306.0356202</v>
      </c>
      <c r="BL222" s="23" t="s">
        <v>80</v>
      </c>
      <c r="BM222" s="23" t="n">
        <v>-6175</v>
      </c>
      <c r="BN222" s="21" t="n">
        <v>306.0988548</v>
      </c>
      <c r="BO222" s="19" t="s">
        <v>101</v>
      </c>
      <c r="BP222" s="21" t="n">
        <v>2</v>
      </c>
      <c r="BQ222" s="21" t="n">
        <v>0.123999999999796</v>
      </c>
      <c r="BR222" s="25" t="s">
        <v>101</v>
      </c>
      <c r="BS222" s="21" t="n">
        <v>2</v>
      </c>
      <c r="BT222" s="21" t="n">
        <v>2.7642654</v>
      </c>
      <c r="BU222" s="25" t="s">
        <v>101</v>
      </c>
      <c r="BV222" s="21" t="n">
        <v>2</v>
      </c>
      <c r="BW222" s="21" t="n">
        <v>1.1445823</v>
      </c>
      <c r="BX222" s="21" t="s">
        <v>101</v>
      </c>
      <c r="BY222" s="21" t="n">
        <v>2</v>
      </c>
      <c r="BZ222" s="21" t="n">
        <v>0.9357765</v>
      </c>
    </row>
    <row r="223" customFormat="false" ht="15" hidden="false" customHeight="false" outlineLevel="0" collapsed="false">
      <c r="A223" s="27" t="s">
        <v>305</v>
      </c>
      <c r="B223" s="19" t="n">
        <v>18</v>
      </c>
      <c r="C223" s="21" t="n">
        <v>9</v>
      </c>
      <c r="D223" s="19" t="n">
        <v>17</v>
      </c>
      <c r="E223" s="21" t="n">
        <v>12</v>
      </c>
      <c r="F223" s="19" t="n">
        <v>4</v>
      </c>
      <c r="G223" s="21" t="n">
        <v>0</v>
      </c>
      <c r="H223" s="21" t="n">
        <f aca="false">B223-PRODUCT(2,C223)</f>
        <v>0</v>
      </c>
      <c r="I223" s="21" t="n">
        <f aca="false">SUM(Table1[[#This Row],[B]],Table1[[#This Row],[Atomic Constraints]],Table1[[#This Row],[Soft Atomic Constraints]],Table1[[#This Row],[Disjunctive Constraints]],Table1[[#This Row],[Direct Successors]])</f>
        <v>42</v>
      </c>
      <c r="J223" s="19" t="s">
        <v>101</v>
      </c>
      <c r="K223" s="21" t="n">
        <v>2</v>
      </c>
      <c r="L223" s="21" t="n">
        <v>0.8852401</v>
      </c>
      <c r="M223" s="19" t="s">
        <v>101</v>
      </c>
      <c r="N223" s="21" t="n">
        <v>2</v>
      </c>
      <c r="O223" s="21" t="n">
        <v>0.8015687</v>
      </c>
      <c r="P223" s="19" t="s">
        <v>101</v>
      </c>
      <c r="Q223" s="21" t="n">
        <v>2</v>
      </c>
      <c r="R223" s="21" t="n">
        <v>0.120000000002619</v>
      </c>
      <c r="S223" s="19" t="s">
        <v>101</v>
      </c>
      <c r="T223" s="21" t="n">
        <v>2</v>
      </c>
      <c r="U223" s="21" t="n">
        <v>0.409443</v>
      </c>
      <c r="V223" s="19" t="s">
        <v>101</v>
      </c>
      <c r="W223" s="21" t="n">
        <v>2</v>
      </c>
      <c r="X223" s="21" t="n">
        <v>0.5279464</v>
      </c>
      <c r="Y223" s="23" t="s">
        <v>101</v>
      </c>
      <c r="Z223" s="23" t="n">
        <v>2</v>
      </c>
      <c r="AA223" s="21" t="n">
        <v>1.6718049</v>
      </c>
      <c r="AB223" s="23" t="s">
        <v>101</v>
      </c>
      <c r="AC223" s="23" t="n">
        <v>2</v>
      </c>
      <c r="AD223" s="21" t="n">
        <v>8.6338777</v>
      </c>
      <c r="AE223" s="23" t="s">
        <v>101</v>
      </c>
      <c r="AF223" s="23" t="n">
        <v>2</v>
      </c>
      <c r="AG223" s="21" t="n">
        <v>0.643427</v>
      </c>
      <c r="AH223" s="31" t="s">
        <v>81</v>
      </c>
      <c r="AI223" s="31" t="n">
        <v>2</v>
      </c>
      <c r="AJ223" s="31" t="n">
        <v>10.338583</v>
      </c>
      <c r="AK223" s="31" t="s">
        <v>81</v>
      </c>
      <c r="AL223" s="31" t="n">
        <v>2</v>
      </c>
      <c r="AM223" s="31" t="n">
        <v>10.3849276</v>
      </c>
      <c r="AN223" s="31" t="s">
        <v>81</v>
      </c>
      <c r="AO223" s="31" t="n">
        <v>2</v>
      </c>
      <c r="AP223" s="31" t="n">
        <v>12.3761585</v>
      </c>
      <c r="AQ223" s="31" t="s">
        <v>81</v>
      </c>
      <c r="AR223" s="31" t="n">
        <v>2</v>
      </c>
      <c r="AS223" s="31" t="n">
        <v>11.4151507</v>
      </c>
      <c r="AT223" s="31" t="s">
        <v>81</v>
      </c>
      <c r="AU223" s="31" t="n">
        <v>2</v>
      </c>
      <c r="AV223" s="31" t="n">
        <v>11.5363131</v>
      </c>
      <c r="AW223" s="31" t="s">
        <v>81</v>
      </c>
      <c r="AX223" s="31" t="n">
        <v>2</v>
      </c>
      <c r="AY223" s="31" t="n">
        <v>11.5299752</v>
      </c>
      <c r="AZ223" s="23" t="s">
        <v>101</v>
      </c>
      <c r="BA223" s="23" t="n">
        <v>2</v>
      </c>
      <c r="BB223" s="21" t="n">
        <v>0.6959475</v>
      </c>
      <c r="BC223" s="19" t="s">
        <v>101</v>
      </c>
      <c r="BD223" s="21" t="n">
        <v>2</v>
      </c>
      <c r="BE223" s="23" t="n">
        <v>11.5969929</v>
      </c>
      <c r="BF223" s="23" t="s">
        <v>101</v>
      </c>
      <c r="BG223" s="23" t="n">
        <v>2</v>
      </c>
      <c r="BH223" s="21" t="n">
        <v>0.6815291</v>
      </c>
      <c r="BI223" s="23" t="s">
        <v>80</v>
      </c>
      <c r="BJ223" s="21" t="n">
        <v>-6175</v>
      </c>
      <c r="BK223" s="23" t="n">
        <v>306.0558571</v>
      </c>
      <c r="BL223" s="23" t="s">
        <v>80</v>
      </c>
      <c r="BM223" s="23" t="n">
        <v>-6175</v>
      </c>
      <c r="BN223" s="21" t="n">
        <v>306.0525281</v>
      </c>
      <c r="BO223" s="19" t="s">
        <v>101</v>
      </c>
      <c r="BP223" s="21" t="n">
        <v>2</v>
      </c>
      <c r="BQ223" s="21" t="n">
        <v>0.125</v>
      </c>
      <c r="BR223" s="25" t="s">
        <v>101</v>
      </c>
      <c r="BS223" s="21" t="n">
        <v>2</v>
      </c>
      <c r="BT223" s="21" t="n">
        <v>2.7080576</v>
      </c>
      <c r="BU223" s="25" t="s">
        <v>101</v>
      </c>
      <c r="BV223" s="21" t="n">
        <v>2</v>
      </c>
      <c r="BW223" s="21" t="n">
        <v>1.3946313</v>
      </c>
      <c r="BX223" s="21" t="s">
        <v>101</v>
      </c>
      <c r="BY223" s="21" t="n">
        <v>2</v>
      </c>
      <c r="BZ223" s="21" t="n">
        <v>0.9324689</v>
      </c>
    </row>
    <row r="224" customFormat="false" ht="15" hidden="false" customHeight="false" outlineLevel="0" collapsed="false">
      <c r="A224" s="27" t="s">
        <v>306</v>
      </c>
      <c r="B224" s="19" t="n">
        <v>16</v>
      </c>
      <c r="C224" s="21" t="n">
        <v>8</v>
      </c>
      <c r="D224" s="19" t="n">
        <v>16</v>
      </c>
      <c r="E224" s="21" t="n">
        <v>12</v>
      </c>
      <c r="F224" s="19" t="n">
        <v>6</v>
      </c>
      <c r="G224" s="21" t="n">
        <v>0</v>
      </c>
      <c r="H224" s="21" t="n">
        <f aca="false">B224-PRODUCT(2,C224)</f>
        <v>0</v>
      </c>
      <c r="I224" s="21" t="n">
        <f aca="false">SUM(Table1[[#This Row],[B]],Table1[[#This Row],[Atomic Constraints]],Table1[[#This Row],[Soft Atomic Constraints]],Table1[[#This Row],[Disjunctive Constraints]],Table1[[#This Row],[Direct Successors]])</f>
        <v>42</v>
      </c>
      <c r="J224" s="19" t="s">
        <v>101</v>
      </c>
      <c r="K224" s="21" t="n">
        <v>8793</v>
      </c>
      <c r="L224" s="21" t="n">
        <v>2.7393041</v>
      </c>
      <c r="M224" s="19" t="s">
        <v>101</v>
      </c>
      <c r="N224" s="21" t="n">
        <v>8793</v>
      </c>
      <c r="O224" s="21" t="n">
        <v>2.6069933</v>
      </c>
      <c r="P224" s="19" t="s">
        <v>101</v>
      </c>
      <c r="Q224" s="21" t="n">
        <v>8793</v>
      </c>
      <c r="R224" s="21" t="n">
        <v>2.23499999999694</v>
      </c>
      <c r="S224" s="19" t="s">
        <v>101</v>
      </c>
      <c r="T224" s="21" t="n">
        <v>8793</v>
      </c>
      <c r="U224" s="21" t="n">
        <v>0.5295919</v>
      </c>
      <c r="V224" s="19" t="s">
        <v>101</v>
      </c>
      <c r="W224" s="21" t="n">
        <v>8793</v>
      </c>
      <c r="X224" s="21" t="n">
        <v>0.6517799</v>
      </c>
      <c r="Y224" s="23" t="s">
        <v>101</v>
      </c>
      <c r="Z224" s="23" t="n">
        <v>8793</v>
      </c>
      <c r="AA224" s="21" t="n">
        <v>3.4950819</v>
      </c>
      <c r="AB224" s="23" t="s">
        <v>101</v>
      </c>
      <c r="AC224" s="23" t="n">
        <v>8793</v>
      </c>
      <c r="AD224" s="21" t="n">
        <v>46.9373588</v>
      </c>
      <c r="AE224" s="23" t="s">
        <v>101</v>
      </c>
      <c r="AF224" s="23" t="n">
        <v>8793</v>
      </c>
      <c r="AG224" s="21" t="n">
        <v>6.5486388</v>
      </c>
      <c r="AH224" s="31" t="s">
        <v>81</v>
      </c>
      <c r="AI224" s="31" t="n">
        <v>8793</v>
      </c>
      <c r="AJ224" s="31" t="n">
        <v>6.9912657</v>
      </c>
      <c r="AK224" s="31" t="s">
        <v>81</v>
      </c>
      <c r="AL224" s="31" t="n">
        <v>8793</v>
      </c>
      <c r="AM224" s="31" t="n">
        <v>7.0065577</v>
      </c>
      <c r="AN224" s="31" t="s">
        <v>81</v>
      </c>
      <c r="AO224" s="31" t="n">
        <v>8793</v>
      </c>
      <c r="AP224" s="31" t="n">
        <v>7.7393145</v>
      </c>
      <c r="AQ224" s="31" t="s">
        <v>81</v>
      </c>
      <c r="AR224" s="31" t="n">
        <v>8793</v>
      </c>
      <c r="AS224" s="31" t="n">
        <v>6.4478706</v>
      </c>
      <c r="AT224" s="31" t="s">
        <v>81</v>
      </c>
      <c r="AU224" s="31" t="n">
        <v>8793</v>
      </c>
      <c r="AV224" s="31" t="n">
        <v>6.3952787</v>
      </c>
      <c r="AW224" s="31" t="s">
        <v>81</v>
      </c>
      <c r="AX224" s="31" t="n">
        <v>8793</v>
      </c>
      <c r="AY224" s="31" t="n">
        <v>6.5232421</v>
      </c>
      <c r="AZ224" s="23" t="s">
        <v>101</v>
      </c>
      <c r="BA224" s="23" t="n">
        <v>8793</v>
      </c>
      <c r="BB224" s="21" t="n">
        <v>3.4591785</v>
      </c>
      <c r="BC224" s="19" t="s">
        <v>101</v>
      </c>
      <c r="BD224" s="21" t="n">
        <v>8793</v>
      </c>
      <c r="BE224" s="23" t="n">
        <v>21.7241843</v>
      </c>
      <c r="BF224" s="23" t="s">
        <v>101</v>
      </c>
      <c r="BG224" s="23" t="n">
        <v>8793</v>
      </c>
      <c r="BH224" s="21" t="n">
        <v>2.7383886</v>
      </c>
      <c r="BI224" s="23" t="s">
        <v>80</v>
      </c>
      <c r="BJ224" s="21" t="n">
        <v>-4369</v>
      </c>
      <c r="BK224" s="23" t="n">
        <v>306.05139</v>
      </c>
      <c r="BL224" s="23" t="s">
        <v>80</v>
      </c>
      <c r="BM224" s="23" t="n">
        <v>-4369</v>
      </c>
      <c r="BN224" s="21" t="n">
        <v>306.0300859</v>
      </c>
      <c r="BO224" s="19" t="s">
        <v>101</v>
      </c>
      <c r="BP224" s="21" t="n">
        <v>8793</v>
      </c>
      <c r="BQ224" s="21" t="n">
        <v>0.740999999998166</v>
      </c>
      <c r="BR224" s="25" t="s">
        <v>101</v>
      </c>
      <c r="BS224" s="21" t="n">
        <v>8793</v>
      </c>
      <c r="BT224" s="21" t="n">
        <v>1.1397191</v>
      </c>
      <c r="BU224" s="25" t="s">
        <v>101</v>
      </c>
      <c r="BV224" s="21" t="n">
        <v>8793</v>
      </c>
      <c r="BW224" s="21" t="n">
        <v>1.0412367</v>
      </c>
      <c r="BX224" s="21" t="s">
        <v>101</v>
      </c>
      <c r="BY224" s="21" t="n">
        <v>8793</v>
      </c>
      <c r="BZ224" s="21" t="n">
        <v>0.8935887</v>
      </c>
    </row>
    <row r="225" customFormat="false" ht="15" hidden="false" customHeight="false" outlineLevel="0" collapsed="false">
      <c r="A225" s="27" t="s">
        <v>307</v>
      </c>
      <c r="B225" s="19" t="n">
        <v>20</v>
      </c>
      <c r="C225" s="21" t="n">
        <v>10</v>
      </c>
      <c r="D225" s="19" t="n">
        <v>102</v>
      </c>
      <c r="E225" s="21" t="n">
        <v>13</v>
      </c>
      <c r="F225" s="19" t="n">
        <v>32</v>
      </c>
      <c r="G225" s="21" t="n">
        <v>0</v>
      </c>
      <c r="H225" s="21" t="n">
        <f aca="false">B225-PRODUCT(2,C225)</f>
        <v>0</v>
      </c>
      <c r="I225" s="21" t="n">
        <f aca="false">SUM(Table1[[#This Row],[B]],Table1[[#This Row],[Atomic Constraints]],Table1[[#This Row],[Soft Atomic Constraints]],Table1[[#This Row],[Disjunctive Constraints]],Table1[[#This Row],[Direct Successors]])</f>
        <v>157</v>
      </c>
      <c r="J225" s="19" t="s">
        <v>101</v>
      </c>
      <c r="K225" s="21" t="n">
        <v>50686</v>
      </c>
      <c r="L225" s="21" t="n">
        <v>1.6001668</v>
      </c>
      <c r="M225" s="19" t="s">
        <v>101</v>
      </c>
      <c r="N225" s="21" t="n">
        <v>50686</v>
      </c>
      <c r="O225" s="21" t="n">
        <v>0.9593059</v>
      </c>
      <c r="P225" s="19" t="s">
        <v>101</v>
      </c>
      <c r="Q225" s="21" t="n">
        <v>50686</v>
      </c>
      <c r="R225" s="21" t="n">
        <v>0.737999999999374</v>
      </c>
      <c r="S225" s="19" t="s">
        <v>101</v>
      </c>
      <c r="T225" s="21" t="n">
        <v>50686</v>
      </c>
      <c r="U225" s="21" t="n">
        <v>0.5187688</v>
      </c>
      <c r="V225" s="19" t="s">
        <v>101</v>
      </c>
      <c r="W225" s="21" t="n">
        <v>50686</v>
      </c>
      <c r="X225" s="21" t="n">
        <v>0.5182582</v>
      </c>
      <c r="Y225" s="23" t="s">
        <v>101</v>
      </c>
      <c r="Z225" s="23" t="n">
        <v>50686</v>
      </c>
      <c r="AA225" s="21" t="n">
        <v>1.3261011</v>
      </c>
      <c r="AB225" s="23" t="s">
        <v>101</v>
      </c>
      <c r="AC225" s="23" t="n">
        <v>50686</v>
      </c>
      <c r="AD225" s="21" t="n">
        <v>7.4992436</v>
      </c>
      <c r="AE225" s="23" t="s">
        <v>101</v>
      </c>
      <c r="AF225" s="23" t="n">
        <v>50686</v>
      </c>
      <c r="AG225" s="21" t="n">
        <v>0.8345109</v>
      </c>
      <c r="AH225" s="31" t="s">
        <v>81</v>
      </c>
      <c r="AI225" s="31" t="n">
        <v>50686</v>
      </c>
      <c r="AJ225" s="31" t="n">
        <v>16.7883647</v>
      </c>
      <c r="AK225" s="31" t="s">
        <v>81</v>
      </c>
      <c r="AL225" s="31" t="n">
        <v>50686</v>
      </c>
      <c r="AM225" s="31" t="n">
        <v>17.2781796</v>
      </c>
      <c r="AN225" s="31" t="s">
        <v>81</v>
      </c>
      <c r="AO225" s="31" t="n">
        <v>50686</v>
      </c>
      <c r="AP225" s="31" t="n">
        <v>19.6592349</v>
      </c>
      <c r="AQ225" s="31" t="s">
        <v>81</v>
      </c>
      <c r="AR225" s="31" t="n">
        <v>50686</v>
      </c>
      <c r="AS225" s="31" t="n">
        <v>16.8473713</v>
      </c>
      <c r="AT225" s="31" t="s">
        <v>81</v>
      </c>
      <c r="AU225" s="31" t="n">
        <v>50686</v>
      </c>
      <c r="AV225" s="31" t="n">
        <v>17.2102993</v>
      </c>
      <c r="AW225" s="31" t="s">
        <v>81</v>
      </c>
      <c r="AX225" s="31" t="n">
        <v>50686</v>
      </c>
      <c r="AY225" s="31" t="n">
        <v>17.1022382</v>
      </c>
      <c r="AZ225" s="23" t="s">
        <v>101</v>
      </c>
      <c r="BA225" s="23" t="n">
        <v>50686</v>
      </c>
      <c r="BB225" s="21" t="n">
        <v>3.2922086</v>
      </c>
      <c r="BC225" s="19" t="s">
        <v>101</v>
      </c>
      <c r="BD225" s="21" t="n">
        <v>50686</v>
      </c>
      <c r="BE225" s="23" t="n">
        <v>12.4887474</v>
      </c>
      <c r="BF225" s="23" t="s">
        <v>101</v>
      </c>
      <c r="BG225" s="23" t="n">
        <v>50686</v>
      </c>
      <c r="BH225" s="21" t="n">
        <v>1.9490634</v>
      </c>
      <c r="BI225" s="23" t="s">
        <v>80</v>
      </c>
      <c r="BJ225" s="21" t="n">
        <v>-8421</v>
      </c>
      <c r="BK225" s="23" t="n">
        <v>306.0355572</v>
      </c>
      <c r="BL225" s="23" t="s">
        <v>80</v>
      </c>
      <c r="BM225" s="23" t="n">
        <v>-8421</v>
      </c>
      <c r="BN225" s="21" t="n">
        <v>306.002987</v>
      </c>
      <c r="BO225" s="19" t="s">
        <v>101</v>
      </c>
      <c r="BP225" s="21" t="n">
        <v>50686</v>
      </c>
      <c r="BQ225" s="21" t="n">
        <v>0.747999999999593</v>
      </c>
      <c r="BR225" s="25" t="s">
        <v>101</v>
      </c>
      <c r="BS225" s="21" t="n">
        <v>50686</v>
      </c>
      <c r="BT225" s="21" t="n">
        <v>0.8536312</v>
      </c>
      <c r="BU225" s="25" t="s">
        <v>101</v>
      </c>
      <c r="BV225" s="21" t="n">
        <v>50686</v>
      </c>
      <c r="BW225" s="21" t="n">
        <v>0.8381741</v>
      </c>
      <c r="BX225" s="21" t="s">
        <v>101</v>
      </c>
      <c r="BY225" s="21" t="n">
        <v>50686</v>
      </c>
      <c r="BZ225" s="21" t="n">
        <v>0.8402481</v>
      </c>
    </row>
    <row r="226" customFormat="false" ht="15" hidden="false" customHeight="false" outlineLevel="0" collapsed="false">
      <c r="A226" s="27" t="s">
        <v>308</v>
      </c>
      <c r="B226" s="19" t="n">
        <v>18</v>
      </c>
      <c r="C226" s="21" t="n">
        <v>9</v>
      </c>
      <c r="D226" s="19" t="n">
        <v>36</v>
      </c>
      <c r="E226" s="21" t="n">
        <v>7</v>
      </c>
      <c r="F226" s="19" t="n">
        <v>4</v>
      </c>
      <c r="G226" s="21" t="n">
        <v>6</v>
      </c>
      <c r="H226" s="21" t="n">
        <f aca="false">B226-PRODUCT(2,C226)</f>
        <v>0</v>
      </c>
      <c r="I226" s="21" t="n">
        <f aca="false">SUM(Table1[[#This Row],[B]],Table1[[#This Row],[Atomic Constraints]],Table1[[#This Row],[Soft Atomic Constraints]],Table1[[#This Row],[Disjunctive Constraints]],Table1[[#This Row],[Direct Successors]])</f>
        <v>62</v>
      </c>
      <c r="J226" s="19" t="s">
        <v>101</v>
      </c>
      <c r="K226" s="21" t="n">
        <v>1</v>
      </c>
      <c r="L226" s="21" t="n">
        <v>0.7978362</v>
      </c>
      <c r="M226" s="19" t="s">
        <v>101</v>
      </c>
      <c r="N226" s="21" t="n">
        <v>1</v>
      </c>
      <c r="O226" s="21" t="n">
        <v>0.7708762</v>
      </c>
      <c r="P226" s="19" t="s">
        <v>101</v>
      </c>
      <c r="Q226" s="21" t="n">
        <v>1</v>
      </c>
      <c r="R226" s="21" t="n">
        <v>0.0969999999997526</v>
      </c>
      <c r="S226" s="19" t="s">
        <v>101</v>
      </c>
      <c r="T226" s="21" t="n">
        <v>1</v>
      </c>
      <c r="U226" s="21" t="n">
        <v>0.3795638</v>
      </c>
      <c r="V226" s="19" t="s">
        <v>101</v>
      </c>
      <c r="W226" s="21" t="n">
        <v>1</v>
      </c>
      <c r="X226" s="21" t="n">
        <v>0.3486664</v>
      </c>
      <c r="Y226" s="23" t="s">
        <v>101</v>
      </c>
      <c r="Z226" s="23" t="n">
        <v>1</v>
      </c>
      <c r="AA226" s="21" t="n">
        <v>0.7753132</v>
      </c>
      <c r="AB226" s="23" t="s">
        <v>101</v>
      </c>
      <c r="AC226" s="23" t="n">
        <v>1</v>
      </c>
      <c r="AD226" s="21" t="n">
        <v>1.6166742</v>
      </c>
      <c r="AE226" s="23" t="s">
        <v>101</v>
      </c>
      <c r="AF226" s="23" t="n">
        <v>1</v>
      </c>
      <c r="AG226" s="21" t="n">
        <v>0.3841092</v>
      </c>
      <c r="AH226" s="31" t="s">
        <v>81</v>
      </c>
      <c r="AI226" s="31" t="n">
        <v>1</v>
      </c>
      <c r="AJ226" s="31" t="n">
        <v>4.5731674</v>
      </c>
      <c r="AK226" s="31" t="s">
        <v>81</v>
      </c>
      <c r="AL226" s="31" t="n">
        <v>1</v>
      </c>
      <c r="AM226" s="31" t="n">
        <v>4.6575195</v>
      </c>
      <c r="AN226" s="31" t="s">
        <v>81</v>
      </c>
      <c r="AO226" s="31" t="n">
        <v>1</v>
      </c>
      <c r="AP226" s="31" t="n">
        <v>5.3088084</v>
      </c>
      <c r="AQ226" s="31" t="s">
        <v>81</v>
      </c>
      <c r="AR226" s="31" t="n">
        <v>1</v>
      </c>
      <c r="AS226" s="31" t="n">
        <v>5.4809073</v>
      </c>
      <c r="AT226" s="31" t="s">
        <v>81</v>
      </c>
      <c r="AU226" s="31" t="n">
        <v>1</v>
      </c>
      <c r="AV226" s="31" t="n">
        <v>5.4115943</v>
      </c>
      <c r="AW226" s="31" t="s">
        <v>81</v>
      </c>
      <c r="AX226" s="31" t="n">
        <v>1</v>
      </c>
      <c r="AY226" s="31" t="n">
        <v>5.4255726</v>
      </c>
      <c r="AZ226" s="23" t="s">
        <v>101</v>
      </c>
      <c r="BA226" s="23" t="n">
        <v>1</v>
      </c>
      <c r="BB226" s="21" t="n">
        <v>0.3364003</v>
      </c>
      <c r="BC226" s="19" t="s">
        <v>101</v>
      </c>
      <c r="BD226" s="21" t="n">
        <v>1</v>
      </c>
      <c r="BE226" s="23" t="n">
        <v>4.5151758</v>
      </c>
      <c r="BF226" s="23" t="s">
        <v>101</v>
      </c>
      <c r="BG226" s="23" t="n">
        <v>1</v>
      </c>
      <c r="BH226" s="21" t="n">
        <v>0.4738052</v>
      </c>
      <c r="BI226" s="23" t="s">
        <v>80</v>
      </c>
      <c r="BJ226" s="21" t="n">
        <v>-6175</v>
      </c>
      <c r="BK226" s="23" t="n">
        <v>306.0799183</v>
      </c>
      <c r="BL226" s="23" t="s">
        <v>80</v>
      </c>
      <c r="BM226" s="23" t="n">
        <v>-6175</v>
      </c>
      <c r="BN226" s="21" t="n">
        <v>306.0445414</v>
      </c>
      <c r="BO226" s="19" t="s">
        <v>101</v>
      </c>
      <c r="BP226" s="21" t="n">
        <v>1</v>
      </c>
      <c r="BQ226" s="21" t="n">
        <v>0.0979999999999563</v>
      </c>
      <c r="BR226" s="25" t="s">
        <v>101</v>
      </c>
      <c r="BS226" s="21" t="n">
        <v>1</v>
      </c>
      <c r="BT226" s="21" t="n">
        <v>0.959934</v>
      </c>
      <c r="BU226" s="25" t="s">
        <v>101</v>
      </c>
      <c r="BV226" s="21" t="n">
        <v>1</v>
      </c>
      <c r="BW226" s="21" t="n">
        <v>0.856733</v>
      </c>
      <c r="BX226" s="21" t="s">
        <v>101</v>
      </c>
      <c r="BY226" s="21" t="n">
        <v>1</v>
      </c>
      <c r="BZ226" s="21" t="n">
        <v>0.8227774</v>
      </c>
    </row>
    <row r="227" customFormat="false" ht="15" hidden="false" customHeight="false" outlineLevel="0" collapsed="false">
      <c r="A227" s="27" t="s">
        <v>309</v>
      </c>
      <c r="B227" s="19" t="n">
        <v>20</v>
      </c>
      <c r="C227" s="21" t="n">
        <v>10</v>
      </c>
      <c r="D227" s="19" t="n">
        <v>105</v>
      </c>
      <c r="E227" s="29" t="n">
        <v>12</v>
      </c>
      <c r="F227" s="30" t="n">
        <v>22</v>
      </c>
      <c r="G227" s="29" t="n">
        <v>0</v>
      </c>
      <c r="H227" s="21" t="n">
        <f aca="false">B227-PRODUCT(2,C227)</f>
        <v>0</v>
      </c>
      <c r="I227" s="21" t="n">
        <f aca="false">SUM(Table1[[#This Row],[B]],Table1[[#This Row],[Atomic Constraints]],Table1[[#This Row],[Soft Atomic Constraints]],Table1[[#This Row],[Disjunctive Constraints]],Table1[[#This Row],[Direct Successors]])</f>
        <v>149</v>
      </c>
      <c r="J227" s="19" t="s">
        <v>101</v>
      </c>
      <c r="K227" s="21" t="n">
        <v>41881</v>
      </c>
      <c r="L227" s="21" t="n">
        <v>4.231833</v>
      </c>
      <c r="M227" s="19" t="s">
        <v>101</v>
      </c>
      <c r="N227" s="21" t="n">
        <v>41881</v>
      </c>
      <c r="O227" s="21" t="n">
        <v>1.6805541</v>
      </c>
      <c r="P227" s="19" t="s">
        <v>101</v>
      </c>
      <c r="Q227" s="21" t="n">
        <v>41883</v>
      </c>
      <c r="R227" s="21" t="n">
        <v>0.269</v>
      </c>
      <c r="S227" s="19" t="s">
        <v>101</v>
      </c>
      <c r="T227" s="21" t="n">
        <v>41881</v>
      </c>
      <c r="U227" s="21" t="n">
        <v>0.4685513</v>
      </c>
      <c r="V227" s="19" t="s">
        <v>101</v>
      </c>
      <c r="W227" s="21" t="n">
        <v>41881</v>
      </c>
      <c r="X227" s="21" t="n">
        <v>0.4068041</v>
      </c>
      <c r="Y227" s="23" t="s">
        <v>101</v>
      </c>
      <c r="Z227" s="23" t="n">
        <v>41881</v>
      </c>
      <c r="AA227" s="21" t="n">
        <v>1.0055764</v>
      </c>
      <c r="AB227" s="23" t="s">
        <v>101</v>
      </c>
      <c r="AC227" s="23" t="n">
        <v>41881</v>
      </c>
      <c r="AD227" s="21" t="n">
        <v>2.8711954</v>
      </c>
      <c r="AE227" s="23" t="s">
        <v>101</v>
      </c>
      <c r="AF227" s="23" t="n">
        <v>41881</v>
      </c>
      <c r="AG227" s="21" t="n">
        <v>1.3142332</v>
      </c>
      <c r="AH227" s="31" t="s">
        <v>81</v>
      </c>
      <c r="AI227" s="31" t="n">
        <v>41881</v>
      </c>
      <c r="AJ227" s="31" t="n">
        <v>10.4568608</v>
      </c>
      <c r="AK227" s="31" t="s">
        <v>81</v>
      </c>
      <c r="AL227" s="31" t="n">
        <v>41881</v>
      </c>
      <c r="AM227" s="31" t="n">
        <v>10.2437205</v>
      </c>
      <c r="AN227" s="31" t="s">
        <v>81</v>
      </c>
      <c r="AO227" s="31" t="n">
        <v>41881</v>
      </c>
      <c r="AP227" s="31" t="n">
        <v>11.1857557</v>
      </c>
      <c r="AQ227" s="31" t="s">
        <v>81</v>
      </c>
      <c r="AR227" s="31" t="n">
        <v>41881</v>
      </c>
      <c r="AS227" s="31" t="n">
        <v>16.0940964</v>
      </c>
      <c r="AT227" s="31" t="s">
        <v>81</v>
      </c>
      <c r="AU227" s="31" t="n">
        <v>41881</v>
      </c>
      <c r="AV227" s="31" t="n">
        <v>16.3557573</v>
      </c>
      <c r="AW227" s="31" t="s">
        <v>81</v>
      </c>
      <c r="AX227" s="31" t="n">
        <v>41881</v>
      </c>
      <c r="AY227" s="31" t="n">
        <v>18.5245865</v>
      </c>
      <c r="AZ227" s="23" t="s">
        <v>101</v>
      </c>
      <c r="BA227" s="23" t="n">
        <v>41881</v>
      </c>
      <c r="BB227" s="21" t="n">
        <v>3.0798096</v>
      </c>
      <c r="BC227" s="19" t="s">
        <v>101</v>
      </c>
      <c r="BD227" s="21" t="n">
        <v>41881</v>
      </c>
      <c r="BE227" s="23" t="n">
        <v>10.4460314</v>
      </c>
      <c r="BF227" s="23" t="s">
        <v>101</v>
      </c>
      <c r="BG227" s="23" t="n">
        <v>41881</v>
      </c>
      <c r="BH227" s="21" t="n">
        <v>2.6610534</v>
      </c>
      <c r="BI227" s="23" t="s">
        <v>80</v>
      </c>
      <c r="BJ227" s="21" t="n">
        <v>-8421</v>
      </c>
      <c r="BK227" s="23" t="n">
        <v>305.8001741</v>
      </c>
      <c r="BL227" s="23" t="s">
        <v>80</v>
      </c>
      <c r="BM227" s="23" t="n">
        <v>-8421</v>
      </c>
      <c r="BN227" s="21" t="n">
        <v>311.0129262</v>
      </c>
      <c r="BO227" s="19" t="s">
        <v>101</v>
      </c>
      <c r="BP227" s="21" t="n">
        <v>41881</v>
      </c>
      <c r="BQ227" s="21" t="n">
        <v>0.659</v>
      </c>
      <c r="BR227" s="25" t="s">
        <v>101</v>
      </c>
      <c r="BS227" s="21" t="n">
        <v>41881</v>
      </c>
      <c r="BT227" s="21" t="n">
        <v>0.9212502</v>
      </c>
      <c r="BU227" s="25" t="s">
        <v>101</v>
      </c>
      <c r="BV227" s="21" t="n">
        <v>41881</v>
      </c>
      <c r="BW227" s="21" t="n">
        <v>1.649817</v>
      </c>
      <c r="BX227" s="34" t="s">
        <v>101</v>
      </c>
      <c r="BY227" s="34" t="n">
        <v>41881</v>
      </c>
      <c r="BZ227" s="34" t="n">
        <v>0.8194829</v>
      </c>
    </row>
    <row r="228" customFormat="false" ht="15" hidden="false" customHeight="false" outlineLevel="0" collapsed="false">
      <c r="A228" s="27" t="s">
        <v>310</v>
      </c>
      <c r="B228" s="19" t="n">
        <v>20</v>
      </c>
      <c r="C228" s="21" t="n">
        <v>10</v>
      </c>
      <c r="D228" s="19" t="n">
        <v>56</v>
      </c>
      <c r="E228" s="29" t="n">
        <v>6</v>
      </c>
      <c r="F228" s="30" t="n">
        <v>52</v>
      </c>
      <c r="G228" s="29" t="n">
        <v>10</v>
      </c>
      <c r="H228" s="21" t="n">
        <f aca="false">B228-PRODUCT(2,C228)</f>
        <v>0</v>
      </c>
      <c r="I228" s="21" t="n">
        <f aca="false">SUM(Table1[[#This Row],[B]],Table1[[#This Row],[Atomic Constraints]],Table1[[#This Row],[Soft Atomic Constraints]],Table1[[#This Row],[Disjunctive Constraints]],Table1[[#This Row],[Direct Successors]])</f>
        <v>134</v>
      </c>
      <c r="J228" s="19" t="s">
        <v>101</v>
      </c>
      <c r="K228" s="21" t="n">
        <v>50660</v>
      </c>
      <c r="L228" s="21" t="n">
        <v>0.8411042</v>
      </c>
      <c r="M228" s="19" t="s">
        <v>101</v>
      </c>
      <c r="N228" s="21" t="n">
        <v>50660</v>
      </c>
      <c r="O228" s="21" t="n">
        <v>0.8144411</v>
      </c>
      <c r="P228" s="19" t="s">
        <v>101</v>
      </c>
      <c r="Q228" s="21" t="n">
        <v>50660</v>
      </c>
      <c r="R228" s="21" t="n">
        <v>0.329999999999927</v>
      </c>
      <c r="S228" s="19" t="s">
        <v>101</v>
      </c>
      <c r="T228" s="21" t="n">
        <v>50660</v>
      </c>
      <c r="U228" s="21" t="n">
        <v>0.4082642</v>
      </c>
      <c r="V228" s="19" t="s">
        <v>101</v>
      </c>
      <c r="W228" s="21" t="n">
        <v>50660</v>
      </c>
      <c r="X228" s="21" t="n">
        <v>0.3836811</v>
      </c>
      <c r="Y228" s="23" t="s">
        <v>101</v>
      </c>
      <c r="Z228" s="23" t="n">
        <v>50660</v>
      </c>
      <c r="AA228" s="21" t="n">
        <v>0.5761496</v>
      </c>
      <c r="AB228" s="23" t="s">
        <v>101</v>
      </c>
      <c r="AC228" s="23" t="n">
        <v>50660</v>
      </c>
      <c r="AD228" s="21" t="n">
        <v>1.3779659</v>
      </c>
      <c r="AE228" s="23" t="s">
        <v>101</v>
      </c>
      <c r="AF228" s="23" t="n">
        <v>50660</v>
      </c>
      <c r="AG228" s="21" t="n">
        <v>0.4037614</v>
      </c>
      <c r="AH228" s="31" t="s">
        <v>81</v>
      </c>
      <c r="AI228" s="31" t="n">
        <v>50660</v>
      </c>
      <c r="AJ228" s="31" t="n">
        <v>2.8841568</v>
      </c>
      <c r="AK228" s="31" t="s">
        <v>81</v>
      </c>
      <c r="AL228" s="31" t="n">
        <v>50660</v>
      </c>
      <c r="AM228" s="31" t="n">
        <v>3.0569199</v>
      </c>
      <c r="AN228" s="31" t="s">
        <v>81</v>
      </c>
      <c r="AO228" s="31" t="n">
        <v>50660</v>
      </c>
      <c r="AP228" s="31" t="n">
        <v>3.5010421</v>
      </c>
      <c r="AQ228" s="31" t="s">
        <v>81</v>
      </c>
      <c r="AR228" s="31" t="n">
        <v>50660</v>
      </c>
      <c r="AS228" s="31" t="n">
        <v>3.237914</v>
      </c>
      <c r="AT228" s="31" t="s">
        <v>81</v>
      </c>
      <c r="AU228" s="31" t="n">
        <v>50660</v>
      </c>
      <c r="AV228" s="31" t="n">
        <v>3.2857641</v>
      </c>
      <c r="AW228" s="31" t="s">
        <v>81</v>
      </c>
      <c r="AX228" s="31" t="n">
        <v>50660</v>
      </c>
      <c r="AY228" s="31" t="n">
        <v>3.2753529</v>
      </c>
      <c r="AZ228" s="23" t="s">
        <v>101</v>
      </c>
      <c r="BA228" s="23" t="n">
        <v>50660</v>
      </c>
      <c r="BB228" s="21" t="n">
        <v>0.5856337</v>
      </c>
      <c r="BC228" s="19" t="s">
        <v>101</v>
      </c>
      <c r="BD228" s="21" t="n">
        <v>50660</v>
      </c>
      <c r="BE228" s="23" t="n">
        <v>1.9207923</v>
      </c>
      <c r="BF228" s="23" t="s">
        <v>101</v>
      </c>
      <c r="BG228" s="23" t="n">
        <v>50660</v>
      </c>
      <c r="BH228" s="21" t="n">
        <v>0.4961222</v>
      </c>
      <c r="BI228" s="23" t="s">
        <v>80</v>
      </c>
      <c r="BJ228" s="21" t="n">
        <v>-8421</v>
      </c>
      <c r="BK228" s="23" t="n">
        <v>306.0499866</v>
      </c>
      <c r="BL228" s="23" t="s">
        <v>80</v>
      </c>
      <c r="BM228" s="23" t="n">
        <v>-8421</v>
      </c>
      <c r="BN228" s="21" t="n">
        <v>305.9482824</v>
      </c>
      <c r="BO228" s="19" t="s">
        <v>101</v>
      </c>
      <c r="BP228" s="21" t="n">
        <v>50660</v>
      </c>
      <c r="BQ228" s="21" t="n">
        <v>0.208000000000084</v>
      </c>
      <c r="BR228" s="25" t="s">
        <v>101</v>
      </c>
      <c r="BS228" s="21" t="n">
        <v>50660</v>
      </c>
      <c r="BT228" s="21" t="n">
        <v>0.8135076</v>
      </c>
      <c r="BU228" s="25" t="s">
        <v>101</v>
      </c>
      <c r="BV228" s="21" t="n">
        <v>50660</v>
      </c>
      <c r="BW228" s="21" t="n">
        <v>0.6549818</v>
      </c>
      <c r="BX228" s="21" t="s">
        <v>101</v>
      </c>
      <c r="BY228" s="21" t="n">
        <v>50660</v>
      </c>
      <c r="BZ228" s="21" t="n">
        <v>0.780419</v>
      </c>
    </row>
    <row r="229" customFormat="false" ht="15" hidden="false" customHeight="false" outlineLevel="0" collapsed="false">
      <c r="A229" s="27" t="s">
        <v>311</v>
      </c>
      <c r="B229" s="19" t="n">
        <v>16</v>
      </c>
      <c r="C229" s="21" t="n">
        <v>8</v>
      </c>
      <c r="D229" s="19" t="n">
        <v>21</v>
      </c>
      <c r="E229" s="21" t="n">
        <v>11</v>
      </c>
      <c r="F229" s="19" t="n">
        <v>4</v>
      </c>
      <c r="G229" s="21" t="n">
        <v>2</v>
      </c>
      <c r="H229" s="21" t="n">
        <f aca="false">B229-PRODUCT(2,C229)</f>
        <v>0</v>
      </c>
      <c r="I229" s="21" t="n">
        <f aca="false">SUM(Table1[[#This Row],[B]],Table1[[#This Row],[Atomic Constraints]],Table1[[#This Row],[Soft Atomic Constraints]],Table1[[#This Row],[Disjunctive Constraints]],Table1[[#This Row],[Direct Successors]])</f>
        <v>46</v>
      </c>
      <c r="J229" s="19" t="s">
        <v>101</v>
      </c>
      <c r="K229" s="21" t="n">
        <v>4387</v>
      </c>
      <c r="L229" s="21" t="n">
        <v>2.3896789</v>
      </c>
      <c r="M229" s="19" t="s">
        <v>101</v>
      </c>
      <c r="N229" s="21" t="n">
        <v>4387</v>
      </c>
      <c r="O229" s="21" t="n">
        <v>2.4535953</v>
      </c>
      <c r="P229" s="19" t="s">
        <v>101</v>
      </c>
      <c r="Q229" s="21" t="n">
        <v>4387</v>
      </c>
      <c r="R229" s="21" t="n">
        <v>0.276000000001659</v>
      </c>
      <c r="S229" s="19" t="s">
        <v>101</v>
      </c>
      <c r="T229" s="21" t="n">
        <v>4387</v>
      </c>
      <c r="U229" s="21" t="n">
        <v>0.4239304</v>
      </c>
      <c r="V229" s="19" t="s">
        <v>101</v>
      </c>
      <c r="W229" s="21" t="n">
        <v>4387</v>
      </c>
      <c r="X229" s="21" t="n">
        <v>0.4735592</v>
      </c>
      <c r="Y229" s="23" t="s">
        <v>101</v>
      </c>
      <c r="Z229" s="23" t="n">
        <v>4387</v>
      </c>
      <c r="AA229" s="21" t="n">
        <v>1.5191135</v>
      </c>
      <c r="AB229" s="23" t="s">
        <v>101</v>
      </c>
      <c r="AC229" s="23" t="n">
        <v>4387</v>
      </c>
      <c r="AD229" s="21" t="n">
        <v>7.0116975</v>
      </c>
      <c r="AE229" s="23" t="s">
        <v>101</v>
      </c>
      <c r="AF229" s="23" t="n">
        <v>4387</v>
      </c>
      <c r="AG229" s="21" t="n">
        <v>1.3616965</v>
      </c>
      <c r="AH229" s="31" t="s">
        <v>81</v>
      </c>
      <c r="AI229" s="31" t="n">
        <v>4387</v>
      </c>
      <c r="AJ229" s="31" t="n">
        <v>5.401618</v>
      </c>
      <c r="AK229" s="31" t="s">
        <v>81</v>
      </c>
      <c r="AL229" s="31" t="n">
        <v>4387</v>
      </c>
      <c r="AM229" s="31" t="n">
        <v>5.4384012</v>
      </c>
      <c r="AN229" s="31" t="s">
        <v>81</v>
      </c>
      <c r="AO229" s="31" t="n">
        <v>4387</v>
      </c>
      <c r="AP229" s="31" t="n">
        <v>5.3618522</v>
      </c>
      <c r="AQ229" s="31" t="s">
        <v>81</v>
      </c>
      <c r="AR229" s="31" t="n">
        <v>4387</v>
      </c>
      <c r="AS229" s="31" t="n">
        <v>5.1449135</v>
      </c>
      <c r="AT229" s="31" t="s">
        <v>81</v>
      </c>
      <c r="AU229" s="31" t="n">
        <v>4387</v>
      </c>
      <c r="AV229" s="31" t="n">
        <v>5.284459</v>
      </c>
      <c r="AW229" s="31" t="s">
        <v>81</v>
      </c>
      <c r="AX229" s="31" t="n">
        <v>4387</v>
      </c>
      <c r="AY229" s="31" t="n">
        <v>5.3517091</v>
      </c>
      <c r="AZ229" s="23" t="s">
        <v>101</v>
      </c>
      <c r="BA229" s="23" t="n">
        <v>4387</v>
      </c>
      <c r="BB229" s="21" t="n">
        <v>1.4183377</v>
      </c>
      <c r="BC229" s="19" t="s">
        <v>101</v>
      </c>
      <c r="BD229" s="21" t="n">
        <v>4387</v>
      </c>
      <c r="BE229" s="23" t="n">
        <v>10.8238636</v>
      </c>
      <c r="BF229" s="23" t="s">
        <v>101</v>
      </c>
      <c r="BG229" s="23" t="n">
        <v>4387</v>
      </c>
      <c r="BH229" s="21" t="n">
        <v>0.992942</v>
      </c>
      <c r="BI229" s="23" t="s">
        <v>80</v>
      </c>
      <c r="BJ229" s="21" t="n">
        <v>-4369</v>
      </c>
      <c r="BK229" s="23" t="n">
        <v>305.9980029</v>
      </c>
      <c r="BL229" s="23" t="s">
        <v>80</v>
      </c>
      <c r="BM229" s="23" t="n">
        <v>-4369</v>
      </c>
      <c r="BN229" s="21" t="n">
        <v>305.9988495</v>
      </c>
      <c r="BO229" s="19" t="s">
        <v>101</v>
      </c>
      <c r="BP229" s="21" t="n">
        <v>4387</v>
      </c>
      <c r="BQ229" s="21" t="n">
        <v>0.148999999997613</v>
      </c>
      <c r="BR229" s="25" t="s">
        <v>101</v>
      </c>
      <c r="BS229" s="21" t="n">
        <v>4387</v>
      </c>
      <c r="BT229" s="21" t="n">
        <v>0.9007463</v>
      </c>
      <c r="BU229" s="25" t="s">
        <v>101</v>
      </c>
      <c r="BV229" s="21" t="n">
        <v>4387</v>
      </c>
      <c r="BW229" s="21" t="n">
        <v>0.7775179</v>
      </c>
      <c r="BX229" s="21" t="s">
        <v>101</v>
      </c>
      <c r="BY229" s="21" t="n">
        <v>4387</v>
      </c>
      <c r="BZ229" s="21" t="n">
        <v>0.7798382</v>
      </c>
    </row>
    <row r="230" customFormat="false" ht="15" hidden="false" customHeight="false" outlineLevel="0" collapsed="false">
      <c r="A230" s="27" t="s">
        <v>312</v>
      </c>
      <c r="B230" s="19" t="n">
        <v>16</v>
      </c>
      <c r="C230" s="21" t="n">
        <v>8</v>
      </c>
      <c r="D230" s="19" t="n">
        <v>34</v>
      </c>
      <c r="E230" s="21" t="n">
        <v>10</v>
      </c>
      <c r="F230" s="19" t="n">
        <v>3</v>
      </c>
      <c r="G230" s="21" t="n">
        <v>0</v>
      </c>
      <c r="H230" s="21" t="n">
        <f aca="false">B230-PRODUCT(2,C230)</f>
        <v>0</v>
      </c>
      <c r="I230" s="21" t="n">
        <f aca="false">SUM(Table1[[#This Row],[B]],Table1[[#This Row],[Atomic Constraints]],Table1[[#This Row],[Soft Atomic Constraints]],Table1[[#This Row],[Disjunctive Constraints]],Table1[[#This Row],[Direct Successors]])</f>
        <v>55</v>
      </c>
      <c r="J230" s="19" t="s">
        <v>101</v>
      </c>
      <c r="K230" s="21" t="n">
        <v>3</v>
      </c>
      <c r="L230" s="21" t="n">
        <v>0.7886076</v>
      </c>
      <c r="M230" s="19" t="s">
        <v>101</v>
      </c>
      <c r="N230" s="21" t="n">
        <v>3</v>
      </c>
      <c r="O230" s="21" t="n">
        <v>0.7432177</v>
      </c>
      <c r="P230" s="19" t="s">
        <v>101</v>
      </c>
      <c r="Q230" s="21" t="n">
        <v>3</v>
      </c>
      <c r="R230" s="21" t="n">
        <v>0.15400000000227</v>
      </c>
      <c r="S230" s="19" t="s">
        <v>101</v>
      </c>
      <c r="T230" s="21" t="n">
        <v>3</v>
      </c>
      <c r="U230" s="21" t="n">
        <v>0.2882459</v>
      </c>
      <c r="V230" s="19" t="s">
        <v>101</v>
      </c>
      <c r="W230" s="21" t="n">
        <v>3</v>
      </c>
      <c r="X230" s="21" t="n">
        <v>0.3104953</v>
      </c>
      <c r="Y230" s="23" t="s">
        <v>101</v>
      </c>
      <c r="Z230" s="23" t="n">
        <v>3</v>
      </c>
      <c r="AA230" s="21" t="n">
        <v>0.7749085</v>
      </c>
      <c r="AB230" s="23" t="s">
        <v>101</v>
      </c>
      <c r="AC230" s="23" t="n">
        <v>3</v>
      </c>
      <c r="AD230" s="21" t="n">
        <v>1.8363702</v>
      </c>
      <c r="AE230" s="23" t="s">
        <v>101</v>
      </c>
      <c r="AF230" s="23" t="n">
        <v>3</v>
      </c>
      <c r="AG230" s="21" t="n">
        <v>0.3263151</v>
      </c>
      <c r="AH230" s="31" t="s">
        <v>81</v>
      </c>
      <c r="AI230" s="31" t="n">
        <v>3</v>
      </c>
      <c r="AJ230" s="31" t="n">
        <v>4.2685848</v>
      </c>
      <c r="AK230" s="31" t="s">
        <v>81</v>
      </c>
      <c r="AL230" s="31" t="n">
        <v>3</v>
      </c>
      <c r="AM230" s="31" t="n">
        <v>4.2706111</v>
      </c>
      <c r="AN230" s="31" t="s">
        <v>81</v>
      </c>
      <c r="AO230" s="31" t="n">
        <v>3</v>
      </c>
      <c r="AP230" s="31" t="n">
        <v>4.2711864</v>
      </c>
      <c r="AQ230" s="31" t="s">
        <v>81</v>
      </c>
      <c r="AR230" s="31" t="n">
        <v>3</v>
      </c>
      <c r="AS230" s="31" t="n">
        <v>2.7235237</v>
      </c>
      <c r="AT230" s="31" t="s">
        <v>81</v>
      </c>
      <c r="AU230" s="31" t="n">
        <v>3</v>
      </c>
      <c r="AV230" s="31" t="n">
        <v>2.7504131</v>
      </c>
      <c r="AW230" s="31" t="s">
        <v>81</v>
      </c>
      <c r="AX230" s="31" t="n">
        <v>3</v>
      </c>
      <c r="AY230" s="31" t="n">
        <v>2.8621179</v>
      </c>
      <c r="AZ230" s="23" t="s">
        <v>101</v>
      </c>
      <c r="BA230" s="23" t="n">
        <v>3</v>
      </c>
      <c r="BB230" s="21" t="n">
        <v>0.5983259</v>
      </c>
      <c r="BC230" s="19" t="s">
        <v>101</v>
      </c>
      <c r="BD230" s="21" t="n">
        <v>3</v>
      </c>
      <c r="BE230" s="23" t="n">
        <v>5.7362557</v>
      </c>
      <c r="BF230" s="23" t="s">
        <v>101</v>
      </c>
      <c r="BG230" s="23" t="n">
        <v>3</v>
      </c>
      <c r="BH230" s="21" t="n">
        <v>0.4403642</v>
      </c>
      <c r="BI230" s="23" t="s">
        <v>80</v>
      </c>
      <c r="BJ230" s="21" t="n">
        <v>-4369</v>
      </c>
      <c r="BK230" s="23" t="n">
        <v>306.0381847</v>
      </c>
      <c r="BL230" s="23" t="s">
        <v>80</v>
      </c>
      <c r="BM230" s="23" t="n">
        <v>-4369</v>
      </c>
      <c r="BN230" s="21" t="n">
        <v>306.0399286</v>
      </c>
      <c r="BO230" s="19" t="s">
        <v>101</v>
      </c>
      <c r="BP230" s="21" t="n">
        <v>3</v>
      </c>
      <c r="BQ230" s="21" t="n">
        <v>0.17699999999968</v>
      </c>
      <c r="BR230" s="25" t="s">
        <v>101</v>
      </c>
      <c r="BS230" s="21" t="n">
        <v>3</v>
      </c>
      <c r="BT230" s="21" t="n">
        <v>0.8814392</v>
      </c>
      <c r="BU230" s="25" t="s">
        <v>101</v>
      </c>
      <c r="BV230" s="21" t="n">
        <v>3</v>
      </c>
      <c r="BW230" s="21" t="n">
        <v>0.7078089</v>
      </c>
      <c r="BX230" s="21" t="s">
        <v>101</v>
      </c>
      <c r="BY230" s="21" t="n">
        <v>3</v>
      </c>
      <c r="BZ230" s="21" t="n">
        <v>0.7436061</v>
      </c>
    </row>
    <row r="231" customFormat="false" ht="15" hidden="false" customHeight="false" outlineLevel="0" collapsed="false">
      <c r="A231" s="27" t="s">
        <v>313</v>
      </c>
      <c r="B231" s="19" t="n">
        <v>16</v>
      </c>
      <c r="C231" s="21" t="n">
        <v>8</v>
      </c>
      <c r="D231" s="19" t="n">
        <v>24</v>
      </c>
      <c r="E231" s="21" t="n">
        <v>12</v>
      </c>
      <c r="F231" s="19" t="n">
        <v>8</v>
      </c>
      <c r="G231" s="21" t="n">
        <v>0</v>
      </c>
      <c r="H231" s="21" t="n">
        <f aca="false">B231-PRODUCT(2,C231)</f>
        <v>0</v>
      </c>
      <c r="I231" s="21" t="n">
        <f aca="false">SUM(Table1[[#This Row],[B]],Table1[[#This Row],[Atomic Constraints]],Table1[[#This Row],[Soft Atomic Constraints]],Table1[[#This Row],[Disjunctive Constraints]],Table1[[#This Row],[Direct Successors]])</f>
        <v>52</v>
      </c>
      <c r="J231" s="19" t="s">
        <v>101</v>
      </c>
      <c r="K231" s="21" t="n">
        <v>1</v>
      </c>
      <c r="L231" s="21" t="n">
        <v>0.7730916</v>
      </c>
      <c r="M231" s="19" t="s">
        <v>101</v>
      </c>
      <c r="N231" s="21" t="n">
        <v>1</v>
      </c>
      <c r="O231" s="21" t="n">
        <v>0.7197756</v>
      </c>
      <c r="P231" s="19" t="s">
        <v>101</v>
      </c>
      <c r="Q231" s="21" t="n">
        <v>1</v>
      </c>
      <c r="R231" s="21" t="n">
        <v>0.0859999999993306</v>
      </c>
      <c r="S231" s="19" t="s">
        <v>101</v>
      </c>
      <c r="T231" s="21" t="n">
        <v>1</v>
      </c>
      <c r="U231" s="21" t="n">
        <v>0.3824256</v>
      </c>
      <c r="V231" s="19" t="s">
        <v>101</v>
      </c>
      <c r="W231" s="21" t="n">
        <v>1</v>
      </c>
      <c r="X231" s="21" t="n">
        <v>0.409885</v>
      </c>
      <c r="Y231" s="23" t="s">
        <v>101</v>
      </c>
      <c r="Z231" s="23" t="n">
        <v>1</v>
      </c>
      <c r="AA231" s="21" t="n">
        <v>0.7666356</v>
      </c>
      <c r="AB231" s="23" t="s">
        <v>101</v>
      </c>
      <c r="AC231" s="23" t="n">
        <v>1</v>
      </c>
      <c r="AD231" s="21" t="n">
        <v>3.9599038</v>
      </c>
      <c r="AE231" s="23" t="s">
        <v>101</v>
      </c>
      <c r="AF231" s="23" t="n">
        <v>1</v>
      </c>
      <c r="AG231" s="21" t="n">
        <v>0.3235899</v>
      </c>
      <c r="AH231" s="31" t="s">
        <v>81</v>
      </c>
      <c r="AI231" s="31" t="n">
        <v>1</v>
      </c>
      <c r="AJ231" s="31" t="n">
        <v>6.5552459</v>
      </c>
      <c r="AK231" s="31" t="s">
        <v>81</v>
      </c>
      <c r="AL231" s="31" t="n">
        <v>1</v>
      </c>
      <c r="AM231" s="31" t="n">
        <v>6.6224882</v>
      </c>
      <c r="AN231" s="31" t="s">
        <v>81</v>
      </c>
      <c r="AO231" s="31" t="n">
        <v>1</v>
      </c>
      <c r="AP231" s="31" t="n">
        <v>8.003163</v>
      </c>
      <c r="AQ231" s="31" t="s">
        <v>81</v>
      </c>
      <c r="AR231" s="31" t="n">
        <v>1</v>
      </c>
      <c r="AS231" s="31" t="n">
        <v>4.7740573</v>
      </c>
      <c r="AT231" s="31" t="s">
        <v>81</v>
      </c>
      <c r="AU231" s="31" t="n">
        <v>1</v>
      </c>
      <c r="AV231" s="31" t="n">
        <v>4.7204644</v>
      </c>
      <c r="AW231" s="31" t="s">
        <v>81</v>
      </c>
      <c r="AX231" s="31" t="n">
        <v>1</v>
      </c>
      <c r="AY231" s="31" t="n">
        <v>4.743104</v>
      </c>
      <c r="AZ231" s="23" t="s">
        <v>101</v>
      </c>
      <c r="BA231" s="23" t="n">
        <v>1</v>
      </c>
      <c r="BB231" s="21" t="n">
        <v>0.2214779</v>
      </c>
      <c r="BC231" s="19" t="s">
        <v>101</v>
      </c>
      <c r="BD231" s="21" t="n">
        <v>1</v>
      </c>
      <c r="BE231" s="23" t="n">
        <v>2.0882212</v>
      </c>
      <c r="BF231" s="23" t="s">
        <v>101</v>
      </c>
      <c r="BG231" s="23" t="n">
        <v>1</v>
      </c>
      <c r="BH231" s="21" t="n">
        <v>0.4708181</v>
      </c>
      <c r="BI231" s="23" t="s">
        <v>80</v>
      </c>
      <c r="BJ231" s="21" t="n">
        <v>-4369</v>
      </c>
      <c r="BK231" s="23" t="n">
        <v>306.134638</v>
      </c>
      <c r="BL231" s="23" t="s">
        <v>80</v>
      </c>
      <c r="BM231" s="23" t="n">
        <v>-4369</v>
      </c>
      <c r="BN231" s="21" t="n">
        <v>306.0645191</v>
      </c>
      <c r="BO231" s="19" t="s">
        <v>101</v>
      </c>
      <c r="BP231" s="21" t="n">
        <v>1</v>
      </c>
      <c r="BQ231" s="21" t="n">
        <v>0.0949999999975262</v>
      </c>
      <c r="BR231" s="25" t="s">
        <v>101</v>
      </c>
      <c r="BS231" s="21" t="n">
        <v>1</v>
      </c>
      <c r="BT231" s="21" t="n">
        <v>0.8232418</v>
      </c>
      <c r="BU231" s="25" t="s">
        <v>101</v>
      </c>
      <c r="BV231" s="21" t="n">
        <v>1</v>
      </c>
      <c r="BW231" s="21" t="n">
        <v>0.6900481</v>
      </c>
      <c r="BX231" s="21" t="s">
        <v>101</v>
      </c>
      <c r="BY231" s="21" t="n">
        <v>1</v>
      </c>
      <c r="BZ231" s="21" t="n">
        <v>0.6918635</v>
      </c>
    </row>
    <row r="232" customFormat="false" ht="15" hidden="false" customHeight="false" outlineLevel="0" collapsed="false">
      <c r="A232" s="27" t="s">
        <v>314</v>
      </c>
      <c r="B232" s="19" t="n">
        <v>16</v>
      </c>
      <c r="C232" s="21" t="n">
        <v>8</v>
      </c>
      <c r="D232" s="19" t="n">
        <v>34</v>
      </c>
      <c r="E232" s="21" t="n">
        <v>9</v>
      </c>
      <c r="F232" s="19" t="n">
        <v>11</v>
      </c>
      <c r="G232" s="21" t="n">
        <v>2</v>
      </c>
      <c r="H232" s="21" t="n">
        <f aca="false">B232-PRODUCT(2,C232)</f>
        <v>0</v>
      </c>
      <c r="I232" s="21" t="n">
        <f aca="false">SUM(Table1[[#This Row],[B]],Table1[[#This Row],[Atomic Constraints]],Table1[[#This Row],[Soft Atomic Constraints]],Table1[[#This Row],[Disjunctive Constraints]],Table1[[#This Row],[Direct Successors]])</f>
        <v>64</v>
      </c>
      <c r="J232" s="19" t="s">
        <v>101</v>
      </c>
      <c r="K232" s="21" t="n">
        <v>0</v>
      </c>
      <c r="L232" s="21" t="n">
        <v>0.7612862</v>
      </c>
      <c r="M232" s="19" t="s">
        <v>101</v>
      </c>
      <c r="N232" s="21" t="n">
        <v>0</v>
      </c>
      <c r="O232" s="21" t="n">
        <v>0.7181867</v>
      </c>
      <c r="P232" s="19" t="s">
        <v>101</v>
      </c>
      <c r="Q232" s="21" t="n">
        <v>0</v>
      </c>
      <c r="R232" s="21" t="n">
        <v>0.0789999999979045</v>
      </c>
      <c r="S232" s="19" t="s">
        <v>101</v>
      </c>
      <c r="T232" s="21" t="n">
        <v>0</v>
      </c>
      <c r="U232" s="21" t="n">
        <v>0.2972119</v>
      </c>
      <c r="V232" s="19" t="s">
        <v>101</v>
      </c>
      <c r="W232" s="21" t="n">
        <v>0</v>
      </c>
      <c r="X232" s="21" t="n">
        <v>0.296621</v>
      </c>
      <c r="Y232" s="23" t="s">
        <v>101</v>
      </c>
      <c r="Z232" s="23" t="n">
        <v>0</v>
      </c>
      <c r="AA232" s="21" t="n">
        <v>0.170864</v>
      </c>
      <c r="AB232" s="23" t="s">
        <v>101</v>
      </c>
      <c r="AC232" s="23" t="n">
        <v>0</v>
      </c>
      <c r="AD232" s="21" t="n">
        <v>2.1868723</v>
      </c>
      <c r="AE232" s="23" t="s">
        <v>101</v>
      </c>
      <c r="AF232" s="23" t="n">
        <v>0</v>
      </c>
      <c r="AG232" s="21" t="n">
        <v>0.3130187</v>
      </c>
      <c r="AH232" s="31" t="s">
        <v>81</v>
      </c>
      <c r="AI232" s="31" t="n">
        <v>0</v>
      </c>
      <c r="AJ232" s="31" t="n">
        <v>4.1286359</v>
      </c>
      <c r="AK232" s="31" t="s">
        <v>81</v>
      </c>
      <c r="AL232" s="31" t="n">
        <v>0</v>
      </c>
      <c r="AM232" s="31" t="n">
        <v>4.189012</v>
      </c>
      <c r="AN232" s="31" t="s">
        <v>81</v>
      </c>
      <c r="AO232" s="31" t="n">
        <v>0</v>
      </c>
      <c r="AP232" s="31" t="n">
        <v>4.8959012</v>
      </c>
      <c r="AQ232" s="31" t="s">
        <v>81</v>
      </c>
      <c r="AR232" s="31" t="n">
        <v>0</v>
      </c>
      <c r="AS232" s="31" t="n">
        <v>2.8717062</v>
      </c>
      <c r="AT232" s="31" t="s">
        <v>81</v>
      </c>
      <c r="AU232" s="31" t="n">
        <v>0</v>
      </c>
      <c r="AV232" s="31" t="n">
        <v>2.851127</v>
      </c>
      <c r="AW232" s="31" t="s">
        <v>81</v>
      </c>
      <c r="AX232" s="31" t="n">
        <v>0</v>
      </c>
      <c r="AY232" s="31" t="n">
        <v>2.8833978</v>
      </c>
      <c r="AZ232" s="23" t="s">
        <v>101</v>
      </c>
      <c r="BA232" s="23" t="n">
        <v>0</v>
      </c>
      <c r="BB232" s="21" t="n">
        <v>0.2530135</v>
      </c>
      <c r="BC232" s="19" t="s">
        <v>101</v>
      </c>
      <c r="BD232" s="21" t="n">
        <v>0</v>
      </c>
      <c r="BE232" s="23" t="n">
        <v>1.0565878</v>
      </c>
      <c r="BF232" s="23" t="s">
        <v>101</v>
      </c>
      <c r="BG232" s="23" t="n">
        <v>0</v>
      </c>
      <c r="BH232" s="21" t="n">
        <v>0.141703</v>
      </c>
      <c r="BI232" s="23" t="s">
        <v>80</v>
      </c>
      <c r="BJ232" s="21" t="n">
        <v>-4369</v>
      </c>
      <c r="BK232" s="23" t="n">
        <v>306.0376525</v>
      </c>
      <c r="BL232" s="23" t="s">
        <v>80</v>
      </c>
      <c r="BM232" s="23" t="n">
        <v>-4369</v>
      </c>
      <c r="BN232" s="21" t="n">
        <v>306.0467753</v>
      </c>
      <c r="BO232" s="19" t="s">
        <v>101</v>
      </c>
      <c r="BP232" s="21" t="n">
        <v>0</v>
      </c>
      <c r="BQ232" s="21" t="n">
        <v>0.104000000002998</v>
      </c>
      <c r="BR232" s="25" t="s">
        <v>101</v>
      </c>
      <c r="BS232" s="21" t="n">
        <v>0</v>
      </c>
      <c r="BT232" s="21" t="n">
        <v>0.7061218</v>
      </c>
      <c r="BU232" s="25" t="s">
        <v>101</v>
      </c>
      <c r="BV232" s="21" t="n">
        <v>0</v>
      </c>
      <c r="BW232" s="21" t="n">
        <v>0.657956</v>
      </c>
      <c r="BX232" s="21" t="s">
        <v>101</v>
      </c>
      <c r="BY232" s="21" t="n">
        <v>0</v>
      </c>
      <c r="BZ232" s="21" t="n">
        <v>0.6756233</v>
      </c>
    </row>
    <row r="233" customFormat="false" ht="15" hidden="false" customHeight="false" outlineLevel="0" collapsed="false">
      <c r="A233" s="27" t="s">
        <v>315</v>
      </c>
      <c r="B233" s="19" t="n">
        <v>16</v>
      </c>
      <c r="C233" s="21" t="n">
        <v>8</v>
      </c>
      <c r="D233" s="19" t="n">
        <v>21</v>
      </c>
      <c r="E233" s="21" t="n">
        <v>11</v>
      </c>
      <c r="F233" s="19" t="n">
        <v>4</v>
      </c>
      <c r="G233" s="21" t="n">
        <v>4</v>
      </c>
      <c r="H233" s="21" t="n">
        <f aca="false">B233-PRODUCT(2,C233)</f>
        <v>0</v>
      </c>
      <c r="I233" s="21" t="n">
        <f aca="false">SUM(Table1[[#This Row],[B]],Table1[[#This Row],[Atomic Constraints]],Table1[[#This Row],[Soft Atomic Constraints]],Table1[[#This Row],[Disjunctive Constraints]],Table1[[#This Row],[Direct Successors]])</f>
        <v>48</v>
      </c>
      <c r="J233" s="19" t="s">
        <v>101</v>
      </c>
      <c r="K233" s="21" t="n">
        <v>4387</v>
      </c>
      <c r="L233" s="21" t="n">
        <v>0.9065266</v>
      </c>
      <c r="M233" s="19" t="s">
        <v>101</v>
      </c>
      <c r="N233" s="21" t="n">
        <v>4387</v>
      </c>
      <c r="O233" s="21" t="n">
        <v>1.5555013</v>
      </c>
      <c r="P233" s="19" t="s">
        <v>101</v>
      </c>
      <c r="Q233" s="21" t="n">
        <v>4387</v>
      </c>
      <c r="R233" s="21" t="n">
        <v>0.140999999999622</v>
      </c>
      <c r="S233" s="19" t="s">
        <v>101</v>
      </c>
      <c r="T233" s="21" t="n">
        <v>4387</v>
      </c>
      <c r="U233" s="21" t="n">
        <v>0.3883918</v>
      </c>
      <c r="V233" s="19" t="s">
        <v>101</v>
      </c>
      <c r="W233" s="21" t="n">
        <v>4387</v>
      </c>
      <c r="X233" s="21" t="n">
        <v>0.3574757</v>
      </c>
      <c r="Y233" s="23" t="s">
        <v>101</v>
      </c>
      <c r="Z233" s="23" t="n">
        <v>4387</v>
      </c>
      <c r="AA233" s="21" t="n">
        <v>0.9652115</v>
      </c>
      <c r="AB233" s="23" t="s">
        <v>101</v>
      </c>
      <c r="AC233" s="23" t="n">
        <v>4387</v>
      </c>
      <c r="AD233" s="21" t="n">
        <v>2.8308842</v>
      </c>
      <c r="AE233" s="23" t="s">
        <v>101</v>
      </c>
      <c r="AF233" s="23" t="n">
        <v>4387</v>
      </c>
      <c r="AG233" s="21" t="n">
        <v>0.4481921</v>
      </c>
      <c r="AH233" s="31" t="s">
        <v>81</v>
      </c>
      <c r="AI233" s="31" t="n">
        <v>4387</v>
      </c>
      <c r="AJ233" s="31" t="n">
        <v>3.0579823</v>
      </c>
      <c r="AK233" s="31" t="s">
        <v>81</v>
      </c>
      <c r="AL233" s="31" t="n">
        <v>4387</v>
      </c>
      <c r="AM233" s="31" t="n">
        <v>3.0757599</v>
      </c>
      <c r="AN233" s="31" t="s">
        <v>81</v>
      </c>
      <c r="AO233" s="31" t="n">
        <v>4387</v>
      </c>
      <c r="AP233" s="31" t="n">
        <v>3.057716</v>
      </c>
      <c r="AQ233" s="31" t="s">
        <v>81</v>
      </c>
      <c r="AR233" s="31" t="n">
        <v>4387</v>
      </c>
      <c r="AS233" s="31" t="n">
        <v>3.0743785</v>
      </c>
      <c r="AT233" s="31" t="s">
        <v>81</v>
      </c>
      <c r="AU233" s="31" t="n">
        <v>4387</v>
      </c>
      <c r="AV233" s="31" t="n">
        <v>3.1609693</v>
      </c>
      <c r="AW233" s="31" t="s">
        <v>81</v>
      </c>
      <c r="AX233" s="31" t="n">
        <v>4387</v>
      </c>
      <c r="AY233" s="31" t="n">
        <v>3.2110895</v>
      </c>
      <c r="AZ233" s="23" t="s">
        <v>101</v>
      </c>
      <c r="BA233" s="23" t="n">
        <v>4387</v>
      </c>
      <c r="BB233" s="21" t="n">
        <v>0.873531</v>
      </c>
      <c r="BC233" s="19" t="s">
        <v>101</v>
      </c>
      <c r="BD233" s="21" t="n">
        <v>4387</v>
      </c>
      <c r="BE233" s="23" t="n">
        <v>3.0301693</v>
      </c>
      <c r="BF233" s="23" t="s">
        <v>101</v>
      </c>
      <c r="BG233" s="23" t="n">
        <v>4387</v>
      </c>
      <c r="BH233" s="21" t="n">
        <v>1.0599154</v>
      </c>
      <c r="BI233" s="23" t="s">
        <v>80</v>
      </c>
      <c r="BJ233" s="21" t="n">
        <v>-4369</v>
      </c>
      <c r="BK233" s="23" t="n">
        <v>306.0231972</v>
      </c>
      <c r="BL233" s="23" t="s">
        <v>80</v>
      </c>
      <c r="BM233" s="23" t="n">
        <v>-4369</v>
      </c>
      <c r="BN233" s="21" t="n">
        <v>306.0031799</v>
      </c>
      <c r="BO233" s="19" t="s">
        <v>101</v>
      </c>
      <c r="BP233" s="21" t="n">
        <v>4387</v>
      </c>
      <c r="BQ233" s="21" t="n">
        <v>0.261000000002241</v>
      </c>
      <c r="BR233" s="25" t="s">
        <v>101</v>
      </c>
      <c r="BS233" s="21" t="n">
        <v>4387</v>
      </c>
      <c r="BT233" s="21" t="n">
        <v>0.8162243</v>
      </c>
      <c r="BU233" s="25" t="s">
        <v>101</v>
      </c>
      <c r="BV233" s="21" t="n">
        <v>4387</v>
      </c>
      <c r="BW233" s="21" t="n">
        <v>0.6455527</v>
      </c>
      <c r="BX233" s="21" t="s">
        <v>101</v>
      </c>
      <c r="BY233" s="21" t="n">
        <v>4387</v>
      </c>
      <c r="BZ233" s="21" t="n">
        <v>0.6708059</v>
      </c>
    </row>
    <row r="234" customFormat="false" ht="15" hidden="false" customHeight="false" outlineLevel="0" collapsed="false">
      <c r="A234" s="27" t="s">
        <v>316</v>
      </c>
      <c r="B234" s="19" t="n">
        <v>16</v>
      </c>
      <c r="C234" s="21" t="n">
        <v>8</v>
      </c>
      <c r="D234" s="19" t="n">
        <v>18</v>
      </c>
      <c r="E234" s="21" t="n">
        <v>12</v>
      </c>
      <c r="F234" s="19" t="n">
        <v>3</v>
      </c>
      <c r="G234" s="21" t="n">
        <v>2</v>
      </c>
      <c r="H234" s="21" t="n">
        <f aca="false">B234-PRODUCT(2,C234)</f>
        <v>0</v>
      </c>
      <c r="I234" s="21" t="n">
        <f aca="false">SUM(Table1[[#This Row],[B]],Table1[[#This Row],[Atomic Constraints]],Table1[[#This Row],[Soft Atomic Constraints]],Table1[[#This Row],[Disjunctive Constraints]],Table1[[#This Row],[Direct Successors]])</f>
        <v>43</v>
      </c>
      <c r="J234" s="19" t="s">
        <v>101</v>
      </c>
      <c r="K234" s="21" t="n">
        <v>2</v>
      </c>
      <c r="L234" s="21" t="n">
        <v>0.7500574</v>
      </c>
      <c r="M234" s="19" t="s">
        <v>101</v>
      </c>
      <c r="N234" s="21" t="n">
        <v>2</v>
      </c>
      <c r="O234" s="21" t="n">
        <v>0.7320183</v>
      </c>
      <c r="P234" s="19" t="s">
        <v>101</v>
      </c>
      <c r="Q234" s="21" t="n">
        <v>2</v>
      </c>
      <c r="R234" s="21" t="n">
        <v>0.0869999999995343</v>
      </c>
      <c r="S234" s="19" t="s">
        <v>101</v>
      </c>
      <c r="T234" s="21" t="n">
        <v>2</v>
      </c>
      <c r="U234" s="21" t="n">
        <v>0.428923</v>
      </c>
      <c r="V234" s="19" t="s">
        <v>101</v>
      </c>
      <c r="W234" s="21" t="n">
        <v>2</v>
      </c>
      <c r="X234" s="21" t="n">
        <v>0.3824672</v>
      </c>
      <c r="Y234" s="23" t="s">
        <v>101</v>
      </c>
      <c r="Z234" s="23" t="n">
        <v>2</v>
      </c>
      <c r="AA234" s="21" t="n">
        <v>0.9904328</v>
      </c>
      <c r="AB234" s="23" t="s">
        <v>101</v>
      </c>
      <c r="AC234" s="23" t="n">
        <v>2</v>
      </c>
      <c r="AD234" s="21" t="n">
        <v>2.1150217</v>
      </c>
      <c r="AE234" s="23" t="s">
        <v>101</v>
      </c>
      <c r="AF234" s="23" t="n">
        <v>2</v>
      </c>
      <c r="AG234" s="21" t="n">
        <v>0.3444069</v>
      </c>
      <c r="AH234" s="31" t="s">
        <v>81</v>
      </c>
      <c r="AI234" s="31" t="n">
        <v>2</v>
      </c>
      <c r="AJ234" s="31" t="n">
        <v>5.5547462</v>
      </c>
      <c r="AK234" s="31" t="s">
        <v>81</v>
      </c>
      <c r="AL234" s="31" t="n">
        <v>2</v>
      </c>
      <c r="AM234" s="31" t="n">
        <v>5.6072817</v>
      </c>
      <c r="AN234" s="31" t="s">
        <v>81</v>
      </c>
      <c r="AO234" s="31" t="n">
        <v>2</v>
      </c>
      <c r="AP234" s="31" t="n">
        <v>5.5747995</v>
      </c>
      <c r="AQ234" s="31" t="s">
        <v>81</v>
      </c>
      <c r="AR234" s="31" t="n">
        <v>2</v>
      </c>
      <c r="AS234" s="31" t="n">
        <v>4.3105614</v>
      </c>
      <c r="AT234" s="31" t="s">
        <v>81</v>
      </c>
      <c r="AU234" s="31" t="n">
        <v>2</v>
      </c>
      <c r="AV234" s="31" t="n">
        <v>4.4171556</v>
      </c>
      <c r="AW234" s="31" t="s">
        <v>81</v>
      </c>
      <c r="AX234" s="31" t="n">
        <v>2</v>
      </c>
      <c r="AY234" s="31" t="n">
        <v>4.3133578</v>
      </c>
      <c r="AZ234" s="23" t="s">
        <v>101</v>
      </c>
      <c r="BA234" s="23" t="n">
        <v>2</v>
      </c>
      <c r="BB234" s="21" t="n">
        <v>0.2458308</v>
      </c>
      <c r="BC234" s="19" t="s">
        <v>101</v>
      </c>
      <c r="BD234" s="21" t="n">
        <v>2</v>
      </c>
      <c r="BE234" s="23" t="n">
        <v>4.89635</v>
      </c>
      <c r="BF234" s="23" t="s">
        <v>101</v>
      </c>
      <c r="BG234" s="23" t="n">
        <v>2</v>
      </c>
      <c r="BH234" s="21" t="n">
        <v>0.3238076</v>
      </c>
      <c r="BI234" s="23" t="s">
        <v>80</v>
      </c>
      <c r="BJ234" s="21" t="n">
        <v>-4369</v>
      </c>
      <c r="BK234" s="23" t="n">
        <v>306.2514853</v>
      </c>
      <c r="BL234" s="23" t="s">
        <v>80</v>
      </c>
      <c r="BM234" s="23" t="n">
        <v>-4369</v>
      </c>
      <c r="BN234" s="21" t="n">
        <v>306.0233183</v>
      </c>
      <c r="BO234" s="19" t="s">
        <v>101</v>
      </c>
      <c r="BP234" s="21" t="n">
        <v>2</v>
      </c>
      <c r="BQ234" s="21" t="n">
        <v>0.113999999997759</v>
      </c>
      <c r="BR234" s="25" t="s">
        <v>101</v>
      </c>
      <c r="BS234" s="21" t="n">
        <v>2</v>
      </c>
      <c r="BT234" s="21" t="n">
        <v>1.4280329</v>
      </c>
      <c r="BU234" s="25" t="s">
        <v>101</v>
      </c>
      <c r="BV234" s="21" t="n">
        <v>2</v>
      </c>
      <c r="BW234" s="21" t="n">
        <v>0.6440615</v>
      </c>
      <c r="BX234" s="21" t="s">
        <v>101</v>
      </c>
      <c r="BY234" s="21" t="n">
        <v>2</v>
      </c>
      <c r="BZ234" s="21" t="n">
        <v>0.6693368</v>
      </c>
    </row>
    <row r="235" customFormat="false" ht="15" hidden="false" customHeight="false" outlineLevel="0" collapsed="false">
      <c r="A235" s="27" t="s">
        <v>317</v>
      </c>
      <c r="B235" s="19" t="n">
        <v>16</v>
      </c>
      <c r="C235" s="21" t="n">
        <v>8</v>
      </c>
      <c r="D235" s="19" t="n">
        <v>18</v>
      </c>
      <c r="E235" s="21" t="n">
        <v>12</v>
      </c>
      <c r="F235" s="19" t="n">
        <v>7</v>
      </c>
      <c r="G235" s="21" t="n">
        <v>6</v>
      </c>
      <c r="H235" s="21" t="n">
        <f aca="false">B235-PRODUCT(2,C235)</f>
        <v>0</v>
      </c>
      <c r="I235" s="21" t="n">
        <f aca="false">SUM(Table1[[#This Row],[B]],Table1[[#This Row],[Atomic Constraints]],Table1[[#This Row],[Soft Atomic Constraints]],Table1[[#This Row],[Disjunctive Constraints]],Table1[[#This Row],[Direct Successors]])</f>
        <v>51</v>
      </c>
      <c r="J235" s="19" t="s">
        <v>101</v>
      </c>
      <c r="K235" s="21" t="n">
        <v>2</v>
      </c>
      <c r="L235" s="21" t="n">
        <v>0.8165602</v>
      </c>
      <c r="M235" s="19" t="s">
        <v>101</v>
      </c>
      <c r="N235" s="21" t="n">
        <v>2</v>
      </c>
      <c r="O235" s="21" t="n">
        <v>0.7490433</v>
      </c>
      <c r="P235" s="19" t="s">
        <v>101</v>
      </c>
      <c r="Q235" s="21" t="n">
        <v>2</v>
      </c>
      <c r="R235" s="21" t="n">
        <v>0.127000000000407</v>
      </c>
      <c r="S235" s="19" t="s">
        <v>101</v>
      </c>
      <c r="T235" s="21" t="n">
        <v>2</v>
      </c>
      <c r="U235" s="21" t="n">
        <v>0.3880612</v>
      </c>
      <c r="V235" s="19" t="s">
        <v>101</v>
      </c>
      <c r="W235" s="21" t="n">
        <v>2</v>
      </c>
      <c r="X235" s="21" t="n">
        <v>0.365765</v>
      </c>
      <c r="Y235" s="23" t="s">
        <v>101</v>
      </c>
      <c r="Z235" s="23" t="n">
        <v>2</v>
      </c>
      <c r="AA235" s="21" t="n">
        <v>1.5079412</v>
      </c>
      <c r="AB235" s="23" t="s">
        <v>101</v>
      </c>
      <c r="AC235" s="23" t="n">
        <v>2</v>
      </c>
      <c r="AD235" s="21" t="n">
        <v>2.503059</v>
      </c>
      <c r="AE235" s="23" t="s">
        <v>101</v>
      </c>
      <c r="AF235" s="23" t="n">
        <v>2</v>
      </c>
      <c r="AG235" s="21" t="n">
        <v>0.3679157</v>
      </c>
      <c r="AH235" s="31" t="s">
        <v>81</v>
      </c>
      <c r="AI235" s="31" t="n">
        <v>2</v>
      </c>
      <c r="AJ235" s="31" t="n">
        <v>4.5004721</v>
      </c>
      <c r="AK235" s="31" t="s">
        <v>81</v>
      </c>
      <c r="AL235" s="31" t="n">
        <v>2</v>
      </c>
      <c r="AM235" s="31" t="n">
        <v>4.5550559</v>
      </c>
      <c r="AN235" s="31" t="s">
        <v>81</v>
      </c>
      <c r="AO235" s="31" t="n">
        <v>2</v>
      </c>
      <c r="AP235" s="31" t="n">
        <v>4.4957696</v>
      </c>
      <c r="AQ235" s="31" t="s">
        <v>81</v>
      </c>
      <c r="AR235" s="31" t="n">
        <v>2</v>
      </c>
      <c r="AS235" s="31" t="n">
        <v>4.8613823</v>
      </c>
      <c r="AT235" s="31" t="s">
        <v>81</v>
      </c>
      <c r="AU235" s="31" t="n">
        <v>2</v>
      </c>
      <c r="AV235" s="31" t="n">
        <v>5.0774761</v>
      </c>
      <c r="AW235" s="31" t="s">
        <v>81</v>
      </c>
      <c r="AX235" s="31" t="n">
        <v>2</v>
      </c>
      <c r="AY235" s="31" t="n">
        <v>5.0606212</v>
      </c>
      <c r="AZ235" s="23" t="s">
        <v>101</v>
      </c>
      <c r="BA235" s="23" t="n">
        <v>2</v>
      </c>
      <c r="BB235" s="21" t="n">
        <v>0.2465538</v>
      </c>
      <c r="BC235" s="19" t="s">
        <v>101</v>
      </c>
      <c r="BD235" s="21" t="n">
        <v>2</v>
      </c>
      <c r="BE235" s="23" t="n">
        <v>6.2206492</v>
      </c>
      <c r="BF235" s="23" t="s">
        <v>101</v>
      </c>
      <c r="BG235" s="23" t="n">
        <v>2</v>
      </c>
      <c r="BH235" s="21" t="n">
        <v>0.4326661</v>
      </c>
      <c r="BI235" s="23" t="s">
        <v>80</v>
      </c>
      <c r="BJ235" s="21" t="n">
        <v>-4369</v>
      </c>
      <c r="BK235" s="23" t="n">
        <v>306.0033201</v>
      </c>
      <c r="BL235" s="23" t="s">
        <v>80</v>
      </c>
      <c r="BM235" s="23" t="n">
        <v>-4369</v>
      </c>
      <c r="BN235" s="21" t="n">
        <v>305.978164</v>
      </c>
      <c r="BO235" s="19" t="s">
        <v>101</v>
      </c>
      <c r="BP235" s="21" t="n">
        <v>2</v>
      </c>
      <c r="BQ235" s="21" t="n">
        <v>0.13799999999901</v>
      </c>
      <c r="BR235" s="25" t="s">
        <v>101</v>
      </c>
      <c r="BS235" s="21" t="n">
        <v>2</v>
      </c>
      <c r="BT235" s="21" t="n">
        <v>1.4180517</v>
      </c>
      <c r="BU235" s="25" t="s">
        <v>101</v>
      </c>
      <c r="BV235" s="21" t="n">
        <v>2</v>
      </c>
      <c r="BW235" s="21" t="n">
        <v>0.6367563</v>
      </c>
      <c r="BX235" s="21" t="s">
        <v>101</v>
      </c>
      <c r="BY235" s="21" t="n">
        <v>2</v>
      </c>
      <c r="BZ235" s="21" t="n">
        <v>0.6579344</v>
      </c>
    </row>
    <row r="236" customFormat="false" ht="15" hidden="false" customHeight="false" outlineLevel="0" collapsed="false">
      <c r="A236" s="27" t="s">
        <v>318</v>
      </c>
      <c r="B236" s="19" t="n">
        <v>18</v>
      </c>
      <c r="C236" s="21" t="n">
        <v>9</v>
      </c>
      <c r="D236" s="19" t="n">
        <v>86</v>
      </c>
      <c r="E236" s="21" t="n">
        <v>9</v>
      </c>
      <c r="F236" s="19" t="n">
        <v>10</v>
      </c>
      <c r="G236" s="21" t="n">
        <v>0</v>
      </c>
      <c r="H236" s="21" t="n">
        <f aca="false">B236-PRODUCT(2,C236)</f>
        <v>0</v>
      </c>
      <c r="I236" s="21" t="n">
        <f aca="false">SUM(Table1[[#This Row],[B]],Table1[[#This Row],[Atomic Constraints]],Table1[[#This Row],[Soft Atomic Constraints]],Table1[[#This Row],[Disjunctive Constraints]],Table1[[#This Row],[Direct Successors]])</f>
        <v>114</v>
      </c>
      <c r="J236" s="19" t="s">
        <v>101</v>
      </c>
      <c r="K236" s="21" t="n">
        <v>31017</v>
      </c>
      <c r="L236" s="21" t="n">
        <v>0.7569525</v>
      </c>
      <c r="M236" s="19" t="s">
        <v>101</v>
      </c>
      <c r="N236" s="21" t="n">
        <v>31017</v>
      </c>
      <c r="O236" s="21" t="n">
        <v>0.8755899</v>
      </c>
      <c r="P236" s="19" t="s">
        <v>101</v>
      </c>
      <c r="Q236" s="21" t="n">
        <v>31017</v>
      </c>
      <c r="R236" s="21" t="n">
        <v>0.155999999999949</v>
      </c>
      <c r="S236" s="19" t="s">
        <v>101</v>
      </c>
      <c r="T236" s="21" t="n">
        <v>31017</v>
      </c>
      <c r="U236" s="21" t="n">
        <v>0.3976162</v>
      </c>
      <c r="V236" s="19" t="s">
        <v>101</v>
      </c>
      <c r="W236" s="21" t="n">
        <v>31017</v>
      </c>
      <c r="X236" s="21" t="n">
        <v>0.3847665</v>
      </c>
      <c r="Y236" s="23" t="s">
        <v>101</v>
      </c>
      <c r="Z236" s="23" t="n">
        <v>31017</v>
      </c>
      <c r="AA236" s="21" t="n">
        <v>0.7524385</v>
      </c>
      <c r="AB236" s="23" t="s">
        <v>101</v>
      </c>
      <c r="AC236" s="23" t="n">
        <v>31017</v>
      </c>
      <c r="AD236" s="21" t="n">
        <v>2.0324941</v>
      </c>
      <c r="AE236" s="23" t="s">
        <v>101</v>
      </c>
      <c r="AF236" s="23" t="n">
        <v>31017</v>
      </c>
      <c r="AG236" s="21" t="n">
        <v>0.4787194</v>
      </c>
      <c r="AH236" s="31" t="s">
        <v>81</v>
      </c>
      <c r="AI236" s="31" t="n">
        <v>31017</v>
      </c>
      <c r="AJ236" s="31" t="n">
        <v>5.9732089</v>
      </c>
      <c r="AK236" s="31" t="s">
        <v>81</v>
      </c>
      <c r="AL236" s="31" t="n">
        <v>31017</v>
      </c>
      <c r="AM236" s="31" t="n">
        <v>6.3339786</v>
      </c>
      <c r="AN236" s="31" t="s">
        <v>81</v>
      </c>
      <c r="AO236" s="31" t="n">
        <v>31017</v>
      </c>
      <c r="AP236" s="31" t="n">
        <v>7.1951788</v>
      </c>
      <c r="AQ236" s="31" t="s">
        <v>81</v>
      </c>
      <c r="AR236" s="31" t="n">
        <v>31017</v>
      </c>
      <c r="AS236" s="31" t="n">
        <v>5.6472249</v>
      </c>
      <c r="AT236" s="31" t="s">
        <v>81</v>
      </c>
      <c r="AU236" s="31" t="n">
        <v>31017</v>
      </c>
      <c r="AV236" s="31" t="n">
        <v>5.6539952</v>
      </c>
      <c r="AW236" s="31" t="s">
        <v>81</v>
      </c>
      <c r="AX236" s="31" t="n">
        <v>31017</v>
      </c>
      <c r="AY236" s="31" t="n">
        <v>5.6494389</v>
      </c>
      <c r="AZ236" s="23" t="s">
        <v>101</v>
      </c>
      <c r="BA236" s="23" t="n">
        <v>31017</v>
      </c>
      <c r="BB236" s="21" t="n">
        <v>1.296719</v>
      </c>
      <c r="BC236" s="19" t="s">
        <v>101</v>
      </c>
      <c r="BD236" s="21" t="n">
        <v>31017</v>
      </c>
      <c r="BE236" s="23" t="n">
        <v>5.2322189</v>
      </c>
      <c r="BF236" s="23" t="s">
        <v>101</v>
      </c>
      <c r="BG236" s="23" t="n">
        <v>31017</v>
      </c>
      <c r="BH236" s="21" t="n">
        <v>1.2230712</v>
      </c>
      <c r="BI236" s="23" t="s">
        <v>80</v>
      </c>
      <c r="BJ236" s="21" t="n">
        <v>-6175</v>
      </c>
      <c r="BK236" s="23" t="n">
        <v>306.0197061</v>
      </c>
      <c r="BL236" s="23" t="s">
        <v>80</v>
      </c>
      <c r="BM236" s="23" t="n">
        <v>-6175</v>
      </c>
      <c r="BN236" s="21" t="n">
        <v>306.0400578</v>
      </c>
      <c r="BO236" s="19" t="s">
        <v>101</v>
      </c>
      <c r="BP236" s="21" t="n">
        <v>31017</v>
      </c>
      <c r="BQ236" s="21" t="n">
        <v>0.15099999999984</v>
      </c>
      <c r="BR236" s="25" t="s">
        <v>101</v>
      </c>
      <c r="BS236" s="21" t="n">
        <v>31017</v>
      </c>
      <c r="BT236" s="21" t="n">
        <v>0.7444433</v>
      </c>
      <c r="BU236" s="25" t="s">
        <v>101</v>
      </c>
      <c r="BV236" s="21" t="n">
        <v>31017</v>
      </c>
      <c r="BW236" s="21" t="n">
        <v>0.5913294</v>
      </c>
      <c r="BX236" s="21" t="s">
        <v>101</v>
      </c>
      <c r="BY236" s="21" t="n">
        <v>31017</v>
      </c>
      <c r="BZ236" s="21" t="n">
        <v>0.6544841</v>
      </c>
    </row>
    <row r="237" customFormat="false" ht="15" hidden="false" customHeight="false" outlineLevel="0" collapsed="false">
      <c r="A237" s="27" t="s">
        <v>319</v>
      </c>
      <c r="B237" s="19" t="n">
        <v>16</v>
      </c>
      <c r="C237" s="21" t="n">
        <v>8</v>
      </c>
      <c r="D237" s="19" t="n">
        <v>34</v>
      </c>
      <c r="E237" s="21" t="n">
        <v>9</v>
      </c>
      <c r="F237" s="19" t="n">
        <v>15</v>
      </c>
      <c r="G237" s="21" t="n">
        <v>4</v>
      </c>
      <c r="H237" s="21" t="n">
        <f aca="false">B237-PRODUCT(2,C237)</f>
        <v>0</v>
      </c>
      <c r="I237" s="21" t="n">
        <f aca="false">SUM(Table1[[#This Row],[B]],Table1[[#This Row],[Atomic Constraints]],Table1[[#This Row],[Soft Atomic Constraints]],Table1[[#This Row],[Disjunctive Constraints]],Table1[[#This Row],[Direct Successors]])</f>
        <v>70</v>
      </c>
      <c r="J237" s="19" t="s">
        <v>101</v>
      </c>
      <c r="K237" s="21" t="n">
        <v>0</v>
      </c>
      <c r="L237" s="21" t="n">
        <v>0.7696974</v>
      </c>
      <c r="M237" s="19" t="s">
        <v>101</v>
      </c>
      <c r="N237" s="21" t="n">
        <v>0</v>
      </c>
      <c r="O237" s="21" t="n">
        <v>0.7279173</v>
      </c>
      <c r="P237" s="19" t="s">
        <v>101</v>
      </c>
      <c r="Q237" s="21" t="n">
        <v>0</v>
      </c>
      <c r="R237" s="21" t="n">
        <v>0.118999999998778</v>
      </c>
      <c r="S237" s="19" t="s">
        <v>101</v>
      </c>
      <c r="T237" s="21" t="n">
        <v>0</v>
      </c>
      <c r="U237" s="21" t="n">
        <v>0.304833</v>
      </c>
      <c r="V237" s="19" t="s">
        <v>101</v>
      </c>
      <c r="W237" s="21" t="n">
        <v>0</v>
      </c>
      <c r="X237" s="21" t="n">
        <v>0.2774423</v>
      </c>
      <c r="Y237" s="23" t="s">
        <v>101</v>
      </c>
      <c r="Z237" s="23" t="n">
        <v>0</v>
      </c>
      <c r="AA237" s="21" t="n">
        <v>0.2720288</v>
      </c>
      <c r="AB237" s="23" t="s">
        <v>101</v>
      </c>
      <c r="AC237" s="23" t="n">
        <v>0</v>
      </c>
      <c r="AD237" s="21" t="n">
        <v>1.6138601</v>
      </c>
      <c r="AE237" s="23" t="s">
        <v>101</v>
      </c>
      <c r="AF237" s="23" t="n">
        <v>0</v>
      </c>
      <c r="AG237" s="21" t="n">
        <v>0.2868096</v>
      </c>
      <c r="AH237" s="31" t="s">
        <v>81</v>
      </c>
      <c r="AI237" s="31" t="n">
        <v>0</v>
      </c>
      <c r="AJ237" s="31" t="n">
        <v>2.8454402</v>
      </c>
      <c r="AK237" s="31" t="s">
        <v>81</v>
      </c>
      <c r="AL237" s="31" t="n">
        <v>0</v>
      </c>
      <c r="AM237" s="31" t="n">
        <v>2.8770274</v>
      </c>
      <c r="AN237" s="31" t="s">
        <v>81</v>
      </c>
      <c r="AO237" s="31" t="n">
        <v>0</v>
      </c>
      <c r="AP237" s="31" t="n">
        <v>3.3231259</v>
      </c>
      <c r="AQ237" s="31" t="s">
        <v>81</v>
      </c>
      <c r="AR237" s="31" t="n">
        <v>0</v>
      </c>
      <c r="AS237" s="31" t="n">
        <v>2.019341</v>
      </c>
      <c r="AT237" s="31" t="s">
        <v>81</v>
      </c>
      <c r="AU237" s="31" t="n">
        <v>0</v>
      </c>
      <c r="AV237" s="31" t="n">
        <v>2.0081352</v>
      </c>
      <c r="AW237" s="31" t="s">
        <v>81</v>
      </c>
      <c r="AX237" s="31" t="n">
        <v>0</v>
      </c>
      <c r="AY237" s="31" t="n">
        <v>2.0294828</v>
      </c>
      <c r="AZ237" s="23" t="s">
        <v>101</v>
      </c>
      <c r="BA237" s="23" t="n">
        <v>0</v>
      </c>
      <c r="BB237" s="21" t="n">
        <v>0.2181287</v>
      </c>
      <c r="BC237" s="19" t="s">
        <v>101</v>
      </c>
      <c r="BD237" s="21" t="n">
        <v>0</v>
      </c>
      <c r="BE237" s="23" t="n">
        <v>0.5762081</v>
      </c>
      <c r="BF237" s="23" t="s">
        <v>101</v>
      </c>
      <c r="BG237" s="23" t="n">
        <v>0</v>
      </c>
      <c r="BH237" s="21" t="n">
        <v>0.2958638</v>
      </c>
      <c r="BI237" s="23" t="s">
        <v>80</v>
      </c>
      <c r="BJ237" s="21" t="n">
        <v>-4369</v>
      </c>
      <c r="BK237" s="23" t="n">
        <v>306.0184079</v>
      </c>
      <c r="BL237" s="23" t="s">
        <v>80</v>
      </c>
      <c r="BM237" s="23" t="n">
        <v>-4369</v>
      </c>
      <c r="BN237" s="21" t="n">
        <v>306.0171562</v>
      </c>
      <c r="BO237" s="19" t="s">
        <v>101</v>
      </c>
      <c r="BP237" s="21" t="n">
        <v>0</v>
      </c>
      <c r="BQ237" s="21" t="n">
        <v>0.111000000000786</v>
      </c>
      <c r="BR237" s="25" t="s">
        <v>101</v>
      </c>
      <c r="BS237" s="21" t="n">
        <v>0</v>
      </c>
      <c r="BT237" s="21" t="n">
        <v>0.7102452</v>
      </c>
      <c r="BU237" s="25" t="s">
        <v>101</v>
      </c>
      <c r="BV237" s="21" t="n">
        <v>0</v>
      </c>
      <c r="BW237" s="21" t="n">
        <v>0.556053</v>
      </c>
      <c r="BX237" s="21" t="s">
        <v>101</v>
      </c>
      <c r="BY237" s="21" t="n">
        <v>0</v>
      </c>
      <c r="BZ237" s="21" t="n">
        <v>0.6496677</v>
      </c>
    </row>
    <row r="238" customFormat="false" ht="15" hidden="false" customHeight="false" outlineLevel="0" collapsed="false">
      <c r="A238" s="27" t="s">
        <v>320</v>
      </c>
      <c r="B238" s="19" t="n">
        <v>16</v>
      </c>
      <c r="C238" s="21" t="n">
        <v>8</v>
      </c>
      <c r="D238" s="19" t="n">
        <v>24</v>
      </c>
      <c r="E238" s="21" t="n">
        <v>12</v>
      </c>
      <c r="F238" s="19" t="n">
        <v>8</v>
      </c>
      <c r="G238" s="21" t="n">
        <v>6</v>
      </c>
      <c r="H238" s="21" t="n">
        <f aca="false">B238-PRODUCT(2,C238)</f>
        <v>0</v>
      </c>
      <c r="I238" s="21" t="n">
        <f aca="false">SUM(Table1[[#This Row],[B]],Table1[[#This Row],[Atomic Constraints]],Table1[[#This Row],[Soft Atomic Constraints]],Table1[[#This Row],[Disjunctive Constraints]],Table1[[#This Row],[Direct Successors]])</f>
        <v>58</v>
      </c>
      <c r="J238" s="19" t="s">
        <v>101</v>
      </c>
      <c r="K238" s="21" t="n">
        <v>1</v>
      </c>
      <c r="L238" s="21" t="n">
        <v>0.7565469</v>
      </c>
      <c r="M238" s="19" t="s">
        <v>101</v>
      </c>
      <c r="N238" s="21" t="n">
        <v>1</v>
      </c>
      <c r="O238" s="21" t="n">
        <v>0.7467092</v>
      </c>
      <c r="P238" s="19" t="s">
        <v>101</v>
      </c>
      <c r="Q238" s="21" t="n">
        <v>1</v>
      </c>
      <c r="R238" s="21" t="n">
        <v>0.132000000001426</v>
      </c>
      <c r="S238" s="19" t="s">
        <v>101</v>
      </c>
      <c r="T238" s="21" t="n">
        <v>1</v>
      </c>
      <c r="U238" s="21" t="n">
        <v>0.3205483</v>
      </c>
      <c r="V238" s="19" t="s">
        <v>101</v>
      </c>
      <c r="W238" s="21" t="n">
        <v>1</v>
      </c>
      <c r="X238" s="21" t="n">
        <v>0.4755931</v>
      </c>
      <c r="Y238" s="23" t="s">
        <v>101</v>
      </c>
      <c r="Z238" s="23" t="n">
        <v>1</v>
      </c>
      <c r="AA238" s="21" t="n">
        <v>0.7782258</v>
      </c>
      <c r="AB238" s="23" t="s">
        <v>101</v>
      </c>
      <c r="AC238" s="23" t="n">
        <v>1</v>
      </c>
      <c r="AD238" s="21" t="n">
        <v>2.0854493</v>
      </c>
      <c r="AE238" s="23" t="s">
        <v>101</v>
      </c>
      <c r="AF238" s="23" t="n">
        <v>1</v>
      </c>
      <c r="AG238" s="21" t="n">
        <v>0.3080893</v>
      </c>
      <c r="AH238" s="31" t="s">
        <v>81</v>
      </c>
      <c r="AI238" s="31" t="n">
        <v>1</v>
      </c>
      <c r="AJ238" s="31" t="n">
        <v>3.2137446</v>
      </c>
      <c r="AK238" s="31" t="s">
        <v>81</v>
      </c>
      <c r="AL238" s="31" t="n">
        <v>1</v>
      </c>
      <c r="AM238" s="31" t="n">
        <v>3.2546032</v>
      </c>
      <c r="AN238" s="31" t="s">
        <v>81</v>
      </c>
      <c r="AO238" s="31" t="n">
        <v>1</v>
      </c>
      <c r="AP238" s="31" t="n">
        <v>3.8619849</v>
      </c>
      <c r="AQ238" s="31" t="s">
        <v>81</v>
      </c>
      <c r="AR238" s="31" t="n">
        <v>1</v>
      </c>
      <c r="AS238" s="31" t="n">
        <v>2.3468859</v>
      </c>
      <c r="AT238" s="31" t="s">
        <v>81</v>
      </c>
      <c r="AU238" s="31" t="n">
        <v>1</v>
      </c>
      <c r="AV238" s="31" t="n">
        <v>2.282997</v>
      </c>
      <c r="AW238" s="31" t="s">
        <v>81</v>
      </c>
      <c r="AX238" s="31" t="n">
        <v>1</v>
      </c>
      <c r="AY238" s="31" t="n">
        <v>2.3777447</v>
      </c>
      <c r="AZ238" s="23" t="s">
        <v>101</v>
      </c>
      <c r="BA238" s="23" t="n">
        <v>1</v>
      </c>
      <c r="BB238" s="21" t="n">
        <v>0.4268425</v>
      </c>
      <c r="BC238" s="19" t="s">
        <v>101</v>
      </c>
      <c r="BD238" s="21" t="n">
        <v>1</v>
      </c>
      <c r="BE238" s="23" t="n">
        <v>2.3000508</v>
      </c>
      <c r="BF238" s="23" t="s">
        <v>101</v>
      </c>
      <c r="BG238" s="23" t="n">
        <v>1</v>
      </c>
      <c r="BH238" s="21" t="n">
        <v>0.3135715</v>
      </c>
      <c r="BI238" s="23" t="s">
        <v>80</v>
      </c>
      <c r="BJ238" s="21" t="n">
        <v>-4369</v>
      </c>
      <c r="BK238" s="23" t="n">
        <v>306.0198825</v>
      </c>
      <c r="BL238" s="23" t="s">
        <v>80</v>
      </c>
      <c r="BM238" s="23" t="n">
        <v>-4369</v>
      </c>
      <c r="BN238" s="21" t="n">
        <v>306.0138765</v>
      </c>
      <c r="BO238" s="19" t="s">
        <v>101</v>
      </c>
      <c r="BP238" s="21" t="n">
        <v>1</v>
      </c>
      <c r="BQ238" s="21" t="n">
        <v>0.120999999999185</v>
      </c>
      <c r="BR238" s="25" t="s">
        <v>101</v>
      </c>
      <c r="BS238" s="21" t="n">
        <v>1</v>
      </c>
      <c r="BT238" s="21" t="n">
        <v>0.8152534</v>
      </c>
      <c r="BU238" s="25" t="s">
        <v>101</v>
      </c>
      <c r="BV238" s="21" t="n">
        <v>1</v>
      </c>
      <c r="BW238" s="21" t="n">
        <v>0.6288375</v>
      </c>
      <c r="BX238" s="21" t="s">
        <v>101</v>
      </c>
      <c r="BY238" s="21" t="n">
        <v>1</v>
      </c>
      <c r="BZ238" s="21" t="n">
        <v>0.621245</v>
      </c>
    </row>
    <row r="239" customFormat="false" ht="15" hidden="false" customHeight="false" outlineLevel="0" collapsed="false">
      <c r="A239" s="27" t="s">
        <v>321</v>
      </c>
      <c r="B239" s="19" t="n">
        <v>16</v>
      </c>
      <c r="C239" s="21" t="n">
        <v>8</v>
      </c>
      <c r="D239" s="19" t="n">
        <v>22</v>
      </c>
      <c r="E239" s="29" t="n">
        <v>10</v>
      </c>
      <c r="F239" s="30" t="n">
        <v>12</v>
      </c>
      <c r="G239" s="29" t="n">
        <v>8</v>
      </c>
      <c r="H239" s="21" t="n">
        <f aca="false">B239-PRODUCT(2,C239)</f>
        <v>0</v>
      </c>
      <c r="I239" s="21" t="n">
        <f aca="false">SUM(Table1[[#This Row],[B]],Table1[[#This Row],[Atomic Constraints]],Table1[[#This Row],[Soft Atomic Constraints]],Table1[[#This Row],[Disjunctive Constraints]],Table1[[#This Row],[Direct Successors]])</f>
        <v>60</v>
      </c>
      <c r="J239" s="19" t="s">
        <v>101</v>
      </c>
      <c r="K239" s="21" t="n">
        <v>0</v>
      </c>
      <c r="L239" s="21" t="n">
        <v>0.7555135</v>
      </c>
      <c r="M239" s="19" t="s">
        <v>101</v>
      </c>
      <c r="N239" s="21" t="n">
        <v>0</v>
      </c>
      <c r="O239" s="21" t="n">
        <v>0.7380755</v>
      </c>
      <c r="P239" s="19" t="s">
        <v>101</v>
      </c>
      <c r="Q239" s="21" t="n">
        <v>0</v>
      </c>
      <c r="R239" s="21" t="n">
        <v>0.108000000000001</v>
      </c>
      <c r="S239" s="19" t="s">
        <v>101</v>
      </c>
      <c r="T239" s="21" t="n">
        <v>0</v>
      </c>
      <c r="U239" s="21" t="n">
        <v>0.2828239</v>
      </c>
      <c r="V239" s="19" t="s">
        <v>101</v>
      </c>
      <c r="W239" s="21" t="n">
        <v>0</v>
      </c>
      <c r="X239" s="21" t="n">
        <v>0.2801962</v>
      </c>
      <c r="Y239" s="23" t="s">
        <v>101</v>
      </c>
      <c r="Z239" s="23" t="n">
        <v>0</v>
      </c>
      <c r="AA239" s="21" t="n">
        <v>0.3516129</v>
      </c>
      <c r="AB239" s="23" t="s">
        <v>101</v>
      </c>
      <c r="AC239" s="23" t="n">
        <v>0</v>
      </c>
      <c r="AD239" s="21" t="n">
        <v>2.0778815</v>
      </c>
      <c r="AE239" s="23" t="s">
        <v>101</v>
      </c>
      <c r="AF239" s="23" t="n">
        <v>0</v>
      </c>
      <c r="AG239" s="21" t="n">
        <v>0.2950678</v>
      </c>
      <c r="AH239" s="31" t="s">
        <v>81</v>
      </c>
      <c r="AI239" s="31" t="n">
        <v>0</v>
      </c>
      <c r="AJ239" s="31" t="n">
        <v>3.309424</v>
      </c>
      <c r="AK239" s="31" t="s">
        <v>81</v>
      </c>
      <c r="AL239" s="31" t="n">
        <v>0</v>
      </c>
      <c r="AM239" s="31" t="n">
        <v>3.3697039</v>
      </c>
      <c r="AN239" s="31" t="s">
        <v>81</v>
      </c>
      <c r="AO239" s="31" t="n">
        <v>0</v>
      </c>
      <c r="AP239" s="31" t="n">
        <v>3.3662848</v>
      </c>
      <c r="AQ239" s="31" t="s">
        <v>81</v>
      </c>
      <c r="AR239" s="31" t="n">
        <v>0</v>
      </c>
      <c r="AS239" s="31" t="n">
        <v>2.5961797</v>
      </c>
      <c r="AT239" s="31" t="s">
        <v>81</v>
      </c>
      <c r="AU239" s="31" t="n">
        <v>0</v>
      </c>
      <c r="AV239" s="31" t="n">
        <v>2.6216918</v>
      </c>
      <c r="AW239" s="31" t="s">
        <v>81</v>
      </c>
      <c r="AX239" s="31" t="n">
        <v>0</v>
      </c>
      <c r="AY239" s="31" t="n">
        <v>2.6001053</v>
      </c>
      <c r="AZ239" s="23" t="s">
        <v>101</v>
      </c>
      <c r="BA239" s="23" t="n">
        <v>0</v>
      </c>
      <c r="BB239" s="21" t="n">
        <v>0.3084462</v>
      </c>
      <c r="BC239" s="19" t="s">
        <v>101</v>
      </c>
      <c r="BD239" s="21" t="n">
        <v>0</v>
      </c>
      <c r="BE239" s="23" t="n">
        <v>1.4677333</v>
      </c>
      <c r="BF239" s="23" t="s">
        <v>101</v>
      </c>
      <c r="BG239" s="23" t="n">
        <v>0</v>
      </c>
      <c r="BH239" s="21" t="n">
        <v>0.4361548</v>
      </c>
      <c r="BI239" s="23" t="s">
        <v>80</v>
      </c>
      <c r="BJ239" s="21" t="n">
        <v>-4369</v>
      </c>
      <c r="BK239" s="23" t="n">
        <v>305.8871799</v>
      </c>
      <c r="BL239" s="23" t="s">
        <v>80</v>
      </c>
      <c r="BM239" s="23" t="n">
        <v>-4369</v>
      </c>
      <c r="BN239" s="21" t="n">
        <v>306.1194081</v>
      </c>
      <c r="BO239" s="19" t="s">
        <v>101</v>
      </c>
      <c r="BP239" s="21" t="n">
        <v>0</v>
      </c>
      <c r="BQ239" s="21" t="n">
        <v>0.109999999999999</v>
      </c>
      <c r="BR239" s="25" t="s">
        <v>101</v>
      </c>
      <c r="BS239" s="21" t="n">
        <v>0</v>
      </c>
      <c r="BT239" s="21" t="n">
        <v>0.6984374</v>
      </c>
      <c r="BU239" s="25" t="s">
        <v>101</v>
      </c>
      <c r="BV239" s="21" t="n">
        <v>0</v>
      </c>
      <c r="BW239" s="21" t="n">
        <v>0.6926997</v>
      </c>
      <c r="BX239" s="21" t="s">
        <v>101</v>
      </c>
      <c r="BY239" s="21" t="n">
        <v>0</v>
      </c>
      <c r="BZ239" s="21" t="n">
        <v>0.5657295</v>
      </c>
    </row>
    <row r="240" customFormat="false" ht="15" hidden="false" customHeight="false" outlineLevel="0" collapsed="false">
      <c r="A240" s="27" t="s">
        <v>322</v>
      </c>
      <c r="B240" s="19" t="n">
        <v>14</v>
      </c>
      <c r="C240" s="21" t="n">
        <v>7</v>
      </c>
      <c r="D240" s="19" t="n">
        <v>9</v>
      </c>
      <c r="E240" s="21" t="n">
        <v>10</v>
      </c>
      <c r="F240" s="19" t="n">
        <v>4</v>
      </c>
      <c r="G240" s="21" t="n">
        <v>0</v>
      </c>
      <c r="H240" s="21" t="n">
        <f aca="false">B240-PRODUCT(2,C240)</f>
        <v>0</v>
      </c>
      <c r="I240" s="21" t="n">
        <f aca="false">SUM(Table1[[#This Row],[B]],Table1[[#This Row],[Atomic Constraints]],Table1[[#This Row],[Soft Atomic Constraints]],Table1[[#This Row],[Disjunctive Constraints]],Table1[[#This Row],[Direct Successors]])</f>
        <v>30</v>
      </c>
      <c r="J240" s="19" t="s">
        <v>101</v>
      </c>
      <c r="K240" s="21" t="n">
        <v>1</v>
      </c>
      <c r="L240" s="21" t="n">
        <v>0.7143833</v>
      </c>
      <c r="M240" s="19" t="s">
        <v>101</v>
      </c>
      <c r="N240" s="21" t="n">
        <v>1</v>
      </c>
      <c r="O240" s="21" t="n">
        <v>0.7086948</v>
      </c>
      <c r="P240" s="19" t="s">
        <v>101</v>
      </c>
      <c r="Q240" s="21" t="n">
        <v>1</v>
      </c>
      <c r="R240" s="21" t="n">
        <v>0.0850000000027649</v>
      </c>
      <c r="S240" s="19" t="s">
        <v>101</v>
      </c>
      <c r="T240" s="21" t="n">
        <v>1</v>
      </c>
      <c r="U240" s="21" t="n">
        <v>0.2700432</v>
      </c>
      <c r="V240" s="19" t="s">
        <v>101</v>
      </c>
      <c r="W240" s="21" t="n">
        <v>1</v>
      </c>
      <c r="X240" s="21" t="n">
        <v>0.289814</v>
      </c>
      <c r="Y240" s="23" t="s">
        <v>101</v>
      </c>
      <c r="Z240" s="23" t="n">
        <v>1</v>
      </c>
      <c r="AA240" s="21" t="n">
        <v>0.5419024</v>
      </c>
      <c r="AB240" s="23" t="s">
        <v>101</v>
      </c>
      <c r="AC240" s="23" t="n">
        <v>1</v>
      </c>
      <c r="AD240" s="21" t="n">
        <v>1.7035251</v>
      </c>
      <c r="AE240" s="23" t="s">
        <v>101</v>
      </c>
      <c r="AF240" s="23" t="n">
        <v>1</v>
      </c>
      <c r="AG240" s="21" t="n">
        <v>0.2935034</v>
      </c>
      <c r="AH240" s="31" t="s">
        <v>81</v>
      </c>
      <c r="AI240" s="31" t="n">
        <v>1</v>
      </c>
      <c r="AJ240" s="31" t="n">
        <v>2.4506308</v>
      </c>
      <c r="AK240" s="31" t="s">
        <v>81</v>
      </c>
      <c r="AL240" s="31" t="n">
        <v>1</v>
      </c>
      <c r="AM240" s="31" t="n">
        <v>2.4524669</v>
      </c>
      <c r="AN240" s="31" t="s">
        <v>81</v>
      </c>
      <c r="AO240" s="31" t="n">
        <v>1</v>
      </c>
      <c r="AP240" s="31" t="n">
        <v>2.8005341</v>
      </c>
      <c r="AQ240" s="31" t="s">
        <v>81</v>
      </c>
      <c r="AR240" s="31" t="n">
        <v>1</v>
      </c>
      <c r="AS240" s="31" t="n">
        <v>2.143718</v>
      </c>
      <c r="AT240" s="31" t="s">
        <v>81</v>
      </c>
      <c r="AU240" s="31" t="n">
        <v>1</v>
      </c>
      <c r="AV240" s="31" t="n">
        <v>2.2273412</v>
      </c>
      <c r="AW240" s="31" t="s">
        <v>81</v>
      </c>
      <c r="AX240" s="31" t="n">
        <v>1</v>
      </c>
      <c r="AY240" s="31" t="n">
        <v>2.2684509</v>
      </c>
      <c r="AZ240" s="23" t="s">
        <v>101</v>
      </c>
      <c r="BA240" s="23" t="n">
        <v>1</v>
      </c>
      <c r="BB240" s="21" t="n">
        <v>0.2709565</v>
      </c>
      <c r="BC240" s="19" t="s">
        <v>101</v>
      </c>
      <c r="BD240" s="21" t="n">
        <v>1</v>
      </c>
      <c r="BE240" s="23" t="n">
        <v>3.5922568</v>
      </c>
      <c r="BF240" s="23" t="s">
        <v>101</v>
      </c>
      <c r="BG240" s="23" t="n">
        <v>1</v>
      </c>
      <c r="BH240" s="21" t="n">
        <v>0.2936249</v>
      </c>
      <c r="BI240" s="23" t="s">
        <v>80</v>
      </c>
      <c r="BJ240" s="21" t="n">
        <v>-2955</v>
      </c>
      <c r="BK240" s="23" t="n">
        <v>306.0281573</v>
      </c>
      <c r="BL240" s="23" t="s">
        <v>80</v>
      </c>
      <c r="BM240" s="23" t="n">
        <v>-2955</v>
      </c>
      <c r="BN240" s="21" t="n">
        <v>306.075045</v>
      </c>
      <c r="BO240" s="19" t="s">
        <v>101</v>
      </c>
      <c r="BP240" s="21" t="n">
        <v>1</v>
      </c>
      <c r="BQ240" s="21" t="n">
        <v>0.0930000000007567</v>
      </c>
      <c r="BR240" s="25" t="s">
        <v>101</v>
      </c>
      <c r="BS240" s="21" t="n">
        <v>1</v>
      </c>
      <c r="BT240" s="21" t="n">
        <v>0.7128608</v>
      </c>
      <c r="BU240" s="25" t="s">
        <v>101</v>
      </c>
      <c r="BV240" s="21" t="n">
        <v>1</v>
      </c>
      <c r="BW240" s="21" t="n">
        <v>0.5353902</v>
      </c>
      <c r="BX240" s="21" t="s">
        <v>101</v>
      </c>
      <c r="BY240" s="21" t="n">
        <v>1</v>
      </c>
      <c r="BZ240" s="21" t="n">
        <v>0.540609</v>
      </c>
    </row>
    <row r="241" customFormat="false" ht="13.8" hidden="false" customHeight="false" outlineLevel="0" collapsed="false">
      <c r="A241" s="32" t="s">
        <v>323</v>
      </c>
      <c r="B241" s="19" t="n">
        <v>20</v>
      </c>
      <c r="C241" s="21" t="n">
        <v>10</v>
      </c>
      <c r="D241" s="19" t="n">
        <v>12</v>
      </c>
      <c r="E241" s="21" t="n">
        <v>17</v>
      </c>
      <c r="F241" s="19" t="n">
        <v>9</v>
      </c>
      <c r="G241" s="21" t="n">
        <v>16</v>
      </c>
      <c r="H241" s="21" t="n">
        <f aca="false">B241-PRODUCT(2,C241)</f>
        <v>0</v>
      </c>
      <c r="I241" s="21" t="n">
        <f aca="false">SUM(Table1[[#This Row],[B]],Table1[[#This Row],[Atomic Constraints]],Table1[[#This Row],[Soft Atomic Constraints]],Table1[[#This Row],[Disjunctive Constraints]],Table1[[#This Row],[Direct Successors]])</f>
        <v>64</v>
      </c>
      <c r="J241" s="19" t="s">
        <v>224</v>
      </c>
      <c r="K241" s="21" t="n">
        <v>-8421</v>
      </c>
      <c r="L241" s="21" t="n">
        <v>0.807002</v>
      </c>
      <c r="M241" s="19" t="s">
        <v>224</v>
      </c>
      <c r="N241" s="21" t="n">
        <v>-8421</v>
      </c>
      <c r="O241" s="21" t="n">
        <v>0.779759</v>
      </c>
      <c r="P241" s="19" t="s">
        <v>224</v>
      </c>
      <c r="Q241" s="21" t="n">
        <v>-8421</v>
      </c>
      <c r="R241" s="21" t="n">
        <v>1.0460000000021</v>
      </c>
      <c r="S241" s="19" t="s">
        <v>224</v>
      </c>
      <c r="T241" s="21" t="n">
        <v>-8421</v>
      </c>
      <c r="U241" s="21" t="n">
        <v>0.4808121</v>
      </c>
      <c r="V241" s="19" t="s">
        <v>224</v>
      </c>
      <c r="W241" s="21" t="n">
        <v>-8421</v>
      </c>
      <c r="X241" s="21" t="n">
        <v>0.3254026</v>
      </c>
      <c r="Y241" s="23" t="s">
        <v>95</v>
      </c>
      <c r="Z241" s="23" t="n">
        <v>-8421</v>
      </c>
      <c r="AA241" s="21" t="n">
        <v>0.716202</v>
      </c>
      <c r="AB241" s="23" t="s">
        <v>224</v>
      </c>
      <c r="AC241" s="23" t="n">
        <v>-8421</v>
      </c>
      <c r="AD241" s="21" t="n">
        <v>0.8181949</v>
      </c>
      <c r="AE241" s="23" t="s">
        <v>224</v>
      </c>
      <c r="AF241" s="23" t="n">
        <v>-8421</v>
      </c>
      <c r="AG241" s="21" t="n">
        <v>0.2871745</v>
      </c>
      <c r="AH241" s="19" t="s">
        <v>224</v>
      </c>
      <c r="AI241" s="21" t="n">
        <v>-8421</v>
      </c>
      <c r="AJ241" s="21" t="n">
        <v>1.2516108</v>
      </c>
      <c r="AK241" s="23" t="s">
        <v>224</v>
      </c>
      <c r="AL241" s="23" t="n">
        <v>-8421</v>
      </c>
      <c r="AM241" s="21" t="n">
        <v>1.2416038</v>
      </c>
      <c r="AN241" s="19" t="s">
        <v>224</v>
      </c>
      <c r="AO241" s="21" t="n">
        <v>-8421</v>
      </c>
      <c r="AP241" s="23" t="n">
        <v>1.4169972</v>
      </c>
      <c r="AQ241" s="23" t="s">
        <v>224</v>
      </c>
      <c r="AR241" s="23" t="n">
        <v>-8421</v>
      </c>
      <c r="AS241" s="21" t="n">
        <v>1.0094962</v>
      </c>
      <c r="AT241" s="19" t="s">
        <v>224</v>
      </c>
      <c r="AU241" s="21" t="n">
        <v>-8421</v>
      </c>
      <c r="AV241" s="23" t="n">
        <v>0.9911016</v>
      </c>
      <c r="AW241" s="23" t="s">
        <v>224</v>
      </c>
      <c r="AX241" s="23" t="n">
        <v>-8421</v>
      </c>
      <c r="AY241" s="21" t="n">
        <v>1.044813</v>
      </c>
      <c r="AZ241" s="23" t="s">
        <v>224</v>
      </c>
      <c r="BA241" s="23" t="n">
        <v>-8421</v>
      </c>
      <c r="BB241" s="21" t="n">
        <v>1.7410964</v>
      </c>
      <c r="BC241" s="19" t="s">
        <v>224</v>
      </c>
      <c r="BD241" s="21" t="n">
        <v>-8421</v>
      </c>
      <c r="BE241" s="23" t="n">
        <v>1.4606519</v>
      </c>
      <c r="BF241" s="23" t="s">
        <v>224</v>
      </c>
      <c r="BG241" s="23" t="n">
        <v>-8421</v>
      </c>
      <c r="BH241" s="21" t="n">
        <v>1.1117172</v>
      </c>
      <c r="BI241" s="23" t="s">
        <v>224</v>
      </c>
      <c r="BJ241" s="21" t="n">
        <v>-8421</v>
      </c>
      <c r="BK241" s="23" t="n">
        <v>5.1304412</v>
      </c>
      <c r="BL241" s="23" t="s">
        <v>224</v>
      </c>
      <c r="BM241" s="23" t="n">
        <v>-8421</v>
      </c>
      <c r="BN241" s="21" t="n">
        <v>5.10162</v>
      </c>
      <c r="BO241" s="19" t="s">
        <v>224</v>
      </c>
      <c r="BP241" s="21" t="n">
        <v>-8421</v>
      </c>
      <c r="BQ241" s="21" t="n">
        <v>0.493000000002212</v>
      </c>
      <c r="BR241" s="28" t="s">
        <v>224</v>
      </c>
      <c r="BS241" s="21" t="n">
        <v>-8421</v>
      </c>
      <c r="BT241" s="21" t="n">
        <v>0.7654542</v>
      </c>
      <c r="BU241" s="28" t="s">
        <v>224</v>
      </c>
      <c r="BV241" s="21" t="n">
        <v>-8421</v>
      </c>
      <c r="BW241" s="21" t="n">
        <v>0.439197</v>
      </c>
      <c r="BX241" s="21" t="s">
        <v>224</v>
      </c>
      <c r="BY241" s="21" t="n">
        <v>-8421</v>
      </c>
      <c r="BZ241" s="21" t="n">
        <v>0.5346064</v>
      </c>
    </row>
    <row r="242" customFormat="false" ht="15" hidden="false" customHeight="false" outlineLevel="0" collapsed="false">
      <c r="A242" s="27" t="s">
        <v>324</v>
      </c>
      <c r="B242" s="19" t="n">
        <v>16</v>
      </c>
      <c r="C242" s="21" t="n">
        <v>8</v>
      </c>
      <c r="D242" s="19" t="n">
        <v>56</v>
      </c>
      <c r="E242" s="29" t="n">
        <v>8</v>
      </c>
      <c r="F242" s="30" t="n">
        <v>13</v>
      </c>
      <c r="G242" s="29" t="n">
        <v>0</v>
      </c>
      <c r="H242" s="21" t="n">
        <f aca="false">B242-PRODUCT(2,C242)</f>
        <v>0</v>
      </c>
      <c r="I242" s="21" t="n">
        <f aca="false">SUM(Table1[[#This Row],[B]],Table1[[#This Row],[Atomic Constraints]],Table1[[#This Row],[Soft Atomic Constraints]],Table1[[#This Row],[Disjunctive Constraints]],Table1[[#This Row],[Direct Successors]])</f>
        <v>85</v>
      </c>
      <c r="J242" s="19" t="s">
        <v>101</v>
      </c>
      <c r="K242" s="21" t="n">
        <v>13281</v>
      </c>
      <c r="L242" s="21" t="n">
        <v>0.7054556</v>
      </c>
      <c r="M242" s="19" t="s">
        <v>101</v>
      </c>
      <c r="N242" s="21" t="n">
        <v>13281</v>
      </c>
      <c r="O242" s="21" t="n">
        <v>0.8150366</v>
      </c>
      <c r="P242" s="19" t="s">
        <v>101</v>
      </c>
      <c r="Q242" s="21" t="n">
        <v>13281</v>
      </c>
      <c r="R242" s="21" t="n">
        <v>0.0969999999999995</v>
      </c>
      <c r="S242" s="19" t="s">
        <v>101</v>
      </c>
      <c r="T242" s="21" t="n">
        <v>13281</v>
      </c>
      <c r="U242" s="21" t="n">
        <v>0.2837369</v>
      </c>
      <c r="V242" s="19" t="s">
        <v>101</v>
      </c>
      <c r="W242" s="21" t="n">
        <v>13281</v>
      </c>
      <c r="X242" s="21" t="n">
        <v>0.2681474</v>
      </c>
      <c r="Y242" s="23" t="s">
        <v>101</v>
      </c>
      <c r="Z242" s="23" t="n">
        <v>13281</v>
      </c>
      <c r="AA242" s="21" t="n">
        <v>0.4171852</v>
      </c>
      <c r="AB242" s="23" t="s">
        <v>101</v>
      </c>
      <c r="AC242" s="23" t="n">
        <v>13281</v>
      </c>
      <c r="AD242" s="21" t="n">
        <v>1.7583964</v>
      </c>
      <c r="AE242" s="23" t="s">
        <v>101</v>
      </c>
      <c r="AF242" s="23" t="n">
        <v>13281</v>
      </c>
      <c r="AG242" s="21" t="n">
        <v>0.5395995</v>
      </c>
      <c r="AH242" s="31" t="s">
        <v>81</v>
      </c>
      <c r="AI242" s="31" t="n">
        <v>13281</v>
      </c>
      <c r="AJ242" s="31" t="n">
        <v>4.4110961</v>
      </c>
      <c r="AK242" s="31" t="s">
        <v>81</v>
      </c>
      <c r="AL242" s="31" t="n">
        <v>13281</v>
      </c>
      <c r="AM242" s="31" t="n">
        <v>4.4215265</v>
      </c>
      <c r="AN242" s="31" t="s">
        <v>81</v>
      </c>
      <c r="AO242" s="31" t="n">
        <v>13281</v>
      </c>
      <c r="AP242" s="31" t="n">
        <v>4.4604625</v>
      </c>
      <c r="AQ242" s="31" t="s">
        <v>81</v>
      </c>
      <c r="AR242" s="31" t="n">
        <v>13281</v>
      </c>
      <c r="AS242" s="31" t="n">
        <v>3.4773553</v>
      </c>
      <c r="AT242" s="31" t="s">
        <v>81</v>
      </c>
      <c r="AU242" s="31" t="n">
        <v>13281</v>
      </c>
      <c r="AV242" s="31" t="n">
        <v>3.4714199</v>
      </c>
      <c r="AW242" s="31" t="s">
        <v>81</v>
      </c>
      <c r="AX242" s="31" t="n">
        <v>13281</v>
      </c>
      <c r="AY242" s="31" t="n">
        <v>3.4506216</v>
      </c>
      <c r="AZ242" s="23" t="s">
        <v>101</v>
      </c>
      <c r="BA242" s="23" t="n">
        <v>13281</v>
      </c>
      <c r="BB242" s="21" t="n">
        <v>1.0532522</v>
      </c>
      <c r="BC242" s="19" t="s">
        <v>101</v>
      </c>
      <c r="BD242" s="21" t="n">
        <v>13281</v>
      </c>
      <c r="BE242" s="23" t="n">
        <v>3.7168194</v>
      </c>
      <c r="BF242" s="23" t="s">
        <v>101</v>
      </c>
      <c r="BG242" s="23" t="n">
        <v>13281</v>
      </c>
      <c r="BH242" s="21" t="n">
        <v>1.0143661</v>
      </c>
      <c r="BI242" s="23" t="s">
        <v>80</v>
      </c>
      <c r="BJ242" s="21" t="n">
        <v>-4369</v>
      </c>
      <c r="BK242" s="23" t="n">
        <v>305.8305993</v>
      </c>
      <c r="BL242" s="23" t="s">
        <v>80</v>
      </c>
      <c r="BM242" s="23" t="n">
        <v>-4369</v>
      </c>
      <c r="BN242" s="21" t="n">
        <v>306.0755366</v>
      </c>
      <c r="BO242" s="19" t="s">
        <v>101</v>
      </c>
      <c r="BP242" s="21" t="n">
        <v>13281</v>
      </c>
      <c r="BQ242" s="21" t="n">
        <v>0.135000000000002</v>
      </c>
      <c r="BR242" s="25" t="s">
        <v>101</v>
      </c>
      <c r="BS242" s="21" t="n">
        <v>13281</v>
      </c>
      <c r="BT242" s="21" t="n">
        <v>0.7160152</v>
      </c>
      <c r="BU242" s="25" t="s">
        <v>101</v>
      </c>
      <c r="BV242" s="21" t="n">
        <v>13281</v>
      </c>
      <c r="BW242" s="21" t="n">
        <v>0.5551554</v>
      </c>
      <c r="BX242" s="21" t="s">
        <v>101</v>
      </c>
      <c r="BY242" s="21" t="n">
        <v>13281</v>
      </c>
      <c r="BZ242" s="21" t="n">
        <v>0.5146448</v>
      </c>
    </row>
    <row r="243" customFormat="false" ht="15" hidden="false" customHeight="false" outlineLevel="0" collapsed="false">
      <c r="A243" s="27" t="s">
        <v>325</v>
      </c>
      <c r="B243" s="19" t="n">
        <v>16</v>
      </c>
      <c r="C243" s="21" t="n">
        <v>8</v>
      </c>
      <c r="D243" s="19" t="n">
        <v>13</v>
      </c>
      <c r="E243" s="21" t="n">
        <v>13</v>
      </c>
      <c r="F243" s="19" t="n">
        <v>14</v>
      </c>
      <c r="G243" s="21" t="n">
        <v>16</v>
      </c>
      <c r="H243" s="21" t="n">
        <f aca="false">B243-PRODUCT(2,C243)</f>
        <v>0</v>
      </c>
      <c r="I243" s="21" t="n">
        <f aca="false">SUM(Table1[[#This Row],[B]],Table1[[#This Row],[Atomic Constraints]],Table1[[#This Row],[Soft Atomic Constraints]],Table1[[#This Row],[Disjunctive Constraints]],Table1[[#This Row],[Direct Successors]])</f>
        <v>64</v>
      </c>
      <c r="J243" s="19" t="s">
        <v>101</v>
      </c>
      <c r="K243" s="21" t="n">
        <v>0</v>
      </c>
      <c r="L243" s="21" t="n">
        <v>0.7521604</v>
      </c>
      <c r="M243" s="19" t="s">
        <v>101</v>
      </c>
      <c r="N243" s="21" t="n">
        <v>0</v>
      </c>
      <c r="O243" s="21" t="n">
        <v>0.7118597</v>
      </c>
      <c r="P243" s="19" t="s">
        <v>101</v>
      </c>
      <c r="Q243" s="21" t="n">
        <v>0</v>
      </c>
      <c r="R243" s="21" t="n">
        <v>0.0889999999999418</v>
      </c>
      <c r="S243" s="19" t="s">
        <v>101</v>
      </c>
      <c r="T243" s="21" t="n">
        <v>0</v>
      </c>
      <c r="U243" s="21" t="n">
        <v>0.3180061</v>
      </c>
      <c r="V243" s="19" t="s">
        <v>101</v>
      </c>
      <c r="W243" s="21" t="n">
        <v>0</v>
      </c>
      <c r="X243" s="21" t="n">
        <v>0.2545368</v>
      </c>
      <c r="Y243" s="23" t="s">
        <v>101</v>
      </c>
      <c r="Z243" s="23" t="n">
        <v>0</v>
      </c>
      <c r="AA243" s="21" t="n">
        <v>0.2705485</v>
      </c>
      <c r="AB243" s="23" t="s">
        <v>101</v>
      </c>
      <c r="AC243" s="23" t="n">
        <v>0</v>
      </c>
      <c r="AD243" s="21" t="n">
        <v>0.8758739</v>
      </c>
      <c r="AE243" s="23" t="s">
        <v>101</v>
      </c>
      <c r="AF243" s="23" t="n">
        <v>0</v>
      </c>
      <c r="AG243" s="21" t="n">
        <v>0.325553</v>
      </c>
      <c r="AH243" s="31" t="s">
        <v>81</v>
      </c>
      <c r="AI243" s="31" t="n">
        <v>0</v>
      </c>
      <c r="AJ243" s="31" t="n">
        <v>1.7415674</v>
      </c>
      <c r="AK243" s="31" t="s">
        <v>81</v>
      </c>
      <c r="AL243" s="31" t="n">
        <v>0</v>
      </c>
      <c r="AM243" s="31" t="n">
        <v>1.7149105</v>
      </c>
      <c r="AN243" s="31" t="s">
        <v>81</v>
      </c>
      <c r="AO243" s="31" t="n">
        <v>0</v>
      </c>
      <c r="AP243" s="31" t="n">
        <v>1.8321602</v>
      </c>
      <c r="AQ243" s="31" t="s">
        <v>81</v>
      </c>
      <c r="AR243" s="31" t="n">
        <v>0</v>
      </c>
      <c r="AS243" s="31" t="n">
        <v>0.9502776</v>
      </c>
      <c r="AT243" s="31" t="s">
        <v>81</v>
      </c>
      <c r="AU243" s="31" t="n">
        <v>0</v>
      </c>
      <c r="AV243" s="31" t="n">
        <v>0.9411588</v>
      </c>
      <c r="AW243" s="31" t="s">
        <v>81</v>
      </c>
      <c r="AX243" s="31" t="n">
        <v>0</v>
      </c>
      <c r="AY243" s="31" t="n">
        <v>0.9868241</v>
      </c>
      <c r="AZ243" s="23" t="s">
        <v>101</v>
      </c>
      <c r="BA243" s="23" t="n">
        <v>0</v>
      </c>
      <c r="BB243" s="21" t="n">
        <v>0.2959828</v>
      </c>
      <c r="BC243" s="19" t="s">
        <v>101</v>
      </c>
      <c r="BD243" s="21" t="n">
        <v>0</v>
      </c>
      <c r="BE243" s="23" t="n">
        <v>0.2558798</v>
      </c>
      <c r="BF243" s="23" t="s">
        <v>101</v>
      </c>
      <c r="BG243" s="23" t="n">
        <v>0</v>
      </c>
      <c r="BH243" s="21" t="n">
        <v>0.3862288</v>
      </c>
      <c r="BI243" s="23" t="s">
        <v>80</v>
      </c>
      <c r="BJ243" s="21" t="n">
        <v>-4369</v>
      </c>
      <c r="BK243" s="23" t="n">
        <v>306.0653008</v>
      </c>
      <c r="BL243" s="23" t="s">
        <v>80</v>
      </c>
      <c r="BM243" s="23" t="n">
        <v>-4369</v>
      </c>
      <c r="BN243" s="21" t="n">
        <v>306.0691629</v>
      </c>
      <c r="BO243" s="19" t="s">
        <v>101</v>
      </c>
      <c r="BP243" s="21" t="n">
        <v>0</v>
      </c>
      <c r="BQ243" s="21" t="n">
        <v>0.091999999996915</v>
      </c>
      <c r="BR243" s="25" t="s">
        <v>101</v>
      </c>
      <c r="BS243" s="21" t="n">
        <v>0</v>
      </c>
      <c r="BT243" s="21" t="n">
        <v>0.6926648</v>
      </c>
      <c r="BU243" s="25" t="s">
        <v>101</v>
      </c>
      <c r="BV243" s="21" t="n">
        <v>0</v>
      </c>
      <c r="BW243" s="21" t="n">
        <v>0.387174</v>
      </c>
      <c r="BX243" s="21" t="s">
        <v>101</v>
      </c>
      <c r="BY243" s="21" t="n">
        <v>0</v>
      </c>
      <c r="BZ243" s="21" t="n">
        <v>0.4841339</v>
      </c>
    </row>
    <row r="244" customFormat="false" ht="15" hidden="false" customHeight="false" outlineLevel="0" collapsed="false">
      <c r="A244" s="27" t="s">
        <v>326</v>
      </c>
      <c r="B244" s="19" t="n">
        <v>12</v>
      </c>
      <c r="C244" s="21" t="n">
        <v>6</v>
      </c>
      <c r="D244" s="19" t="n">
        <v>8</v>
      </c>
      <c r="E244" s="21" t="n">
        <v>9</v>
      </c>
      <c r="F244" s="19" t="n">
        <v>6</v>
      </c>
      <c r="G244" s="21" t="n">
        <v>0</v>
      </c>
      <c r="H244" s="21" t="n">
        <f aca="false">B244-PRODUCT(2,C244)</f>
        <v>0</v>
      </c>
      <c r="I244" s="21" t="n">
        <f aca="false">SUM(Table1[[#This Row],[B]],Table1[[#This Row],[Atomic Constraints]],Table1[[#This Row],[Soft Atomic Constraints]],Table1[[#This Row],[Disjunctive Constraints]],Table1[[#This Row],[Direct Successors]])</f>
        <v>29</v>
      </c>
      <c r="J244" s="19" t="s">
        <v>101</v>
      </c>
      <c r="K244" s="21" t="n">
        <v>5</v>
      </c>
      <c r="L244" s="21" t="n">
        <v>0.6903779</v>
      </c>
      <c r="M244" s="19" t="s">
        <v>101</v>
      </c>
      <c r="N244" s="21" t="n">
        <v>5</v>
      </c>
      <c r="O244" s="21" t="n">
        <v>0.6572814</v>
      </c>
      <c r="P244" s="19" t="s">
        <v>101</v>
      </c>
      <c r="Q244" s="21" t="n">
        <v>5</v>
      </c>
      <c r="R244" s="21" t="n">
        <v>0.066000000000713</v>
      </c>
      <c r="S244" s="19" t="s">
        <v>101</v>
      </c>
      <c r="T244" s="21" t="n">
        <v>5</v>
      </c>
      <c r="U244" s="21" t="n">
        <v>0.1837367</v>
      </c>
      <c r="V244" s="19" t="s">
        <v>101</v>
      </c>
      <c r="W244" s="21" t="n">
        <v>5</v>
      </c>
      <c r="X244" s="21" t="n">
        <v>0.2114041</v>
      </c>
      <c r="Y244" s="23" t="s">
        <v>101</v>
      </c>
      <c r="Z244" s="23" t="n">
        <v>5</v>
      </c>
      <c r="AA244" s="21" t="n">
        <v>0.3894728</v>
      </c>
      <c r="AB244" s="23" t="s">
        <v>101</v>
      </c>
      <c r="AC244" s="23" t="n">
        <v>5</v>
      </c>
      <c r="AD244" s="21" t="n">
        <v>2.0038668</v>
      </c>
      <c r="AE244" s="23" t="s">
        <v>101</v>
      </c>
      <c r="AF244" s="23" t="n">
        <v>5</v>
      </c>
      <c r="AG244" s="21" t="n">
        <v>0.2039159</v>
      </c>
      <c r="AH244" s="31" t="s">
        <v>81</v>
      </c>
      <c r="AI244" s="31" t="n">
        <v>5</v>
      </c>
      <c r="AJ244" s="31" t="n">
        <v>1.4749264</v>
      </c>
      <c r="AK244" s="31" t="s">
        <v>81</v>
      </c>
      <c r="AL244" s="31" t="n">
        <v>5</v>
      </c>
      <c r="AM244" s="31" t="n">
        <v>1.4806162</v>
      </c>
      <c r="AN244" s="31" t="s">
        <v>81</v>
      </c>
      <c r="AO244" s="31" t="n">
        <v>5</v>
      </c>
      <c r="AP244" s="31" t="n">
        <v>1.7152094</v>
      </c>
      <c r="AQ244" s="31" t="s">
        <v>81</v>
      </c>
      <c r="AR244" s="31" t="n">
        <v>5</v>
      </c>
      <c r="AS244" s="31" t="n">
        <v>1.1844506</v>
      </c>
      <c r="AT244" s="31" t="s">
        <v>81</v>
      </c>
      <c r="AU244" s="31" t="n">
        <v>5</v>
      </c>
      <c r="AV244" s="31" t="n">
        <v>1.1651674</v>
      </c>
      <c r="AW244" s="31" t="s">
        <v>81</v>
      </c>
      <c r="AX244" s="31" t="n">
        <v>5</v>
      </c>
      <c r="AY244" s="31" t="n">
        <v>1.1978931</v>
      </c>
      <c r="AZ244" s="23" t="s">
        <v>101</v>
      </c>
      <c r="BA244" s="23" t="n">
        <v>5</v>
      </c>
      <c r="BB244" s="21" t="n">
        <v>0.5363812</v>
      </c>
      <c r="BC244" s="19" t="s">
        <v>101</v>
      </c>
      <c r="BD244" s="21" t="n">
        <v>5</v>
      </c>
      <c r="BE244" s="23" t="n">
        <v>2.1709059</v>
      </c>
      <c r="BF244" s="23" t="s">
        <v>101</v>
      </c>
      <c r="BG244" s="23" t="n">
        <v>5</v>
      </c>
      <c r="BH244" s="21" t="n">
        <v>0.755894</v>
      </c>
      <c r="BI244" s="23" t="s">
        <v>101</v>
      </c>
      <c r="BJ244" s="21" t="n">
        <v>5</v>
      </c>
      <c r="BK244" s="23" t="n">
        <v>110.4160584</v>
      </c>
      <c r="BL244" s="23" t="s">
        <v>101</v>
      </c>
      <c r="BM244" s="23" t="n">
        <v>5</v>
      </c>
      <c r="BN244" s="21" t="n">
        <v>110.4092857</v>
      </c>
      <c r="BO244" s="19" t="s">
        <v>101</v>
      </c>
      <c r="BP244" s="21" t="n">
        <v>5</v>
      </c>
      <c r="BQ244" s="21" t="n">
        <v>0.0709999999999127</v>
      </c>
      <c r="BR244" s="25" t="s">
        <v>101</v>
      </c>
      <c r="BS244" s="21" t="n">
        <v>5</v>
      </c>
      <c r="BT244" s="21" t="n">
        <v>0.6395429</v>
      </c>
      <c r="BU244" s="25" t="s">
        <v>101</v>
      </c>
      <c r="BV244" s="21" t="n">
        <v>5</v>
      </c>
      <c r="BW244" s="21" t="n">
        <v>0.3571208</v>
      </c>
      <c r="BX244" s="21" t="s">
        <v>101</v>
      </c>
      <c r="BY244" s="21" t="n">
        <v>5</v>
      </c>
      <c r="BZ244" s="21" t="n">
        <v>0.4437208</v>
      </c>
    </row>
    <row r="245" customFormat="false" ht="15" hidden="false" customHeight="false" outlineLevel="0" collapsed="false">
      <c r="A245" s="27" t="s">
        <v>327</v>
      </c>
      <c r="B245" s="19" t="n">
        <v>12</v>
      </c>
      <c r="C245" s="21" t="n">
        <v>6</v>
      </c>
      <c r="D245" s="19" t="n">
        <v>12</v>
      </c>
      <c r="E245" s="21" t="n">
        <v>8</v>
      </c>
      <c r="F245" s="19" t="n">
        <v>4</v>
      </c>
      <c r="G245" s="21" t="n">
        <v>0</v>
      </c>
      <c r="H245" s="21" t="n">
        <f aca="false">B245-PRODUCT(2,C245)</f>
        <v>0</v>
      </c>
      <c r="I245" s="21" t="n">
        <f aca="false">SUM(Table1[[#This Row],[B]],Table1[[#This Row],[Atomic Constraints]],Table1[[#This Row],[Soft Atomic Constraints]],Table1[[#This Row],[Disjunctive Constraints]],Table1[[#This Row],[Direct Successors]])</f>
        <v>30</v>
      </c>
      <c r="J245" s="19" t="s">
        <v>101</v>
      </c>
      <c r="K245" s="21" t="n">
        <v>3637</v>
      </c>
      <c r="L245" s="21" t="n">
        <v>0.7418105</v>
      </c>
      <c r="M245" s="19" t="s">
        <v>101</v>
      </c>
      <c r="N245" s="21" t="n">
        <v>3637</v>
      </c>
      <c r="O245" s="21" t="n">
        <v>0.7028302</v>
      </c>
      <c r="P245" s="19" t="s">
        <v>101</v>
      </c>
      <c r="Q245" s="21" t="n">
        <v>3637</v>
      </c>
      <c r="R245" s="21" t="n">
        <v>0.0779999999995198</v>
      </c>
      <c r="S245" s="19" t="s">
        <v>101</v>
      </c>
      <c r="T245" s="21" t="n">
        <v>3637</v>
      </c>
      <c r="U245" s="21" t="n">
        <v>0.2058713</v>
      </c>
      <c r="V245" s="19" t="s">
        <v>101</v>
      </c>
      <c r="W245" s="21" t="n">
        <v>3637</v>
      </c>
      <c r="X245" s="21" t="n">
        <v>0.2015831</v>
      </c>
      <c r="Y245" s="23" t="s">
        <v>101</v>
      </c>
      <c r="Z245" s="23" t="n">
        <v>3637</v>
      </c>
      <c r="AA245" s="21" t="n">
        <v>0.4608304</v>
      </c>
      <c r="AB245" s="23" t="s">
        <v>101</v>
      </c>
      <c r="AC245" s="23" t="n">
        <v>3637</v>
      </c>
      <c r="AD245" s="21" t="n">
        <v>3.3164982</v>
      </c>
      <c r="AE245" s="23" t="s">
        <v>101</v>
      </c>
      <c r="AF245" s="23" t="n">
        <v>3637</v>
      </c>
      <c r="AG245" s="21" t="n">
        <v>0.5694157</v>
      </c>
      <c r="AH245" s="31" t="s">
        <v>81</v>
      </c>
      <c r="AI245" s="31" t="n">
        <v>3637</v>
      </c>
      <c r="AJ245" s="31" t="n">
        <v>1.490268</v>
      </c>
      <c r="AK245" s="31" t="s">
        <v>81</v>
      </c>
      <c r="AL245" s="31" t="n">
        <v>3637</v>
      </c>
      <c r="AM245" s="31" t="n">
        <v>1.4762299</v>
      </c>
      <c r="AN245" s="31" t="s">
        <v>81</v>
      </c>
      <c r="AO245" s="31" t="n">
        <v>3637</v>
      </c>
      <c r="AP245" s="31" t="n">
        <v>1.5916126</v>
      </c>
      <c r="AQ245" s="31" t="s">
        <v>81</v>
      </c>
      <c r="AR245" s="31" t="n">
        <v>3637</v>
      </c>
      <c r="AS245" s="31" t="n">
        <v>1.4884358</v>
      </c>
      <c r="AT245" s="31" t="s">
        <v>81</v>
      </c>
      <c r="AU245" s="31" t="n">
        <v>3637</v>
      </c>
      <c r="AV245" s="31" t="n">
        <v>1.4082167</v>
      </c>
      <c r="AW245" s="31" t="s">
        <v>81</v>
      </c>
      <c r="AX245" s="31" t="n">
        <v>3637</v>
      </c>
      <c r="AY245" s="31" t="n">
        <v>1.4514375</v>
      </c>
      <c r="AZ245" s="23" t="s">
        <v>101</v>
      </c>
      <c r="BA245" s="23" t="n">
        <v>3637</v>
      </c>
      <c r="BB245" s="21" t="n">
        <v>0.6356318</v>
      </c>
      <c r="BC245" s="19" t="s">
        <v>101</v>
      </c>
      <c r="BD245" s="21" t="n">
        <v>3637</v>
      </c>
      <c r="BE245" s="23" t="n">
        <v>2.764098</v>
      </c>
      <c r="BF245" s="23" t="s">
        <v>101</v>
      </c>
      <c r="BG245" s="23" t="n">
        <v>3637</v>
      </c>
      <c r="BH245" s="21" t="n">
        <v>0.6663692</v>
      </c>
      <c r="BI245" s="23" t="s">
        <v>101</v>
      </c>
      <c r="BJ245" s="21" t="n">
        <v>3637</v>
      </c>
      <c r="BK245" s="23" t="n">
        <v>65.3810544</v>
      </c>
      <c r="BL245" s="23" t="s">
        <v>101</v>
      </c>
      <c r="BM245" s="23" t="n">
        <v>3637</v>
      </c>
      <c r="BN245" s="21" t="n">
        <v>60.2672685</v>
      </c>
      <c r="BO245" s="19" t="s">
        <v>101</v>
      </c>
      <c r="BP245" s="21" t="n">
        <v>3637</v>
      </c>
      <c r="BQ245" s="21" t="n">
        <v>0.0889999999999418</v>
      </c>
      <c r="BR245" s="25" t="s">
        <v>101</v>
      </c>
      <c r="BS245" s="21" t="n">
        <v>3637</v>
      </c>
      <c r="BT245" s="21" t="n">
        <v>0.7064445</v>
      </c>
      <c r="BU245" s="25" t="s">
        <v>101</v>
      </c>
      <c r="BV245" s="21" t="n">
        <v>3637</v>
      </c>
      <c r="BW245" s="21" t="n">
        <v>0.3619447</v>
      </c>
      <c r="BX245" s="21" t="s">
        <v>101</v>
      </c>
      <c r="BY245" s="21" t="n">
        <v>3637</v>
      </c>
      <c r="BZ245" s="21" t="n">
        <v>0.4387261</v>
      </c>
    </row>
    <row r="246" customFormat="false" ht="15" hidden="false" customHeight="false" outlineLevel="0" collapsed="false">
      <c r="A246" s="27" t="s">
        <v>328</v>
      </c>
      <c r="B246" s="19" t="n">
        <v>12</v>
      </c>
      <c r="C246" s="21" t="n">
        <v>6</v>
      </c>
      <c r="D246" s="19" t="n">
        <v>5</v>
      </c>
      <c r="E246" s="29" t="n">
        <v>9</v>
      </c>
      <c r="F246" s="30" t="n">
        <v>13</v>
      </c>
      <c r="G246" s="29" t="n">
        <v>0</v>
      </c>
      <c r="H246" s="21" t="n">
        <f aca="false">B246-PRODUCT(2,C246)</f>
        <v>0</v>
      </c>
      <c r="I246" s="21" t="n">
        <f aca="false">SUM(Table1[[#This Row],[B]],Table1[[#This Row],[Atomic Constraints]],Table1[[#This Row],[Soft Atomic Constraints]],Table1[[#This Row],[Disjunctive Constraints]],Table1[[#This Row],[Direct Successors]])</f>
        <v>33</v>
      </c>
      <c r="J246" s="19" t="s">
        <v>101</v>
      </c>
      <c r="K246" s="21" t="n">
        <v>3</v>
      </c>
      <c r="L246" s="21" t="n">
        <v>0.720637</v>
      </c>
      <c r="M246" s="19" t="s">
        <v>101</v>
      </c>
      <c r="N246" s="21" t="n">
        <v>3</v>
      </c>
      <c r="O246" s="21" t="n">
        <v>0.6526345</v>
      </c>
      <c r="P246" s="19" t="s">
        <v>101</v>
      </c>
      <c r="Q246" s="21" t="n">
        <v>3</v>
      </c>
      <c r="R246" s="21" t="n">
        <v>0.0649999999998272</v>
      </c>
      <c r="S246" s="19" t="s">
        <v>101</v>
      </c>
      <c r="T246" s="21" t="n">
        <v>3</v>
      </c>
      <c r="U246" s="21" t="n">
        <v>0.2105537</v>
      </c>
      <c r="V246" s="19" t="s">
        <v>101</v>
      </c>
      <c r="W246" s="21" t="n">
        <v>3</v>
      </c>
      <c r="X246" s="21" t="n">
        <v>0.2038734</v>
      </c>
      <c r="Y246" s="23" t="s">
        <v>101</v>
      </c>
      <c r="Z246" s="23" t="n">
        <v>3</v>
      </c>
      <c r="AA246" s="21" t="n">
        <v>0.323739</v>
      </c>
      <c r="AB246" s="23" t="s">
        <v>101</v>
      </c>
      <c r="AC246" s="23" t="n">
        <v>3</v>
      </c>
      <c r="AD246" s="21" t="n">
        <v>1.0213903</v>
      </c>
      <c r="AE246" s="23" t="s">
        <v>101</v>
      </c>
      <c r="AF246" s="23" t="n">
        <v>3</v>
      </c>
      <c r="AG246" s="21" t="n">
        <v>0.183443</v>
      </c>
      <c r="AH246" s="31" t="s">
        <v>81</v>
      </c>
      <c r="AI246" s="31" t="n">
        <v>3</v>
      </c>
      <c r="AJ246" s="31" t="n">
        <v>1.4083483</v>
      </c>
      <c r="AK246" s="31" t="s">
        <v>81</v>
      </c>
      <c r="AL246" s="31" t="n">
        <v>3</v>
      </c>
      <c r="AM246" s="31" t="n">
        <v>1.4240207</v>
      </c>
      <c r="AN246" s="31" t="s">
        <v>81</v>
      </c>
      <c r="AO246" s="31" t="n">
        <v>3</v>
      </c>
      <c r="AP246" s="31" t="n">
        <v>1.7217784</v>
      </c>
      <c r="AQ246" s="31" t="s">
        <v>81</v>
      </c>
      <c r="AR246" s="31" t="n">
        <v>3</v>
      </c>
      <c r="AS246" s="31" t="n">
        <v>1.0647034</v>
      </c>
      <c r="AT246" s="31" t="s">
        <v>81</v>
      </c>
      <c r="AU246" s="31" t="n">
        <v>3</v>
      </c>
      <c r="AV246" s="31" t="n">
        <v>1.0721307</v>
      </c>
      <c r="AW246" s="31" t="s">
        <v>81</v>
      </c>
      <c r="AX246" s="31" t="n">
        <v>3</v>
      </c>
      <c r="AY246" s="31" t="n">
        <v>1.0864299</v>
      </c>
      <c r="AZ246" s="23" t="s">
        <v>101</v>
      </c>
      <c r="BA246" s="23" t="n">
        <v>3</v>
      </c>
      <c r="BB246" s="21" t="n">
        <v>0.4113947</v>
      </c>
      <c r="BC246" s="19" t="s">
        <v>101</v>
      </c>
      <c r="BD246" s="21" t="n">
        <v>3</v>
      </c>
      <c r="BE246" s="23" t="n">
        <v>1.8309451</v>
      </c>
      <c r="BF246" s="23" t="s">
        <v>101</v>
      </c>
      <c r="BG246" s="23" t="n">
        <v>3</v>
      </c>
      <c r="BH246" s="21" t="n">
        <v>0.4521862</v>
      </c>
      <c r="BI246" s="23" t="s">
        <v>80</v>
      </c>
      <c r="BJ246" s="21" t="n">
        <v>-1885</v>
      </c>
      <c r="BK246" s="23" t="n">
        <v>306.0275124</v>
      </c>
      <c r="BL246" s="23" t="s">
        <v>80</v>
      </c>
      <c r="BM246" s="23" t="n">
        <v>-1885</v>
      </c>
      <c r="BN246" s="21" t="n">
        <v>305.9911643</v>
      </c>
      <c r="BO246" s="19" t="s">
        <v>101</v>
      </c>
      <c r="BP246" s="21" t="n">
        <v>3</v>
      </c>
      <c r="BQ246" s="21" t="n">
        <v>0.0740000000000691</v>
      </c>
      <c r="BR246" s="25" t="s">
        <v>101</v>
      </c>
      <c r="BS246" s="21" t="n">
        <v>3</v>
      </c>
      <c r="BT246" s="21" t="n">
        <v>0.7422457</v>
      </c>
      <c r="BU246" s="25" t="s">
        <v>101</v>
      </c>
      <c r="BV246" s="21" t="n">
        <v>3</v>
      </c>
      <c r="BW246" s="21" t="n">
        <v>0.3691352</v>
      </c>
      <c r="BX246" s="21" t="s">
        <v>101</v>
      </c>
      <c r="BY246" s="21" t="n">
        <v>3</v>
      </c>
      <c r="BZ246" s="21" t="n">
        <v>0.4016983</v>
      </c>
    </row>
    <row r="247" customFormat="false" ht="15" hidden="false" customHeight="false" outlineLevel="0" collapsed="false">
      <c r="A247" s="27" t="s">
        <v>329</v>
      </c>
      <c r="B247" s="19" t="n">
        <v>12</v>
      </c>
      <c r="C247" s="21" t="n">
        <v>6</v>
      </c>
      <c r="D247" s="19" t="n">
        <v>2</v>
      </c>
      <c r="E247" s="21" t="n">
        <v>7</v>
      </c>
      <c r="F247" s="19" t="n">
        <v>2</v>
      </c>
      <c r="G247" s="21" t="n">
        <v>0</v>
      </c>
      <c r="H247" s="21" t="n">
        <f aca="false">B247-PRODUCT(2,C247)</f>
        <v>0</v>
      </c>
      <c r="I247" s="21" t="n">
        <f aca="false">SUM(Table1[[#This Row],[B]],Table1[[#This Row],[Atomic Constraints]],Table1[[#This Row],[Soft Atomic Constraints]],Table1[[#This Row],[Disjunctive Constraints]],Table1[[#This Row],[Direct Successors]])</f>
        <v>17</v>
      </c>
      <c r="J247" s="19" t="s">
        <v>101</v>
      </c>
      <c r="K247" s="21" t="n">
        <v>1</v>
      </c>
      <c r="L247" s="21" t="n">
        <v>0.688713</v>
      </c>
      <c r="M247" s="19" t="s">
        <v>101</v>
      </c>
      <c r="N247" s="21" t="n">
        <v>1</v>
      </c>
      <c r="O247" s="21" t="n">
        <v>0.649859</v>
      </c>
      <c r="P247" s="19" t="s">
        <v>101</v>
      </c>
      <c r="Q247" s="21" t="n">
        <v>1</v>
      </c>
      <c r="R247" s="21" t="n">
        <v>0.0730000000003201</v>
      </c>
      <c r="S247" s="19" t="s">
        <v>101</v>
      </c>
      <c r="T247" s="21" t="n">
        <v>1</v>
      </c>
      <c r="U247" s="21" t="n">
        <v>0.2063564</v>
      </c>
      <c r="V247" s="19" t="s">
        <v>101</v>
      </c>
      <c r="W247" s="21" t="n">
        <v>1</v>
      </c>
      <c r="X247" s="21" t="n">
        <v>0.2001679</v>
      </c>
      <c r="Y247" s="23" t="s">
        <v>101</v>
      </c>
      <c r="Z247" s="23" t="n">
        <v>1</v>
      </c>
      <c r="AA247" s="21" t="n">
        <v>0.2753133</v>
      </c>
      <c r="AB247" s="23" t="s">
        <v>101</v>
      </c>
      <c r="AC247" s="23" t="n">
        <v>1</v>
      </c>
      <c r="AD247" s="21" t="n">
        <v>1.3398517</v>
      </c>
      <c r="AE247" s="23" t="s">
        <v>101</v>
      </c>
      <c r="AF247" s="23" t="n">
        <v>1</v>
      </c>
      <c r="AG247" s="21" t="n">
        <v>0.2280193</v>
      </c>
      <c r="AH247" s="31" t="s">
        <v>81</v>
      </c>
      <c r="AI247" s="31" t="n">
        <v>1</v>
      </c>
      <c r="AJ247" s="31" t="n">
        <v>1.2485375</v>
      </c>
      <c r="AK247" s="31" t="s">
        <v>81</v>
      </c>
      <c r="AL247" s="31" t="n">
        <v>1</v>
      </c>
      <c r="AM247" s="31" t="n">
        <v>1.3145864</v>
      </c>
      <c r="AN247" s="31" t="s">
        <v>81</v>
      </c>
      <c r="AO247" s="31" t="n">
        <v>1</v>
      </c>
      <c r="AP247" s="31" t="n">
        <v>1.4774364</v>
      </c>
      <c r="AQ247" s="31" t="s">
        <v>81</v>
      </c>
      <c r="AR247" s="31" t="n">
        <v>1</v>
      </c>
      <c r="AS247" s="31" t="n">
        <v>0.9449597</v>
      </c>
      <c r="AT247" s="31" t="s">
        <v>81</v>
      </c>
      <c r="AU247" s="31" t="n">
        <v>1</v>
      </c>
      <c r="AV247" s="31" t="n">
        <v>0.9276862</v>
      </c>
      <c r="AW247" s="31" t="s">
        <v>81</v>
      </c>
      <c r="AX247" s="31" t="n">
        <v>1</v>
      </c>
      <c r="AY247" s="31" t="n">
        <v>0.9732381</v>
      </c>
      <c r="AZ247" s="23" t="s">
        <v>101</v>
      </c>
      <c r="BA247" s="23" t="n">
        <v>1</v>
      </c>
      <c r="BB247" s="21" t="n">
        <v>0.1566981</v>
      </c>
      <c r="BC247" s="19" t="s">
        <v>101</v>
      </c>
      <c r="BD247" s="21" t="n">
        <v>1</v>
      </c>
      <c r="BE247" s="23" t="n">
        <v>1.3457733</v>
      </c>
      <c r="BF247" s="23" t="s">
        <v>101</v>
      </c>
      <c r="BG247" s="23" t="n">
        <v>1</v>
      </c>
      <c r="BH247" s="21" t="n">
        <v>0.2234195</v>
      </c>
      <c r="BI247" s="23" t="s">
        <v>80</v>
      </c>
      <c r="BJ247" s="21" t="n">
        <v>-1885</v>
      </c>
      <c r="BK247" s="23" t="n">
        <v>306.0331435</v>
      </c>
      <c r="BL247" s="23" t="s">
        <v>80</v>
      </c>
      <c r="BM247" s="23" t="n">
        <v>-1885</v>
      </c>
      <c r="BN247" s="21" t="n">
        <v>306.1134387</v>
      </c>
      <c r="BO247" s="19" t="s">
        <v>101</v>
      </c>
      <c r="BP247" s="21" t="n">
        <v>1</v>
      </c>
      <c r="BQ247" s="21" t="n">
        <v>0.0740000000005239</v>
      </c>
      <c r="BR247" s="25" t="s">
        <v>101</v>
      </c>
      <c r="BS247" s="21" t="n">
        <v>1</v>
      </c>
      <c r="BT247" s="21" t="n">
        <v>2.3061687</v>
      </c>
      <c r="BU247" s="25" t="s">
        <v>101</v>
      </c>
      <c r="BV247" s="21" t="n">
        <v>1</v>
      </c>
      <c r="BW247" s="21" t="n">
        <v>0.4488362</v>
      </c>
      <c r="BX247" s="21" t="s">
        <v>101</v>
      </c>
      <c r="BY247" s="21" t="n">
        <v>1</v>
      </c>
      <c r="BZ247" s="21" t="n">
        <v>0.3813383</v>
      </c>
    </row>
    <row r="248" customFormat="false" ht="15" hidden="false" customHeight="false" outlineLevel="0" collapsed="false">
      <c r="A248" s="27" t="s">
        <v>330</v>
      </c>
      <c r="B248" s="19" t="n">
        <v>12</v>
      </c>
      <c r="C248" s="21" t="n">
        <v>6</v>
      </c>
      <c r="D248" s="19" t="n">
        <v>11</v>
      </c>
      <c r="E248" s="29" t="n">
        <v>8</v>
      </c>
      <c r="F248" s="30" t="n">
        <v>13</v>
      </c>
      <c r="G248" s="29" t="n">
        <v>0</v>
      </c>
      <c r="H248" s="21" t="n">
        <f aca="false">B248-PRODUCT(2,C248)</f>
        <v>0</v>
      </c>
      <c r="I248" s="21" t="n">
        <f aca="false">SUM(Table1[[#This Row],[B]],Table1[[#This Row],[Atomic Constraints]],Table1[[#This Row],[Soft Atomic Constraints]],Table1[[#This Row],[Disjunctive Constraints]],Table1[[#This Row],[Direct Successors]])</f>
        <v>38</v>
      </c>
      <c r="J248" s="19" t="s">
        <v>101</v>
      </c>
      <c r="K248" s="21" t="n">
        <v>6</v>
      </c>
      <c r="L248" s="21" t="n">
        <v>0.716357</v>
      </c>
      <c r="M248" s="19" t="s">
        <v>101</v>
      </c>
      <c r="N248" s="21" t="n">
        <v>6</v>
      </c>
      <c r="O248" s="21" t="n">
        <v>0.6421453</v>
      </c>
      <c r="P248" s="19" t="s">
        <v>101</v>
      </c>
      <c r="Q248" s="21" t="n">
        <v>6</v>
      </c>
      <c r="R248" s="21" t="n">
        <v>0.0679999999999836</v>
      </c>
      <c r="S248" s="19" t="s">
        <v>101</v>
      </c>
      <c r="T248" s="21" t="n">
        <v>6</v>
      </c>
      <c r="U248" s="21" t="n">
        <v>0.199035</v>
      </c>
      <c r="V248" s="19" t="s">
        <v>101</v>
      </c>
      <c r="W248" s="21" t="n">
        <v>6</v>
      </c>
      <c r="X248" s="21" t="n">
        <v>0.1664718</v>
      </c>
      <c r="Y248" s="23" t="s">
        <v>101</v>
      </c>
      <c r="Z248" s="23" t="n">
        <v>6</v>
      </c>
      <c r="AA248" s="21" t="n">
        <v>0.3502747</v>
      </c>
      <c r="AB248" s="23" t="s">
        <v>101</v>
      </c>
      <c r="AC248" s="23" t="n">
        <v>6</v>
      </c>
      <c r="AD248" s="21" t="n">
        <v>1.4603271</v>
      </c>
      <c r="AE248" s="23" t="s">
        <v>101</v>
      </c>
      <c r="AF248" s="23" t="n">
        <v>6</v>
      </c>
      <c r="AG248" s="21" t="n">
        <v>0.1956961</v>
      </c>
      <c r="AH248" s="31" t="s">
        <v>81</v>
      </c>
      <c r="AI248" s="31" t="n">
        <v>6</v>
      </c>
      <c r="AJ248" s="31" t="n">
        <v>1.7927798</v>
      </c>
      <c r="AK248" s="31" t="s">
        <v>81</v>
      </c>
      <c r="AL248" s="31" t="n">
        <v>6</v>
      </c>
      <c r="AM248" s="31" t="n">
        <v>1.7211876</v>
      </c>
      <c r="AN248" s="31" t="s">
        <v>81</v>
      </c>
      <c r="AO248" s="31" t="n">
        <v>6</v>
      </c>
      <c r="AP248" s="31" t="n">
        <v>2.2137042</v>
      </c>
      <c r="AQ248" s="31" t="s">
        <v>81</v>
      </c>
      <c r="AR248" s="31" t="n">
        <v>6</v>
      </c>
      <c r="AS248" s="31" t="n">
        <v>1.2373675</v>
      </c>
      <c r="AT248" s="31" t="s">
        <v>81</v>
      </c>
      <c r="AU248" s="31" t="n">
        <v>6</v>
      </c>
      <c r="AV248" s="31" t="n">
        <v>1.2547375</v>
      </c>
      <c r="AW248" s="31" t="s">
        <v>81</v>
      </c>
      <c r="AX248" s="31" t="n">
        <v>6</v>
      </c>
      <c r="AY248" s="31" t="n">
        <v>1.2134671</v>
      </c>
      <c r="AZ248" s="23" t="s">
        <v>101</v>
      </c>
      <c r="BA248" s="23" t="n">
        <v>6</v>
      </c>
      <c r="BB248" s="21" t="n">
        <v>0.4480211</v>
      </c>
      <c r="BC248" s="19" t="s">
        <v>101</v>
      </c>
      <c r="BD248" s="21" t="n">
        <v>6</v>
      </c>
      <c r="BE248" s="23" t="n">
        <v>1.7422162</v>
      </c>
      <c r="BF248" s="23" t="s">
        <v>101</v>
      </c>
      <c r="BG248" s="23" t="n">
        <v>6</v>
      </c>
      <c r="BH248" s="21" t="n">
        <v>0.6097072</v>
      </c>
      <c r="BI248" s="23" t="s">
        <v>101</v>
      </c>
      <c r="BJ248" s="21" t="n">
        <v>6</v>
      </c>
      <c r="BK248" s="23" t="n">
        <v>100.3640895</v>
      </c>
      <c r="BL248" s="23" t="s">
        <v>101</v>
      </c>
      <c r="BM248" s="23" t="n">
        <v>6</v>
      </c>
      <c r="BN248" s="21" t="n">
        <v>100.3710357</v>
      </c>
      <c r="BO248" s="19" t="s">
        <v>101</v>
      </c>
      <c r="BP248" s="21" t="n">
        <v>6</v>
      </c>
      <c r="BQ248" s="21" t="n">
        <v>0.0750000000000455</v>
      </c>
      <c r="BR248" s="25" t="s">
        <v>101</v>
      </c>
      <c r="BS248" s="21" t="n">
        <v>6</v>
      </c>
      <c r="BT248" s="21" t="n">
        <v>0.6534024</v>
      </c>
      <c r="BU248" s="25" t="s">
        <v>101</v>
      </c>
      <c r="BV248" s="21" t="n">
        <v>6</v>
      </c>
      <c r="BW248" s="21" t="n">
        <v>0.3950054</v>
      </c>
      <c r="BX248" s="21" t="s">
        <v>101</v>
      </c>
      <c r="BY248" s="21" t="n">
        <v>6</v>
      </c>
      <c r="BZ248" s="21" t="n">
        <v>0.3802157</v>
      </c>
    </row>
    <row r="249" customFormat="false" ht="15" hidden="false" customHeight="false" outlineLevel="0" collapsed="false">
      <c r="A249" s="27" t="s">
        <v>331</v>
      </c>
      <c r="B249" s="19" t="n">
        <v>12</v>
      </c>
      <c r="C249" s="21" t="n">
        <v>6</v>
      </c>
      <c r="D249" s="19" t="n">
        <v>7</v>
      </c>
      <c r="E249" s="21" t="n">
        <v>9</v>
      </c>
      <c r="F249" s="19" t="n">
        <v>4</v>
      </c>
      <c r="G249" s="21" t="n">
        <v>0</v>
      </c>
      <c r="H249" s="21" t="n">
        <f aca="false">B249-PRODUCT(2,C249)</f>
        <v>0</v>
      </c>
      <c r="I249" s="21" t="n">
        <f aca="false">SUM(Table1[[#This Row],[B]],Table1[[#This Row],[Atomic Constraints]],Table1[[#This Row],[Soft Atomic Constraints]],Table1[[#This Row],[Disjunctive Constraints]],Table1[[#This Row],[Direct Successors]])</f>
        <v>26</v>
      </c>
      <c r="J249" s="19" t="s">
        <v>101</v>
      </c>
      <c r="K249" s="21" t="n">
        <v>2</v>
      </c>
      <c r="L249" s="21" t="n">
        <v>0.6656232</v>
      </c>
      <c r="M249" s="19" t="s">
        <v>101</v>
      </c>
      <c r="N249" s="21" t="n">
        <v>2</v>
      </c>
      <c r="O249" s="21" t="n">
        <v>0.6533309</v>
      </c>
      <c r="P249" s="19" t="s">
        <v>101</v>
      </c>
      <c r="Q249" s="21" t="n">
        <v>2</v>
      </c>
      <c r="R249" s="21" t="n">
        <v>0.0720000000001164</v>
      </c>
      <c r="S249" s="19" t="s">
        <v>101</v>
      </c>
      <c r="T249" s="21" t="n">
        <v>2</v>
      </c>
      <c r="U249" s="21" t="n">
        <v>0.1942371</v>
      </c>
      <c r="V249" s="19" t="s">
        <v>101</v>
      </c>
      <c r="W249" s="21" t="n">
        <v>2</v>
      </c>
      <c r="X249" s="21" t="n">
        <v>0.1994305</v>
      </c>
      <c r="Y249" s="23" t="s">
        <v>101</v>
      </c>
      <c r="Z249" s="23" t="n">
        <v>2</v>
      </c>
      <c r="AA249" s="21" t="n">
        <v>0.4531684</v>
      </c>
      <c r="AB249" s="23" t="s">
        <v>101</v>
      </c>
      <c r="AC249" s="23" t="n">
        <v>2</v>
      </c>
      <c r="AD249" s="21" t="n">
        <v>1.5058693</v>
      </c>
      <c r="AE249" s="23" t="s">
        <v>101</v>
      </c>
      <c r="AF249" s="23" t="n">
        <v>2</v>
      </c>
      <c r="AG249" s="21" t="n">
        <v>0.1875707</v>
      </c>
      <c r="AH249" s="31" t="s">
        <v>81</v>
      </c>
      <c r="AI249" s="31" t="n">
        <v>2</v>
      </c>
      <c r="AJ249" s="31" t="n">
        <v>1.2075801</v>
      </c>
      <c r="AK249" s="31" t="s">
        <v>81</v>
      </c>
      <c r="AL249" s="31" t="n">
        <v>2</v>
      </c>
      <c r="AM249" s="31" t="n">
        <v>1.2091643</v>
      </c>
      <c r="AN249" s="31" t="s">
        <v>81</v>
      </c>
      <c r="AO249" s="31" t="n">
        <v>2</v>
      </c>
      <c r="AP249" s="31" t="n">
        <v>1.3733157</v>
      </c>
      <c r="AQ249" s="31" t="s">
        <v>81</v>
      </c>
      <c r="AR249" s="31" t="n">
        <v>2</v>
      </c>
      <c r="AS249" s="31" t="n">
        <v>1.1293252</v>
      </c>
      <c r="AT249" s="31" t="s">
        <v>81</v>
      </c>
      <c r="AU249" s="31" t="n">
        <v>2</v>
      </c>
      <c r="AV249" s="31" t="n">
        <v>1.1202109</v>
      </c>
      <c r="AW249" s="31" t="s">
        <v>81</v>
      </c>
      <c r="AX249" s="31" t="n">
        <v>2</v>
      </c>
      <c r="AY249" s="31" t="n">
        <v>1.169265</v>
      </c>
      <c r="AZ249" s="23" t="s">
        <v>101</v>
      </c>
      <c r="BA249" s="23" t="n">
        <v>2</v>
      </c>
      <c r="BB249" s="21" t="n">
        <v>0.4174992</v>
      </c>
      <c r="BC249" s="19" t="s">
        <v>101</v>
      </c>
      <c r="BD249" s="21" t="n">
        <v>2</v>
      </c>
      <c r="BE249" s="23" t="n">
        <v>2.5124942</v>
      </c>
      <c r="BF249" s="23" t="s">
        <v>101</v>
      </c>
      <c r="BG249" s="23" t="n">
        <v>2</v>
      </c>
      <c r="BH249" s="21" t="n">
        <v>0.4071153</v>
      </c>
      <c r="BI249" s="23" t="s">
        <v>80</v>
      </c>
      <c r="BJ249" s="21" t="n">
        <v>-1885</v>
      </c>
      <c r="BK249" s="23" t="n">
        <v>306.0011987</v>
      </c>
      <c r="BL249" s="23" t="s">
        <v>80</v>
      </c>
      <c r="BM249" s="23" t="n">
        <v>-1885</v>
      </c>
      <c r="BN249" s="21" t="n">
        <v>306.0722492</v>
      </c>
      <c r="BO249" s="19" t="s">
        <v>101</v>
      </c>
      <c r="BP249" s="21" t="n">
        <v>2</v>
      </c>
      <c r="BQ249" s="21" t="n">
        <v>0.0730000000003201</v>
      </c>
      <c r="BR249" s="25" t="s">
        <v>101</v>
      </c>
      <c r="BS249" s="21" t="n">
        <v>2</v>
      </c>
      <c r="BT249" s="21" t="n">
        <v>0.7245845</v>
      </c>
      <c r="BU249" s="25" t="s">
        <v>101</v>
      </c>
      <c r="BV249" s="21" t="n">
        <v>2</v>
      </c>
      <c r="BW249" s="21" t="n">
        <v>0.3110253</v>
      </c>
      <c r="BX249" s="21" t="s">
        <v>101</v>
      </c>
      <c r="BY249" s="21" t="n">
        <v>2</v>
      </c>
      <c r="BZ249" s="21" t="n">
        <v>0.3651314</v>
      </c>
    </row>
    <row r="250" customFormat="false" ht="13.8" hidden="false" customHeight="false" outlineLevel="0" collapsed="false">
      <c r="A250" s="32" t="s">
        <v>332</v>
      </c>
      <c r="B250" s="19" t="n">
        <v>26</v>
      </c>
      <c r="C250" s="21" t="n">
        <v>6</v>
      </c>
      <c r="D250" s="19" t="n">
        <v>91</v>
      </c>
      <c r="E250" s="21" t="n">
        <v>16</v>
      </c>
      <c r="F250" s="19" t="n">
        <v>9</v>
      </c>
      <c r="G250" s="21" t="n">
        <v>4</v>
      </c>
      <c r="H250" s="21" t="n">
        <f aca="false">B250-PRODUCT(2,C250)</f>
        <v>14</v>
      </c>
      <c r="I250" s="21" t="n">
        <f aca="false">SUM(Table1[[#This Row],[B]],Table1[[#This Row],[Atomic Constraints]],Table1[[#This Row],[Soft Atomic Constraints]],Table1[[#This Row],[Disjunctive Constraints]],Table1[[#This Row],[Direct Successors]])</f>
        <v>126</v>
      </c>
      <c r="J250" s="19" t="s">
        <v>224</v>
      </c>
      <c r="K250" s="21" t="n">
        <v>-18279</v>
      </c>
      <c r="L250" s="21" t="n">
        <v>0.636021</v>
      </c>
      <c r="M250" s="19" t="s">
        <v>224</v>
      </c>
      <c r="N250" s="21" t="n">
        <v>-18279</v>
      </c>
      <c r="O250" s="21" t="n">
        <v>0.6691458</v>
      </c>
      <c r="P250" s="19" t="s">
        <v>224</v>
      </c>
      <c r="Q250" s="21" t="n">
        <v>-18279</v>
      </c>
      <c r="R250" s="21" t="n">
        <v>0.0740000000005239</v>
      </c>
      <c r="S250" s="19" t="s">
        <v>224</v>
      </c>
      <c r="T250" s="21" t="n">
        <v>-18279</v>
      </c>
      <c r="U250" s="21" t="n">
        <v>0.1213199</v>
      </c>
      <c r="V250" s="19" t="s">
        <v>224</v>
      </c>
      <c r="W250" s="21" t="n">
        <v>-18279</v>
      </c>
      <c r="X250" s="21" t="n">
        <v>0.1177767</v>
      </c>
      <c r="Y250" s="23" t="s">
        <v>224</v>
      </c>
      <c r="Z250" s="23" t="n">
        <v>-18279</v>
      </c>
      <c r="AA250" s="21" t="n">
        <v>0.0560761</v>
      </c>
      <c r="AB250" s="23" t="s">
        <v>224</v>
      </c>
      <c r="AC250" s="23" t="n">
        <v>-18279</v>
      </c>
      <c r="AD250" s="21" t="n">
        <v>0.6264243</v>
      </c>
      <c r="AE250" s="23" t="s">
        <v>224</v>
      </c>
      <c r="AF250" s="23" t="n">
        <v>-18279</v>
      </c>
      <c r="AG250" s="21" t="n">
        <v>0.113989</v>
      </c>
      <c r="AH250" s="19" t="s">
        <v>224</v>
      </c>
      <c r="AI250" s="21" t="n">
        <v>-18279</v>
      </c>
      <c r="AJ250" s="21" t="n">
        <v>0.5813632</v>
      </c>
      <c r="AK250" s="23" t="s">
        <v>224</v>
      </c>
      <c r="AL250" s="23" t="n">
        <v>-18279</v>
      </c>
      <c r="AM250" s="21" t="n">
        <v>0.6014351</v>
      </c>
      <c r="AN250" s="19" t="s">
        <v>224</v>
      </c>
      <c r="AO250" s="21" t="n">
        <v>-18279</v>
      </c>
      <c r="AP250" s="23" t="n">
        <v>0.8563204</v>
      </c>
      <c r="AQ250" s="23" t="s">
        <v>224</v>
      </c>
      <c r="AR250" s="23" t="n">
        <v>-18279</v>
      </c>
      <c r="AS250" s="21" t="n">
        <v>0.5193429</v>
      </c>
      <c r="AT250" s="19" t="s">
        <v>224</v>
      </c>
      <c r="AU250" s="21" t="n">
        <v>-18279</v>
      </c>
      <c r="AV250" s="23" t="n">
        <v>0.5167185</v>
      </c>
      <c r="AW250" s="23" t="s">
        <v>224</v>
      </c>
      <c r="AX250" s="23" t="n">
        <v>-18279</v>
      </c>
      <c r="AY250" s="21" t="n">
        <v>0.5531847</v>
      </c>
      <c r="AZ250" s="23" t="s">
        <v>224</v>
      </c>
      <c r="BA250" s="23" t="n">
        <v>-18279</v>
      </c>
      <c r="BB250" s="21" t="n">
        <v>0.0777947</v>
      </c>
      <c r="BC250" s="19" t="s">
        <v>224</v>
      </c>
      <c r="BD250" s="21" t="n">
        <v>-18279</v>
      </c>
      <c r="BE250" s="23" t="n">
        <v>0.111651</v>
      </c>
      <c r="BF250" s="23" t="s">
        <v>224</v>
      </c>
      <c r="BG250" s="23" t="n">
        <v>-18279</v>
      </c>
      <c r="BH250" s="21" t="n">
        <v>0.0478625</v>
      </c>
      <c r="BI250" s="23" t="s">
        <v>224</v>
      </c>
      <c r="BJ250" s="21" t="n">
        <v>-18279</v>
      </c>
      <c r="BK250" s="23" t="n">
        <v>5.1115206</v>
      </c>
      <c r="BL250" s="23" t="s">
        <v>224</v>
      </c>
      <c r="BM250" s="23" t="n">
        <v>-18279</v>
      </c>
      <c r="BN250" s="21" t="n">
        <v>5.1354207</v>
      </c>
      <c r="BO250" s="19" t="s">
        <v>224</v>
      </c>
      <c r="BP250" s="21" t="n">
        <v>-18279</v>
      </c>
      <c r="BQ250" s="21" t="n">
        <v>0.0840000000007421</v>
      </c>
      <c r="BR250" s="28" t="s">
        <v>224</v>
      </c>
      <c r="BS250" s="21" t="n">
        <v>-18279</v>
      </c>
      <c r="BT250" s="21" t="n">
        <v>0.6350767</v>
      </c>
      <c r="BU250" s="28" t="s">
        <v>224</v>
      </c>
      <c r="BV250" s="21" t="n">
        <v>-18279</v>
      </c>
      <c r="BW250" s="21" t="n">
        <v>0.3045527</v>
      </c>
      <c r="BX250" s="21" t="s">
        <v>224</v>
      </c>
      <c r="BY250" s="21" t="n">
        <v>-18279</v>
      </c>
      <c r="BZ250" s="21" t="n">
        <v>0.3635824</v>
      </c>
    </row>
    <row r="251" customFormat="false" ht="13.8" hidden="false" customHeight="false" outlineLevel="0" collapsed="false">
      <c r="A251" s="32" t="s">
        <v>333</v>
      </c>
      <c r="B251" s="19" t="n">
        <v>26</v>
      </c>
      <c r="C251" s="21" t="n">
        <v>6</v>
      </c>
      <c r="D251" s="19" t="n">
        <v>96</v>
      </c>
      <c r="E251" s="21" t="n">
        <v>16</v>
      </c>
      <c r="F251" s="19" t="n">
        <v>10</v>
      </c>
      <c r="G251" s="21" t="n">
        <v>4</v>
      </c>
      <c r="H251" s="21" t="n">
        <f aca="false">B251-PRODUCT(2,C251)</f>
        <v>14</v>
      </c>
      <c r="I251" s="21" t="n">
        <f aca="false">SUM(Table1[[#This Row],[B]],Table1[[#This Row],[Atomic Constraints]],Table1[[#This Row],[Soft Atomic Constraints]],Table1[[#This Row],[Disjunctive Constraints]],Table1[[#This Row],[Direct Successors]])</f>
        <v>132</v>
      </c>
      <c r="J251" s="19" t="s">
        <v>224</v>
      </c>
      <c r="K251" s="21" t="n">
        <v>-18279</v>
      </c>
      <c r="L251" s="21" t="n">
        <v>0.6844239</v>
      </c>
      <c r="M251" s="19" t="s">
        <v>224</v>
      </c>
      <c r="N251" s="21" t="n">
        <v>-18279</v>
      </c>
      <c r="O251" s="21" t="n">
        <v>0.6483281</v>
      </c>
      <c r="P251" s="19" t="s">
        <v>224</v>
      </c>
      <c r="Q251" s="21" t="n">
        <v>-18279</v>
      </c>
      <c r="R251" s="21" t="n">
        <v>0.0740000000005239</v>
      </c>
      <c r="S251" s="19" t="s">
        <v>224</v>
      </c>
      <c r="T251" s="21" t="n">
        <v>-18279</v>
      </c>
      <c r="U251" s="21" t="n">
        <v>0.1293062</v>
      </c>
      <c r="V251" s="19" t="s">
        <v>224</v>
      </c>
      <c r="W251" s="21" t="n">
        <v>-18279</v>
      </c>
      <c r="X251" s="21" t="n">
        <v>0.1222156</v>
      </c>
      <c r="Y251" s="23" t="s">
        <v>224</v>
      </c>
      <c r="Z251" s="23" t="n">
        <v>-18279</v>
      </c>
      <c r="AA251" s="21" t="n">
        <v>0.0497131</v>
      </c>
      <c r="AB251" s="23" t="s">
        <v>224</v>
      </c>
      <c r="AC251" s="23" t="n">
        <v>-18279</v>
      </c>
      <c r="AD251" s="21" t="n">
        <v>0.4900232</v>
      </c>
      <c r="AE251" s="23" t="s">
        <v>224</v>
      </c>
      <c r="AF251" s="23" t="n">
        <v>-18279</v>
      </c>
      <c r="AG251" s="21" t="n">
        <v>0.1024537</v>
      </c>
      <c r="AH251" s="19" t="s">
        <v>224</v>
      </c>
      <c r="AI251" s="21" t="n">
        <v>-18279</v>
      </c>
      <c r="AJ251" s="21" t="n">
        <v>0.5685913</v>
      </c>
      <c r="AK251" s="23" t="s">
        <v>224</v>
      </c>
      <c r="AL251" s="23" t="n">
        <v>-18279</v>
      </c>
      <c r="AM251" s="21" t="n">
        <v>0.5878528</v>
      </c>
      <c r="AN251" s="19" t="s">
        <v>224</v>
      </c>
      <c r="AO251" s="21" t="n">
        <v>-18279</v>
      </c>
      <c r="AP251" s="23" t="n">
        <v>0.7153846</v>
      </c>
      <c r="AQ251" s="23" t="s">
        <v>224</v>
      </c>
      <c r="AR251" s="23" t="n">
        <v>-18279</v>
      </c>
      <c r="AS251" s="21" t="n">
        <v>0.5904088</v>
      </c>
      <c r="AT251" s="19" t="s">
        <v>224</v>
      </c>
      <c r="AU251" s="21" t="n">
        <v>-18279</v>
      </c>
      <c r="AV251" s="23" t="n">
        <v>0.5877211</v>
      </c>
      <c r="AW251" s="23" t="s">
        <v>224</v>
      </c>
      <c r="AX251" s="23" t="n">
        <v>-18279</v>
      </c>
      <c r="AY251" s="21" t="n">
        <v>0.6130177</v>
      </c>
      <c r="AZ251" s="23" t="s">
        <v>224</v>
      </c>
      <c r="BA251" s="23" t="n">
        <v>-18279</v>
      </c>
      <c r="BB251" s="21" t="n">
        <v>0.0559139</v>
      </c>
      <c r="BC251" s="19" t="s">
        <v>224</v>
      </c>
      <c r="BD251" s="21" t="n">
        <v>-18279</v>
      </c>
      <c r="BE251" s="23" t="n">
        <v>0.1143006</v>
      </c>
      <c r="BF251" s="23" t="s">
        <v>224</v>
      </c>
      <c r="BG251" s="23" t="n">
        <v>-18279</v>
      </c>
      <c r="BH251" s="21" t="n">
        <v>0.0410248</v>
      </c>
      <c r="BI251" s="23" t="s">
        <v>224</v>
      </c>
      <c r="BJ251" s="21" t="n">
        <v>-18279</v>
      </c>
      <c r="BK251" s="23" t="n">
        <v>5.0950705</v>
      </c>
      <c r="BL251" s="23" t="s">
        <v>224</v>
      </c>
      <c r="BM251" s="23" t="n">
        <v>-18279</v>
      </c>
      <c r="BN251" s="21" t="n">
        <v>5.0910087</v>
      </c>
      <c r="BO251" s="19" t="s">
        <v>224</v>
      </c>
      <c r="BP251" s="21" t="n">
        <v>-18279</v>
      </c>
      <c r="BQ251" s="21" t="n">
        <v>0.0889999999999418</v>
      </c>
      <c r="BR251" s="28" t="s">
        <v>224</v>
      </c>
      <c r="BS251" s="21" t="n">
        <v>-18279</v>
      </c>
      <c r="BT251" s="21" t="n">
        <v>0.632206</v>
      </c>
      <c r="BU251" s="28" t="s">
        <v>224</v>
      </c>
      <c r="BV251" s="21" t="n">
        <v>-18279</v>
      </c>
      <c r="BW251" s="21" t="n">
        <v>0.302901</v>
      </c>
      <c r="BX251" s="21" t="s">
        <v>224</v>
      </c>
      <c r="BY251" s="21" t="n">
        <v>-18279</v>
      </c>
      <c r="BZ251" s="21" t="n">
        <v>0.3605854</v>
      </c>
    </row>
    <row r="252" customFormat="false" ht="13.8" hidden="false" customHeight="false" outlineLevel="0" collapsed="false">
      <c r="A252" s="32" t="s">
        <v>334</v>
      </c>
      <c r="B252" s="19" t="n">
        <v>26</v>
      </c>
      <c r="C252" s="21" t="n">
        <v>6</v>
      </c>
      <c r="D252" s="19" t="n">
        <v>105</v>
      </c>
      <c r="E252" s="21" t="n">
        <v>17</v>
      </c>
      <c r="F252" s="19" t="n">
        <v>12</v>
      </c>
      <c r="G252" s="21" t="n">
        <v>4</v>
      </c>
      <c r="H252" s="21" t="n">
        <f aca="false">B252-PRODUCT(2,C252)</f>
        <v>14</v>
      </c>
      <c r="I252" s="21" t="n">
        <f aca="false">SUM(Table1[[#This Row],[B]],Table1[[#This Row],[Atomic Constraints]],Table1[[#This Row],[Soft Atomic Constraints]],Table1[[#This Row],[Disjunctive Constraints]],Table1[[#This Row],[Direct Successors]])</f>
        <v>144</v>
      </c>
      <c r="J252" s="19" t="s">
        <v>224</v>
      </c>
      <c r="K252" s="21" t="n">
        <v>-18279</v>
      </c>
      <c r="L252" s="21" t="n">
        <v>0.6484331</v>
      </c>
      <c r="M252" s="19" t="s">
        <v>224</v>
      </c>
      <c r="N252" s="21" t="n">
        <v>-18279</v>
      </c>
      <c r="O252" s="21" t="n">
        <v>0.6670708</v>
      </c>
      <c r="P252" s="19" t="s">
        <v>224</v>
      </c>
      <c r="Q252" s="21" t="n">
        <v>-18279</v>
      </c>
      <c r="R252" s="21" t="n">
        <v>0.0169999999998254</v>
      </c>
      <c r="S252" s="19" t="s">
        <v>224</v>
      </c>
      <c r="T252" s="21" t="n">
        <v>-18279</v>
      </c>
      <c r="U252" s="21" t="n">
        <v>0.1234267</v>
      </c>
      <c r="V252" s="19" t="s">
        <v>224</v>
      </c>
      <c r="W252" s="21" t="n">
        <v>-18279</v>
      </c>
      <c r="X252" s="21" t="n">
        <v>0.1369304</v>
      </c>
      <c r="Y252" s="23" t="s">
        <v>224</v>
      </c>
      <c r="Z252" s="23" t="n">
        <v>-18279</v>
      </c>
      <c r="AA252" s="21" t="n">
        <v>0.0167816</v>
      </c>
      <c r="AB252" s="23" t="s">
        <v>224</v>
      </c>
      <c r="AC252" s="23" t="n">
        <v>-18279</v>
      </c>
      <c r="AD252" s="21" t="n">
        <v>0.7368792</v>
      </c>
      <c r="AE252" s="23" t="s">
        <v>224</v>
      </c>
      <c r="AF252" s="23" t="n">
        <v>-18279</v>
      </c>
      <c r="AG252" s="21" t="n">
        <v>0.1124116</v>
      </c>
      <c r="AH252" s="19" t="s">
        <v>224</v>
      </c>
      <c r="AI252" s="21" t="n">
        <v>-18279</v>
      </c>
      <c r="AJ252" s="21" t="n">
        <v>0.7031765</v>
      </c>
      <c r="AK252" s="23" t="s">
        <v>224</v>
      </c>
      <c r="AL252" s="23" t="n">
        <v>-18279</v>
      </c>
      <c r="AM252" s="21" t="n">
        <v>0.7387612</v>
      </c>
      <c r="AN252" s="19" t="s">
        <v>224</v>
      </c>
      <c r="AO252" s="21" t="n">
        <v>-18279</v>
      </c>
      <c r="AP252" s="23" t="n">
        <v>0.8293744</v>
      </c>
      <c r="AQ252" s="23" t="s">
        <v>224</v>
      </c>
      <c r="AR252" s="23" t="n">
        <v>-18279</v>
      </c>
      <c r="AS252" s="21" t="n">
        <v>0.6177277</v>
      </c>
      <c r="AT252" s="19" t="s">
        <v>224</v>
      </c>
      <c r="AU252" s="21" t="n">
        <v>-18279</v>
      </c>
      <c r="AV252" s="23" t="n">
        <v>0.6103696</v>
      </c>
      <c r="AW252" s="23" t="s">
        <v>224</v>
      </c>
      <c r="AX252" s="23" t="n">
        <v>-18279</v>
      </c>
      <c r="AY252" s="21" t="n">
        <v>0.6287154</v>
      </c>
      <c r="AZ252" s="23" t="s">
        <v>224</v>
      </c>
      <c r="BA252" s="23" t="n">
        <v>-18279</v>
      </c>
      <c r="BB252" s="21" t="n">
        <v>0.0150497</v>
      </c>
      <c r="BC252" s="19" t="s">
        <v>224</v>
      </c>
      <c r="BD252" s="21" t="n">
        <v>-18279</v>
      </c>
      <c r="BE252" s="23" t="n">
        <v>0.1098386</v>
      </c>
      <c r="BF252" s="23" t="s">
        <v>224</v>
      </c>
      <c r="BG252" s="23" t="n">
        <v>-18279</v>
      </c>
      <c r="BH252" s="21" t="n">
        <v>0.0323617</v>
      </c>
      <c r="BI252" s="23" t="s">
        <v>224</v>
      </c>
      <c r="BJ252" s="21" t="n">
        <v>-18279</v>
      </c>
      <c r="BK252" s="23" t="n">
        <v>5.1022228</v>
      </c>
      <c r="BL252" s="23" t="s">
        <v>224</v>
      </c>
      <c r="BM252" s="23" t="n">
        <v>-18279</v>
      </c>
      <c r="BN252" s="21" t="n">
        <v>5.0882431</v>
      </c>
      <c r="BO252" s="19" t="s">
        <v>224</v>
      </c>
      <c r="BP252" s="21" t="n">
        <v>-18279</v>
      </c>
      <c r="BQ252" s="21" t="n">
        <v>0.0169999999998254</v>
      </c>
      <c r="BR252" s="28" t="s">
        <v>224</v>
      </c>
      <c r="BS252" s="21" t="n">
        <v>-18279</v>
      </c>
      <c r="BT252" s="21" t="n">
        <v>0.6389236</v>
      </c>
      <c r="BU252" s="28" t="s">
        <v>224</v>
      </c>
      <c r="BV252" s="21" t="n">
        <v>-18279</v>
      </c>
      <c r="BW252" s="21" t="n">
        <v>0.3006497</v>
      </c>
      <c r="BX252" s="21" t="s">
        <v>224</v>
      </c>
      <c r="BY252" s="21" t="n">
        <v>-18279</v>
      </c>
      <c r="BZ252" s="21" t="n">
        <v>0.3592715</v>
      </c>
    </row>
    <row r="253" customFormat="false" ht="15" hidden="false" customHeight="false" outlineLevel="0" collapsed="false">
      <c r="A253" s="27" t="s">
        <v>335</v>
      </c>
      <c r="B253" s="19" t="n">
        <v>12</v>
      </c>
      <c r="C253" s="21" t="n">
        <v>6</v>
      </c>
      <c r="D253" s="19" t="n">
        <v>33</v>
      </c>
      <c r="E253" s="21" t="n">
        <v>9</v>
      </c>
      <c r="F253" s="19" t="n">
        <v>8</v>
      </c>
      <c r="G253" s="21" t="n">
        <v>0</v>
      </c>
      <c r="H253" s="21" t="n">
        <f aca="false">B253-PRODUCT(2,C253)</f>
        <v>0</v>
      </c>
      <c r="I253" s="21" t="n">
        <f aca="false">SUM(Table1[[#This Row],[B]],Table1[[#This Row],[Atomic Constraints]],Table1[[#This Row],[Soft Atomic Constraints]],Table1[[#This Row],[Disjunctive Constraints]],Table1[[#This Row],[Direct Successors]])</f>
        <v>56</v>
      </c>
      <c r="J253" s="19" t="s">
        <v>101</v>
      </c>
      <c r="K253" s="21" t="n">
        <v>9038</v>
      </c>
      <c r="L253" s="21" t="n">
        <v>0.6977117</v>
      </c>
      <c r="M253" s="19" t="s">
        <v>101</v>
      </c>
      <c r="N253" s="21" t="n">
        <v>9038</v>
      </c>
      <c r="O253" s="21" t="n">
        <v>0.6619654</v>
      </c>
      <c r="P253" s="19" t="s">
        <v>101</v>
      </c>
      <c r="Q253" s="21" t="n">
        <v>9038</v>
      </c>
      <c r="R253" s="21" t="n">
        <v>0.0709999999999127</v>
      </c>
      <c r="S253" s="19" t="s">
        <v>101</v>
      </c>
      <c r="T253" s="21" t="n">
        <v>9038</v>
      </c>
      <c r="U253" s="21" t="n">
        <v>0.1457692</v>
      </c>
      <c r="V253" s="19" t="s">
        <v>101</v>
      </c>
      <c r="W253" s="21" t="n">
        <v>9038</v>
      </c>
      <c r="X253" s="21" t="n">
        <v>0.1661271</v>
      </c>
      <c r="Y253" s="23" t="s">
        <v>101</v>
      </c>
      <c r="Z253" s="23" t="n">
        <v>9038</v>
      </c>
      <c r="AA253" s="21" t="n">
        <v>0.1997596</v>
      </c>
      <c r="AB253" s="23" t="s">
        <v>101</v>
      </c>
      <c r="AC253" s="23" t="n">
        <v>9038</v>
      </c>
      <c r="AD253" s="21" t="n">
        <v>0.6456337</v>
      </c>
      <c r="AE253" s="23" t="s">
        <v>101</v>
      </c>
      <c r="AF253" s="23" t="n">
        <v>9038</v>
      </c>
      <c r="AG253" s="21" t="n">
        <v>0.2021291</v>
      </c>
      <c r="AH253" s="31" t="s">
        <v>81</v>
      </c>
      <c r="AI253" s="31" t="n">
        <v>9038</v>
      </c>
      <c r="AJ253" s="31" t="n">
        <v>1.1497131</v>
      </c>
      <c r="AK253" s="31" t="s">
        <v>81</v>
      </c>
      <c r="AL253" s="31" t="n">
        <v>9038</v>
      </c>
      <c r="AM253" s="31" t="n">
        <v>1.2519825</v>
      </c>
      <c r="AN253" s="31" t="s">
        <v>81</v>
      </c>
      <c r="AO253" s="31" t="n">
        <v>9038</v>
      </c>
      <c r="AP253" s="31" t="n">
        <v>1.5085829</v>
      </c>
      <c r="AQ253" s="31" t="s">
        <v>81</v>
      </c>
      <c r="AR253" s="31" t="n">
        <v>9038</v>
      </c>
      <c r="AS253" s="31" t="n">
        <v>1.3923966</v>
      </c>
      <c r="AT253" s="31" t="s">
        <v>81</v>
      </c>
      <c r="AU253" s="31" t="n">
        <v>9038</v>
      </c>
      <c r="AV253" s="31" t="n">
        <v>1.3904606</v>
      </c>
      <c r="AW253" s="31" t="s">
        <v>81</v>
      </c>
      <c r="AX253" s="31" t="n">
        <v>9038</v>
      </c>
      <c r="AY253" s="31" t="n">
        <v>1.4322226</v>
      </c>
      <c r="AZ253" s="23" t="s">
        <v>101</v>
      </c>
      <c r="BA253" s="23" t="n">
        <v>9038</v>
      </c>
      <c r="BB253" s="21" t="n">
        <v>0.1688346</v>
      </c>
      <c r="BC253" s="19" t="s">
        <v>101</v>
      </c>
      <c r="BD253" s="21" t="n">
        <v>9038</v>
      </c>
      <c r="BE253" s="23" t="n">
        <v>0.5685953</v>
      </c>
      <c r="BF253" s="23" t="s">
        <v>101</v>
      </c>
      <c r="BG253" s="23" t="n">
        <v>9038</v>
      </c>
      <c r="BH253" s="21" t="n">
        <v>0.1764991</v>
      </c>
      <c r="BI253" s="23" t="s">
        <v>101</v>
      </c>
      <c r="BJ253" s="21" t="n">
        <v>9038</v>
      </c>
      <c r="BK253" s="23" t="n">
        <v>15.160597</v>
      </c>
      <c r="BL253" s="23" t="s">
        <v>101</v>
      </c>
      <c r="BM253" s="23" t="n">
        <v>9038</v>
      </c>
      <c r="BN253" s="21" t="n">
        <v>15.1391617</v>
      </c>
      <c r="BO253" s="19" t="s">
        <v>101</v>
      </c>
      <c r="BP253" s="21" t="n">
        <v>9038</v>
      </c>
      <c r="BQ253" s="21" t="n">
        <v>0.0850000000000364</v>
      </c>
      <c r="BR253" s="25" t="s">
        <v>101</v>
      </c>
      <c r="BS253" s="21" t="n">
        <v>9038</v>
      </c>
      <c r="BT253" s="21" t="n">
        <v>0.6571442</v>
      </c>
      <c r="BU253" s="25" t="s">
        <v>101</v>
      </c>
      <c r="BV253" s="21" t="n">
        <v>9038</v>
      </c>
      <c r="BW253" s="21" t="n">
        <v>0.2576827</v>
      </c>
      <c r="BX253" s="21" t="s">
        <v>101</v>
      </c>
      <c r="BY253" s="21" t="n">
        <v>9038</v>
      </c>
      <c r="BZ253" s="21" t="n">
        <v>0.3426977</v>
      </c>
    </row>
    <row r="254" customFormat="false" ht="13.8" hidden="false" customHeight="false" outlineLevel="0" collapsed="false">
      <c r="A254" s="32" t="s">
        <v>336</v>
      </c>
      <c r="B254" s="19" t="n">
        <v>26</v>
      </c>
      <c r="C254" s="21" t="n">
        <v>6</v>
      </c>
      <c r="D254" s="19" t="n">
        <v>102</v>
      </c>
      <c r="E254" s="21" t="n">
        <v>16</v>
      </c>
      <c r="F254" s="19" t="n">
        <v>11</v>
      </c>
      <c r="G254" s="21" t="n">
        <v>4</v>
      </c>
      <c r="H254" s="21" t="n">
        <f aca="false">B254-PRODUCT(2,C254)</f>
        <v>14</v>
      </c>
      <c r="I254" s="21" t="n">
        <f aca="false">SUM(Table1[[#This Row],[B]],Table1[[#This Row],[Atomic Constraints]],Table1[[#This Row],[Soft Atomic Constraints]],Table1[[#This Row],[Disjunctive Constraints]],Table1[[#This Row],[Direct Successors]])</f>
        <v>139</v>
      </c>
      <c r="J254" s="19" t="s">
        <v>224</v>
      </c>
      <c r="K254" s="21" t="n">
        <v>-18279</v>
      </c>
      <c r="L254" s="21" t="n">
        <v>0.6512892</v>
      </c>
      <c r="M254" s="19" t="s">
        <v>224</v>
      </c>
      <c r="N254" s="21" t="n">
        <v>-18279</v>
      </c>
      <c r="O254" s="21" t="n">
        <v>0.6796294</v>
      </c>
      <c r="P254" s="19" t="s">
        <v>224</v>
      </c>
      <c r="Q254" s="21" t="n">
        <v>-18279</v>
      </c>
      <c r="R254" s="21" t="n">
        <v>0.0769999999993161</v>
      </c>
      <c r="S254" s="19" t="s">
        <v>224</v>
      </c>
      <c r="T254" s="21" t="n">
        <v>-18279</v>
      </c>
      <c r="U254" s="21" t="n">
        <v>0.1300918</v>
      </c>
      <c r="V254" s="19" t="s">
        <v>224</v>
      </c>
      <c r="W254" s="21" t="n">
        <v>-18279</v>
      </c>
      <c r="X254" s="21" t="n">
        <v>0.1223372</v>
      </c>
      <c r="Y254" s="23" t="s">
        <v>224</v>
      </c>
      <c r="Z254" s="23" t="n">
        <v>-18279</v>
      </c>
      <c r="AA254" s="21" t="n">
        <v>0.0487957</v>
      </c>
      <c r="AB254" s="23" t="s">
        <v>224</v>
      </c>
      <c r="AC254" s="23" t="n">
        <v>-18279</v>
      </c>
      <c r="AD254" s="21" t="n">
        <v>0.4685836</v>
      </c>
      <c r="AE254" s="23" t="s">
        <v>224</v>
      </c>
      <c r="AF254" s="23" t="n">
        <v>-18279</v>
      </c>
      <c r="AG254" s="21" t="n">
        <v>0.0992233</v>
      </c>
      <c r="AH254" s="19" t="s">
        <v>224</v>
      </c>
      <c r="AI254" s="21" t="n">
        <v>-18279</v>
      </c>
      <c r="AJ254" s="21" t="n">
        <v>0.542506</v>
      </c>
      <c r="AK254" s="23" t="s">
        <v>224</v>
      </c>
      <c r="AL254" s="23" t="n">
        <v>-18279</v>
      </c>
      <c r="AM254" s="21" t="n">
        <v>0.5661451</v>
      </c>
      <c r="AN254" s="19" t="s">
        <v>224</v>
      </c>
      <c r="AO254" s="21" t="n">
        <v>-18279</v>
      </c>
      <c r="AP254" s="23" t="n">
        <v>0.6236322</v>
      </c>
      <c r="AQ254" s="23" t="s">
        <v>224</v>
      </c>
      <c r="AR254" s="23" t="n">
        <v>-18279</v>
      </c>
      <c r="AS254" s="21" t="n">
        <v>0.5568136</v>
      </c>
      <c r="AT254" s="19" t="s">
        <v>224</v>
      </c>
      <c r="AU254" s="21" t="n">
        <v>-18279</v>
      </c>
      <c r="AV254" s="23" t="n">
        <v>0.5530687</v>
      </c>
      <c r="AW254" s="23" t="s">
        <v>224</v>
      </c>
      <c r="AX254" s="23" t="n">
        <v>-18279</v>
      </c>
      <c r="AY254" s="21" t="n">
        <v>0.6277675</v>
      </c>
      <c r="AZ254" s="23" t="s">
        <v>224</v>
      </c>
      <c r="BA254" s="23" t="n">
        <v>-18279</v>
      </c>
      <c r="BB254" s="21" t="n">
        <v>0.0473895</v>
      </c>
      <c r="BC254" s="19" t="s">
        <v>224</v>
      </c>
      <c r="BD254" s="21" t="n">
        <v>-18279</v>
      </c>
      <c r="BE254" s="23" t="n">
        <v>0.1094257</v>
      </c>
      <c r="BF254" s="23" t="s">
        <v>224</v>
      </c>
      <c r="BG254" s="23" t="n">
        <v>-18279</v>
      </c>
      <c r="BH254" s="21" t="n">
        <v>0.0361522</v>
      </c>
      <c r="BI254" s="23" t="s">
        <v>224</v>
      </c>
      <c r="BJ254" s="21" t="n">
        <v>-18279</v>
      </c>
      <c r="BK254" s="23" t="n">
        <v>5.0958735</v>
      </c>
      <c r="BL254" s="23" t="s">
        <v>224</v>
      </c>
      <c r="BM254" s="23" t="n">
        <v>-18279</v>
      </c>
      <c r="BN254" s="21" t="n">
        <v>5.2142876</v>
      </c>
      <c r="BO254" s="19" t="s">
        <v>224</v>
      </c>
      <c r="BP254" s="21" t="n">
        <v>-18279</v>
      </c>
      <c r="BQ254" s="21" t="n">
        <v>0.0850000000009459</v>
      </c>
      <c r="BR254" s="28" t="s">
        <v>224</v>
      </c>
      <c r="BS254" s="21" t="n">
        <v>-18279</v>
      </c>
      <c r="BT254" s="21" t="n">
        <v>0.6343603</v>
      </c>
      <c r="BU254" s="28" t="s">
        <v>224</v>
      </c>
      <c r="BV254" s="21" t="n">
        <v>-18279</v>
      </c>
      <c r="BW254" s="21" t="n">
        <v>0.3040914</v>
      </c>
      <c r="BX254" s="21" t="s">
        <v>224</v>
      </c>
      <c r="BY254" s="21" t="n">
        <v>-18279</v>
      </c>
      <c r="BZ254" s="21" t="n">
        <v>0.3407459</v>
      </c>
    </row>
    <row r="255" customFormat="false" ht="13.8" hidden="false" customHeight="false" outlineLevel="0" collapsed="false">
      <c r="A255" s="32" t="s">
        <v>337</v>
      </c>
      <c r="B255" s="19" t="n">
        <v>26</v>
      </c>
      <c r="C255" s="21" t="n">
        <v>6</v>
      </c>
      <c r="D255" s="19" t="n">
        <v>89</v>
      </c>
      <c r="E255" s="21" t="n">
        <v>19</v>
      </c>
      <c r="F255" s="19" t="n">
        <v>11</v>
      </c>
      <c r="G255" s="21" t="n">
        <v>4</v>
      </c>
      <c r="H255" s="21" t="n">
        <f aca="false">B255-PRODUCT(2,C255)</f>
        <v>14</v>
      </c>
      <c r="I255" s="21" t="n">
        <f aca="false">SUM(Table1[[#This Row],[B]],Table1[[#This Row],[Atomic Constraints]],Table1[[#This Row],[Soft Atomic Constraints]],Table1[[#This Row],[Disjunctive Constraints]],Table1[[#This Row],[Direct Successors]])</f>
        <v>129</v>
      </c>
      <c r="J255" s="19" t="s">
        <v>224</v>
      </c>
      <c r="K255" s="21" t="n">
        <v>-18279</v>
      </c>
      <c r="L255" s="21" t="n">
        <v>0.6470455</v>
      </c>
      <c r="M255" s="19" t="s">
        <v>224</v>
      </c>
      <c r="N255" s="21" t="n">
        <v>-18279</v>
      </c>
      <c r="O255" s="21" t="n">
        <v>0.648465</v>
      </c>
      <c r="P255" s="19" t="s">
        <v>224</v>
      </c>
      <c r="Q255" s="21" t="n">
        <v>-18279</v>
      </c>
      <c r="R255" s="21" t="n">
        <v>0.0969999999997526</v>
      </c>
      <c r="S255" s="19" t="s">
        <v>224</v>
      </c>
      <c r="T255" s="21" t="n">
        <v>-18279</v>
      </c>
      <c r="U255" s="21" t="n">
        <v>0.1253053</v>
      </c>
      <c r="V255" s="19" t="s">
        <v>224</v>
      </c>
      <c r="W255" s="21" t="n">
        <v>-18279</v>
      </c>
      <c r="X255" s="21" t="n">
        <v>0.1209734</v>
      </c>
      <c r="Y255" s="23" t="s">
        <v>224</v>
      </c>
      <c r="Z255" s="23" t="n">
        <v>-18279</v>
      </c>
      <c r="AA255" s="21" t="n">
        <v>0.0559858</v>
      </c>
      <c r="AB255" s="23" t="s">
        <v>224</v>
      </c>
      <c r="AC255" s="23" t="n">
        <v>-18279</v>
      </c>
      <c r="AD255" s="21" t="n">
        <v>0.5551489</v>
      </c>
      <c r="AE255" s="23" t="s">
        <v>224</v>
      </c>
      <c r="AF255" s="23" t="n">
        <v>-18279</v>
      </c>
      <c r="AG255" s="21" t="n">
        <v>0.1204175</v>
      </c>
      <c r="AH255" s="19" t="s">
        <v>224</v>
      </c>
      <c r="AI255" s="21" t="n">
        <v>-18279</v>
      </c>
      <c r="AJ255" s="21" t="n">
        <v>0.5129119</v>
      </c>
      <c r="AK255" s="23" t="s">
        <v>224</v>
      </c>
      <c r="AL255" s="23" t="n">
        <v>-18279</v>
      </c>
      <c r="AM255" s="21" t="n">
        <v>0.5568483</v>
      </c>
      <c r="AN255" s="19" t="s">
        <v>224</v>
      </c>
      <c r="AO255" s="21" t="n">
        <v>-18279</v>
      </c>
      <c r="AP255" s="23" t="n">
        <v>0.620163</v>
      </c>
      <c r="AQ255" s="23" t="s">
        <v>224</v>
      </c>
      <c r="AR255" s="23" t="n">
        <v>-18279</v>
      </c>
      <c r="AS255" s="21" t="n">
        <v>0.5464053</v>
      </c>
      <c r="AT255" s="19" t="s">
        <v>224</v>
      </c>
      <c r="AU255" s="21" t="n">
        <v>-18279</v>
      </c>
      <c r="AV255" s="23" t="n">
        <v>0.53381</v>
      </c>
      <c r="AW255" s="23" t="s">
        <v>224</v>
      </c>
      <c r="AX255" s="23" t="n">
        <v>-18279</v>
      </c>
      <c r="AY255" s="21" t="n">
        <v>0.6568753</v>
      </c>
      <c r="AZ255" s="23" t="s">
        <v>224</v>
      </c>
      <c r="BA255" s="23" t="n">
        <v>-18279</v>
      </c>
      <c r="BB255" s="21" t="n">
        <v>0.0509056</v>
      </c>
      <c r="BC255" s="19" t="s">
        <v>224</v>
      </c>
      <c r="BD255" s="21" t="n">
        <v>-18279</v>
      </c>
      <c r="BE255" s="23" t="n">
        <v>0.1131834</v>
      </c>
      <c r="BF255" s="23" t="s">
        <v>224</v>
      </c>
      <c r="BG255" s="23" t="n">
        <v>-18279</v>
      </c>
      <c r="BH255" s="21" t="n">
        <v>0.0437588</v>
      </c>
      <c r="BI255" s="23" t="s">
        <v>224</v>
      </c>
      <c r="BJ255" s="21" t="n">
        <v>-18279</v>
      </c>
      <c r="BK255" s="23" t="n">
        <v>5.1013997</v>
      </c>
      <c r="BL255" s="23" t="s">
        <v>224</v>
      </c>
      <c r="BM255" s="23" t="n">
        <v>-18279</v>
      </c>
      <c r="BN255" s="21" t="n">
        <v>5.0910757</v>
      </c>
      <c r="BO255" s="19" t="s">
        <v>224</v>
      </c>
      <c r="BP255" s="21" t="n">
        <v>-18279</v>
      </c>
      <c r="BQ255" s="21" t="n">
        <v>0.111999999999171</v>
      </c>
      <c r="BR255" s="28" t="s">
        <v>224</v>
      </c>
      <c r="BS255" s="21" t="n">
        <v>-18279</v>
      </c>
      <c r="BT255" s="21" t="n">
        <v>0.635174</v>
      </c>
      <c r="BU255" s="28" t="s">
        <v>224</v>
      </c>
      <c r="BV255" s="21" t="n">
        <v>-18279</v>
      </c>
      <c r="BW255" s="21" t="n">
        <v>0.3081005</v>
      </c>
      <c r="BX255" s="21" t="s">
        <v>224</v>
      </c>
      <c r="BY255" s="21" t="n">
        <v>-18279</v>
      </c>
      <c r="BZ255" s="21" t="n">
        <v>0.2917305</v>
      </c>
    </row>
    <row r="256" customFormat="false" ht="15" hidden="false" customHeight="false" outlineLevel="0" collapsed="false">
      <c r="A256" s="27" t="s">
        <v>338</v>
      </c>
      <c r="B256" s="19" t="n">
        <v>10</v>
      </c>
      <c r="C256" s="21" t="n">
        <v>5</v>
      </c>
      <c r="D256" s="19" t="n">
        <v>9</v>
      </c>
      <c r="E256" s="21" t="n">
        <v>4</v>
      </c>
      <c r="F256" s="19" t="n">
        <v>1</v>
      </c>
      <c r="G256" s="21" t="n">
        <v>0</v>
      </c>
      <c r="H256" s="21" t="n">
        <f aca="false">B256-PRODUCT(2,C256)</f>
        <v>0</v>
      </c>
      <c r="I256" s="21" t="n">
        <f aca="false">SUM(Table1[[#This Row],[B]],Table1[[#This Row],[Atomic Constraints]],Table1[[#This Row],[Soft Atomic Constraints]],Table1[[#This Row],[Disjunctive Constraints]],Table1[[#This Row],[Direct Successors]])</f>
        <v>19</v>
      </c>
      <c r="J256" s="19" t="s">
        <v>101</v>
      </c>
      <c r="K256" s="21" t="n">
        <v>1</v>
      </c>
      <c r="L256" s="21" t="n">
        <v>0.6286447</v>
      </c>
      <c r="M256" s="19" t="s">
        <v>101</v>
      </c>
      <c r="N256" s="21" t="n">
        <v>1</v>
      </c>
      <c r="O256" s="21" t="n">
        <v>0.5999587</v>
      </c>
      <c r="P256" s="19" t="s">
        <v>101</v>
      </c>
      <c r="Q256" s="21" t="n">
        <v>1</v>
      </c>
      <c r="R256" s="21" t="n">
        <v>0.0560000000004948</v>
      </c>
      <c r="S256" s="19" t="s">
        <v>101</v>
      </c>
      <c r="T256" s="21" t="n">
        <v>1</v>
      </c>
      <c r="U256" s="21" t="n">
        <v>0.1412298</v>
      </c>
      <c r="V256" s="19" t="s">
        <v>101</v>
      </c>
      <c r="W256" s="21" t="n">
        <v>1</v>
      </c>
      <c r="X256" s="21" t="n">
        <v>0.1213045</v>
      </c>
      <c r="Y256" s="23" t="s">
        <v>101</v>
      </c>
      <c r="Z256" s="23" t="n">
        <v>1</v>
      </c>
      <c r="AA256" s="21" t="n">
        <v>0.0806314</v>
      </c>
      <c r="AB256" s="23" t="s">
        <v>101</v>
      </c>
      <c r="AC256" s="23" t="n">
        <v>1</v>
      </c>
      <c r="AD256" s="21" t="n">
        <v>0.5362707</v>
      </c>
      <c r="AE256" s="23" t="s">
        <v>101</v>
      </c>
      <c r="AF256" s="23" t="n">
        <v>1</v>
      </c>
      <c r="AG256" s="21" t="n">
        <v>0.0938064</v>
      </c>
      <c r="AH256" s="31" t="s">
        <v>81</v>
      </c>
      <c r="AI256" s="31" t="n">
        <v>1</v>
      </c>
      <c r="AJ256" s="31" t="n">
        <v>0.5631973</v>
      </c>
      <c r="AK256" s="31" t="s">
        <v>81</v>
      </c>
      <c r="AL256" s="31" t="n">
        <v>1</v>
      </c>
      <c r="AM256" s="31" t="n">
        <v>0.5505014</v>
      </c>
      <c r="AN256" s="31" t="s">
        <v>81</v>
      </c>
      <c r="AO256" s="31" t="n">
        <v>1</v>
      </c>
      <c r="AP256" s="31" t="n">
        <v>0.6271361</v>
      </c>
      <c r="AQ256" s="31" t="s">
        <v>81</v>
      </c>
      <c r="AR256" s="31" t="n">
        <v>1</v>
      </c>
      <c r="AS256" s="31" t="n">
        <v>0.4583211</v>
      </c>
      <c r="AT256" s="31" t="s">
        <v>81</v>
      </c>
      <c r="AU256" s="31" t="n">
        <v>1</v>
      </c>
      <c r="AV256" s="31" t="n">
        <v>0.4389521</v>
      </c>
      <c r="AW256" s="31" t="s">
        <v>81</v>
      </c>
      <c r="AX256" s="31" t="n">
        <v>1</v>
      </c>
      <c r="AY256" s="31" t="n">
        <v>0.5016821</v>
      </c>
      <c r="AZ256" s="23" t="s">
        <v>101</v>
      </c>
      <c r="BA256" s="23" t="n">
        <v>1</v>
      </c>
      <c r="BB256" s="21" t="n">
        <v>0.1505435</v>
      </c>
      <c r="BC256" s="19" t="s">
        <v>101</v>
      </c>
      <c r="BD256" s="21" t="n">
        <v>1</v>
      </c>
      <c r="BE256" s="23" t="n">
        <v>0.3379101</v>
      </c>
      <c r="BF256" s="23" t="s">
        <v>101</v>
      </c>
      <c r="BG256" s="23" t="n">
        <v>1</v>
      </c>
      <c r="BH256" s="21" t="n">
        <v>0.1316534</v>
      </c>
      <c r="BI256" s="23" t="s">
        <v>101</v>
      </c>
      <c r="BJ256" s="21" t="n">
        <v>1</v>
      </c>
      <c r="BK256" s="23" t="n">
        <v>20.1336315</v>
      </c>
      <c r="BL256" s="23" t="s">
        <v>101</v>
      </c>
      <c r="BM256" s="23" t="n">
        <v>1</v>
      </c>
      <c r="BN256" s="21" t="n">
        <v>15.0932109</v>
      </c>
      <c r="BO256" s="19" t="s">
        <v>101</v>
      </c>
      <c r="BP256" s="21" t="n">
        <v>1</v>
      </c>
      <c r="BQ256" s="21" t="n">
        <v>0.0499999999992724</v>
      </c>
      <c r="BR256" s="25" t="s">
        <v>101</v>
      </c>
      <c r="BS256" s="21" t="n">
        <v>1</v>
      </c>
      <c r="BT256" s="21" t="n">
        <v>0.6079413</v>
      </c>
      <c r="BU256" s="25" t="s">
        <v>101</v>
      </c>
      <c r="BV256" s="21" t="n">
        <v>1</v>
      </c>
      <c r="BW256" s="21" t="n">
        <v>0.227881</v>
      </c>
      <c r="BX256" s="21" t="s">
        <v>101</v>
      </c>
      <c r="BY256" s="21" t="n">
        <v>1</v>
      </c>
      <c r="BZ256" s="21" t="n">
        <v>0.2605111</v>
      </c>
    </row>
    <row r="257" customFormat="false" ht="15" hidden="false" customHeight="false" outlineLevel="0" collapsed="false">
      <c r="A257" s="27" t="s">
        <v>339</v>
      </c>
      <c r="B257" s="19" t="n">
        <v>12</v>
      </c>
      <c r="C257" s="21" t="n">
        <v>6</v>
      </c>
      <c r="D257" s="19" t="n">
        <v>35</v>
      </c>
      <c r="E257" s="29" t="n">
        <v>6</v>
      </c>
      <c r="F257" s="30" t="n">
        <v>4</v>
      </c>
      <c r="G257" s="29" t="n">
        <v>0</v>
      </c>
      <c r="H257" s="21" t="n">
        <f aca="false">B257-PRODUCT(2,C257)</f>
        <v>0</v>
      </c>
      <c r="I257" s="21" t="n">
        <f aca="false">SUM(Table1[[#This Row],[B]],Table1[[#This Row],[Atomic Constraints]],Table1[[#This Row],[Soft Atomic Constraints]],Table1[[#This Row],[Disjunctive Constraints]],Table1[[#This Row],[Direct Successors]])</f>
        <v>51</v>
      </c>
      <c r="J257" s="19" t="s">
        <v>101</v>
      </c>
      <c r="K257" s="21" t="n">
        <v>3831</v>
      </c>
      <c r="L257" s="21" t="n">
        <v>0.6380232</v>
      </c>
      <c r="M257" s="19" t="s">
        <v>101</v>
      </c>
      <c r="N257" s="21" t="n">
        <v>3831</v>
      </c>
      <c r="O257" s="21" t="n">
        <v>0.626532</v>
      </c>
      <c r="P257" s="19" t="s">
        <v>101</v>
      </c>
      <c r="Q257" s="21" t="n">
        <v>3831</v>
      </c>
      <c r="R257" s="21" t="n">
        <v>0.0689999999999991</v>
      </c>
      <c r="S257" s="19" t="s">
        <v>101</v>
      </c>
      <c r="T257" s="21" t="n">
        <v>3831</v>
      </c>
      <c r="U257" s="21" t="n">
        <v>0.1481841</v>
      </c>
      <c r="V257" s="19" t="s">
        <v>101</v>
      </c>
      <c r="W257" s="21" t="n">
        <v>3831</v>
      </c>
      <c r="X257" s="21" t="n">
        <v>0.1491934</v>
      </c>
      <c r="Y257" s="23" t="s">
        <v>101</v>
      </c>
      <c r="Z257" s="23" t="n">
        <v>3831</v>
      </c>
      <c r="AA257" s="21" t="n">
        <v>0.1448274</v>
      </c>
      <c r="AB257" s="23" t="s">
        <v>101</v>
      </c>
      <c r="AC257" s="23" t="n">
        <v>3831</v>
      </c>
      <c r="AD257" s="21" t="n">
        <v>0.5740454</v>
      </c>
      <c r="AE257" s="23" t="s">
        <v>101</v>
      </c>
      <c r="AF257" s="23" t="n">
        <v>3831</v>
      </c>
      <c r="AG257" s="21" t="n">
        <v>0.1385406</v>
      </c>
      <c r="AH257" s="31" t="s">
        <v>81</v>
      </c>
      <c r="AI257" s="31" t="n">
        <v>3831</v>
      </c>
      <c r="AJ257" s="31" t="n">
        <v>0.7334859</v>
      </c>
      <c r="AK257" s="31" t="s">
        <v>81</v>
      </c>
      <c r="AL257" s="31" t="n">
        <v>3831</v>
      </c>
      <c r="AM257" s="31" t="n">
        <v>0.7373815</v>
      </c>
      <c r="AN257" s="31" t="s">
        <v>81</v>
      </c>
      <c r="AO257" s="31" t="n">
        <v>3831</v>
      </c>
      <c r="AP257" s="31" t="n">
        <v>0.7384788</v>
      </c>
      <c r="AQ257" s="31" t="s">
        <v>81</v>
      </c>
      <c r="AR257" s="31" t="n">
        <v>3831</v>
      </c>
      <c r="AS257" s="31" t="n">
        <v>0.652678</v>
      </c>
      <c r="AT257" s="31" t="s">
        <v>81</v>
      </c>
      <c r="AU257" s="31" t="n">
        <v>3831</v>
      </c>
      <c r="AV257" s="31" t="n">
        <v>0.6969053</v>
      </c>
      <c r="AW257" s="31" t="s">
        <v>81</v>
      </c>
      <c r="AX257" s="31" t="n">
        <v>3831</v>
      </c>
      <c r="AY257" s="31" t="n">
        <v>0.6965995</v>
      </c>
      <c r="AZ257" s="23" t="s">
        <v>101</v>
      </c>
      <c r="BA257" s="23" t="n">
        <v>3831</v>
      </c>
      <c r="BB257" s="21" t="n">
        <v>0.1189935</v>
      </c>
      <c r="BC257" s="19" t="s">
        <v>101</v>
      </c>
      <c r="BD257" s="21" t="n">
        <v>3831</v>
      </c>
      <c r="BE257" s="23" t="n">
        <v>0.7185597</v>
      </c>
      <c r="BF257" s="23" t="s">
        <v>101</v>
      </c>
      <c r="BG257" s="23" t="n">
        <v>3831</v>
      </c>
      <c r="BH257" s="21" t="n">
        <v>0.1817068</v>
      </c>
      <c r="BI257" s="23" t="s">
        <v>101</v>
      </c>
      <c r="BJ257" s="21" t="n">
        <v>3831</v>
      </c>
      <c r="BK257" s="23" t="n">
        <v>15.0813649</v>
      </c>
      <c r="BL257" s="23" t="s">
        <v>101</v>
      </c>
      <c r="BM257" s="23" t="n">
        <v>3831</v>
      </c>
      <c r="BN257" s="21" t="n">
        <v>20.1500661</v>
      </c>
      <c r="BO257" s="19" t="s">
        <v>101</v>
      </c>
      <c r="BP257" s="21" t="n">
        <v>3831</v>
      </c>
      <c r="BQ257" s="21" t="n">
        <v>0.117999999999999</v>
      </c>
      <c r="BR257" s="25" t="s">
        <v>101</v>
      </c>
      <c r="BS257" s="21" t="n">
        <v>3831</v>
      </c>
      <c r="BT257" s="21" t="n">
        <v>0.6219915</v>
      </c>
      <c r="BU257" s="25" t="s">
        <v>101</v>
      </c>
      <c r="BV257" s="21" t="n">
        <v>3831</v>
      </c>
      <c r="BW257" s="21" t="n">
        <v>0.2749436</v>
      </c>
      <c r="BX257" s="21" t="s">
        <v>101</v>
      </c>
      <c r="BY257" s="21" t="n">
        <v>3831</v>
      </c>
      <c r="BZ257" s="21" t="n">
        <v>0.2561253</v>
      </c>
    </row>
    <row r="258" customFormat="false" ht="15" hidden="false" customHeight="false" outlineLevel="0" collapsed="false">
      <c r="A258" s="27" t="s">
        <v>340</v>
      </c>
      <c r="B258" s="19" t="n">
        <v>10</v>
      </c>
      <c r="C258" s="21" t="n">
        <v>5</v>
      </c>
      <c r="D258" s="19" t="n">
        <v>8</v>
      </c>
      <c r="E258" s="29" t="n">
        <v>6</v>
      </c>
      <c r="F258" s="30" t="n">
        <v>2</v>
      </c>
      <c r="G258" s="29" t="n">
        <v>0</v>
      </c>
      <c r="H258" s="21" t="n">
        <f aca="false">B258-PRODUCT(2,C258)</f>
        <v>0</v>
      </c>
      <c r="I258" s="21" t="n">
        <f aca="false">SUM(Table1[[#This Row],[B]],Table1[[#This Row],[Atomic Constraints]],Table1[[#This Row],[Soft Atomic Constraints]],Table1[[#This Row],[Disjunctive Constraints]],Table1[[#This Row],[Direct Successors]])</f>
        <v>21</v>
      </c>
      <c r="J258" s="19" t="s">
        <v>101</v>
      </c>
      <c r="K258" s="21" t="n">
        <v>2253</v>
      </c>
      <c r="L258" s="21" t="n">
        <v>0.7066309</v>
      </c>
      <c r="M258" s="19" t="s">
        <v>101</v>
      </c>
      <c r="N258" s="21" t="n">
        <v>2253</v>
      </c>
      <c r="O258" s="21" t="n">
        <v>0.6483873</v>
      </c>
      <c r="P258" s="19" t="s">
        <v>101</v>
      </c>
      <c r="Q258" s="21" t="n">
        <v>2253</v>
      </c>
      <c r="R258" s="21" t="n">
        <v>0.0740000000000691</v>
      </c>
      <c r="S258" s="19" t="s">
        <v>101</v>
      </c>
      <c r="T258" s="21" t="n">
        <v>2253</v>
      </c>
      <c r="U258" s="21" t="n">
        <v>0.1948522</v>
      </c>
      <c r="V258" s="19" t="s">
        <v>101</v>
      </c>
      <c r="W258" s="21" t="n">
        <v>2253</v>
      </c>
      <c r="X258" s="21" t="n">
        <v>0.1596201</v>
      </c>
      <c r="Y258" s="23" t="s">
        <v>101</v>
      </c>
      <c r="Z258" s="23" t="n">
        <v>2253</v>
      </c>
      <c r="AA258" s="21" t="n">
        <v>0.4197279</v>
      </c>
      <c r="AB258" s="23" t="s">
        <v>101</v>
      </c>
      <c r="AC258" s="23" t="n">
        <v>2253</v>
      </c>
      <c r="AD258" s="21" t="n">
        <v>1.5766665</v>
      </c>
      <c r="AE258" s="23" t="s">
        <v>101</v>
      </c>
      <c r="AF258" s="23" t="n">
        <v>2253</v>
      </c>
      <c r="AG258" s="21" t="n">
        <v>0.4277335</v>
      </c>
      <c r="AH258" s="31" t="s">
        <v>81</v>
      </c>
      <c r="AI258" s="31" t="n">
        <v>2253</v>
      </c>
      <c r="AJ258" s="31" t="n">
        <v>1.2049077</v>
      </c>
      <c r="AK258" s="31" t="s">
        <v>81</v>
      </c>
      <c r="AL258" s="31" t="n">
        <v>2253</v>
      </c>
      <c r="AM258" s="31" t="n">
        <v>1.2641418</v>
      </c>
      <c r="AN258" s="31" t="s">
        <v>81</v>
      </c>
      <c r="AO258" s="31" t="n">
        <v>2253</v>
      </c>
      <c r="AP258" s="31" t="n">
        <v>1.3439828</v>
      </c>
      <c r="AQ258" s="31" t="s">
        <v>81</v>
      </c>
      <c r="AR258" s="31" t="n">
        <v>2253</v>
      </c>
      <c r="AS258" s="31" t="n">
        <v>1.1619918</v>
      </c>
      <c r="AT258" s="31" t="s">
        <v>81</v>
      </c>
      <c r="AU258" s="31" t="n">
        <v>2253</v>
      </c>
      <c r="AV258" s="31" t="n">
        <v>1.1938679</v>
      </c>
      <c r="AW258" s="31" t="s">
        <v>81</v>
      </c>
      <c r="AX258" s="31" t="n">
        <v>2253</v>
      </c>
      <c r="AY258" s="31" t="n">
        <v>1.2337761</v>
      </c>
      <c r="AZ258" s="23" t="s">
        <v>101</v>
      </c>
      <c r="BA258" s="23" t="n">
        <v>2253</v>
      </c>
      <c r="BB258" s="21" t="n">
        <v>1.5081934</v>
      </c>
      <c r="BC258" s="19" t="s">
        <v>101</v>
      </c>
      <c r="BD258" s="21" t="n">
        <v>2253</v>
      </c>
      <c r="BE258" s="23" t="n">
        <v>1.6686967</v>
      </c>
      <c r="BF258" s="23" t="s">
        <v>101</v>
      </c>
      <c r="BG258" s="23" t="n">
        <v>2253</v>
      </c>
      <c r="BH258" s="21" t="n">
        <v>0.8379686</v>
      </c>
      <c r="BI258" s="23" t="s">
        <v>80</v>
      </c>
      <c r="BJ258" s="21" t="n">
        <v>-1111</v>
      </c>
      <c r="BK258" s="23" t="n">
        <v>305.9810617</v>
      </c>
      <c r="BL258" s="23" t="s">
        <v>80</v>
      </c>
      <c r="BM258" s="23" t="n">
        <v>-1111</v>
      </c>
      <c r="BN258" s="21" t="n">
        <v>305.9687902</v>
      </c>
      <c r="BO258" s="19" t="s">
        <v>101</v>
      </c>
      <c r="BP258" s="21" t="n">
        <v>2253</v>
      </c>
      <c r="BQ258" s="21" t="n">
        <v>0.105000000000018</v>
      </c>
      <c r="BR258" s="25" t="s">
        <v>101</v>
      </c>
      <c r="BS258" s="21" t="n">
        <v>2253</v>
      </c>
      <c r="BT258" s="21" t="n">
        <v>0.6153132</v>
      </c>
      <c r="BU258" s="25" t="s">
        <v>101</v>
      </c>
      <c r="BV258" s="21" t="n">
        <v>2253</v>
      </c>
      <c r="BW258" s="21" t="n">
        <v>0.2594874</v>
      </c>
      <c r="BX258" s="21" t="s">
        <v>101</v>
      </c>
      <c r="BY258" s="21" t="n">
        <v>2253</v>
      </c>
      <c r="BZ258" s="21" t="n">
        <v>0.248291</v>
      </c>
    </row>
    <row r="259" customFormat="false" ht="15" hidden="false" customHeight="false" outlineLevel="0" collapsed="false">
      <c r="A259" s="27" t="s">
        <v>341</v>
      </c>
      <c r="B259" s="19" t="n">
        <v>8</v>
      </c>
      <c r="C259" s="21" t="n">
        <v>4</v>
      </c>
      <c r="D259" s="19" t="n">
        <v>3</v>
      </c>
      <c r="E259" s="21" t="n">
        <v>4</v>
      </c>
      <c r="F259" s="19" t="n">
        <v>3</v>
      </c>
      <c r="G259" s="21" t="n">
        <v>0</v>
      </c>
      <c r="H259" s="21" t="n">
        <f aca="false">B259-PRODUCT(2,C259)</f>
        <v>0</v>
      </c>
      <c r="I259" s="21" t="n">
        <f aca="false">SUM(Table1[[#This Row],[B]],Table1[[#This Row],[Atomic Constraints]],Table1[[#This Row],[Soft Atomic Constraints]],Table1[[#This Row],[Disjunctive Constraints]],Table1[[#This Row],[Direct Successors]])</f>
        <v>14</v>
      </c>
      <c r="J259" s="19" t="s">
        <v>101</v>
      </c>
      <c r="K259" s="21" t="n">
        <v>1</v>
      </c>
      <c r="L259" s="21" t="n">
        <v>0.603708</v>
      </c>
      <c r="M259" s="19" t="s">
        <v>101</v>
      </c>
      <c r="N259" s="21" t="n">
        <v>1</v>
      </c>
      <c r="O259" s="21" t="n">
        <v>0.5828832</v>
      </c>
      <c r="P259" s="19" t="s">
        <v>101</v>
      </c>
      <c r="Q259" s="21" t="n">
        <v>1</v>
      </c>
      <c r="R259" s="21" t="n">
        <v>0.0449999999982538</v>
      </c>
      <c r="S259" s="19" t="s">
        <v>101</v>
      </c>
      <c r="T259" s="21" t="n">
        <v>1</v>
      </c>
      <c r="U259" s="21" t="n">
        <v>0.0989644</v>
      </c>
      <c r="V259" s="19" t="s">
        <v>101</v>
      </c>
      <c r="W259" s="21" t="n">
        <v>1</v>
      </c>
      <c r="X259" s="21" t="n">
        <v>0.1023485</v>
      </c>
      <c r="Y259" s="23" t="s">
        <v>101</v>
      </c>
      <c r="Z259" s="23" t="n">
        <v>1</v>
      </c>
      <c r="AA259" s="21" t="n">
        <v>0.0581095</v>
      </c>
      <c r="AB259" s="23" t="s">
        <v>101</v>
      </c>
      <c r="AC259" s="23" t="n">
        <v>1</v>
      </c>
      <c r="AD259" s="21" t="n">
        <v>0.247359</v>
      </c>
      <c r="AE259" s="23" t="s">
        <v>101</v>
      </c>
      <c r="AF259" s="23" t="n">
        <v>1</v>
      </c>
      <c r="AG259" s="21" t="n">
        <v>0.0773419</v>
      </c>
      <c r="AH259" s="31" t="s">
        <v>81</v>
      </c>
      <c r="AI259" s="31" t="n">
        <v>1</v>
      </c>
      <c r="AJ259" s="31" t="n">
        <v>0.2946736</v>
      </c>
      <c r="AK259" s="31" t="s">
        <v>81</v>
      </c>
      <c r="AL259" s="31" t="n">
        <v>1</v>
      </c>
      <c r="AM259" s="31" t="n">
        <v>0.3294365</v>
      </c>
      <c r="AN259" s="31" t="s">
        <v>81</v>
      </c>
      <c r="AO259" s="31" t="n">
        <v>1</v>
      </c>
      <c r="AP259" s="31" t="n">
        <v>0.3256164</v>
      </c>
      <c r="AQ259" s="31" t="s">
        <v>81</v>
      </c>
      <c r="AR259" s="31" t="n">
        <v>1</v>
      </c>
      <c r="AS259" s="31" t="n">
        <v>0.2312611</v>
      </c>
      <c r="AT259" s="31" t="s">
        <v>81</v>
      </c>
      <c r="AU259" s="31" t="n">
        <v>1</v>
      </c>
      <c r="AV259" s="31" t="n">
        <v>0.2202666</v>
      </c>
      <c r="AW259" s="31" t="s">
        <v>81</v>
      </c>
      <c r="AX259" s="31" t="n">
        <v>1</v>
      </c>
      <c r="AY259" s="31" t="n">
        <v>0.2991956</v>
      </c>
      <c r="AZ259" s="23" t="s">
        <v>101</v>
      </c>
      <c r="BA259" s="23" t="n">
        <v>1</v>
      </c>
      <c r="BB259" s="21" t="n">
        <v>0.0471812</v>
      </c>
      <c r="BC259" s="19" t="s">
        <v>101</v>
      </c>
      <c r="BD259" s="21" t="n">
        <v>1</v>
      </c>
      <c r="BE259" s="23" t="n">
        <v>0.2207757</v>
      </c>
      <c r="BF259" s="23" t="s">
        <v>101</v>
      </c>
      <c r="BG259" s="23" t="n">
        <v>1</v>
      </c>
      <c r="BH259" s="21" t="n">
        <v>0.0700454</v>
      </c>
      <c r="BI259" s="23" t="s">
        <v>101</v>
      </c>
      <c r="BJ259" s="21" t="n">
        <v>1</v>
      </c>
      <c r="BK259" s="23" t="n">
        <v>10.2121937</v>
      </c>
      <c r="BL259" s="23" t="s">
        <v>101</v>
      </c>
      <c r="BM259" s="23" t="n">
        <v>1</v>
      </c>
      <c r="BN259" s="21" t="n">
        <v>10.1076153</v>
      </c>
      <c r="BO259" s="19" t="s">
        <v>101</v>
      </c>
      <c r="BP259" s="21" t="n">
        <v>1</v>
      </c>
      <c r="BQ259" s="21" t="n">
        <v>0.0469999999986612</v>
      </c>
      <c r="BR259" s="25" t="s">
        <v>101</v>
      </c>
      <c r="BS259" s="21" t="n">
        <v>1</v>
      </c>
      <c r="BT259" s="21" t="n">
        <v>0.5634603</v>
      </c>
      <c r="BU259" s="25" t="s">
        <v>101</v>
      </c>
      <c r="BV259" s="21" t="n">
        <v>1</v>
      </c>
      <c r="BW259" s="21" t="n">
        <v>0.154229</v>
      </c>
      <c r="BX259" s="21" t="s">
        <v>101</v>
      </c>
      <c r="BY259" s="21" t="n">
        <v>1</v>
      </c>
      <c r="BZ259" s="21" t="n">
        <v>0.2088778</v>
      </c>
    </row>
    <row r="260" customFormat="false" ht="15" hidden="false" customHeight="false" outlineLevel="0" collapsed="false">
      <c r="A260" s="27" t="s">
        <v>342</v>
      </c>
      <c r="B260" s="19" t="n">
        <v>10</v>
      </c>
      <c r="C260" s="21" t="n">
        <v>3</v>
      </c>
      <c r="D260" s="19" t="n">
        <v>4</v>
      </c>
      <c r="E260" s="21" t="n">
        <v>7</v>
      </c>
      <c r="F260" s="19" t="n">
        <v>1</v>
      </c>
      <c r="G260" s="21" t="n">
        <v>0</v>
      </c>
      <c r="H260" s="21" t="n">
        <f aca="false">B260-PRODUCT(2,C260)</f>
        <v>4</v>
      </c>
      <c r="I260" s="21" t="n">
        <f aca="false">SUM(Table1[[#This Row],[B]],Table1[[#This Row],[Atomic Constraints]],Table1[[#This Row],[Soft Atomic Constraints]],Table1[[#This Row],[Disjunctive Constraints]],Table1[[#This Row],[Direct Successors]])</f>
        <v>15</v>
      </c>
      <c r="J260" s="19" t="s">
        <v>101</v>
      </c>
      <c r="K260" s="21" t="n">
        <v>1</v>
      </c>
      <c r="L260" s="21" t="n">
        <v>0.5838548</v>
      </c>
      <c r="M260" s="19" t="s">
        <v>101</v>
      </c>
      <c r="N260" s="21" t="n">
        <v>1</v>
      </c>
      <c r="O260" s="21" t="n">
        <v>0.5795763</v>
      </c>
      <c r="P260" s="19" t="s">
        <v>101</v>
      </c>
      <c r="Q260" s="21" t="n">
        <v>1</v>
      </c>
      <c r="R260" s="21" t="n">
        <v>0.0460000000002765</v>
      </c>
      <c r="S260" s="19" t="s">
        <v>101</v>
      </c>
      <c r="T260" s="21" t="n">
        <v>1</v>
      </c>
      <c r="U260" s="21" t="n">
        <v>0.0945199</v>
      </c>
      <c r="V260" s="19" t="s">
        <v>101</v>
      </c>
      <c r="W260" s="21" t="n">
        <v>1</v>
      </c>
      <c r="X260" s="21" t="n">
        <v>0.1007753</v>
      </c>
      <c r="Y260" s="23" t="s">
        <v>101</v>
      </c>
      <c r="Z260" s="23" t="n">
        <v>1</v>
      </c>
      <c r="AA260" s="21" t="n">
        <v>0.0969597</v>
      </c>
      <c r="AB260" s="23" t="s">
        <v>101</v>
      </c>
      <c r="AC260" s="23" t="n">
        <v>1</v>
      </c>
      <c r="AD260" s="21" t="n">
        <v>0.3836558</v>
      </c>
      <c r="AE260" s="23" t="s">
        <v>101</v>
      </c>
      <c r="AF260" s="23" t="n">
        <v>1</v>
      </c>
      <c r="AG260" s="21" t="n">
        <v>0.099912</v>
      </c>
      <c r="AH260" s="31" t="s">
        <v>81</v>
      </c>
      <c r="AI260" s="31" t="n">
        <v>1</v>
      </c>
      <c r="AJ260" s="31" t="n">
        <v>0.3158084</v>
      </c>
      <c r="AK260" s="31" t="s">
        <v>81</v>
      </c>
      <c r="AL260" s="31" t="n">
        <v>1</v>
      </c>
      <c r="AM260" s="31" t="n">
        <v>0.3293909</v>
      </c>
      <c r="AN260" s="31" t="s">
        <v>81</v>
      </c>
      <c r="AO260" s="31" t="n">
        <v>1</v>
      </c>
      <c r="AP260" s="31" t="n">
        <v>0.4189269</v>
      </c>
      <c r="AQ260" s="31" t="s">
        <v>81</v>
      </c>
      <c r="AR260" s="31" t="n">
        <v>1</v>
      </c>
      <c r="AS260" s="31" t="n">
        <v>0.2883156</v>
      </c>
      <c r="AT260" s="31" t="s">
        <v>81</v>
      </c>
      <c r="AU260" s="31" t="n">
        <v>1</v>
      </c>
      <c r="AV260" s="31" t="n">
        <v>0.2636085</v>
      </c>
      <c r="AW260" s="31" t="s">
        <v>81</v>
      </c>
      <c r="AX260" s="31" t="n">
        <v>1</v>
      </c>
      <c r="AY260" s="31" t="n">
        <v>0.2971702</v>
      </c>
      <c r="AZ260" s="23" t="s">
        <v>101</v>
      </c>
      <c r="BA260" s="23" t="n">
        <v>1</v>
      </c>
      <c r="BB260" s="21" t="n">
        <v>0.1762662</v>
      </c>
      <c r="BC260" s="19" t="s">
        <v>101</v>
      </c>
      <c r="BD260" s="21" t="n">
        <v>1</v>
      </c>
      <c r="BE260" s="23" t="n">
        <v>0.4073618</v>
      </c>
      <c r="BF260" s="23" t="s">
        <v>101</v>
      </c>
      <c r="BG260" s="23" t="n">
        <v>1</v>
      </c>
      <c r="BH260" s="21" t="n">
        <v>0.1798129</v>
      </c>
      <c r="BI260" s="23" t="s">
        <v>101</v>
      </c>
      <c r="BJ260" s="21" t="n">
        <v>1</v>
      </c>
      <c r="BK260" s="23" t="n">
        <v>45.2338662</v>
      </c>
      <c r="BL260" s="23" t="s">
        <v>101</v>
      </c>
      <c r="BM260" s="23" t="n">
        <v>1</v>
      </c>
      <c r="BN260" s="21" t="n">
        <v>45.190241</v>
      </c>
      <c r="BO260" s="19" t="s">
        <v>101</v>
      </c>
      <c r="BP260" s="21" t="n">
        <v>1</v>
      </c>
      <c r="BQ260" s="21" t="n">
        <v>0.0470000000004802</v>
      </c>
      <c r="BR260" s="25" t="s">
        <v>101</v>
      </c>
      <c r="BS260" s="21" t="n">
        <v>1</v>
      </c>
      <c r="BT260" s="21" t="n">
        <v>0.587152</v>
      </c>
      <c r="BU260" s="25" t="s">
        <v>101</v>
      </c>
      <c r="BV260" s="21" t="n">
        <v>1</v>
      </c>
      <c r="BW260" s="21" t="n">
        <v>0.1614125</v>
      </c>
      <c r="BX260" s="21" t="s">
        <v>101</v>
      </c>
      <c r="BY260" s="21" t="n">
        <v>1</v>
      </c>
      <c r="BZ260" s="21" t="n">
        <v>0.1975356</v>
      </c>
    </row>
    <row r="261" customFormat="false" ht="15" hidden="false" customHeight="false" outlineLevel="0" collapsed="false">
      <c r="A261" s="27" t="s">
        <v>343</v>
      </c>
      <c r="B261" s="19" t="n">
        <v>10</v>
      </c>
      <c r="C261" s="21" t="n">
        <v>3</v>
      </c>
      <c r="D261" s="19" t="n">
        <v>4</v>
      </c>
      <c r="E261" s="21" t="n">
        <v>7</v>
      </c>
      <c r="F261" s="19" t="n">
        <v>1</v>
      </c>
      <c r="G261" s="21" t="n">
        <v>0</v>
      </c>
      <c r="H261" s="21" t="n">
        <f aca="false">B261-PRODUCT(2,C261)</f>
        <v>4</v>
      </c>
      <c r="I261" s="21" t="n">
        <f aca="false">SUM(Table1[[#This Row],[B]],Table1[[#This Row],[Atomic Constraints]],Table1[[#This Row],[Soft Atomic Constraints]],Table1[[#This Row],[Disjunctive Constraints]],Table1[[#This Row],[Direct Successors]])</f>
        <v>15</v>
      </c>
      <c r="J261" s="19" t="s">
        <v>101</v>
      </c>
      <c r="K261" s="21" t="n">
        <v>1</v>
      </c>
      <c r="L261" s="21" t="n">
        <v>0.6141818</v>
      </c>
      <c r="M261" s="19" t="s">
        <v>101</v>
      </c>
      <c r="N261" s="21" t="n">
        <v>1</v>
      </c>
      <c r="O261" s="21" t="n">
        <v>0.6001646</v>
      </c>
      <c r="P261" s="19" t="s">
        <v>101</v>
      </c>
      <c r="Q261" s="21" t="n">
        <v>1</v>
      </c>
      <c r="R261" s="21" t="n">
        <v>0.0480000000006839</v>
      </c>
      <c r="S261" s="19" t="s">
        <v>101</v>
      </c>
      <c r="T261" s="21" t="n">
        <v>1</v>
      </c>
      <c r="U261" s="21" t="n">
        <v>0.0986526</v>
      </c>
      <c r="V261" s="19" t="s">
        <v>101</v>
      </c>
      <c r="W261" s="21" t="n">
        <v>1</v>
      </c>
      <c r="X261" s="21" t="n">
        <v>0.0944355</v>
      </c>
      <c r="Y261" s="23" t="s">
        <v>101</v>
      </c>
      <c r="Z261" s="23" t="n">
        <v>1</v>
      </c>
      <c r="AA261" s="21" t="n">
        <v>0.1278223</v>
      </c>
      <c r="AB261" s="23" t="s">
        <v>101</v>
      </c>
      <c r="AC261" s="23" t="n">
        <v>1</v>
      </c>
      <c r="AD261" s="21" t="n">
        <v>0.4144689</v>
      </c>
      <c r="AE261" s="23" t="s">
        <v>101</v>
      </c>
      <c r="AF261" s="23" t="n">
        <v>1</v>
      </c>
      <c r="AG261" s="21" t="n">
        <v>0.0887467</v>
      </c>
      <c r="AH261" s="31" t="s">
        <v>81</v>
      </c>
      <c r="AI261" s="31" t="n">
        <v>1</v>
      </c>
      <c r="AJ261" s="31" t="n">
        <v>0.3898982</v>
      </c>
      <c r="AK261" s="31" t="s">
        <v>81</v>
      </c>
      <c r="AL261" s="31" t="n">
        <v>1</v>
      </c>
      <c r="AM261" s="31" t="n">
        <v>0.4000795</v>
      </c>
      <c r="AN261" s="31" t="s">
        <v>81</v>
      </c>
      <c r="AO261" s="31" t="n">
        <v>1</v>
      </c>
      <c r="AP261" s="31" t="n">
        <v>0.4605321</v>
      </c>
      <c r="AQ261" s="31" t="s">
        <v>81</v>
      </c>
      <c r="AR261" s="31" t="n">
        <v>1</v>
      </c>
      <c r="AS261" s="31" t="n">
        <v>0.4099604</v>
      </c>
      <c r="AT261" s="31" t="s">
        <v>81</v>
      </c>
      <c r="AU261" s="31" t="n">
        <v>1</v>
      </c>
      <c r="AV261" s="31" t="n">
        <v>0.3715191</v>
      </c>
      <c r="AW261" s="31" t="s">
        <v>81</v>
      </c>
      <c r="AX261" s="31" t="n">
        <v>1</v>
      </c>
      <c r="AY261" s="31" t="n">
        <v>0.4304767</v>
      </c>
      <c r="AZ261" s="23" t="s">
        <v>101</v>
      </c>
      <c r="BA261" s="23" t="n">
        <v>1</v>
      </c>
      <c r="BB261" s="21" t="n">
        <v>0.0932621</v>
      </c>
      <c r="BC261" s="19" t="s">
        <v>101</v>
      </c>
      <c r="BD261" s="21" t="n">
        <v>1</v>
      </c>
      <c r="BE261" s="23" t="n">
        <v>0.2875712</v>
      </c>
      <c r="BF261" s="23" t="s">
        <v>101</v>
      </c>
      <c r="BG261" s="23" t="n">
        <v>1</v>
      </c>
      <c r="BH261" s="21" t="n">
        <v>0.1040706</v>
      </c>
      <c r="BI261" s="23" t="s">
        <v>101</v>
      </c>
      <c r="BJ261" s="21" t="n">
        <v>1</v>
      </c>
      <c r="BK261" s="23" t="n">
        <v>15.1139676</v>
      </c>
      <c r="BL261" s="23" t="s">
        <v>101</v>
      </c>
      <c r="BM261" s="23" t="n">
        <v>1</v>
      </c>
      <c r="BN261" s="21" t="n">
        <v>15.2076892</v>
      </c>
      <c r="BO261" s="19" t="s">
        <v>101</v>
      </c>
      <c r="BP261" s="21" t="n">
        <v>1</v>
      </c>
      <c r="BQ261" s="21" t="n">
        <v>0.0540000000000873</v>
      </c>
      <c r="BR261" s="25" t="s">
        <v>101</v>
      </c>
      <c r="BS261" s="21" t="n">
        <v>1</v>
      </c>
      <c r="BT261" s="21" t="n">
        <v>0.5897302</v>
      </c>
      <c r="BU261" s="25" t="s">
        <v>101</v>
      </c>
      <c r="BV261" s="21" t="n">
        <v>1</v>
      </c>
      <c r="BW261" s="21" t="n">
        <v>0.1618649</v>
      </c>
      <c r="BX261" s="21" t="s">
        <v>101</v>
      </c>
      <c r="BY261" s="21" t="n">
        <v>1</v>
      </c>
      <c r="BZ261" s="21" t="n">
        <v>0.1973005</v>
      </c>
    </row>
    <row r="262" customFormat="false" ht="13.8" hidden="false" customHeight="false" outlineLevel="0" collapsed="false">
      <c r="A262" s="32" t="s">
        <v>344</v>
      </c>
      <c r="B262" s="19" t="n">
        <v>12</v>
      </c>
      <c r="C262" s="21" t="n">
        <v>6</v>
      </c>
      <c r="D262" s="19" t="n">
        <v>4</v>
      </c>
      <c r="E262" s="21" t="n">
        <v>10</v>
      </c>
      <c r="F262" s="19" t="n">
        <v>7</v>
      </c>
      <c r="G262" s="21" t="n">
        <v>12</v>
      </c>
      <c r="H262" s="21" t="n">
        <f aca="false">B262-PRODUCT(2,C262)</f>
        <v>0</v>
      </c>
      <c r="I262" s="21" t="n">
        <f aca="false">SUM(Table1[[#This Row],[B]],Table1[[#This Row],[Atomic Constraints]],Table1[[#This Row],[Soft Atomic Constraints]],Table1[[#This Row],[Disjunctive Constraints]],Table1[[#This Row],[Direct Successors]])</f>
        <v>39</v>
      </c>
      <c r="J262" s="19" t="s">
        <v>224</v>
      </c>
      <c r="K262" s="21" t="n">
        <v>-1885</v>
      </c>
      <c r="L262" s="21" t="n">
        <v>0.6325798</v>
      </c>
      <c r="M262" s="19" t="s">
        <v>224</v>
      </c>
      <c r="N262" s="21" t="n">
        <v>-1885</v>
      </c>
      <c r="O262" s="21" t="n">
        <v>0.6382955</v>
      </c>
      <c r="P262" s="19" t="s">
        <v>224</v>
      </c>
      <c r="Q262" s="21" t="n">
        <v>-1885</v>
      </c>
      <c r="R262" s="21" t="n">
        <v>0.0540000000000873</v>
      </c>
      <c r="S262" s="19" t="s">
        <v>224</v>
      </c>
      <c r="T262" s="21" t="n">
        <v>-1885</v>
      </c>
      <c r="U262" s="21" t="n">
        <v>0.1353621</v>
      </c>
      <c r="V262" s="19" t="s">
        <v>224</v>
      </c>
      <c r="W262" s="21" t="n">
        <v>-1885</v>
      </c>
      <c r="X262" s="21" t="n">
        <v>0.1296737</v>
      </c>
      <c r="Y262" s="23" t="s">
        <v>95</v>
      </c>
      <c r="Z262" s="23" t="n">
        <v>-1885</v>
      </c>
      <c r="AA262" s="21" t="n">
        <v>0.1933323</v>
      </c>
      <c r="AB262" s="23" t="s">
        <v>224</v>
      </c>
      <c r="AC262" s="23" t="n">
        <v>-1885</v>
      </c>
      <c r="AD262" s="21" t="n">
        <v>0.1145447</v>
      </c>
      <c r="AE262" s="23" t="s">
        <v>224</v>
      </c>
      <c r="AF262" s="23" t="n">
        <v>-1885</v>
      </c>
      <c r="AG262" s="21" t="n">
        <v>0.0758471</v>
      </c>
      <c r="AH262" s="19" t="s">
        <v>224</v>
      </c>
      <c r="AI262" s="21" t="n">
        <v>-1885</v>
      </c>
      <c r="AJ262" s="21" t="n">
        <v>0.3173278</v>
      </c>
      <c r="AK262" s="23" t="s">
        <v>224</v>
      </c>
      <c r="AL262" s="23" t="n">
        <v>-1885</v>
      </c>
      <c r="AM262" s="21" t="n">
        <v>0.2949559</v>
      </c>
      <c r="AN262" s="19" t="s">
        <v>224</v>
      </c>
      <c r="AO262" s="21" t="n">
        <v>-1885</v>
      </c>
      <c r="AP262" s="23" t="n">
        <v>0.3583359</v>
      </c>
      <c r="AQ262" s="23" t="s">
        <v>224</v>
      </c>
      <c r="AR262" s="23" t="n">
        <v>-1885</v>
      </c>
      <c r="AS262" s="21" t="n">
        <v>0.3029082</v>
      </c>
      <c r="AT262" s="19" t="s">
        <v>224</v>
      </c>
      <c r="AU262" s="21" t="n">
        <v>-1885</v>
      </c>
      <c r="AV262" s="23" t="n">
        <v>0.2858852</v>
      </c>
      <c r="AW262" s="23" t="s">
        <v>224</v>
      </c>
      <c r="AX262" s="23" t="n">
        <v>-1885</v>
      </c>
      <c r="AY262" s="21" t="n">
        <v>0.3406231</v>
      </c>
      <c r="AZ262" s="23" t="s">
        <v>224</v>
      </c>
      <c r="BA262" s="23" t="n">
        <v>-1885</v>
      </c>
      <c r="BB262" s="21" t="n">
        <v>0.0367167</v>
      </c>
      <c r="BC262" s="19" t="s">
        <v>224</v>
      </c>
      <c r="BD262" s="21" t="n">
        <v>-1885</v>
      </c>
      <c r="BE262" s="23" t="n">
        <v>0.0636362</v>
      </c>
      <c r="BF262" s="23" t="s">
        <v>224</v>
      </c>
      <c r="BG262" s="23" t="n">
        <v>-1885</v>
      </c>
      <c r="BH262" s="21" t="n">
        <v>0.2157327</v>
      </c>
      <c r="BI262" s="23" t="s">
        <v>224</v>
      </c>
      <c r="BJ262" s="21" t="n">
        <v>-1885</v>
      </c>
      <c r="BK262" s="23" t="n">
        <v>5.1547812</v>
      </c>
      <c r="BL262" s="23" t="s">
        <v>224</v>
      </c>
      <c r="BM262" s="23" t="n">
        <v>-1885</v>
      </c>
      <c r="BN262" s="21" t="n">
        <v>5.2099203</v>
      </c>
      <c r="BO262" s="19" t="s">
        <v>224</v>
      </c>
      <c r="BP262" s="21" t="n">
        <v>-1885</v>
      </c>
      <c r="BQ262" s="21" t="n">
        <v>0.055000000000291</v>
      </c>
      <c r="BR262" s="28" t="s">
        <v>224</v>
      </c>
      <c r="BS262" s="21" t="n">
        <v>-1885</v>
      </c>
      <c r="BT262" s="21" t="n">
        <v>0.6249877</v>
      </c>
      <c r="BU262" s="28" t="s">
        <v>224</v>
      </c>
      <c r="BV262" s="21" t="n">
        <v>-1885</v>
      </c>
      <c r="BW262" s="21" t="n">
        <v>0.1443999</v>
      </c>
      <c r="BX262" s="21" t="s">
        <v>224</v>
      </c>
      <c r="BY262" s="21" t="n">
        <v>-1885</v>
      </c>
      <c r="BZ262" s="21" t="n">
        <v>0.1732608</v>
      </c>
    </row>
    <row r="263" customFormat="false" ht="15" hidden="false" customHeight="false" outlineLevel="0" collapsed="false">
      <c r="A263" s="27" t="s">
        <v>345</v>
      </c>
      <c r="B263" s="19" t="n">
        <v>3</v>
      </c>
      <c r="C263" s="21" t="n">
        <v>1</v>
      </c>
      <c r="D263" s="19" t="n">
        <v>0</v>
      </c>
      <c r="E263" s="21" t="n">
        <v>1</v>
      </c>
      <c r="F263" s="19" t="n">
        <v>0</v>
      </c>
      <c r="G263" s="21" t="n">
        <v>0</v>
      </c>
      <c r="H263" s="21" t="n">
        <f aca="false">B263-PRODUCT(2,C263)</f>
        <v>1</v>
      </c>
      <c r="I263" s="21" t="n">
        <f aca="false">SUM(Table1[[#This Row],[B]],Table1[[#This Row],[Atomic Constraints]],Table1[[#This Row],[Soft Atomic Constraints]],Table1[[#This Row],[Disjunctive Constraints]],Table1[[#This Row],[Direct Successors]])</f>
        <v>2</v>
      </c>
      <c r="J263" s="19" t="s">
        <v>101</v>
      </c>
      <c r="K263" s="21" t="n">
        <v>0</v>
      </c>
      <c r="L263" s="21" t="n">
        <v>0.5747859</v>
      </c>
      <c r="M263" s="19" t="s">
        <v>101</v>
      </c>
      <c r="N263" s="21" t="n">
        <v>0</v>
      </c>
      <c r="O263" s="21" t="n">
        <v>0.5916433</v>
      </c>
      <c r="P263" s="19" t="s">
        <v>101</v>
      </c>
      <c r="Q263" s="21" t="n">
        <v>0</v>
      </c>
      <c r="R263" s="21" t="n">
        <v>0.114000000001397</v>
      </c>
      <c r="S263" s="19" t="s">
        <v>101</v>
      </c>
      <c r="T263" s="21" t="n">
        <v>0</v>
      </c>
      <c r="U263" s="21" t="n">
        <v>0.0440021</v>
      </c>
      <c r="V263" s="19" t="s">
        <v>101</v>
      </c>
      <c r="W263" s="21" t="n">
        <v>0</v>
      </c>
      <c r="X263" s="21" t="n">
        <v>0.0477398</v>
      </c>
      <c r="Y263" s="23" t="s">
        <v>101</v>
      </c>
      <c r="Z263" s="23" t="n">
        <v>0</v>
      </c>
      <c r="AA263" s="21" t="n">
        <v>0.0093245</v>
      </c>
      <c r="AB263" s="23" t="s">
        <v>101</v>
      </c>
      <c r="AC263" s="23" t="n">
        <v>0</v>
      </c>
      <c r="AD263" s="21" t="n">
        <v>0.0430145</v>
      </c>
      <c r="AE263" s="23" t="s">
        <v>101</v>
      </c>
      <c r="AF263" s="23" t="n">
        <v>0</v>
      </c>
      <c r="AG263" s="21" t="n">
        <v>0.0321822</v>
      </c>
      <c r="AH263" s="31" t="s">
        <v>81</v>
      </c>
      <c r="AI263" s="31" t="n">
        <v>0</v>
      </c>
      <c r="AJ263" s="31" t="n">
        <v>0.0810397</v>
      </c>
      <c r="AK263" s="31" t="s">
        <v>81</v>
      </c>
      <c r="AL263" s="31" t="n">
        <v>0</v>
      </c>
      <c r="AM263" s="31" t="n">
        <v>0.1127009</v>
      </c>
      <c r="AN263" s="31" t="s">
        <v>81</v>
      </c>
      <c r="AO263" s="31" t="n">
        <v>0</v>
      </c>
      <c r="AP263" s="31" t="n">
        <v>0.0740637</v>
      </c>
      <c r="AQ263" s="31" t="s">
        <v>81</v>
      </c>
      <c r="AR263" s="31" t="n">
        <v>0</v>
      </c>
      <c r="AS263" s="31" t="n">
        <v>0.0746406</v>
      </c>
      <c r="AT263" s="31" t="s">
        <v>81</v>
      </c>
      <c r="AU263" s="31" t="n">
        <v>0</v>
      </c>
      <c r="AV263" s="31" t="n">
        <v>0.0567851</v>
      </c>
      <c r="AW263" s="31" t="s">
        <v>81</v>
      </c>
      <c r="AX263" s="31" t="n">
        <v>0</v>
      </c>
      <c r="AY263" s="31" t="n">
        <v>0.0825677</v>
      </c>
      <c r="AZ263" s="23" t="s">
        <v>101</v>
      </c>
      <c r="BA263" s="23" t="n">
        <v>0</v>
      </c>
      <c r="BB263" s="21" t="n">
        <v>0.0018529</v>
      </c>
      <c r="BC263" s="19" t="s">
        <v>101</v>
      </c>
      <c r="BD263" s="21" t="n">
        <v>0</v>
      </c>
      <c r="BE263" s="23" t="n">
        <v>0.0097288</v>
      </c>
      <c r="BF263" s="23" t="s">
        <v>101</v>
      </c>
      <c r="BG263" s="23" t="n">
        <v>0</v>
      </c>
      <c r="BH263" s="21" t="n">
        <v>0.008232</v>
      </c>
      <c r="BI263" s="23" t="s">
        <v>101</v>
      </c>
      <c r="BJ263" s="21" t="n">
        <v>0</v>
      </c>
      <c r="BK263" s="23" t="n">
        <v>5.096638</v>
      </c>
      <c r="BL263" s="23" t="s">
        <v>101</v>
      </c>
      <c r="BM263" s="23" t="n">
        <v>0</v>
      </c>
      <c r="BN263" s="21" t="n">
        <v>5.0969088</v>
      </c>
      <c r="BO263" s="19" t="s">
        <v>101</v>
      </c>
      <c r="BP263" s="21" t="n">
        <v>0</v>
      </c>
      <c r="BQ263" s="21" t="n">
        <v>0.0509999999994761</v>
      </c>
      <c r="BR263" s="25" t="s">
        <v>101</v>
      </c>
      <c r="BS263" s="21" t="n">
        <v>0</v>
      </c>
      <c r="BT263" s="21" t="n">
        <v>0.5527517</v>
      </c>
      <c r="BU263" s="25" t="s">
        <v>101</v>
      </c>
      <c r="BV263" s="21" t="n">
        <v>0</v>
      </c>
      <c r="BW263" s="21" t="n">
        <v>0.0696464</v>
      </c>
      <c r="BX263" s="21" t="s">
        <v>101</v>
      </c>
      <c r="BY263" s="21" t="n">
        <v>0</v>
      </c>
      <c r="BZ263" s="21" t="n">
        <v>0.1435636</v>
      </c>
    </row>
    <row r="264" customFormat="false" ht="15" hidden="false" customHeight="false" outlineLevel="0" collapsed="false">
      <c r="A264" s="27" t="s">
        <v>346</v>
      </c>
      <c r="B264" s="19" t="n">
        <v>6</v>
      </c>
      <c r="C264" s="21" t="n">
        <v>3</v>
      </c>
      <c r="D264" s="19" t="n">
        <v>3</v>
      </c>
      <c r="E264" s="21" t="n">
        <v>2</v>
      </c>
      <c r="F264" s="19" t="n">
        <v>1</v>
      </c>
      <c r="G264" s="21" t="n">
        <v>0</v>
      </c>
      <c r="H264" s="21" t="n">
        <f aca="false">B264-PRODUCT(2,C264)</f>
        <v>0</v>
      </c>
      <c r="I264" s="21" t="n">
        <f aca="false">SUM(Table1[[#This Row],[B]],Table1[[#This Row],[Atomic Constraints]],Table1[[#This Row],[Soft Atomic Constraints]],Table1[[#This Row],[Disjunctive Constraints]],Table1[[#This Row],[Direct Successors]])</f>
        <v>9</v>
      </c>
      <c r="J264" s="19" t="s">
        <v>101</v>
      </c>
      <c r="K264" s="21" t="n">
        <v>1</v>
      </c>
      <c r="L264" s="21" t="n">
        <v>0.5822436</v>
      </c>
      <c r="M264" s="19" t="s">
        <v>101</v>
      </c>
      <c r="N264" s="21" t="n">
        <v>1</v>
      </c>
      <c r="O264" s="21" t="n">
        <v>0.5613309</v>
      </c>
      <c r="P264" s="19" t="s">
        <v>101</v>
      </c>
      <c r="Q264" s="21" t="n">
        <v>1</v>
      </c>
      <c r="R264" s="21" t="n">
        <v>0.0379999999931897</v>
      </c>
      <c r="S264" s="19" t="s">
        <v>101</v>
      </c>
      <c r="T264" s="21" t="n">
        <v>1</v>
      </c>
      <c r="U264" s="21" t="n">
        <v>0.0800871</v>
      </c>
      <c r="V264" s="19" t="s">
        <v>101</v>
      </c>
      <c r="W264" s="21" t="n">
        <v>1</v>
      </c>
      <c r="X264" s="21" t="n">
        <v>0.0794933</v>
      </c>
      <c r="Y264" s="23" t="s">
        <v>101</v>
      </c>
      <c r="Z264" s="23" t="n">
        <v>1</v>
      </c>
      <c r="AA264" s="21" t="n">
        <v>0.0558931</v>
      </c>
      <c r="AB264" s="23" t="s">
        <v>101</v>
      </c>
      <c r="AC264" s="23" t="n">
        <v>1</v>
      </c>
      <c r="AD264" s="21" t="n">
        <v>0.1513761</v>
      </c>
      <c r="AE264" s="23" t="s">
        <v>101</v>
      </c>
      <c r="AF264" s="23" t="n">
        <v>1</v>
      </c>
      <c r="AG264" s="21" t="n">
        <v>0.0635198</v>
      </c>
      <c r="AH264" s="31" t="s">
        <v>81</v>
      </c>
      <c r="AI264" s="31" t="n">
        <v>1</v>
      </c>
      <c r="AJ264" s="31" t="n">
        <v>0.1364766</v>
      </c>
      <c r="AK264" s="31" t="s">
        <v>81</v>
      </c>
      <c r="AL264" s="31" t="n">
        <v>1</v>
      </c>
      <c r="AM264" s="31" t="n">
        <v>0.1280018</v>
      </c>
      <c r="AN264" s="31" t="s">
        <v>81</v>
      </c>
      <c r="AO264" s="31" t="n">
        <v>1</v>
      </c>
      <c r="AP264" s="31" t="n">
        <v>0.1280864</v>
      </c>
      <c r="AQ264" s="31" t="s">
        <v>81</v>
      </c>
      <c r="AR264" s="31" t="n">
        <v>1</v>
      </c>
      <c r="AS264" s="31" t="n">
        <v>0.1424041</v>
      </c>
      <c r="AT264" s="31" t="s">
        <v>81</v>
      </c>
      <c r="AU264" s="31" t="n">
        <v>1</v>
      </c>
      <c r="AV264" s="31" t="n">
        <v>0.1268261</v>
      </c>
      <c r="AW264" s="31" t="s">
        <v>81</v>
      </c>
      <c r="AX264" s="31" t="n">
        <v>1</v>
      </c>
      <c r="AY264" s="31" t="n">
        <v>0.1646266</v>
      </c>
      <c r="AZ264" s="23" t="s">
        <v>101</v>
      </c>
      <c r="BA264" s="23" t="n">
        <v>1</v>
      </c>
      <c r="BB264" s="21" t="n">
        <v>0.0424287</v>
      </c>
      <c r="BC264" s="19" t="s">
        <v>101</v>
      </c>
      <c r="BD264" s="21" t="n">
        <v>1</v>
      </c>
      <c r="BE264" s="23" t="n">
        <v>0.0366466</v>
      </c>
      <c r="BF264" s="23" t="s">
        <v>101</v>
      </c>
      <c r="BG264" s="23" t="n">
        <v>1</v>
      </c>
      <c r="BH264" s="21" t="n">
        <v>0.0474667</v>
      </c>
      <c r="BI264" s="23" t="s">
        <v>101</v>
      </c>
      <c r="BJ264" s="21" t="n">
        <v>1</v>
      </c>
      <c r="BK264" s="23" t="n">
        <v>5.0804653</v>
      </c>
      <c r="BL264" s="23" t="s">
        <v>101</v>
      </c>
      <c r="BM264" s="23" t="n">
        <v>1</v>
      </c>
      <c r="BN264" s="21" t="n">
        <v>5.086202</v>
      </c>
      <c r="BO264" s="19" t="s">
        <v>101</v>
      </c>
      <c r="BP264" s="21" t="n">
        <v>1</v>
      </c>
      <c r="BQ264" s="21" t="n">
        <v>0.0450000000055297</v>
      </c>
      <c r="BR264" s="25" t="s">
        <v>101</v>
      </c>
      <c r="BS264" s="21" t="n">
        <v>1</v>
      </c>
      <c r="BT264" s="21" t="n">
        <v>0.5708938</v>
      </c>
      <c r="BU264" s="25" t="s">
        <v>101</v>
      </c>
      <c r="BV264" s="21" t="n">
        <v>1</v>
      </c>
      <c r="BW264" s="21" t="n">
        <v>0.1045955</v>
      </c>
      <c r="BX264" s="21" t="s">
        <v>101</v>
      </c>
      <c r="BY264" s="21" t="n">
        <v>1</v>
      </c>
      <c r="BZ264" s="21" t="n">
        <v>0.1391128</v>
      </c>
    </row>
    <row r="265" customFormat="false" ht="15" hidden="false" customHeight="false" outlineLevel="0" collapsed="false">
      <c r="A265" s="27" t="s">
        <v>347</v>
      </c>
      <c r="B265" s="19" t="n">
        <v>8</v>
      </c>
      <c r="C265" s="21" t="n">
        <v>4</v>
      </c>
      <c r="D265" s="19" t="n">
        <v>13</v>
      </c>
      <c r="E265" s="29" t="n">
        <v>3</v>
      </c>
      <c r="F265" s="30" t="n">
        <v>4</v>
      </c>
      <c r="G265" s="29" t="n">
        <v>0</v>
      </c>
      <c r="H265" s="21" t="n">
        <f aca="false">B265-PRODUCT(2,C265)</f>
        <v>0</v>
      </c>
      <c r="I265" s="21" t="n">
        <f aca="false">SUM(Table1[[#This Row],[B]],Table1[[#This Row],[Atomic Constraints]],Table1[[#This Row],[Soft Atomic Constraints]],Table1[[#This Row],[Disjunctive Constraints]],Table1[[#This Row],[Direct Successors]])</f>
        <v>24</v>
      </c>
      <c r="J265" s="19" t="s">
        <v>101</v>
      </c>
      <c r="K265" s="21" t="n">
        <v>624</v>
      </c>
      <c r="L265" s="21" t="n">
        <v>0.5735955</v>
      </c>
      <c r="M265" s="19" t="s">
        <v>101</v>
      </c>
      <c r="N265" s="21" t="n">
        <v>624</v>
      </c>
      <c r="O265" s="21" t="n">
        <v>0.5741187</v>
      </c>
      <c r="P265" s="19" t="s">
        <v>101</v>
      </c>
      <c r="Q265" s="21" t="n">
        <v>624</v>
      </c>
      <c r="R265" s="21" t="n">
        <v>0.0549999999999997</v>
      </c>
      <c r="S265" s="19" t="s">
        <v>101</v>
      </c>
      <c r="T265" s="21" t="n">
        <v>624</v>
      </c>
      <c r="U265" s="21" t="n">
        <v>0.0969535</v>
      </c>
      <c r="V265" s="19" t="s">
        <v>101</v>
      </c>
      <c r="W265" s="21" t="n">
        <v>624</v>
      </c>
      <c r="X265" s="21" t="n">
        <v>0.1000918</v>
      </c>
      <c r="Y265" s="23" t="s">
        <v>101</v>
      </c>
      <c r="Z265" s="23" t="n">
        <v>624</v>
      </c>
      <c r="AA265" s="21" t="n">
        <v>0.0889054</v>
      </c>
      <c r="AB265" s="23" t="s">
        <v>101</v>
      </c>
      <c r="AC265" s="23" t="n">
        <v>624</v>
      </c>
      <c r="AD265" s="21" t="n">
        <v>0.2267116</v>
      </c>
      <c r="AE265" s="23" t="s">
        <v>101</v>
      </c>
      <c r="AF265" s="23" t="n">
        <v>624</v>
      </c>
      <c r="AG265" s="21" t="n">
        <v>0.0751822</v>
      </c>
      <c r="AH265" s="31" t="s">
        <v>81</v>
      </c>
      <c r="AI265" s="31" t="n">
        <v>624</v>
      </c>
      <c r="AJ265" s="31" t="n">
        <v>0.3298003</v>
      </c>
      <c r="AK265" s="31" t="s">
        <v>81</v>
      </c>
      <c r="AL265" s="31" t="n">
        <v>624</v>
      </c>
      <c r="AM265" s="31" t="n">
        <v>0.3314013</v>
      </c>
      <c r="AN265" s="31" t="s">
        <v>81</v>
      </c>
      <c r="AO265" s="31" t="n">
        <v>624</v>
      </c>
      <c r="AP265" s="31" t="n">
        <v>0.3345136</v>
      </c>
      <c r="AQ265" s="31" t="s">
        <v>81</v>
      </c>
      <c r="AR265" s="31" t="n">
        <v>624</v>
      </c>
      <c r="AS265" s="31" t="n">
        <v>0.2454262</v>
      </c>
      <c r="AT265" s="31" t="s">
        <v>81</v>
      </c>
      <c r="AU265" s="31" t="n">
        <v>624</v>
      </c>
      <c r="AV265" s="31" t="n">
        <v>0.2508156</v>
      </c>
      <c r="AW265" s="31" t="s">
        <v>81</v>
      </c>
      <c r="AX265" s="31" t="n">
        <v>624</v>
      </c>
      <c r="AY265" s="31" t="n">
        <v>0.2623392</v>
      </c>
      <c r="AZ265" s="23" t="s">
        <v>101</v>
      </c>
      <c r="BA265" s="23" t="n">
        <v>624</v>
      </c>
      <c r="BB265" s="21" t="n">
        <v>0.1015542</v>
      </c>
      <c r="BC265" s="19" t="s">
        <v>101</v>
      </c>
      <c r="BD265" s="21" t="n">
        <v>624</v>
      </c>
      <c r="BE265" s="23" t="n">
        <v>0.1655877</v>
      </c>
      <c r="BF265" s="23" t="s">
        <v>101</v>
      </c>
      <c r="BG265" s="23" t="n">
        <v>624</v>
      </c>
      <c r="BH265" s="21" t="n">
        <v>0.0905455</v>
      </c>
      <c r="BI265" s="23" t="s">
        <v>101</v>
      </c>
      <c r="BJ265" s="21" t="n">
        <v>624</v>
      </c>
      <c r="BK265" s="23" t="n">
        <v>5.0612417</v>
      </c>
      <c r="BL265" s="23" t="s">
        <v>101</v>
      </c>
      <c r="BM265" s="23" t="n">
        <v>624</v>
      </c>
      <c r="BN265" s="21" t="n">
        <v>5.1425362</v>
      </c>
      <c r="BO265" s="19" t="s">
        <v>101</v>
      </c>
      <c r="BP265" s="21" t="n">
        <v>624</v>
      </c>
      <c r="BQ265" s="21" t="n">
        <v>0.0519999999999996</v>
      </c>
      <c r="BR265" s="25" t="s">
        <v>101</v>
      </c>
      <c r="BS265" s="21" t="n">
        <v>624</v>
      </c>
      <c r="BT265" s="21" t="n">
        <v>0.5817697</v>
      </c>
      <c r="BU265" s="25" t="s">
        <v>101</v>
      </c>
      <c r="BV265" s="21" t="n">
        <v>624</v>
      </c>
      <c r="BW265" s="21" t="n">
        <v>0.1321718</v>
      </c>
      <c r="BX265" s="21" t="s">
        <v>101</v>
      </c>
      <c r="BY265" s="21" t="n">
        <v>624</v>
      </c>
      <c r="BZ265" s="21" t="n">
        <v>0.1382824</v>
      </c>
    </row>
    <row r="266" customFormat="false" ht="15" hidden="false" customHeight="false" outlineLevel="0" collapsed="false">
      <c r="A266" s="27" t="s">
        <v>348</v>
      </c>
      <c r="B266" s="19" t="n">
        <v>6</v>
      </c>
      <c r="C266" s="21" t="n">
        <v>3</v>
      </c>
      <c r="D266" s="19" t="n">
        <v>2</v>
      </c>
      <c r="E266" s="21" t="n">
        <v>3</v>
      </c>
      <c r="F266" s="19" t="n">
        <v>1</v>
      </c>
      <c r="G266" s="21" t="n">
        <v>0</v>
      </c>
      <c r="H266" s="21" t="n">
        <f aca="false">B266-PRODUCT(2,C266)</f>
        <v>0</v>
      </c>
      <c r="I266" s="21" t="n">
        <f aca="false">SUM(Table1[[#This Row],[B]],Table1[[#This Row],[Atomic Constraints]],Table1[[#This Row],[Soft Atomic Constraints]],Table1[[#This Row],[Disjunctive Constraints]],Table1[[#This Row],[Direct Successors]])</f>
        <v>9</v>
      </c>
      <c r="J266" s="19" t="s">
        <v>101</v>
      </c>
      <c r="K266" s="21" t="n">
        <v>264</v>
      </c>
      <c r="L266" s="21" t="n">
        <v>0.6041307</v>
      </c>
      <c r="M266" s="19" t="s">
        <v>101</v>
      </c>
      <c r="N266" s="21" t="n">
        <v>264</v>
      </c>
      <c r="O266" s="21" t="n">
        <v>0.5663604</v>
      </c>
      <c r="P266" s="19" t="s">
        <v>101</v>
      </c>
      <c r="Q266" s="21" t="n">
        <v>264</v>
      </c>
      <c r="R266" s="21" t="n">
        <v>0.0420000000012806</v>
      </c>
      <c r="S266" s="19" t="s">
        <v>101</v>
      </c>
      <c r="T266" s="21" t="n">
        <v>264</v>
      </c>
      <c r="U266" s="21" t="n">
        <v>0.1026069</v>
      </c>
      <c r="V266" s="19" t="s">
        <v>101</v>
      </c>
      <c r="W266" s="21" t="n">
        <v>264</v>
      </c>
      <c r="X266" s="21" t="n">
        <v>0.0850812</v>
      </c>
      <c r="Y266" s="23" t="s">
        <v>101</v>
      </c>
      <c r="Z266" s="23" t="n">
        <v>264</v>
      </c>
      <c r="AA266" s="21" t="n">
        <v>0.0704697</v>
      </c>
      <c r="AB266" s="23" t="s">
        <v>101</v>
      </c>
      <c r="AC266" s="23" t="n">
        <v>264</v>
      </c>
      <c r="AD266" s="21" t="n">
        <v>0.272675</v>
      </c>
      <c r="AE266" s="23" t="s">
        <v>101</v>
      </c>
      <c r="AF266" s="23" t="n">
        <v>264</v>
      </c>
      <c r="AG266" s="21" t="n">
        <v>0.0829068</v>
      </c>
      <c r="AH266" s="31" t="s">
        <v>81</v>
      </c>
      <c r="AI266" s="31" t="n">
        <v>264</v>
      </c>
      <c r="AJ266" s="31" t="n">
        <v>0.1845029</v>
      </c>
      <c r="AK266" s="31" t="s">
        <v>81</v>
      </c>
      <c r="AL266" s="31" t="n">
        <v>264</v>
      </c>
      <c r="AM266" s="31" t="n">
        <v>0.1972223</v>
      </c>
      <c r="AN266" s="31" t="s">
        <v>81</v>
      </c>
      <c r="AO266" s="31" t="n">
        <v>264</v>
      </c>
      <c r="AP266" s="31" t="n">
        <v>0.2273944</v>
      </c>
      <c r="AQ266" s="31" t="s">
        <v>81</v>
      </c>
      <c r="AR266" s="31" t="n">
        <v>264</v>
      </c>
      <c r="AS266" s="31" t="n">
        <v>0.1833734</v>
      </c>
      <c r="AT266" s="31" t="s">
        <v>81</v>
      </c>
      <c r="AU266" s="31" t="n">
        <v>264</v>
      </c>
      <c r="AV266" s="31" t="n">
        <v>0.1718144</v>
      </c>
      <c r="AW266" s="31" t="s">
        <v>81</v>
      </c>
      <c r="AX266" s="31" t="n">
        <v>264</v>
      </c>
      <c r="AY266" s="31" t="n">
        <v>0.2041648</v>
      </c>
      <c r="AZ266" s="23" t="s">
        <v>101</v>
      </c>
      <c r="BA266" s="23" t="n">
        <v>264</v>
      </c>
      <c r="BB266" s="21" t="n">
        <v>0.1945697</v>
      </c>
      <c r="BC266" s="19" t="s">
        <v>101</v>
      </c>
      <c r="BD266" s="21" t="n">
        <v>264</v>
      </c>
      <c r="BE266" s="23" t="n">
        <v>0.3173541</v>
      </c>
      <c r="BF266" s="23" t="s">
        <v>101</v>
      </c>
      <c r="BG266" s="23" t="n">
        <v>264</v>
      </c>
      <c r="BH266" s="21" t="n">
        <v>0.228199</v>
      </c>
      <c r="BI266" s="23" t="s">
        <v>101</v>
      </c>
      <c r="BJ266" s="21" t="n">
        <v>264</v>
      </c>
      <c r="BK266" s="23" t="n">
        <v>5.1009558</v>
      </c>
      <c r="BL266" s="23" t="s">
        <v>101</v>
      </c>
      <c r="BM266" s="23" t="n">
        <v>264</v>
      </c>
      <c r="BN266" s="21" t="n">
        <v>5.148799</v>
      </c>
      <c r="BO266" s="19" t="s">
        <v>101</v>
      </c>
      <c r="BP266" s="21" t="n">
        <v>264</v>
      </c>
      <c r="BQ266" s="21" t="n">
        <v>0.043999999999869</v>
      </c>
      <c r="BR266" s="25" t="s">
        <v>101</v>
      </c>
      <c r="BS266" s="21" t="n">
        <v>264</v>
      </c>
      <c r="BT266" s="21" t="n">
        <v>0.5880545</v>
      </c>
      <c r="BU266" s="25" t="s">
        <v>101</v>
      </c>
      <c r="BV266" s="21" t="n">
        <v>264</v>
      </c>
      <c r="BW266" s="21" t="n">
        <v>0.1060354</v>
      </c>
      <c r="BX266" s="21" t="s">
        <v>101</v>
      </c>
      <c r="BY266" s="21" t="n">
        <v>264</v>
      </c>
      <c r="BZ266" s="21" t="n">
        <v>0.1343632</v>
      </c>
    </row>
    <row r="267" customFormat="false" ht="15" hidden="false" customHeight="false" outlineLevel="0" collapsed="false">
      <c r="A267" s="27" t="s">
        <v>349</v>
      </c>
      <c r="B267" s="19" t="n">
        <v>6</v>
      </c>
      <c r="C267" s="21" t="n">
        <v>3</v>
      </c>
      <c r="D267" s="19" t="n">
        <v>2</v>
      </c>
      <c r="E267" s="21" t="n">
        <v>3</v>
      </c>
      <c r="F267" s="19" t="n">
        <v>1</v>
      </c>
      <c r="G267" s="21" t="n">
        <v>0</v>
      </c>
      <c r="H267" s="21" t="n">
        <f aca="false">B267-PRODUCT(2,C267)</f>
        <v>0</v>
      </c>
      <c r="I267" s="21" t="n">
        <f aca="false">SUM(Table1[[#This Row],[B]],Table1[[#This Row],[Atomic Constraints]],Table1[[#This Row],[Soft Atomic Constraints]],Table1[[#This Row],[Disjunctive Constraints]],Table1[[#This Row],[Direct Successors]])</f>
        <v>9</v>
      </c>
      <c r="J267" s="19" t="s">
        <v>101</v>
      </c>
      <c r="K267" s="21" t="n">
        <v>1</v>
      </c>
      <c r="L267" s="21" t="n">
        <v>0.61109</v>
      </c>
      <c r="M267" s="19" t="s">
        <v>101</v>
      </c>
      <c r="N267" s="21" t="n">
        <v>1</v>
      </c>
      <c r="O267" s="21" t="n">
        <v>0.5600076</v>
      </c>
      <c r="P267" s="19" t="s">
        <v>101</v>
      </c>
      <c r="Q267" s="21" t="n">
        <v>1</v>
      </c>
      <c r="R267" s="21" t="n">
        <v>0.0410000000010768</v>
      </c>
      <c r="S267" s="19" t="s">
        <v>101</v>
      </c>
      <c r="T267" s="21" t="n">
        <v>1</v>
      </c>
      <c r="U267" s="21" t="n">
        <v>0.0909196</v>
      </c>
      <c r="V267" s="19" t="s">
        <v>101</v>
      </c>
      <c r="W267" s="21" t="n">
        <v>1</v>
      </c>
      <c r="X267" s="21" t="n">
        <v>0.0817696</v>
      </c>
      <c r="Y267" s="23" t="s">
        <v>101</v>
      </c>
      <c r="Z267" s="23" t="n">
        <v>1</v>
      </c>
      <c r="AA267" s="21" t="n">
        <v>0.0561914</v>
      </c>
      <c r="AB267" s="23" t="s">
        <v>101</v>
      </c>
      <c r="AC267" s="23" t="n">
        <v>1</v>
      </c>
      <c r="AD267" s="21" t="n">
        <v>0.1158416</v>
      </c>
      <c r="AE267" s="23" t="s">
        <v>101</v>
      </c>
      <c r="AF267" s="23" t="n">
        <v>1</v>
      </c>
      <c r="AG267" s="21" t="n">
        <v>0.0597673</v>
      </c>
      <c r="AH267" s="31" t="s">
        <v>81</v>
      </c>
      <c r="AI267" s="31" t="n">
        <v>1</v>
      </c>
      <c r="AJ267" s="31" t="n">
        <v>0.1519149</v>
      </c>
      <c r="AK267" s="31" t="s">
        <v>81</v>
      </c>
      <c r="AL267" s="31" t="n">
        <v>1</v>
      </c>
      <c r="AM267" s="31" t="n">
        <v>0.1645468</v>
      </c>
      <c r="AN267" s="31" t="s">
        <v>81</v>
      </c>
      <c r="AO267" s="31" t="n">
        <v>1</v>
      </c>
      <c r="AP267" s="31" t="n">
        <v>0.198043</v>
      </c>
      <c r="AQ267" s="31" t="s">
        <v>81</v>
      </c>
      <c r="AR267" s="31" t="n">
        <v>1</v>
      </c>
      <c r="AS267" s="31" t="n">
        <v>0.1517273</v>
      </c>
      <c r="AT267" s="31" t="s">
        <v>81</v>
      </c>
      <c r="AU267" s="31" t="n">
        <v>1</v>
      </c>
      <c r="AV267" s="31" t="n">
        <v>0.1458535</v>
      </c>
      <c r="AW267" s="31" t="s">
        <v>81</v>
      </c>
      <c r="AX267" s="31" t="n">
        <v>1</v>
      </c>
      <c r="AY267" s="31" t="n">
        <v>0.1713242</v>
      </c>
      <c r="AZ267" s="23" t="s">
        <v>101</v>
      </c>
      <c r="BA267" s="23" t="n">
        <v>1</v>
      </c>
      <c r="BB267" s="21" t="n">
        <v>0.0465909</v>
      </c>
      <c r="BC267" s="19" t="s">
        <v>101</v>
      </c>
      <c r="BD267" s="21" t="n">
        <v>1</v>
      </c>
      <c r="BE267" s="23" t="n">
        <v>0.2417773</v>
      </c>
      <c r="BF267" s="23" t="s">
        <v>101</v>
      </c>
      <c r="BG267" s="23" t="n">
        <v>1</v>
      </c>
      <c r="BH267" s="21" t="n">
        <v>0.0447483</v>
      </c>
      <c r="BI267" s="23" t="s">
        <v>101</v>
      </c>
      <c r="BJ267" s="21" t="n">
        <v>1</v>
      </c>
      <c r="BK267" s="23" t="n">
        <v>5.1491692</v>
      </c>
      <c r="BL267" s="23" t="s">
        <v>101</v>
      </c>
      <c r="BM267" s="23" t="n">
        <v>1</v>
      </c>
      <c r="BN267" s="21" t="n">
        <v>5.0847483</v>
      </c>
      <c r="BO267" s="19" t="s">
        <v>101</v>
      </c>
      <c r="BP267" s="21" t="n">
        <v>1</v>
      </c>
      <c r="BQ267" s="21" t="n">
        <v>0.0399999999990541</v>
      </c>
      <c r="BR267" s="25" t="s">
        <v>101</v>
      </c>
      <c r="BS267" s="21" t="n">
        <v>1</v>
      </c>
      <c r="BT267" s="21" t="n">
        <v>0.5542959</v>
      </c>
      <c r="BU267" s="25" t="s">
        <v>101</v>
      </c>
      <c r="BV267" s="21" t="n">
        <v>1</v>
      </c>
      <c r="BW267" s="21" t="n">
        <v>0.1082386</v>
      </c>
      <c r="BX267" s="21" t="s">
        <v>101</v>
      </c>
      <c r="BY267" s="21" t="n">
        <v>1</v>
      </c>
      <c r="BZ267" s="21" t="n">
        <v>0.13222</v>
      </c>
    </row>
    <row r="268" customFormat="false" ht="15" hidden="false" customHeight="false" outlineLevel="0" collapsed="false">
      <c r="A268" s="27" t="s">
        <v>350</v>
      </c>
      <c r="B268" s="19" t="n">
        <v>8</v>
      </c>
      <c r="C268" s="21" t="n">
        <v>4</v>
      </c>
      <c r="D268" s="19" t="n">
        <v>7</v>
      </c>
      <c r="E268" s="29" t="n">
        <v>4</v>
      </c>
      <c r="F268" s="30" t="n">
        <v>3</v>
      </c>
      <c r="G268" s="29" t="n">
        <v>4</v>
      </c>
      <c r="H268" s="21" t="n">
        <f aca="false">B268-PRODUCT(2,C268)</f>
        <v>0</v>
      </c>
      <c r="I268" s="21" t="n">
        <f aca="false">SUM(Table1[[#This Row],[B]],Table1[[#This Row],[Atomic Constraints]],Table1[[#This Row],[Soft Atomic Constraints]],Table1[[#This Row],[Disjunctive Constraints]],Table1[[#This Row],[Direct Successors]])</f>
        <v>22</v>
      </c>
      <c r="J268" s="19" t="s">
        <v>101</v>
      </c>
      <c r="K268" s="21" t="n">
        <v>0</v>
      </c>
      <c r="L268" s="21" t="n">
        <v>0.5927987</v>
      </c>
      <c r="M268" s="19" t="s">
        <v>101</v>
      </c>
      <c r="N268" s="21" t="n">
        <v>0</v>
      </c>
      <c r="O268" s="21" t="n">
        <v>0.5756486</v>
      </c>
      <c r="P268" s="19" t="s">
        <v>101</v>
      </c>
      <c r="Q268" s="21" t="n">
        <v>0</v>
      </c>
      <c r="R268" s="21" t="n">
        <v>0.0489999999999995</v>
      </c>
      <c r="S268" s="19" t="s">
        <v>101</v>
      </c>
      <c r="T268" s="21" t="n">
        <v>0</v>
      </c>
      <c r="U268" s="21" t="n">
        <v>0.0976122</v>
      </c>
      <c r="V268" s="19" t="s">
        <v>101</v>
      </c>
      <c r="W268" s="21" t="n">
        <v>0</v>
      </c>
      <c r="X268" s="21" t="n">
        <v>0.1126703</v>
      </c>
      <c r="Y268" s="23" t="s">
        <v>101</v>
      </c>
      <c r="Z268" s="23" t="n">
        <v>0</v>
      </c>
      <c r="AA268" s="21" t="n">
        <v>0.0431302</v>
      </c>
      <c r="AB268" s="23" t="s">
        <v>101</v>
      </c>
      <c r="AC268" s="23" t="n">
        <v>0</v>
      </c>
      <c r="AD268" s="21" t="n">
        <v>0.1889214</v>
      </c>
      <c r="AE268" s="23" t="s">
        <v>101</v>
      </c>
      <c r="AF268" s="23" t="n">
        <v>0</v>
      </c>
      <c r="AG268" s="21" t="n">
        <v>0.0537147</v>
      </c>
      <c r="AH268" s="31" t="s">
        <v>81</v>
      </c>
      <c r="AI268" s="31" t="n">
        <v>0</v>
      </c>
      <c r="AJ268" s="31" t="n">
        <v>0.1791881</v>
      </c>
      <c r="AK268" s="31" t="s">
        <v>81</v>
      </c>
      <c r="AL268" s="31" t="n">
        <v>0</v>
      </c>
      <c r="AM268" s="31" t="n">
        <v>0.1848166</v>
      </c>
      <c r="AN268" s="31" t="s">
        <v>81</v>
      </c>
      <c r="AO268" s="31" t="n">
        <v>0</v>
      </c>
      <c r="AP268" s="31" t="n">
        <v>0.1845071</v>
      </c>
      <c r="AQ268" s="31" t="s">
        <v>81</v>
      </c>
      <c r="AR268" s="31" t="n">
        <v>0</v>
      </c>
      <c r="AS268" s="31" t="n">
        <v>0.1629794</v>
      </c>
      <c r="AT268" s="31" t="s">
        <v>81</v>
      </c>
      <c r="AU268" s="31" t="n">
        <v>0</v>
      </c>
      <c r="AV268" s="31" t="n">
        <v>0.1731423</v>
      </c>
      <c r="AW268" s="31" t="s">
        <v>81</v>
      </c>
      <c r="AX268" s="31" t="n">
        <v>0</v>
      </c>
      <c r="AY268" s="31" t="n">
        <v>0.1731186</v>
      </c>
      <c r="AZ268" s="23" t="s">
        <v>101</v>
      </c>
      <c r="BA268" s="23" t="n">
        <v>0</v>
      </c>
      <c r="BB268" s="21" t="n">
        <v>0.0450977</v>
      </c>
      <c r="BC268" s="19" t="s">
        <v>101</v>
      </c>
      <c r="BD268" s="21" t="n">
        <v>0</v>
      </c>
      <c r="BE268" s="23" t="n">
        <v>0.0612063</v>
      </c>
      <c r="BF268" s="23" t="s">
        <v>101</v>
      </c>
      <c r="BG268" s="23" t="n">
        <v>0</v>
      </c>
      <c r="BH268" s="21" t="n">
        <v>0.0160815</v>
      </c>
      <c r="BI268" s="23" t="s">
        <v>101</v>
      </c>
      <c r="BJ268" s="21" t="n">
        <v>0</v>
      </c>
      <c r="BK268" s="23" t="n">
        <v>10.1036791</v>
      </c>
      <c r="BL268" s="23" t="s">
        <v>101</v>
      </c>
      <c r="BM268" s="23" t="n">
        <v>0</v>
      </c>
      <c r="BN268" s="21" t="n">
        <v>10.0950618</v>
      </c>
      <c r="BO268" s="19" t="s">
        <v>101</v>
      </c>
      <c r="BP268" s="21" t="n">
        <v>0</v>
      </c>
      <c r="BQ268" s="21" t="n">
        <v>0.0480000000000018</v>
      </c>
      <c r="BR268" s="25" t="s">
        <v>101</v>
      </c>
      <c r="BS268" s="21" t="n">
        <v>0</v>
      </c>
      <c r="BT268" s="21" t="n">
        <v>0.5804305</v>
      </c>
      <c r="BU268" s="25" t="s">
        <v>101</v>
      </c>
      <c r="BV268" s="21" t="n">
        <v>0</v>
      </c>
      <c r="BW268" s="21" t="n">
        <v>0.1406769</v>
      </c>
      <c r="BX268" s="21" t="s">
        <v>101</v>
      </c>
      <c r="BY268" s="21" t="n">
        <v>0</v>
      </c>
      <c r="BZ268" s="21" t="n">
        <v>0.1275243</v>
      </c>
    </row>
    <row r="269" customFormat="false" ht="15" hidden="false" customHeight="false" outlineLevel="0" collapsed="false">
      <c r="A269" s="27" t="s">
        <v>351</v>
      </c>
      <c r="B269" s="19" t="n">
        <v>10</v>
      </c>
      <c r="C269" s="21" t="n">
        <v>0</v>
      </c>
      <c r="D269" s="19" t="n">
        <v>30</v>
      </c>
      <c r="E269" s="21" t="n">
        <v>7</v>
      </c>
      <c r="F269" s="19" t="n">
        <v>2</v>
      </c>
      <c r="G269" s="21" t="n">
        <v>0</v>
      </c>
      <c r="H269" s="21" t="n">
        <f aca="false">B269-PRODUCT(2,C269)</f>
        <v>10</v>
      </c>
      <c r="I269" s="21" t="n">
        <f aca="false">SUM(Table1[[#This Row],[B]],Table1[[#This Row],[Atomic Constraints]],Table1[[#This Row],[Soft Atomic Constraints]],Table1[[#This Row],[Disjunctive Constraints]],Table1[[#This Row],[Direct Successors]])</f>
        <v>39</v>
      </c>
      <c r="J269" s="19" t="s">
        <v>101</v>
      </c>
      <c r="K269" s="21" t="n">
        <v>0</v>
      </c>
      <c r="L269" s="21" t="n">
        <v>0.5617315</v>
      </c>
      <c r="M269" s="19" t="s">
        <v>101</v>
      </c>
      <c r="N269" s="21" t="n">
        <v>0</v>
      </c>
      <c r="O269" s="21" t="n">
        <v>0.5485227</v>
      </c>
      <c r="P269" s="19" t="s">
        <v>101</v>
      </c>
      <c r="Q269" s="21" t="n">
        <v>0</v>
      </c>
      <c r="R269" s="21" t="n">
        <v>0.0239999999994325</v>
      </c>
      <c r="S269" s="19" t="s">
        <v>101</v>
      </c>
      <c r="T269" s="21" t="n">
        <v>0</v>
      </c>
      <c r="U269" s="21" t="n">
        <v>0.058364</v>
      </c>
      <c r="V269" s="19" t="s">
        <v>101</v>
      </c>
      <c r="W269" s="21" t="n">
        <v>0</v>
      </c>
      <c r="X269" s="21" t="n">
        <v>0.056563</v>
      </c>
      <c r="Y269" s="23" t="s">
        <v>101</v>
      </c>
      <c r="Z269" s="23" t="n">
        <v>0</v>
      </c>
      <c r="AA269" s="21" t="n">
        <v>0.0232339</v>
      </c>
      <c r="AB269" s="23" t="s">
        <v>101</v>
      </c>
      <c r="AC269" s="23" t="n">
        <v>0</v>
      </c>
      <c r="AD269" s="21" t="n">
        <v>0.2059089</v>
      </c>
      <c r="AE269" s="23" t="s">
        <v>101</v>
      </c>
      <c r="AF269" s="23" t="n">
        <v>0</v>
      </c>
      <c r="AG269" s="21" t="n">
        <v>0.0229192</v>
      </c>
      <c r="AH269" s="31" t="s">
        <v>81</v>
      </c>
      <c r="AI269" s="31" t="n">
        <v>0</v>
      </c>
      <c r="AJ269" s="31" t="n">
        <v>0.0977946</v>
      </c>
      <c r="AK269" s="31" t="s">
        <v>81</v>
      </c>
      <c r="AL269" s="31" t="n">
        <v>0</v>
      </c>
      <c r="AM269" s="31" t="n">
        <v>0.1121942</v>
      </c>
      <c r="AN269" s="31" t="s">
        <v>81</v>
      </c>
      <c r="AO269" s="31" t="n">
        <v>0</v>
      </c>
      <c r="AP269" s="31" t="n">
        <v>0.1284311</v>
      </c>
      <c r="AQ269" s="31" t="s">
        <v>81</v>
      </c>
      <c r="AR269" s="31" t="n">
        <v>0</v>
      </c>
      <c r="AS269" s="31" t="n">
        <v>0.1042342</v>
      </c>
      <c r="AT269" s="31" t="s">
        <v>81</v>
      </c>
      <c r="AU269" s="31" t="n">
        <v>0</v>
      </c>
      <c r="AV269" s="31" t="n">
        <v>0.104155</v>
      </c>
      <c r="AW269" s="31" t="s">
        <v>81</v>
      </c>
      <c r="AX269" s="31" t="n">
        <v>0</v>
      </c>
      <c r="AY269" s="31" t="n">
        <v>0.1129717</v>
      </c>
      <c r="AZ269" s="23" t="s">
        <v>101</v>
      </c>
      <c r="BA269" s="23" t="n">
        <v>0</v>
      </c>
      <c r="BB269" s="21" t="n">
        <v>0.0086831</v>
      </c>
      <c r="BC269" s="19" t="s">
        <v>101</v>
      </c>
      <c r="BD269" s="21" t="n">
        <v>0</v>
      </c>
      <c r="BE269" s="23" t="n">
        <v>0.0545771</v>
      </c>
      <c r="BF269" s="23" t="s">
        <v>101</v>
      </c>
      <c r="BG269" s="23" t="n">
        <v>0</v>
      </c>
      <c r="BH269" s="21" t="n">
        <v>0.007016</v>
      </c>
      <c r="BI269" s="23" t="s">
        <v>101</v>
      </c>
      <c r="BJ269" s="21" t="n">
        <v>0</v>
      </c>
      <c r="BK269" s="23" t="n">
        <v>5.104956</v>
      </c>
      <c r="BL269" s="23" t="s">
        <v>101</v>
      </c>
      <c r="BM269" s="23" t="n">
        <v>0</v>
      </c>
      <c r="BN269" s="21" t="n">
        <v>5.2041207</v>
      </c>
      <c r="BO269" s="19" t="s">
        <v>101</v>
      </c>
      <c r="BP269" s="21" t="n">
        <v>0</v>
      </c>
      <c r="BQ269" s="21" t="n">
        <v>0.0259999999998399</v>
      </c>
      <c r="BR269" s="25" t="s">
        <v>101</v>
      </c>
      <c r="BS269" s="21" t="n">
        <v>0</v>
      </c>
      <c r="BT269" s="21" t="n">
        <v>0.5492913</v>
      </c>
      <c r="BU269" s="25" t="s">
        <v>101</v>
      </c>
      <c r="BV269" s="21" t="n">
        <v>0</v>
      </c>
      <c r="BW269" s="21" t="n">
        <v>0.0944798</v>
      </c>
      <c r="BX269" s="21" t="s">
        <v>101</v>
      </c>
      <c r="BY269" s="21" t="n">
        <v>0</v>
      </c>
      <c r="BZ269" s="21" t="n">
        <v>0.1270883</v>
      </c>
    </row>
    <row r="270" customFormat="false" ht="15" hidden="false" customHeight="false" outlineLevel="0" collapsed="false">
      <c r="A270" s="27" t="s">
        <v>352</v>
      </c>
      <c r="B270" s="19" t="n">
        <v>6</v>
      </c>
      <c r="C270" s="21" t="n">
        <v>3</v>
      </c>
      <c r="D270" s="19" t="n">
        <v>9</v>
      </c>
      <c r="E270" s="21" t="n">
        <v>2</v>
      </c>
      <c r="F270" s="19" t="n">
        <v>1</v>
      </c>
      <c r="G270" s="21" t="n">
        <v>0</v>
      </c>
      <c r="H270" s="21" t="n">
        <f aca="false">B270-PRODUCT(2,C270)</f>
        <v>0</v>
      </c>
      <c r="I270" s="21" t="n">
        <f aca="false">SUM(Table1[[#This Row],[B]],Table1[[#This Row],[Atomic Constraints]],Table1[[#This Row],[Soft Atomic Constraints]],Table1[[#This Row],[Disjunctive Constraints]],Table1[[#This Row],[Direct Successors]])</f>
        <v>15</v>
      </c>
      <c r="J270" s="19" t="s">
        <v>101</v>
      </c>
      <c r="K270" s="21" t="n">
        <v>277</v>
      </c>
      <c r="L270" s="21" t="n">
        <v>0.5676417</v>
      </c>
      <c r="M270" s="19" t="s">
        <v>101</v>
      </c>
      <c r="N270" s="21" t="n">
        <v>277</v>
      </c>
      <c r="O270" s="21" t="n">
        <v>0.5684087</v>
      </c>
      <c r="P270" s="19" t="s">
        <v>101</v>
      </c>
      <c r="Q270" s="21" t="n">
        <v>277</v>
      </c>
      <c r="R270" s="21" t="n">
        <v>0.0460000000002765</v>
      </c>
      <c r="S270" s="19" t="s">
        <v>101</v>
      </c>
      <c r="T270" s="21" t="n">
        <v>277</v>
      </c>
      <c r="U270" s="21" t="n">
        <v>0.0741138</v>
      </c>
      <c r="V270" s="19" t="s">
        <v>101</v>
      </c>
      <c r="W270" s="21" t="n">
        <v>277</v>
      </c>
      <c r="X270" s="21" t="n">
        <v>0.0824559</v>
      </c>
      <c r="Y270" s="23" t="s">
        <v>101</v>
      </c>
      <c r="Z270" s="23" t="n">
        <v>277</v>
      </c>
      <c r="AA270" s="21" t="n">
        <v>0.0449328</v>
      </c>
      <c r="AB270" s="23" t="s">
        <v>101</v>
      </c>
      <c r="AC270" s="23" t="n">
        <v>277</v>
      </c>
      <c r="AD270" s="21" t="n">
        <v>0.0795132</v>
      </c>
      <c r="AE270" s="23" t="s">
        <v>101</v>
      </c>
      <c r="AF270" s="23" t="n">
        <v>277</v>
      </c>
      <c r="AG270" s="21" t="n">
        <v>0.041857</v>
      </c>
      <c r="AH270" s="31" t="s">
        <v>81</v>
      </c>
      <c r="AI270" s="31" t="n">
        <v>277</v>
      </c>
      <c r="AJ270" s="31" t="n">
        <v>0.1395212</v>
      </c>
      <c r="AK270" s="31" t="s">
        <v>81</v>
      </c>
      <c r="AL270" s="31" t="n">
        <v>277</v>
      </c>
      <c r="AM270" s="31" t="n">
        <v>0.1488225</v>
      </c>
      <c r="AN270" s="31" t="s">
        <v>81</v>
      </c>
      <c r="AO270" s="31" t="n">
        <v>277</v>
      </c>
      <c r="AP270" s="31" t="n">
        <v>0.2348824</v>
      </c>
      <c r="AQ270" s="31" t="s">
        <v>81</v>
      </c>
      <c r="AR270" s="31" t="n">
        <v>277</v>
      </c>
      <c r="AS270" s="31" t="n">
        <v>0.1253713</v>
      </c>
      <c r="AT270" s="31" t="s">
        <v>81</v>
      </c>
      <c r="AU270" s="31" t="n">
        <v>277</v>
      </c>
      <c r="AV270" s="31" t="n">
        <v>0.1414235</v>
      </c>
      <c r="AW270" s="31" t="s">
        <v>81</v>
      </c>
      <c r="AX270" s="31" t="n">
        <v>277</v>
      </c>
      <c r="AY270" s="31" t="n">
        <v>0.1831333</v>
      </c>
      <c r="AZ270" s="23" t="s">
        <v>101</v>
      </c>
      <c r="BA270" s="23" t="n">
        <v>277</v>
      </c>
      <c r="BB270" s="21" t="n">
        <v>0.0273658</v>
      </c>
      <c r="BC270" s="19" t="s">
        <v>101</v>
      </c>
      <c r="BD270" s="21" t="n">
        <v>277</v>
      </c>
      <c r="BE270" s="23" t="n">
        <v>0.0407789</v>
      </c>
      <c r="BF270" s="23" t="s">
        <v>101</v>
      </c>
      <c r="BG270" s="23" t="n">
        <v>277</v>
      </c>
      <c r="BH270" s="21" t="n">
        <v>0.0267569</v>
      </c>
      <c r="BI270" s="23" t="s">
        <v>101</v>
      </c>
      <c r="BJ270" s="21" t="n">
        <v>277</v>
      </c>
      <c r="BK270" s="23" t="n">
        <v>5.1045238</v>
      </c>
      <c r="BL270" s="23" t="s">
        <v>101</v>
      </c>
      <c r="BM270" s="23" t="n">
        <v>277</v>
      </c>
      <c r="BN270" s="21" t="n">
        <v>5.0762194</v>
      </c>
      <c r="BO270" s="19" t="s">
        <v>101</v>
      </c>
      <c r="BP270" s="21" t="n">
        <v>277</v>
      </c>
      <c r="BQ270" s="21" t="n">
        <v>0.0479999999997744</v>
      </c>
      <c r="BR270" s="25" t="s">
        <v>101</v>
      </c>
      <c r="BS270" s="21" t="n">
        <v>277</v>
      </c>
      <c r="BT270" s="21" t="n">
        <v>0.5541021</v>
      </c>
      <c r="BU270" s="25" t="s">
        <v>101</v>
      </c>
      <c r="BV270" s="21" t="n">
        <v>277</v>
      </c>
      <c r="BW270" s="21" t="n">
        <v>0.0887813</v>
      </c>
      <c r="BX270" s="21" t="s">
        <v>101</v>
      </c>
      <c r="BY270" s="21" t="n">
        <v>277</v>
      </c>
      <c r="BZ270" s="21" t="n">
        <v>0.1184469</v>
      </c>
    </row>
    <row r="271" customFormat="false" ht="15" hidden="false" customHeight="false" outlineLevel="0" collapsed="false">
      <c r="A271" s="27" t="s">
        <v>353</v>
      </c>
      <c r="B271" s="19" t="n">
        <v>6</v>
      </c>
      <c r="C271" s="21" t="n">
        <v>3</v>
      </c>
      <c r="D271" s="19" t="n">
        <v>6</v>
      </c>
      <c r="E271" s="29" t="n">
        <v>4</v>
      </c>
      <c r="F271" s="30" t="n">
        <v>0</v>
      </c>
      <c r="G271" s="29" t="n">
        <v>0</v>
      </c>
      <c r="H271" s="21" t="n">
        <f aca="false">B271-PRODUCT(2,C271)</f>
        <v>0</v>
      </c>
      <c r="I271" s="21" t="n">
        <f aca="false">SUM(Table1[[#This Row],[B]],Table1[[#This Row],[Atomic Constraints]],Table1[[#This Row],[Soft Atomic Constraints]],Table1[[#This Row],[Disjunctive Constraints]],Table1[[#This Row],[Direct Successors]])</f>
        <v>13</v>
      </c>
      <c r="J271" s="19" t="s">
        <v>101</v>
      </c>
      <c r="K271" s="21" t="n">
        <v>277</v>
      </c>
      <c r="L271" s="21" t="n">
        <v>0.5902121</v>
      </c>
      <c r="M271" s="19" t="s">
        <v>101</v>
      </c>
      <c r="N271" s="21" t="n">
        <v>277</v>
      </c>
      <c r="O271" s="21" t="n">
        <v>0.5634072</v>
      </c>
      <c r="P271" s="19" t="s">
        <v>101</v>
      </c>
      <c r="Q271" s="21" t="n">
        <v>277</v>
      </c>
      <c r="R271" s="21" t="n">
        <v>0.0519999999999996</v>
      </c>
      <c r="S271" s="19" t="s">
        <v>101</v>
      </c>
      <c r="T271" s="21" t="n">
        <v>277</v>
      </c>
      <c r="U271" s="21" t="n">
        <v>0.0948621</v>
      </c>
      <c r="V271" s="19" t="s">
        <v>101</v>
      </c>
      <c r="W271" s="21" t="n">
        <v>277</v>
      </c>
      <c r="X271" s="21" t="n">
        <v>0.0857716</v>
      </c>
      <c r="Y271" s="23" t="s">
        <v>101</v>
      </c>
      <c r="Z271" s="23" t="n">
        <v>277</v>
      </c>
      <c r="AA271" s="21" t="n">
        <v>0.0470802</v>
      </c>
      <c r="AB271" s="23" t="s">
        <v>101</v>
      </c>
      <c r="AC271" s="23" t="n">
        <v>277</v>
      </c>
      <c r="AD271" s="21" t="n">
        <v>0.1727913</v>
      </c>
      <c r="AE271" s="23" t="s">
        <v>101</v>
      </c>
      <c r="AF271" s="23" t="n">
        <v>277</v>
      </c>
      <c r="AG271" s="21" t="n">
        <v>0.061872</v>
      </c>
      <c r="AH271" s="31" t="s">
        <v>81</v>
      </c>
      <c r="AI271" s="31" t="n">
        <v>277</v>
      </c>
      <c r="AJ271" s="31" t="n">
        <v>0.1447842</v>
      </c>
      <c r="AK271" s="31" t="s">
        <v>81</v>
      </c>
      <c r="AL271" s="31" t="n">
        <v>277</v>
      </c>
      <c r="AM271" s="31" t="n">
        <v>0.1516074</v>
      </c>
      <c r="AN271" s="31" t="s">
        <v>81</v>
      </c>
      <c r="AO271" s="31" t="n">
        <v>277</v>
      </c>
      <c r="AP271" s="31" t="n">
        <v>0.1513958</v>
      </c>
      <c r="AQ271" s="31" t="s">
        <v>81</v>
      </c>
      <c r="AR271" s="31" t="n">
        <v>277</v>
      </c>
      <c r="AS271" s="31" t="n">
        <v>0.1269151</v>
      </c>
      <c r="AT271" s="31" t="s">
        <v>81</v>
      </c>
      <c r="AU271" s="31" t="n">
        <v>277</v>
      </c>
      <c r="AV271" s="31" t="n">
        <v>0.1449216</v>
      </c>
      <c r="AW271" s="31" t="s">
        <v>81</v>
      </c>
      <c r="AX271" s="31" t="n">
        <v>277</v>
      </c>
      <c r="AY271" s="31" t="n">
        <v>0.1718446</v>
      </c>
      <c r="AZ271" s="23" t="s">
        <v>101</v>
      </c>
      <c r="BA271" s="23" t="n">
        <v>277</v>
      </c>
      <c r="BB271" s="21" t="n">
        <v>0.0540345</v>
      </c>
      <c r="BC271" s="19" t="s">
        <v>101</v>
      </c>
      <c r="BD271" s="21" t="n">
        <v>277</v>
      </c>
      <c r="BE271" s="23" t="n">
        <v>0.0809415</v>
      </c>
      <c r="BF271" s="23" t="s">
        <v>101</v>
      </c>
      <c r="BG271" s="23" t="n">
        <v>277</v>
      </c>
      <c r="BH271" s="21" t="n">
        <v>0.1827101</v>
      </c>
      <c r="BI271" s="23" t="s">
        <v>101</v>
      </c>
      <c r="BJ271" s="21" t="n">
        <v>277</v>
      </c>
      <c r="BK271" s="23" t="n">
        <v>5.06706</v>
      </c>
      <c r="BL271" s="23" t="s">
        <v>101</v>
      </c>
      <c r="BM271" s="23" t="n">
        <v>277</v>
      </c>
      <c r="BN271" s="21" t="n">
        <v>5.0867475</v>
      </c>
      <c r="BO271" s="19" t="s">
        <v>101</v>
      </c>
      <c r="BP271" s="21" t="n">
        <v>277</v>
      </c>
      <c r="BQ271" s="21" t="n">
        <v>0.041999999999998</v>
      </c>
      <c r="BR271" s="25" t="s">
        <v>101</v>
      </c>
      <c r="BS271" s="21" t="n">
        <v>277</v>
      </c>
      <c r="BT271" s="21" t="n">
        <v>0.5643748</v>
      </c>
      <c r="BU271" s="25" t="s">
        <v>101</v>
      </c>
      <c r="BV271" s="21" t="n">
        <v>277</v>
      </c>
      <c r="BW271" s="21" t="n">
        <v>0.098931</v>
      </c>
      <c r="BX271" s="21" t="s">
        <v>101</v>
      </c>
      <c r="BY271" s="21" t="n">
        <v>277</v>
      </c>
      <c r="BZ271" s="21" t="n">
        <v>0.0924236</v>
      </c>
    </row>
    <row r="272" customFormat="false" ht="13.8" hidden="false" customHeight="false" outlineLevel="0" collapsed="false">
      <c r="A272" s="32" t="s">
        <v>354</v>
      </c>
      <c r="B272" s="19" t="n">
        <v>6</v>
      </c>
      <c r="C272" s="21" t="n">
        <v>3</v>
      </c>
      <c r="D272" s="19" t="n">
        <v>10</v>
      </c>
      <c r="E272" s="21" t="n">
        <v>3</v>
      </c>
      <c r="F272" s="19" t="n">
        <v>1</v>
      </c>
      <c r="G272" s="21" t="n">
        <v>6</v>
      </c>
      <c r="H272" s="21" t="n">
        <f aca="false">B272-PRODUCT(2,C272)</f>
        <v>0</v>
      </c>
      <c r="I272" s="21" t="n">
        <f aca="false">SUM(Table1[[#This Row],[B]],Table1[[#This Row],[Atomic Constraints]],Table1[[#This Row],[Soft Atomic Constraints]],Table1[[#This Row],[Disjunctive Constraints]],Table1[[#This Row],[Direct Successors]])</f>
        <v>23</v>
      </c>
      <c r="J272" s="19" t="s">
        <v>224</v>
      </c>
      <c r="K272" s="21" t="n">
        <v>-259</v>
      </c>
      <c r="L272" s="21" t="n">
        <v>0.605032</v>
      </c>
      <c r="M272" s="19" t="s">
        <v>224</v>
      </c>
      <c r="N272" s="21" t="n">
        <v>-259</v>
      </c>
      <c r="O272" s="21" t="n">
        <v>0.5895219</v>
      </c>
      <c r="P272" s="19" t="s">
        <v>224</v>
      </c>
      <c r="Q272" s="21" t="n">
        <v>-259</v>
      </c>
      <c r="R272" s="21" t="n">
        <v>0.0159999999996217</v>
      </c>
      <c r="S272" s="19" t="s">
        <v>224</v>
      </c>
      <c r="T272" s="21" t="n">
        <v>-259</v>
      </c>
      <c r="U272" s="21" t="n">
        <v>0.058385</v>
      </c>
      <c r="V272" s="19" t="s">
        <v>224</v>
      </c>
      <c r="W272" s="21" t="n">
        <v>-259</v>
      </c>
      <c r="X272" s="21" t="n">
        <v>0.0559429</v>
      </c>
      <c r="Y272" s="23" t="s">
        <v>224</v>
      </c>
      <c r="Z272" s="23" t="n">
        <v>-259</v>
      </c>
      <c r="AA272" s="21" t="n">
        <v>0.0055177</v>
      </c>
      <c r="AB272" s="23" t="s">
        <v>224</v>
      </c>
      <c r="AC272" s="23" t="n">
        <v>-259</v>
      </c>
      <c r="AD272" s="21" t="n">
        <v>0.0121324</v>
      </c>
      <c r="AE272" s="23" t="s">
        <v>224</v>
      </c>
      <c r="AF272" s="23" t="n">
        <v>-259</v>
      </c>
      <c r="AG272" s="21" t="n">
        <v>0.0093916</v>
      </c>
      <c r="AH272" s="19" t="s">
        <v>224</v>
      </c>
      <c r="AI272" s="21" t="n">
        <v>-259</v>
      </c>
      <c r="AJ272" s="21" t="n">
        <v>0.1073669</v>
      </c>
      <c r="AK272" s="23" t="s">
        <v>224</v>
      </c>
      <c r="AL272" s="23" t="n">
        <v>-259</v>
      </c>
      <c r="AM272" s="21" t="n">
        <v>0.1641464</v>
      </c>
      <c r="AN272" s="19" t="s">
        <v>224</v>
      </c>
      <c r="AO272" s="21" t="n">
        <v>-259</v>
      </c>
      <c r="AP272" s="23" t="n">
        <v>0.1332375</v>
      </c>
      <c r="AQ272" s="23" t="s">
        <v>224</v>
      </c>
      <c r="AR272" s="23" t="n">
        <v>-259</v>
      </c>
      <c r="AS272" s="21" t="n">
        <v>0.1054996</v>
      </c>
      <c r="AT272" s="19" t="s">
        <v>224</v>
      </c>
      <c r="AU272" s="21" t="n">
        <v>-259</v>
      </c>
      <c r="AV272" s="23" t="n">
        <v>0.0847058</v>
      </c>
      <c r="AW272" s="23" t="s">
        <v>224</v>
      </c>
      <c r="AX272" s="23" t="n">
        <v>-259</v>
      </c>
      <c r="AY272" s="21" t="n">
        <v>0.1724082</v>
      </c>
      <c r="AZ272" s="23" t="s">
        <v>224</v>
      </c>
      <c r="BA272" s="23" t="n">
        <v>-259</v>
      </c>
      <c r="BB272" s="21" t="n">
        <v>0.0155456</v>
      </c>
      <c r="BC272" s="19" t="s">
        <v>224</v>
      </c>
      <c r="BD272" s="21" t="n">
        <v>-259</v>
      </c>
      <c r="BE272" s="23" t="n">
        <v>0.0057847</v>
      </c>
      <c r="BF272" s="23" t="s">
        <v>224</v>
      </c>
      <c r="BG272" s="23" t="n">
        <v>-259</v>
      </c>
      <c r="BH272" s="21" t="n">
        <v>0.0035563</v>
      </c>
      <c r="BI272" s="23" t="s">
        <v>224</v>
      </c>
      <c r="BJ272" s="21" t="n">
        <v>-259</v>
      </c>
      <c r="BK272" s="23" t="n">
        <v>5.0968106</v>
      </c>
      <c r="BL272" s="23" t="s">
        <v>224</v>
      </c>
      <c r="BM272" s="23" t="n">
        <v>-259</v>
      </c>
      <c r="BN272" s="21" t="n">
        <v>5.0890814</v>
      </c>
      <c r="BO272" s="19" t="s">
        <v>224</v>
      </c>
      <c r="BP272" s="21" t="n">
        <v>-259</v>
      </c>
      <c r="BQ272" s="21" t="n">
        <v>0.0119999999988067</v>
      </c>
      <c r="BR272" s="28" t="s">
        <v>224</v>
      </c>
      <c r="BS272" s="21" t="n">
        <v>-259</v>
      </c>
      <c r="BT272" s="21" t="n">
        <v>0.5814266</v>
      </c>
      <c r="BU272" s="28" t="s">
        <v>224</v>
      </c>
      <c r="BV272" s="21" t="n">
        <v>-259</v>
      </c>
      <c r="BW272" s="21" t="n">
        <v>0.0653469</v>
      </c>
      <c r="BX272" s="21" t="s">
        <v>224</v>
      </c>
      <c r="BY272" s="21" t="n">
        <v>-259</v>
      </c>
      <c r="BZ272" s="21" t="n">
        <v>0.0858468</v>
      </c>
    </row>
    <row r="273" customFormat="false" ht="15" hidden="false" customHeight="false" outlineLevel="0" collapsed="false">
      <c r="A273" s="27" t="s">
        <v>355</v>
      </c>
      <c r="B273" s="19" t="n">
        <v>6</v>
      </c>
      <c r="C273" s="21" t="n">
        <v>2</v>
      </c>
      <c r="D273" s="19" t="n">
        <v>5</v>
      </c>
      <c r="E273" s="29" t="n">
        <v>2</v>
      </c>
      <c r="F273" s="30" t="n">
        <v>0</v>
      </c>
      <c r="G273" s="29" t="n">
        <v>0</v>
      </c>
      <c r="H273" s="21" t="n">
        <f aca="false">B273-PRODUCT(2,C273)</f>
        <v>2</v>
      </c>
      <c r="I273" s="21" t="n">
        <f aca="false">SUM(Table1[[#This Row],[B]],Table1[[#This Row],[Atomic Constraints]],Table1[[#This Row],[Soft Atomic Constraints]],Table1[[#This Row],[Disjunctive Constraints]],Table1[[#This Row],[Direct Successors]])</f>
        <v>9</v>
      </c>
      <c r="J273" s="19" t="s">
        <v>101</v>
      </c>
      <c r="K273" s="21" t="n">
        <v>0</v>
      </c>
      <c r="L273" s="21" t="n">
        <v>0.5827214</v>
      </c>
      <c r="M273" s="19" t="s">
        <v>101</v>
      </c>
      <c r="N273" s="21" t="n">
        <v>0</v>
      </c>
      <c r="O273" s="21" t="n">
        <v>0.5640566</v>
      </c>
      <c r="P273" s="19" t="s">
        <v>101</v>
      </c>
      <c r="Q273" s="21" t="n">
        <v>0</v>
      </c>
      <c r="R273" s="21" t="n">
        <v>0.0419999999999998</v>
      </c>
      <c r="S273" s="19" t="s">
        <v>101</v>
      </c>
      <c r="T273" s="21" t="n">
        <v>0</v>
      </c>
      <c r="U273" s="21" t="n">
        <v>0.0733998</v>
      </c>
      <c r="V273" s="19" t="s">
        <v>101</v>
      </c>
      <c r="W273" s="21" t="n">
        <v>0</v>
      </c>
      <c r="X273" s="21" t="n">
        <v>0.0747652</v>
      </c>
      <c r="Y273" s="23" t="s">
        <v>101</v>
      </c>
      <c r="Z273" s="23" t="n">
        <v>0</v>
      </c>
      <c r="AA273" s="21" t="n">
        <v>0.0310318</v>
      </c>
      <c r="AB273" s="23" t="s">
        <v>101</v>
      </c>
      <c r="AC273" s="23" t="n">
        <v>0</v>
      </c>
      <c r="AD273" s="21" t="n">
        <v>0.0875586</v>
      </c>
      <c r="AE273" s="23" t="s">
        <v>101</v>
      </c>
      <c r="AF273" s="23" t="n">
        <v>0</v>
      </c>
      <c r="AG273" s="21" t="n">
        <v>0.0381037</v>
      </c>
      <c r="AH273" s="31" t="s">
        <v>81</v>
      </c>
      <c r="AI273" s="31" t="n">
        <v>0</v>
      </c>
      <c r="AJ273" s="31" t="n">
        <v>0.1101399</v>
      </c>
      <c r="AK273" s="31" t="s">
        <v>81</v>
      </c>
      <c r="AL273" s="31" t="n">
        <v>0</v>
      </c>
      <c r="AM273" s="31" t="n">
        <v>0.1158593</v>
      </c>
      <c r="AN273" s="31" t="s">
        <v>81</v>
      </c>
      <c r="AO273" s="31" t="n">
        <v>0</v>
      </c>
      <c r="AP273" s="31" t="n">
        <v>0.1137133</v>
      </c>
      <c r="AQ273" s="31" t="s">
        <v>81</v>
      </c>
      <c r="AR273" s="31" t="n">
        <v>0</v>
      </c>
      <c r="AS273" s="31" t="n">
        <v>0.1014416</v>
      </c>
      <c r="AT273" s="31" t="s">
        <v>81</v>
      </c>
      <c r="AU273" s="31" t="n">
        <v>0</v>
      </c>
      <c r="AV273" s="31" t="n">
        <v>0.1055904</v>
      </c>
      <c r="AW273" s="31" t="s">
        <v>81</v>
      </c>
      <c r="AX273" s="31" t="n">
        <v>0</v>
      </c>
      <c r="AY273" s="31" t="n">
        <v>0.1121183</v>
      </c>
      <c r="AZ273" s="23" t="s">
        <v>101</v>
      </c>
      <c r="BA273" s="23" t="n">
        <v>0</v>
      </c>
      <c r="BB273" s="21" t="n">
        <v>0.0083284</v>
      </c>
      <c r="BC273" s="19" t="s">
        <v>101</v>
      </c>
      <c r="BD273" s="21" t="n">
        <v>0</v>
      </c>
      <c r="BE273" s="23" t="n">
        <v>0.0226344</v>
      </c>
      <c r="BF273" s="23" t="s">
        <v>101</v>
      </c>
      <c r="BG273" s="23" t="n">
        <v>0</v>
      </c>
      <c r="BH273" s="21" t="n">
        <v>0.0080507</v>
      </c>
      <c r="BI273" s="23" t="s">
        <v>101</v>
      </c>
      <c r="BJ273" s="21" t="n">
        <v>0</v>
      </c>
      <c r="BK273" s="23" t="n">
        <v>5.0583656</v>
      </c>
      <c r="BL273" s="23" t="s">
        <v>101</v>
      </c>
      <c r="BM273" s="23" t="n">
        <v>0</v>
      </c>
      <c r="BN273" s="21" t="n">
        <v>5.1382287</v>
      </c>
      <c r="BO273" s="19" t="s">
        <v>101</v>
      </c>
      <c r="BP273" s="21" t="n">
        <v>0</v>
      </c>
      <c r="BQ273" s="21" t="n">
        <v>0.0389999999999979</v>
      </c>
      <c r="BR273" s="25" t="s">
        <v>101</v>
      </c>
      <c r="BS273" s="21" t="n">
        <v>0</v>
      </c>
      <c r="BT273" s="21" t="n">
        <v>0.5468876</v>
      </c>
      <c r="BU273" s="25" t="s">
        <v>101</v>
      </c>
      <c r="BV273" s="21" t="n">
        <v>0</v>
      </c>
      <c r="BW273" s="21" t="n">
        <v>0.0898867</v>
      </c>
      <c r="BX273" s="21" t="s">
        <v>101</v>
      </c>
      <c r="BY273" s="21" t="n">
        <v>0</v>
      </c>
      <c r="BZ273" s="21" t="n">
        <v>0.0825161</v>
      </c>
    </row>
    <row r="274" customFormat="false" ht="15" hidden="false" customHeight="false" outlineLevel="0" collapsed="false">
      <c r="A274" s="27" t="s">
        <v>356</v>
      </c>
      <c r="B274" s="19" t="n">
        <v>6</v>
      </c>
      <c r="C274" s="21" t="n">
        <v>3</v>
      </c>
      <c r="D274" s="19" t="n">
        <v>9</v>
      </c>
      <c r="E274" s="29" t="n">
        <v>3</v>
      </c>
      <c r="F274" s="30" t="n">
        <v>0</v>
      </c>
      <c r="G274" s="29" t="n">
        <v>0</v>
      </c>
      <c r="H274" s="21" t="n">
        <f aca="false">B274-PRODUCT(2,C274)</f>
        <v>0</v>
      </c>
      <c r="I274" s="21" t="n">
        <f aca="false">SUM(Table1[[#This Row],[B]],Table1[[#This Row],[Atomic Constraints]],Table1[[#This Row],[Soft Atomic Constraints]],Table1[[#This Row],[Disjunctive Constraints]],Table1[[#This Row],[Direct Successors]])</f>
        <v>15</v>
      </c>
      <c r="J274" s="19" t="s">
        <v>101</v>
      </c>
      <c r="K274" s="21" t="n">
        <v>264</v>
      </c>
      <c r="L274" s="21" t="n">
        <v>0.5730836</v>
      </c>
      <c r="M274" s="19" t="s">
        <v>101</v>
      </c>
      <c r="N274" s="21" t="n">
        <v>264</v>
      </c>
      <c r="O274" s="21" t="n">
        <v>0.5680356</v>
      </c>
      <c r="P274" s="19" t="s">
        <v>101</v>
      </c>
      <c r="Q274" s="21" t="n">
        <v>264</v>
      </c>
      <c r="R274" s="21" t="n">
        <v>0.0489999999999995</v>
      </c>
      <c r="S274" s="19" t="s">
        <v>101</v>
      </c>
      <c r="T274" s="21" t="n">
        <v>264</v>
      </c>
      <c r="U274" s="21" t="n">
        <v>0.0764756</v>
      </c>
      <c r="V274" s="19" t="s">
        <v>101</v>
      </c>
      <c r="W274" s="21" t="n">
        <v>264</v>
      </c>
      <c r="X274" s="21" t="n">
        <v>0.077025</v>
      </c>
      <c r="Y274" s="23" t="s">
        <v>101</v>
      </c>
      <c r="Z274" s="23" t="n">
        <v>264</v>
      </c>
      <c r="AA274" s="21" t="n">
        <v>0.0262293</v>
      </c>
      <c r="AB274" s="23" t="s">
        <v>101</v>
      </c>
      <c r="AC274" s="23" t="n">
        <v>264</v>
      </c>
      <c r="AD274" s="21" t="n">
        <v>0.0574689</v>
      </c>
      <c r="AE274" s="23" t="s">
        <v>101</v>
      </c>
      <c r="AF274" s="23" t="n">
        <v>264</v>
      </c>
      <c r="AG274" s="21" t="n">
        <v>0.0393149</v>
      </c>
      <c r="AH274" s="31" t="s">
        <v>81</v>
      </c>
      <c r="AI274" s="31" t="n">
        <v>264</v>
      </c>
      <c r="AJ274" s="31" t="n">
        <v>0.1384994</v>
      </c>
      <c r="AK274" s="31" t="s">
        <v>81</v>
      </c>
      <c r="AL274" s="31" t="n">
        <v>264</v>
      </c>
      <c r="AM274" s="31" t="n">
        <v>0.1425846</v>
      </c>
      <c r="AN274" s="31" t="s">
        <v>81</v>
      </c>
      <c r="AO274" s="31" t="n">
        <v>264</v>
      </c>
      <c r="AP274" s="31" t="n">
        <v>0.1449396</v>
      </c>
      <c r="AQ274" s="31" t="s">
        <v>81</v>
      </c>
      <c r="AR274" s="31" t="n">
        <v>264</v>
      </c>
      <c r="AS274" s="31" t="n">
        <v>0.1488562</v>
      </c>
      <c r="AT274" s="31" t="s">
        <v>81</v>
      </c>
      <c r="AU274" s="31" t="n">
        <v>264</v>
      </c>
      <c r="AV274" s="31" t="n">
        <v>0.1382834</v>
      </c>
      <c r="AW274" s="31" t="s">
        <v>81</v>
      </c>
      <c r="AX274" s="31" t="n">
        <v>264</v>
      </c>
      <c r="AY274" s="31" t="n">
        <v>0.1444057</v>
      </c>
      <c r="AZ274" s="23" t="s">
        <v>101</v>
      </c>
      <c r="BA274" s="23" t="n">
        <v>264</v>
      </c>
      <c r="BB274" s="21" t="n">
        <v>0.0247262</v>
      </c>
      <c r="BC274" s="19" t="s">
        <v>101</v>
      </c>
      <c r="BD274" s="21" t="n">
        <v>264</v>
      </c>
      <c r="BE274" s="23" t="n">
        <v>0.0372574</v>
      </c>
      <c r="BF274" s="23" t="s">
        <v>101</v>
      </c>
      <c r="BG274" s="23" t="n">
        <v>264</v>
      </c>
      <c r="BH274" s="21" t="n">
        <v>0.0192569</v>
      </c>
      <c r="BI274" s="23" t="s">
        <v>101</v>
      </c>
      <c r="BJ274" s="21" t="n">
        <v>264</v>
      </c>
      <c r="BK274" s="23" t="n">
        <v>5.0663509</v>
      </c>
      <c r="BL274" s="23" t="s">
        <v>101</v>
      </c>
      <c r="BM274" s="23" t="n">
        <v>264</v>
      </c>
      <c r="BN274" s="21" t="n">
        <v>5.0828154</v>
      </c>
      <c r="BO274" s="19" t="s">
        <v>101</v>
      </c>
      <c r="BP274" s="21" t="n">
        <v>264</v>
      </c>
      <c r="BQ274" s="21" t="n">
        <v>0.0470000000000006</v>
      </c>
      <c r="BR274" s="25" t="s">
        <v>101</v>
      </c>
      <c r="BS274" s="21" t="n">
        <v>264</v>
      </c>
      <c r="BT274" s="21" t="n">
        <v>0.5552435</v>
      </c>
      <c r="BU274" s="25" t="s">
        <v>101</v>
      </c>
      <c r="BV274" s="21" t="n">
        <v>264</v>
      </c>
      <c r="BW274" s="21" t="n">
        <v>0.0913964</v>
      </c>
      <c r="BX274" s="21" t="s">
        <v>101</v>
      </c>
      <c r="BY274" s="21" t="n">
        <v>264</v>
      </c>
      <c r="BZ274" s="21" t="n">
        <v>0.0804908</v>
      </c>
    </row>
    <row r="275" customFormat="false" ht="15" hidden="false" customHeight="false" outlineLevel="0" collapsed="false">
      <c r="A275" s="27" t="s">
        <v>357</v>
      </c>
      <c r="B275" s="19" t="n">
        <v>3</v>
      </c>
      <c r="C275" s="21" t="n">
        <v>1</v>
      </c>
      <c r="D275" s="19" t="n">
        <v>1</v>
      </c>
      <c r="E275" s="21" t="n">
        <v>1</v>
      </c>
      <c r="F275" s="19" t="n">
        <v>0</v>
      </c>
      <c r="G275" s="21" t="n">
        <v>0</v>
      </c>
      <c r="H275" s="21" t="n">
        <f aca="false">B275-PRODUCT(2,C275)</f>
        <v>1</v>
      </c>
      <c r="I275" s="21" t="n">
        <f aca="false">SUM(Table1[[#This Row],[B]],Table1[[#This Row],[Atomic Constraints]],Table1[[#This Row],[Soft Atomic Constraints]],Table1[[#This Row],[Disjunctive Constraints]],Table1[[#This Row],[Direct Successors]])</f>
        <v>3</v>
      </c>
      <c r="J275" s="19" t="s">
        <v>101</v>
      </c>
      <c r="K275" s="21" t="n">
        <v>0</v>
      </c>
      <c r="L275" s="21" t="n">
        <v>0.5677713</v>
      </c>
      <c r="M275" s="19" t="s">
        <v>101</v>
      </c>
      <c r="N275" s="21" t="n">
        <v>0</v>
      </c>
      <c r="O275" s="21" t="n">
        <v>0.5719719</v>
      </c>
      <c r="P275" s="19" t="s">
        <v>101</v>
      </c>
      <c r="Q275" s="21" t="n">
        <v>0</v>
      </c>
      <c r="R275" s="21" t="n">
        <v>0.0340000000032887</v>
      </c>
      <c r="S275" s="19" t="s">
        <v>101</v>
      </c>
      <c r="T275" s="21" t="n">
        <v>0</v>
      </c>
      <c r="U275" s="21" t="n">
        <v>0.035708</v>
      </c>
      <c r="V275" s="19" t="s">
        <v>101</v>
      </c>
      <c r="W275" s="21" t="n">
        <v>0</v>
      </c>
      <c r="X275" s="21" t="n">
        <v>0.0448579</v>
      </c>
      <c r="Y275" s="23" t="s">
        <v>101</v>
      </c>
      <c r="Z275" s="23" t="n">
        <v>0</v>
      </c>
      <c r="AA275" s="21" t="n">
        <v>0.0093042</v>
      </c>
      <c r="AB275" s="23" t="s">
        <v>101</v>
      </c>
      <c r="AC275" s="23" t="n">
        <v>0</v>
      </c>
      <c r="AD275" s="21" t="n">
        <v>0.0297075</v>
      </c>
      <c r="AE275" s="23" t="s">
        <v>101</v>
      </c>
      <c r="AF275" s="23" t="n">
        <v>0</v>
      </c>
      <c r="AG275" s="21" t="n">
        <v>0.0324804</v>
      </c>
      <c r="AH275" s="31" t="s">
        <v>81</v>
      </c>
      <c r="AI275" s="31" t="n">
        <v>0</v>
      </c>
      <c r="AJ275" s="31" t="n">
        <v>0.0734638</v>
      </c>
      <c r="AK275" s="31" t="s">
        <v>81</v>
      </c>
      <c r="AL275" s="31" t="n">
        <v>0</v>
      </c>
      <c r="AM275" s="31" t="n">
        <v>0.0725709</v>
      </c>
      <c r="AN275" s="31" t="s">
        <v>81</v>
      </c>
      <c r="AO275" s="31" t="n">
        <v>0</v>
      </c>
      <c r="AP275" s="31" t="n">
        <v>0.0724714</v>
      </c>
      <c r="AQ275" s="31" t="s">
        <v>81</v>
      </c>
      <c r="AR275" s="31" t="n">
        <v>0</v>
      </c>
      <c r="AS275" s="31" t="n">
        <v>0.0767905</v>
      </c>
      <c r="AT275" s="31" t="s">
        <v>81</v>
      </c>
      <c r="AU275" s="31" t="n">
        <v>0</v>
      </c>
      <c r="AV275" s="31" t="n">
        <v>0.0631281</v>
      </c>
      <c r="AW275" s="31" t="s">
        <v>81</v>
      </c>
      <c r="AX275" s="31" t="n">
        <v>0</v>
      </c>
      <c r="AY275" s="31" t="n">
        <v>0.084846</v>
      </c>
      <c r="AZ275" s="23" t="s">
        <v>101</v>
      </c>
      <c r="BA275" s="23" t="n">
        <v>0</v>
      </c>
      <c r="BB275" s="21" t="n">
        <v>0.0019409</v>
      </c>
      <c r="BC275" s="19" t="s">
        <v>101</v>
      </c>
      <c r="BD275" s="21" t="n">
        <v>0</v>
      </c>
      <c r="BE275" s="23" t="n">
        <v>0.0072091</v>
      </c>
      <c r="BF275" s="23" t="s">
        <v>101</v>
      </c>
      <c r="BG275" s="23" t="n">
        <v>0</v>
      </c>
      <c r="BH275" s="21" t="n">
        <v>0.0082703</v>
      </c>
      <c r="BI275" s="23" t="s">
        <v>101</v>
      </c>
      <c r="BJ275" s="21" t="n">
        <v>0</v>
      </c>
      <c r="BK275" s="23" t="n">
        <v>5.0781554</v>
      </c>
      <c r="BL275" s="23" t="s">
        <v>101</v>
      </c>
      <c r="BM275" s="23" t="n">
        <v>0</v>
      </c>
      <c r="BN275" s="21" t="n">
        <v>5.169305</v>
      </c>
      <c r="BO275" s="19" t="s">
        <v>101</v>
      </c>
      <c r="BP275" s="21" t="n">
        <v>0</v>
      </c>
      <c r="BQ275" s="21" t="n">
        <v>0.0349999999998545</v>
      </c>
      <c r="BR275" s="25" t="s">
        <v>101</v>
      </c>
      <c r="BS275" s="21" t="n">
        <v>0</v>
      </c>
      <c r="BT275" s="21" t="n">
        <v>0.5729064</v>
      </c>
      <c r="BU275" s="25" t="s">
        <v>101</v>
      </c>
      <c r="BV275" s="21" t="n">
        <v>0</v>
      </c>
      <c r="BW275" s="21" t="n">
        <v>0.0435427</v>
      </c>
      <c r="BX275" s="21" t="s">
        <v>101</v>
      </c>
      <c r="BY275" s="21" t="n">
        <v>0</v>
      </c>
      <c r="BZ275" s="21" t="n">
        <v>0.0798683</v>
      </c>
    </row>
    <row r="276" customFormat="false" ht="15" hidden="false" customHeight="false" outlineLevel="0" collapsed="false">
      <c r="A276" s="27" t="s">
        <v>358</v>
      </c>
      <c r="B276" s="19" t="n">
        <v>4</v>
      </c>
      <c r="C276" s="21" t="n">
        <v>2</v>
      </c>
      <c r="D276" s="19" t="n">
        <v>0</v>
      </c>
      <c r="E276" s="29" t="n">
        <v>2</v>
      </c>
      <c r="F276" s="30" t="n">
        <v>0</v>
      </c>
      <c r="G276" s="29" t="n">
        <v>2</v>
      </c>
      <c r="H276" s="21" t="n">
        <f aca="false">B276-PRODUCT(2,C276)</f>
        <v>0</v>
      </c>
      <c r="I276" s="21" t="n">
        <f aca="false">SUM(Table1[[#This Row],[B]],Table1[[#This Row],[Atomic Constraints]],Table1[[#This Row],[Soft Atomic Constraints]],Table1[[#This Row],[Disjunctive Constraints]],Table1[[#This Row],[Direct Successors]])</f>
        <v>6</v>
      </c>
      <c r="J276" s="19" t="s">
        <v>101</v>
      </c>
      <c r="K276" s="21" t="n">
        <v>0</v>
      </c>
      <c r="L276" s="21" t="n">
        <v>0.5558935</v>
      </c>
      <c r="M276" s="19" t="s">
        <v>101</v>
      </c>
      <c r="N276" s="21" t="n">
        <v>0</v>
      </c>
      <c r="O276" s="21" t="n">
        <v>0.5559795</v>
      </c>
      <c r="P276" s="19" t="s">
        <v>101</v>
      </c>
      <c r="Q276" s="21" t="n">
        <v>0</v>
      </c>
      <c r="R276" s="21" t="n">
        <v>0.0370000000000008</v>
      </c>
      <c r="S276" s="19" t="s">
        <v>101</v>
      </c>
      <c r="T276" s="21" t="n">
        <v>0</v>
      </c>
      <c r="U276" s="21" t="n">
        <v>0.0772329</v>
      </c>
      <c r="V276" s="19" t="s">
        <v>101</v>
      </c>
      <c r="W276" s="21" t="n">
        <v>0</v>
      </c>
      <c r="X276" s="21" t="n">
        <v>0.063719</v>
      </c>
      <c r="Y276" s="23" t="s">
        <v>101</v>
      </c>
      <c r="Z276" s="23" t="n">
        <v>0</v>
      </c>
      <c r="AA276" s="21" t="n">
        <v>0.0080774</v>
      </c>
      <c r="AB276" s="23" t="s">
        <v>101</v>
      </c>
      <c r="AC276" s="23" t="n">
        <v>0</v>
      </c>
      <c r="AD276" s="21" t="n">
        <v>0.0551037</v>
      </c>
      <c r="AE276" s="23" t="s">
        <v>101</v>
      </c>
      <c r="AF276" s="23" t="n">
        <v>0</v>
      </c>
      <c r="AG276" s="21" t="n">
        <v>0.0379501</v>
      </c>
      <c r="AH276" s="31" t="s">
        <v>81</v>
      </c>
      <c r="AI276" s="31" t="n">
        <v>0</v>
      </c>
      <c r="AJ276" s="31" t="n">
        <v>0.094698</v>
      </c>
      <c r="AK276" s="31" t="s">
        <v>81</v>
      </c>
      <c r="AL276" s="31" t="n">
        <v>0</v>
      </c>
      <c r="AM276" s="31" t="n">
        <v>0.0991727</v>
      </c>
      <c r="AN276" s="31" t="s">
        <v>81</v>
      </c>
      <c r="AO276" s="31" t="n">
        <v>0</v>
      </c>
      <c r="AP276" s="31" t="n">
        <v>0.0939507</v>
      </c>
      <c r="AQ276" s="31" t="s">
        <v>81</v>
      </c>
      <c r="AR276" s="31" t="n">
        <v>0</v>
      </c>
      <c r="AS276" s="31" t="n">
        <v>0.0804979</v>
      </c>
      <c r="AT276" s="31" t="s">
        <v>81</v>
      </c>
      <c r="AU276" s="31" t="n">
        <v>0</v>
      </c>
      <c r="AV276" s="31" t="n">
        <v>0.0886977</v>
      </c>
      <c r="AW276" s="31" t="s">
        <v>81</v>
      </c>
      <c r="AX276" s="31" t="n">
        <v>0</v>
      </c>
      <c r="AY276" s="31" t="n">
        <v>0.117691</v>
      </c>
      <c r="AZ276" s="23" t="s">
        <v>101</v>
      </c>
      <c r="BA276" s="23" t="n">
        <v>0</v>
      </c>
      <c r="BB276" s="21" t="n">
        <v>0.0073543</v>
      </c>
      <c r="BC276" s="19" t="s">
        <v>101</v>
      </c>
      <c r="BD276" s="21" t="n">
        <v>0</v>
      </c>
      <c r="BE276" s="23" t="n">
        <v>0.0151412</v>
      </c>
      <c r="BF276" s="23" t="s">
        <v>101</v>
      </c>
      <c r="BG276" s="23" t="n">
        <v>0</v>
      </c>
      <c r="BH276" s="21" t="n">
        <v>0.0061225</v>
      </c>
      <c r="BI276" s="23" t="s">
        <v>101</v>
      </c>
      <c r="BJ276" s="21" t="n">
        <v>0</v>
      </c>
      <c r="BK276" s="23" t="n">
        <v>5.1634737</v>
      </c>
      <c r="BL276" s="23" t="s">
        <v>101</v>
      </c>
      <c r="BM276" s="23" t="n">
        <v>0</v>
      </c>
      <c r="BN276" s="21" t="n">
        <v>5.1021289</v>
      </c>
      <c r="BO276" s="19" t="s">
        <v>101</v>
      </c>
      <c r="BP276" s="21" t="n">
        <v>0</v>
      </c>
      <c r="BQ276" s="21" t="n">
        <v>0.0380000000000003</v>
      </c>
      <c r="BR276" s="25" t="s">
        <v>101</v>
      </c>
      <c r="BS276" s="21" t="n">
        <v>0</v>
      </c>
      <c r="BT276" s="21" t="n">
        <v>0.5541975</v>
      </c>
      <c r="BU276" s="25" t="s">
        <v>101</v>
      </c>
      <c r="BV276" s="21" t="n">
        <v>0</v>
      </c>
      <c r="BW276" s="21" t="n">
        <v>0.0663793</v>
      </c>
      <c r="BX276" s="21" t="s">
        <v>101</v>
      </c>
      <c r="BY276" s="21" t="n">
        <v>0</v>
      </c>
      <c r="BZ276" s="21" t="n">
        <v>0.0677128</v>
      </c>
    </row>
    <row r="277" customFormat="false" ht="15" hidden="false" customHeight="false" outlineLevel="0" collapsed="false">
      <c r="A277" s="27" t="s">
        <v>359</v>
      </c>
      <c r="B277" s="19" t="n">
        <v>2</v>
      </c>
      <c r="C277" s="21" t="n">
        <v>1</v>
      </c>
      <c r="D277" s="19" t="n">
        <v>0</v>
      </c>
      <c r="E277" s="21" t="n">
        <v>0</v>
      </c>
      <c r="F277" s="19" t="n">
        <v>0</v>
      </c>
      <c r="G277" s="21" t="n">
        <v>0</v>
      </c>
      <c r="H277" s="21" t="n">
        <f aca="false">B277-PRODUCT(2,C277)</f>
        <v>0</v>
      </c>
      <c r="I277" s="21" t="n">
        <f aca="false">SUM(Table1[[#This Row],[B]],Table1[[#This Row],[Atomic Constraints]],Table1[[#This Row],[Soft Atomic Constraints]],Table1[[#This Row],[Disjunctive Constraints]],Table1[[#This Row],[Direct Successors]])</f>
        <v>1</v>
      </c>
      <c r="J277" s="19" t="s">
        <v>101</v>
      </c>
      <c r="K277" s="21" t="n">
        <v>0</v>
      </c>
      <c r="L277" s="21" t="n">
        <v>0.5358154</v>
      </c>
      <c r="M277" s="19" t="s">
        <v>101</v>
      </c>
      <c r="N277" s="21" t="n">
        <v>0</v>
      </c>
      <c r="O277" s="21" t="n">
        <v>0.5424621</v>
      </c>
      <c r="P277" s="19" t="s">
        <v>101</v>
      </c>
      <c r="Q277" s="21" t="n">
        <v>0</v>
      </c>
      <c r="R277" s="21" t="n">
        <v>0.0309999999999491</v>
      </c>
      <c r="S277" s="19" t="s">
        <v>101</v>
      </c>
      <c r="T277" s="21" t="n">
        <v>0</v>
      </c>
      <c r="U277" s="21" t="n">
        <v>0.0394679</v>
      </c>
      <c r="V277" s="19" t="s">
        <v>101</v>
      </c>
      <c r="W277" s="21" t="n">
        <v>0</v>
      </c>
      <c r="X277" s="21" t="n">
        <v>0.0588279</v>
      </c>
      <c r="Y277" s="23" t="s">
        <v>101</v>
      </c>
      <c r="Z277" s="23" t="n">
        <v>0</v>
      </c>
      <c r="AA277" s="21" t="n">
        <v>0.006049</v>
      </c>
      <c r="AB277" s="23" t="s">
        <v>101</v>
      </c>
      <c r="AC277" s="23" t="n">
        <v>0</v>
      </c>
      <c r="AD277" s="21" t="n">
        <v>0.0157171</v>
      </c>
      <c r="AE277" s="23" t="s">
        <v>101</v>
      </c>
      <c r="AF277" s="23" t="n">
        <v>0</v>
      </c>
      <c r="AG277" s="21" t="n">
        <v>0.0100624</v>
      </c>
      <c r="AH277" s="31" t="s">
        <v>81</v>
      </c>
      <c r="AI277" s="31" t="n">
        <v>0</v>
      </c>
      <c r="AJ277" s="31" t="n">
        <v>0.0561866</v>
      </c>
      <c r="AK277" s="31" t="s">
        <v>81</v>
      </c>
      <c r="AL277" s="31" t="n">
        <v>0</v>
      </c>
      <c r="AM277" s="31" t="n">
        <v>0.0695772</v>
      </c>
      <c r="AN277" s="31" t="s">
        <v>81</v>
      </c>
      <c r="AO277" s="31" t="n">
        <v>0</v>
      </c>
      <c r="AP277" s="31" t="n">
        <v>0.1186697</v>
      </c>
      <c r="AQ277" s="31" t="s">
        <v>81</v>
      </c>
      <c r="AR277" s="31" t="n">
        <v>0</v>
      </c>
      <c r="AS277" s="31" t="n">
        <v>0.0578845</v>
      </c>
      <c r="AT277" s="31" t="s">
        <v>81</v>
      </c>
      <c r="AU277" s="31" t="n">
        <v>0</v>
      </c>
      <c r="AV277" s="31" t="n">
        <v>0.0714138</v>
      </c>
      <c r="AW277" s="31" t="s">
        <v>81</v>
      </c>
      <c r="AX277" s="31" t="n">
        <v>0</v>
      </c>
      <c r="AY277" s="31" t="n">
        <v>0.0667904</v>
      </c>
      <c r="AZ277" s="23" t="s">
        <v>101</v>
      </c>
      <c r="BA277" s="23" t="n">
        <v>0</v>
      </c>
      <c r="BB277" s="21" t="n">
        <v>0.001967</v>
      </c>
      <c r="BC277" s="19" t="s">
        <v>101</v>
      </c>
      <c r="BD277" s="21" t="n">
        <v>0</v>
      </c>
      <c r="BE277" s="23" t="n">
        <v>0.0034764</v>
      </c>
      <c r="BF277" s="23" t="s">
        <v>101</v>
      </c>
      <c r="BG277" s="23" t="n">
        <v>0</v>
      </c>
      <c r="BH277" s="21" t="n">
        <v>0.0036353</v>
      </c>
      <c r="BI277" s="23" t="s">
        <v>101</v>
      </c>
      <c r="BJ277" s="21" t="n">
        <v>0</v>
      </c>
      <c r="BK277" s="23" t="n">
        <v>5.0885724</v>
      </c>
      <c r="BL277" s="23" t="s">
        <v>101</v>
      </c>
      <c r="BM277" s="23" t="n">
        <v>0</v>
      </c>
      <c r="BN277" s="21" t="n">
        <v>5.0517144</v>
      </c>
      <c r="BO277" s="19" t="s">
        <v>101</v>
      </c>
      <c r="BP277" s="21" t="n">
        <v>0</v>
      </c>
      <c r="BQ277" s="21" t="n">
        <v>0.0359999999991487</v>
      </c>
      <c r="BR277" s="25" t="s">
        <v>101</v>
      </c>
      <c r="BS277" s="21" t="n">
        <v>0</v>
      </c>
      <c r="BT277" s="21" t="n">
        <v>0.5207591</v>
      </c>
      <c r="BU277" s="25" t="s">
        <v>101</v>
      </c>
      <c r="BV277" s="21" t="n">
        <v>0</v>
      </c>
      <c r="BW277" s="21" t="n">
        <v>0.0428016</v>
      </c>
      <c r="BX277" s="21" t="s">
        <v>101</v>
      </c>
      <c r="BY277" s="21" t="n">
        <v>0</v>
      </c>
      <c r="BZ277" s="21" t="n">
        <v>0.0614301</v>
      </c>
    </row>
    <row r="278" customFormat="false" ht="15" hidden="false" customHeight="false" outlineLevel="0" collapsed="false">
      <c r="A278" s="27" t="s">
        <v>360</v>
      </c>
      <c r="B278" s="19" t="n">
        <v>4</v>
      </c>
      <c r="C278" s="21" t="n">
        <v>2</v>
      </c>
      <c r="D278" s="19" t="n">
        <v>3</v>
      </c>
      <c r="E278" s="29" t="n">
        <v>2</v>
      </c>
      <c r="F278" s="30" t="n">
        <v>0</v>
      </c>
      <c r="G278" s="29" t="n">
        <v>0</v>
      </c>
      <c r="H278" s="21" t="n">
        <f aca="false">B278-PRODUCT(2,C278)</f>
        <v>0</v>
      </c>
      <c r="I278" s="21" t="n">
        <f aca="false">SUM(Table1[[#This Row],[B]],Table1[[#This Row],[Atomic Constraints]],Table1[[#This Row],[Soft Atomic Constraints]],Table1[[#This Row],[Disjunctive Constraints]],Table1[[#This Row],[Direct Successors]])</f>
        <v>7</v>
      </c>
      <c r="J278" s="19" t="s">
        <v>101</v>
      </c>
      <c r="K278" s="21" t="n">
        <v>0</v>
      </c>
      <c r="L278" s="21" t="n">
        <v>0.5761641</v>
      </c>
      <c r="M278" s="19" t="s">
        <v>101</v>
      </c>
      <c r="N278" s="21" t="n">
        <v>0</v>
      </c>
      <c r="O278" s="21" t="n">
        <v>0.5597847</v>
      </c>
      <c r="P278" s="19" t="s">
        <v>101</v>
      </c>
      <c r="Q278" s="21" t="n">
        <v>0</v>
      </c>
      <c r="R278" s="21" t="n">
        <v>0.0310000000000006</v>
      </c>
      <c r="S278" s="19" t="s">
        <v>101</v>
      </c>
      <c r="T278" s="21" t="n">
        <v>0</v>
      </c>
      <c r="U278" s="21" t="n">
        <v>0.0619918</v>
      </c>
      <c r="V278" s="19" t="s">
        <v>101</v>
      </c>
      <c r="W278" s="21" t="n">
        <v>0</v>
      </c>
      <c r="X278" s="21" t="n">
        <v>0.0633361</v>
      </c>
      <c r="Y278" s="23" t="s">
        <v>101</v>
      </c>
      <c r="Z278" s="23" t="n">
        <v>0</v>
      </c>
      <c r="AA278" s="21" t="n">
        <v>0.0079173</v>
      </c>
      <c r="AB278" s="23" t="s">
        <v>101</v>
      </c>
      <c r="AC278" s="23" t="n">
        <v>0</v>
      </c>
      <c r="AD278" s="21" t="n">
        <v>0.0332865</v>
      </c>
      <c r="AE278" s="23" t="s">
        <v>101</v>
      </c>
      <c r="AF278" s="23" t="n">
        <v>0</v>
      </c>
      <c r="AG278" s="21" t="n">
        <v>0.0248716</v>
      </c>
      <c r="AH278" s="31" t="s">
        <v>81</v>
      </c>
      <c r="AI278" s="31" t="n">
        <v>0</v>
      </c>
      <c r="AJ278" s="31" t="n">
        <v>0.0894697</v>
      </c>
      <c r="AK278" s="31" t="s">
        <v>81</v>
      </c>
      <c r="AL278" s="31" t="n">
        <v>0</v>
      </c>
      <c r="AM278" s="31" t="n">
        <v>0.0990564</v>
      </c>
      <c r="AN278" s="31" t="s">
        <v>81</v>
      </c>
      <c r="AO278" s="31" t="n">
        <v>0</v>
      </c>
      <c r="AP278" s="31" t="n">
        <v>0.0978159</v>
      </c>
      <c r="AQ278" s="31" t="s">
        <v>81</v>
      </c>
      <c r="AR278" s="31" t="n">
        <v>0</v>
      </c>
      <c r="AS278" s="31" t="n">
        <v>0.085533</v>
      </c>
      <c r="AT278" s="31" t="s">
        <v>81</v>
      </c>
      <c r="AU278" s="31" t="n">
        <v>0</v>
      </c>
      <c r="AV278" s="31" t="n">
        <v>0.0898112</v>
      </c>
      <c r="AW278" s="31" t="s">
        <v>81</v>
      </c>
      <c r="AX278" s="31" t="n">
        <v>0</v>
      </c>
      <c r="AY278" s="31" t="n">
        <v>0.0934275</v>
      </c>
      <c r="AZ278" s="23" t="s">
        <v>101</v>
      </c>
      <c r="BA278" s="23" t="n">
        <v>0</v>
      </c>
      <c r="BB278" s="21" t="n">
        <v>0.0166787</v>
      </c>
      <c r="BC278" s="19" t="s">
        <v>101</v>
      </c>
      <c r="BD278" s="21" t="n">
        <v>0</v>
      </c>
      <c r="BE278" s="23" t="n">
        <v>0.0092048</v>
      </c>
      <c r="BF278" s="23" t="s">
        <v>101</v>
      </c>
      <c r="BG278" s="23" t="n">
        <v>0</v>
      </c>
      <c r="BH278" s="21" t="n">
        <v>0.0123308</v>
      </c>
      <c r="BI278" s="23" t="s">
        <v>101</v>
      </c>
      <c r="BJ278" s="21" t="n">
        <v>0</v>
      </c>
      <c r="BK278" s="23" t="n">
        <v>5.0621784</v>
      </c>
      <c r="BL278" s="23" t="s">
        <v>101</v>
      </c>
      <c r="BM278" s="23" t="n">
        <v>0</v>
      </c>
      <c r="BN278" s="21" t="n">
        <v>5.1539307</v>
      </c>
      <c r="BO278" s="19" t="s">
        <v>101</v>
      </c>
      <c r="BP278" s="21" t="n">
        <v>0</v>
      </c>
      <c r="BQ278" s="21" t="n">
        <v>0.0229999999999997</v>
      </c>
      <c r="BR278" s="25" t="s">
        <v>101</v>
      </c>
      <c r="BS278" s="21" t="n">
        <v>0</v>
      </c>
      <c r="BT278" s="21" t="n">
        <v>0.5498661</v>
      </c>
      <c r="BU278" s="25" t="s">
        <v>101</v>
      </c>
      <c r="BV278" s="21" t="n">
        <v>0</v>
      </c>
      <c r="BW278" s="21" t="n">
        <v>0.0671902</v>
      </c>
      <c r="BX278" s="21" t="s">
        <v>101</v>
      </c>
      <c r="BY278" s="21" t="n">
        <v>0</v>
      </c>
      <c r="BZ278" s="21" t="n">
        <v>0.0582455</v>
      </c>
    </row>
    <row r="279" customFormat="false" ht="15" hidden="false" customHeight="false" outlineLevel="0" collapsed="false">
      <c r="A279" s="27" t="s">
        <v>361</v>
      </c>
      <c r="B279" s="19" t="n">
        <v>4</v>
      </c>
      <c r="C279" s="21" t="n">
        <v>2</v>
      </c>
      <c r="D279" s="19" t="n">
        <v>3</v>
      </c>
      <c r="E279" s="29" t="n">
        <v>2</v>
      </c>
      <c r="F279" s="30" t="n">
        <v>0</v>
      </c>
      <c r="G279" s="29" t="n">
        <v>0</v>
      </c>
      <c r="H279" s="21" t="n">
        <f aca="false">B279-PRODUCT(2,C279)</f>
        <v>0</v>
      </c>
      <c r="I279" s="21" t="n">
        <f aca="false">SUM(Table1[[#This Row],[B]],Table1[[#This Row],[Atomic Constraints]],Table1[[#This Row],[Soft Atomic Constraints]],Table1[[#This Row],[Disjunctive Constraints]],Table1[[#This Row],[Direct Successors]])</f>
        <v>7</v>
      </c>
      <c r="J279" s="19" t="s">
        <v>101</v>
      </c>
      <c r="K279" s="21" t="n">
        <v>88</v>
      </c>
      <c r="L279" s="21" t="n">
        <v>0.5837346</v>
      </c>
      <c r="M279" s="19" t="s">
        <v>101</v>
      </c>
      <c r="N279" s="21" t="n">
        <v>88</v>
      </c>
      <c r="O279" s="21" t="n">
        <v>0.5553661</v>
      </c>
      <c r="P279" s="19" t="s">
        <v>101</v>
      </c>
      <c r="Q279" s="21" t="n">
        <v>88</v>
      </c>
      <c r="R279" s="21" t="n">
        <v>0.041999999999998</v>
      </c>
      <c r="S279" s="19" t="s">
        <v>101</v>
      </c>
      <c r="T279" s="21" t="n">
        <v>88</v>
      </c>
      <c r="U279" s="21" t="n">
        <v>0.0649993</v>
      </c>
      <c r="V279" s="19" t="s">
        <v>101</v>
      </c>
      <c r="W279" s="21" t="n">
        <v>88</v>
      </c>
      <c r="X279" s="21" t="n">
        <v>0.0651164</v>
      </c>
      <c r="Y279" s="23" t="s">
        <v>101</v>
      </c>
      <c r="Z279" s="23" t="n">
        <v>88</v>
      </c>
      <c r="AA279" s="21" t="n">
        <v>0.0343382</v>
      </c>
      <c r="AB279" s="23" t="s">
        <v>101</v>
      </c>
      <c r="AC279" s="23" t="n">
        <v>88</v>
      </c>
      <c r="AD279" s="21" t="n">
        <v>0.0415825</v>
      </c>
      <c r="AE279" s="23" t="s">
        <v>101</v>
      </c>
      <c r="AF279" s="23" t="n">
        <v>88</v>
      </c>
      <c r="AG279" s="21" t="n">
        <v>0.0392097</v>
      </c>
      <c r="AH279" s="31" t="s">
        <v>81</v>
      </c>
      <c r="AI279" s="31" t="n">
        <v>88</v>
      </c>
      <c r="AJ279" s="31" t="n">
        <v>0.0870853</v>
      </c>
      <c r="AK279" s="31" t="s">
        <v>81</v>
      </c>
      <c r="AL279" s="31" t="n">
        <v>88</v>
      </c>
      <c r="AM279" s="31" t="n">
        <v>0.0969403</v>
      </c>
      <c r="AN279" s="31" t="s">
        <v>81</v>
      </c>
      <c r="AO279" s="31" t="n">
        <v>88</v>
      </c>
      <c r="AP279" s="31" t="n">
        <v>0.0949316</v>
      </c>
      <c r="AQ279" s="31" t="s">
        <v>81</v>
      </c>
      <c r="AR279" s="31" t="n">
        <v>88</v>
      </c>
      <c r="AS279" s="31" t="n">
        <v>0.0732787</v>
      </c>
      <c r="AT279" s="31" t="s">
        <v>81</v>
      </c>
      <c r="AU279" s="31" t="n">
        <v>88</v>
      </c>
      <c r="AV279" s="31" t="n">
        <v>0.0940898</v>
      </c>
      <c r="AW279" s="31" t="s">
        <v>81</v>
      </c>
      <c r="AX279" s="31" t="n">
        <v>88</v>
      </c>
      <c r="AY279" s="31" t="n">
        <v>0.0948134</v>
      </c>
      <c r="AZ279" s="23" t="s">
        <v>101</v>
      </c>
      <c r="BA279" s="23" t="n">
        <v>88</v>
      </c>
      <c r="BB279" s="21" t="n">
        <v>0.0044726</v>
      </c>
      <c r="BC279" s="19" t="s">
        <v>101</v>
      </c>
      <c r="BD279" s="21" t="n">
        <v>88</v>
      </c>
      <c r="BE279" s="23" t="n">
        <v>0.0103447</v>
      </c>
      <c r="BF279" s="23" t="s">
        <v>101</v>
      </c>
      <c r="BG279" s="23" t="n">
        <v>88</v>
      </c>
      <c r="BH279" s="21" t="n">
        <v>0.0175763</v>
      </c>
      <c r="BI279" s="23" t="s">
        <v>101</v>
      </c>
      <c r="BJ279" s="21" t="n">
        <v>88</v>
      </c>
      <c r="BK279" s="23" t="n">
        <v>5.0649882</v>
      </c>
      <c r="BL279" s="23" t="s">
        <v>101</v>
      </c>
      <c r="BM279" s="23" t="n">
        <v>88</v>
      </c>
      <c r="BN279" s="21" t="n">
        <v>5.2932342</v>
      </c>
      <c r="BO279" s="19" t="s">
        <v>101</v>
      </c>
      <c r="BP279" s="21" t="n">
        <v>88</v>
      </c>
      <c r="BQ279" s="21" t="n">
        <v>0.0390000000000015</v>
      </c>
      <c r="BR279" s="25" t="s">
        <v>101</v>
      </c>
      <c r="BS279" s="21" t="n">
        <v>88</v>
      </c>
      <c r="BT279" s="21" t="n">
        <v>0.5495706</v>
      </c>
      <c r="BU279" s="25" t="s">
        <v>101</v>
      </c>
      <c r="BV279" s="21" t="n">
        <v>88</v>
      </c>
      <c r="BW279" s="21" t="n">
        <v>0.0670596</v>
      </c>
      <c r="BX279" s="21" t="s">
        <v>101</v>
      </c>
      <c r="BY279" s="21" t="n">
        <v>88</v>
      </c>
      <c r="BZ279" s="21" t="n">
        <v>0.0555275</v>
      </c>
    </row>
    <row r="280" customFormat="false" ht="15" hidden="false" customHeight="false" outlineLevel="0" collapsed="false">
      <c r="A280" s="27" t="s">
        <v>362</v>
      </c>
      <c r="B280" s="19" t="n">
        <v>2</v>
      </c>
      <c r="C280" s="21" t="n">
        <v>1</v>
      </c>
      <c r="D280" s="19" t="n">
        <v>0</v>
      </c>
      <c r="E280" s="29" t="n">
        <v>0</v>
      </c>
      <c r="F280" s="30" t="n">
        <v>0</v>
      </c>
      <c r="G280" s="29" t="n">
        <v>1</v>
      </c>
      <c r="H280" s="21" t="n">
        <f aca="false">B280-PRODUCT(2,C280)</f>
        <v>0</v>
      </c>
      <c r="I280" s="21" t="n">
        <f aca="false">SUM(Table1[[#This Row],[B]],Table1[[#This Row],[Atomic Constraints]],Table1[[#This Row],[Soft Atomic Constraints]],Table1[[#This Row],[Disjunctive Constraints]],Table1[[#This Row],[Direct Successors]])</f>
        <v>2</v>
      </c>
      <c r="J280" s="19" t="s">
        <v>101</v>
      </c>
      <c r="K280" s="21" t="n">
        <v>0</v>
      </c>
      <c r="L280" s="21" t="n">
        <v>0.5570009</v>
      </c>
      <c r="M280" s="19" t="s">
        <v>101</v>
      </c>
      <c r="N280" s="21" t="n">
        <v>0</v>
      </c>
      <c r="O280" s="21" t="n">
        <v>0.5390127</v>
      </c>
      <c r="P280" s="19" t="s">
        <v>101</v>
      </c>
      <c r="Q280" s="21" t="n">
        <v>0</v>
      </c>
      <c r="R280" s="21" t="n">
        <v>0.0349999999999984</v>
      </c>
      <c r="S280" s="19" t="s">
        <v>101</v>
      </c>
      <c r="T280" s="21" t="n">
        <v>0</v>
      </c>
      <c r="U280" s="21" t="n">
        <v>0.0440539</v>
      </c>
      <c r="V280" s="19" t="s">
        <v>101</v>
      </c>
      <c r="W280" s="21" t="n">
        <v>0</v>
      </c>
      <c r="X280" s="21" t="n">
        <v>0.0494267</v>
      </c>
      <c r="Y280" s="23" t="s">
        <v>101</v>
      </c>
      <c r="Z280" s="23" t="n">
        <v>0</v>
      </c>
      <c r="AA280" s="21" t="n">
        <v>0.0055502</v>
      </c>
      <c r="AB280" s="23" t="s">
        <v>101</v>
      </c>
      <c r="AC280" s="23" t="n">
        <v>0</v>
      </c>
      <c r="AD280" s="21" t="n">
        <v>0.0164604</v>
      </c>
      <c r="AE280" s="23" t="s">
        <v>101</v>
      </c>
      <c r="AF280" s="23" t="n">
        <v>0</v>
      </c>
      <c r="AG280" s="21" t="n">
        <v>0.0117234</v>
      </c>
      <c r="AH280" s="31" t="s">
        <v>81</v>
      </c>
      <c r="AI280" s="31" t="n">
        <v>0</v>
      </c>
      <c r="AJ280" s="31" t="n">
        <v>0.0642564</v>
      </c>
      <c r="AK280" s="31" t="s">
        <v>81</v>
      </c>
      <c r="AL280" s="31" t="n">
        <v>0</v>
      </c>
      <c r="AM280" s="31" t="n">
        <v>0.0743206</v>
      </c>
      <c r="AN280" s="31" t="s">
        <v>81</v>
      </c>
      <c r="AO280" s="31" t="n">
        <v>0</v>
      </c>
      <c r="AP280" s="31" t="n">
        <v>0.0595031</v>
      </c>
      <c r="AQ280" s="31" t="s">
        <v>81</v>
      </c>
      <c r="AR280" s="31" t="n">
        <v>0</v>
      </c>
      <c r="AS280" s="31" t="n">
        <v>0.0595319</v>
      </c>
      <c r="AT280" s="31" t="s">
        <v>81</v>
      </c>
      <c r="AU280" s="31" t="n">
        <v>0</v>
      </c>
      <c r="AV280" s="31" t="n">
        <v>0.067927</v>
      </c>
      <c r="AW280" s="31" t="s">
        <v>81</v>
      </c>
      <c r="AX280" s="31" t="n">
        <v>0</v>
      </c>
      <c r="AY280" s="31" t="n">
        <v>0.0603918</v>
      </c>
      <c r="AZ280" s="23" t="s">
        <v>101</v>
      </c>
      <c r="BA280" s="23" t="n">
        <v>0</v>
      </c>
      <c r="BB280" s="21" t="n">
        <v>0.0020085</v>
      </c>
      <c r="BC280" s="19" t="s">
        <v>101</v>
      </c>
      <c r="BD280" s="21" t="n">
        <v>0</v>
      </c>
      <c r="BE280" s="23" t="n">
        <v>0.0184773</v>
      </c>
      <c r="BF280" s="23" t="s">
        <v>101</v>
      </c>
      <c r="BG280" s="23" t="n">
        <v>0</v>
      </c>
      <c r="BH280" s="21" t="n">
        <v>0.0029094</v>
      </c>
      <c r="BI280" s="23" t="s">
        <v>101</v>
      </c>
      <c r="BJ280" s="21" t="n">
        <v>0</v>
      </c>
      <c r="BK280" s="23" t="n">
        <v>5.0677696</v>
      </c>
      <c r="BL280" s="23" t="s">
        <v>101</v>
      </c>
      <c r="BM280" s="23" t="n">
        <v>0</v>
      </c>
      <c r="BN280" s="21" t="n">
        <v>5.1037483</v>
      </c>
      <c r="BO280" s="19" t="s">
        <v>101</v>
      </c>
      <c r="BP280" s="21" t="n">
        <v>0</v>
      </c>
      <c r="BQ280" s="21" t="n">
        <v>0.036999999999999</v>
      </c>
      <c r="BR280" s="25" t="s">
        <v>101</v>
      </c>
      <c r="BS280" s="21" t="n">
        <v>0</v>
      </c>
      <c r="BT280" s="21" t="n">
        <v>0.5342304</v>
      </c>
      <c r="BU280" s="25" t="s">
        <v>101</v>
      </c>
      <c r="BV280" s="21" t="n">
        <v>0</v>
      </c>
      <c r="BW280" s="21" t="n">
        <v>0.0433596</v>
      </c>
      <c r="BX280" s="21" t="s">
        <v>101</v>
      </c>
      <c r="BY280" s="21" t="n">
        <v>0</v>
      </c>
      <c r="BZ280" s="21" t="n">
        <v>0.0422784</v>
      </c>
    </row>
    <row r="284" customFormat="false" ht="15" hidden="false" customHeight="true" outlineLevel="0" collapsed="false">
      <c r="H284" s="35" t="s">
        <v>363</v>
      </c>
      <c r="I284" s="35"/>
      <c r="J284" s="36" t="s">
        <v>364</v>
      </c>
      <c r="K284" s="36"/>
      <c r="L284" s="36"/>
      <c r="M284" s="36"/>
      <c r="N284" s="36"/>
      <c r="O284" s="35"/>
      <c r="P284" s="37"/>
    </row>
    <row r="285" customFormat="false" ht="16.5" hidden="false" customHeight="true" outlineLevel="0" collapsed="false">
      <c r="H285" s="35"/>
      <c r="I285" s="35"/>
      <c r="J285" s="38" t="s">
        <v>365</v>
      </c>
      <c r="K285" s="38"/>
      <c r="L285" s="38"/>
      <c r="M285" s="38"/>
      <c r="N285" s="38"/>
      <c r="O285" s="38"/>
      <c r="P285" s="39"/>
      <c r="Q285" s="2"/>
      <c r="R285" s="2"/>
      <c r="BP285" s="40"/>
      <c r="BQ285" s="40"/>
      <c r="BR285" s="40"/>
    </row>
    <row r="286" customFormat="false" ht="15" hidden="false" customHeight="false" outlineLevel="0" collapsed="false">
      <c r="BP286" s="41"/>
      <c r="BQ286" s="41"/>
      <c r="BR286" s="41"/>
    </row>
    <row r="289" customFormat="false" ht="15" hidden="false" customHeight="false" outlineLevel="0" collapsed="false">
      <c r="BP289" s="41"/>
      <c r="BQ289" s="41"/>
      <c r="BR289" s="41"/>
    </row>
  </sheetData>
  <mergeCells count="2">
    <mergeCell ref="J284:N284"/>
    <mergeCell ref="J285:O28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2020-04-17T12:58:54Z</dcterms:created>
  <dc:creator>Anastasia</dc:creator>
  <dc:description/>
  <dc:language>en-US</dc:language>
  <cp:lastModifiedBy/>
  <dcterms:modified xsi:type="dcterms:W3CDTF">2021-02-06T02:15:19Z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