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mondata\Documents\TrabajoLemon\CrecimientoPersonal\UTN\E\"/>
    </mc:Choice>
  </mc:AlternateContent>
  <xr:revisionPtr revIDLastSave="0" documentId="13_ncr:1_{A2BA753A-AA9F-42A8-84BF-78FB9EEE47FA}" xr6:coauthVersionLast="47" xr6:coauthVersionMax="47" xr10:uidLastSave="{00000000-0000-0000-0000-000000000000}"/>
  <bookViews>
    <workbookView xWindow="-120" yWindow="-120" windowWidth="20730" windowHeight="11160" xr2:uid="{00000000-000D-0000-FFFF-FFFF00000000}"/>
  </bookViews>
  <sheets>
    <sheet name="Evaluación Proy." sheetId="1" r:id="rId1"/>
    <sheet name="Caso A" sheetId="7" r:id="rId2"/>
    <sheet name="Caso B" sheetId="4" r:id="rId3"/>
    <sheet name="Caso C" sheetId="5" r:id="rId4"/>
    <sheet name="Capitalización01" sheetId="2" r:id="rId5"/>
    <sheet name="Capitalización02"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8" l="1"/>
  <c r="E1" i="8"/>
  <c r="P33" i="5"/>
  <c r="N33" i="5"/>
  <c r="N32" i="5"/>
  <c r="P32" i="5" s="1"/>
  <c r="L32" i="5"/>
  <c r="N32" i="4"/>
  <c r="P32" i="4" s="1"/>
  <c r="L32" i="4"/>
  <c r="P33" i="7"/>
  <c r="N33" i="7"/>
  <c r="L33" i="7"/>
  <c r="I20" i="7"/>
  <c r="N18" i="7"/>
  <c r="M18" i="7"/>
  <c r="L18" i="7"/>
  <c r="K18" i="7"/>
  <c r="J18" i="7"/>
  <c r="B15" i="7"/>
  <c r="B9" i="7" s="1"/>
  <c r="N6" i="7"/>
  <c r="M6" i="7"/>
  <c r="M10" i="7" s="1"/>
  <c r="M14" i="7" s="1"/>
  <c r="L6" i="7"/>
  <c r="L10" i="7" s="1"/>
  <c r="L14" i="7" s="1"/>
  <c r="K6" i="7"/>
  <c r="N3" i="7"/>
  <c r="N10" i="7" s="1"/>
  <c r="N14" i="7" s="1"/>
  <c r="M3" i="7"/>
  <c r="L3" i="7"/>
  <c r="K3" i="7"/>
  <c r="J3" i="7"/>
  <c r="B3" i="7"/>
  <c r="I20" i="5"/>
  <c r="B3" i="5" s="1"/>
  <c r="N18" i="5"/>
  <c r="M18" i="5"/>
  <c r="L18" i="5"/>
  <c r="K18" i="5"/>
  <c r="J18" i="5"/>
  <c r="B15" i="5"/>
  <c r="B9" i="5" s="1"/>
  <c r="N6" i="5"/>
  <c r="M6" i="5"/>
  <c r="L6" i="5"/>
  <c r="K6" i="5"/>
  <c r="J6" i="5"/>
  <c r="N3" i="5"/>
  <c r="M3" i="5"/>
  <c r="L3" i="5"/>
  <c r="L10" i="5" s="1"/>
  <c r="L14" i="5" s="1"/>
  <c r="K3" i="5"/>
  <c r="J3" i="5"/>
  <c r="I20" i="4"/>
  <c r="N18" i="4"/>
  <c r="M18" i="4"/>
  <c r="L18" i="4"/>
  <c r="K18" i="4"/>
  <c r="J18" i="4"/>
  <c r="B15" i="4"/>
  <c r="N10" i="4"/>
  <c r="N14" i="4" s="1"/>
  <c r="L10" i="4"/>
  <c r="L14" i="4" s="1"/>
  <c r="B9" i="4"/>
  <c r="N6" i="4"/>
  <c r="M6" i="4"/>
  <c r="L6" i="4"/>
  <c r="K6" i="4"/>
  <c r="K10" i="4" s="1"/>
  <c r="K14" i="4" s="1"/>
  <c r="J6" i="4"/>
  <c r="N3" i="4"/>
  <c r="M3" i="4"/>
  <c r="M10" i="4" s="1"/>
  <c r="M14" i="4" s="1"/>
  <c r="L3" i="4"/>
  <c r="K3" i="4"/>
  <c r="J3" i="4"/>
  <c r="B3" i="4"/>
  <c r="C4" i="8" l="1"/>
  <c r="D4" i="8" s="1"/>
  <c r="B5" i="8" s="1"/>
  <c r="M10" i="5"/>
  <c r="M14" i="5" s="1"/>
  <c r="M16" i="5" s="1"/>
  <c r="K10" i="5"/>
  <c r="K14" i="5" s="1"/>
  <c r="K16" i="5" s="1"/>
  <c r="K17" i="5" s="1"/>
  <c r="K20" i="5" s="1"/>
  <c r="B5" i="5" s="1"/>
  <c r="J10" i="5"/>
  <c r="J14" i="5" s="1"/>
  <c r="J16" i="5" s="1"/>
  <c r="J17" i="5" s="1"/>
  <c r="J20" i="5" s="1"/>
  <c r="N10" i="5"/>
  <c r="N14" i="5" s="1"/>
  <c r="N16" i="5" s="1"/>
  <c r="J10" i="4"/>
  <c r="J14" i="4" s="1"/>
  <c r="J16" i="4" s="1"/>
  <c r="K10" i="7"/>
  <c r="K14" i="7" s="1"/>
  <c r="K16" i="7" s="1"/>
  <c r="K17" i="7" s="1"/>
  <c r="K20" i="7" s="1"/>
  <c r="B5" i="7" s="1"/>
  <c r="N16" i="7"/>
  <c r="N17" i="7" s="1"/>
  <c r="N20" i="7" s="1"/>
  <c r="B8" i="7" s="1"/>
  <c r="L16" i="7"/>
  <c r="L17" i="7" s="1"/>
  <c r="L20" i="7" s="1"/>
  <c r="B6" i="7" s="1"/>
  <c r="M16" i="7"/>
  <c r="M17" i="7" s="1"/>
  <c r="M20" i="7" s="1"/>
  <c r="B7" i="7" s="1"/>
  <c r="M15" i="5"/>
  <c r="N15" i="5"/>
  <c r="L16" i="5"/>
  <c r="L17" i="5" s="1"/>
  <c r="L20" i="5" s="1"/>
  <c r="B6" i="5" s="1"/>
  <c r="L16" i="4"/>
  <c r="L17" i="4"/>
  <c r="L20" i="4" s="1"/>
  <c r="B6" i="4" s="1"/>
  <c r="M16" i="4"/>
  <c r="K16" i="4"/>
  <c r="K17" i="4" s="1"/>
  <c r="K20" i="4" s="1"/>
  <c r="B5" i="4" s="1"/>
  <c r="N16" i="4"/>
  <c r="N17" i="4"/>
  <c r="N20" i="4" s="1"/>
  <c r="B8" i="4" s="1"/>
  <c r="M17" i="4"/>
  <c r="M20" i="4" s="1"/>
  <c r="B7" i="4" s="1"/>
  <c r="C5" i="8" l="1"/>
  <c r="D5" i="8" s="1"/>
  <c r="B6" i="8" s="1"/>
  <c r="N17" i="5"/>
  <c r="N20" i="5" s="1"/>
  <c r="B8" i="5" s="1"/>
  <c r="M17" i="5"/>
  <c r="M20" i="5" s="1"/>
  <c r="B7" i="5" s="1"/>
  <c r="J17" i="4"/>
  <c r="J20" i="4" s="1"/>
  <c r="B17" i="7" a="1"/>
  <c r="B10" i="7" a="1"/>
  <c r="B4" i="5"/>
  <c r="B17" i="5" a="1"/>
  <c r="B17" i="4" a="1"/>
  <c r="B17" i="4" s="1"/>
  <c r="B4" i="4"/>
  <c r="C6" i="8" l="1"/>
  <c r="D6" i="8"/>
  <c r="B7" i="8" s="1"/>
  <c r="B17" i="5"/>
  <c r="D2" i="5"/>
  <c r="B10" i="5" a="1"/>
  <c r="B10" i="5" s="1"/>
  <c r="B10" i="4" a="1"/>
  <c r="B10" i="4" s="1"/>
  <c r="D2" i="4"/>
  <c r="C7" i="8" l="1"/>
  <c r="D7" i="8" s="1"/>
  <c r="B8" i="8" s="1"/>
  <c r="C8" i="8" l="1"/>
  <c r="D8" i="8" s="1"/>
  <c r="B9" i="8" s="1"/>
  <c r="D9" i="8" l="1"/>
  <c r="B10" i="8" s="1"/>
  <c r="C9" i="8"/>
  <c r="C10" i="8" l="1"/>
  <c r="D10" i="8" s="1"/>
  <c r="B11" i="8" s="1"/>
  <c r="C11" i="8" l="1"/>
  <c r="D11" i="8" s="1"/>
  <c r="B12" i="8" s="1"/>
  <c r="C12" i="8" l="1"/>
  <c r="D12" i="8" s="1"/>
  <c r="B13" i="8" s="1"/>
  <c r="C13" i="8" l="1"/>
  <c r="D13" i="8" s="1"/>
  <c r="B14" i="8" s="1"/>
  <c r="C14" i="8" l="1"/>
  <c r="D14" i="8" s="1"/>
  <c r="B15" i="8" s="1"/>
  <c r="C15" i="8" l="1"/>
  <c r="D15" i="8" s="1"/>
  <c r="B16" i="8" s="1"/>
  <c r="C16" i="8" l="1"/>
  <c r="D16" i="8" s="1"/>
  <c r="B17" i="8" s="1"/>
  <c r="C17" i="8" l="1"/>
  <c r="D17" i="8" s="1"/>
  <c r="B18" i="8" s="1"/>
  <c r="C18" i="8" l="1"/>
  <c r="D18" i="8" s="1"/>
  <c r="B19" i="8" s="1"/>
  <c r="C19" i="8" l="1"/>
  <c r="D19" i="8" s="1"/>
  <c r="B20" i="8" s="1"/>
  <c r="C20" i="8" l="1"/>
  <c r="D20" i="8" s="1"/>
  <c r="B21" i="8" s="1"/>
  <c r="C21" i="8" l="1"/>
  <c r="D21" i="8" s="1"/>
  <c r="B22" i="8" s="1"/>
  <c r="C22" i="8" l="1"/>
  <c r="D22" i="8" s="1"/>
  <c r="B23" i="8" s="1"/>
  <c r="C23" i="8" l="1"/>
  <c r="D23" i="8"/>
  <c r="B24" i="8" s="1"/>
  <c r="C24" i="8" l="1"/>
  <c r="D24" i="8"/>
  <c r="B25" i="8" s="1"/>
  <c r="C25" i="8" l="1"/>
  <c r="D25" i="8" s="1"/>
  <c r="B26" i="8" s="1"/>
  <c r="C26" i="8" l="1"/>
  <c r="D26" i="8" s="1"/>
  <c r="B27" i="8" s="1"/>
  <c r="C27" i="8" l="1"/>
  <c r="D27" i="8" s="1"/>
  <c r="B28" i="8" s="1"/>
  <c r="C28" i="8" l="1"/>
  <c r="D28" i="8" s="1"/>
  <c r="B29" i="8" s="1"/>
  <c r="C29" i="8" l="1"/>
  <c r="D29" i="8" s="1"/>
  <c r="B30" i="8" s="1"/>
  <c r="C30" i="8" l="1"/>
  <c r="D30" i="8" s="1"/>
  <c r="B31" i="8" s="1"/>
  <c r="C31" i="8" l="1"/>
  <c r="D31" i="8" s="1"/>
  <c r="B32" i="8" s="1"/>
  <c r="C32" i="8" l="1"/>
  <c r="D32" i="8" s="1"/>
  <c r="B33" i="8" s="1"/>
  <c r="C33" i="8" l="1"/>
  <c r="D33" i="8" s="1"/>
  <c r="B34" i="8" s="1"/>
  <c r="C34" i="8" l="1"/>
  <c r="D34" i="8" s="1"/>
  <c r="B35" i="8" s="1"/>
  <c r="L15" i="1"/>
  <c r="K15" i="1"/>
  <c r="C35" i="8" l="1"/>
  <c r="D35" i="8" s="1"/>
  <c r="B36" i="8" s="1"/>
  <c r="B4" i="2"/>
  <c r="C4" i="2" s="1"/>
  <c r="D4" i="2" s="1"/>
  <c r="B5" i="2" s="1"/>
  <c r="E1" i="2"/>
  <c r="I20" i="1"/>
  <c r="B3" i="1" s="1"/>
  <c r="N18" i="1"/>
  <c r="M18" i="1"/>
  <c r="L18" i="1"/>
  <c r="K18" i="1"/>
  <c r="J18" i="1"/>
  <c r="B15" i="1"/>
  <c r="B9" i="1" s="1"/>
  <c r="N3" i="1"/>
  <c r="M3" i="1"/>
  <c r="L3" i="1"/>
  <c r="K3" i="1"/>
  <c r="J3" i="1"/>
  <c r="C36" i="8" l="1"/>
  <c r="D36" i="8" s="1"/>
  <c r="B37" i="8" s="1"/>
  <c r="C5" i="2"/>
  <c r="D5" i="2" s="1"/>
  <c r="B6" i="2" s="1"/>
  <c r="M6" i="1"/>
  <c r="M10" i="1" s="1"/>
  <c r="N6" i="1"/>
  <c r="N10" i="1" s="1"/>
  <c r="L6" i="1"/>
  <c r="L10" i="1" s="1"/>
  <c r="L14" i="1" s="1"/>
  <c r="K6" i="1"/>
  <c r="K10" i="1" s="1"/>
  <c r="K14" i="1" s="1"/>
  <c r="C37" i="8" l="1"/>
  <c r="D37" i="8"/>
  <c r="B38" i="8" s="1"/>
  <c r="N14" i="1"/>
  <c r="N16" i="1" s="1"/>
  <c r="N17" i="1" s="1"/>
  <c r="N20" i="1" s="1"/>
  <c r="B8" i="1" s="1"/>
  <c r="J6" i="1"/>
  <c r="J10" i="1" s="1"/>
  <c r="J14" i="1" s="1"/>
  <c r="J16" i="1" s="1"/>
  <c r="J17" i="1" s="1"/>
  <c r="J20" i="1" s="1"/>
  <c r="M14" i="1"/>
  <c r="M16" i="1" s="1"/>
  <c r="M17" i="1" s="1"/>
  <c r="M20" i="1" s="1"/>
  <c r="B7" i="1" s="1"/>
  <c r="L16" i="1"/>
  <c r="L17" i="1" s="1"/>
  <c r="L20" i="1" s="1"/>
  <c r="B6" i="1" s="1"/>
  <c r="K16" i="1"/>
  <c r="K17" i="1" s="1"/>
  <c r="K20" i="1" s="1"/>
  <c r="B5" i="1" s="1"/>
  <c r="C6" i="2"/>
  <c r="D6" i="2" s="1"/>
  <c r="B7" i="2" s="1"/>
  <c r="C38" i="8" l="1"/>
  <c r="D38" i="8"/>
  <c r="B39" i="8" s="1"/>
  <c r="C7" i="2"/>
  <c r="D7" i="2" s="1"/>
  <c r="B8" i="2" s="1"/>
  <c r="B4" i="1"/>
  <c r="B17" i="1" a="1"/>
  <c r="B17" i="1" s="1"/>
  <c r="C39" i="8" l="1"/>
  <c r="D39" i="8"/>
  <c r="B40" i="8" s="1"/>
  <c r="C8" i="2"/>
  <c r="D8" i="2" s="1"/>
  <c r="B9" i="2" s="1"/>
  <c r="D2" i="1"/>
  <c r="B10" i="1" a="1"/>
  <c r="B10" i="1" s="1"/>
  <c r="C40" i="8" l="1"/>
  <c r="D40" i="8" s="1"/>
  <c r="B41" i="8" s="1"/>
  <c r="C9" i="2"/>
  <c r="D9" i="2"/>
  <c r="B10" i="2" s="1"/>
  <c r="C41" i="8" l="1"/>
  <c r="D41" i="8" s="1"/>
  <c r="B42" i="8" s="1"/>
  <c r="C10" i="2"/>
  <c r="D10" i="2" s="1"/>
  <c r="B11" i="2" s="1"/>
  <c r="C42" i="8" l="1"/>
  <c r="D42" i="8" s="1"/>
  <c r="B43" i="8" s="1"/>
  <c r="C11" i="2"/>
  <c r="D11" i="2" s="1"/>
  <c r="B12" i="2" s="1"/>
  <c r="C43" i="8" l="1"/>
  <c r="D43" i="8" s="1"/>
  <c r="B44" i="8" s="1"/>
  <c r="C12" i="2"/>
  <c r="D12" i="2" s="1"/>
  <c r="B13" i="2" s="1"/>
  <c r="C44" i="8" l="1"/>
  <c r="D44" i="8" s="1"/>
  <c r="B45" i="8" s="1"/>
  <c r="D13" i="2"/>
  <c r="B14" i="2" s="1"/>
  <c r="C13" i="2"/>
  <c r="C45" i="8" l="1"/>
  <c r="D45" i="8" s="1"/>
  <c r="B46" i="8" s="1"/>
  <c r="C14" i="2"/>
  <c r="D14" i="2" s="1"/>
  <c r="B15" i="2" s="1"/>
  <c r="C46" i="8" l="1"/>
  <c r="D46" i="8" s="1"/>
  <c r="B47" i="8" s="1"/>
  <c r="C15" i="2"/>
  <c r="D15" i="2" s="1"/>
  <c r="B16" i="2" s="1"/>
  <c r="C47" i="8" l="1"/>
  <c r="D47" i="8"/>
  <c r="B48" i="8" s="1"/>
  <c r="D16" i="2"/>
  <c r="B17" i="2" s="1"/>
  <c r="C16" i="2"/>
  <c r="C48" i="8" l="1"/>
  <c r="D48" i="8" s="1"/>
  <c r="B49" i="8" s="1"/>
  <c r="C17" i="2"/>
  <c r="D17" i="2" s="1"/>
  <c r="B18" i="2" s="1"/>
  <c r="C49" i="8" l="1"/>
  <c r="D49" i="8" s="1"/>
  <c r="B50" i="8" s="1"/>
  <c r="D18" i="2"/>
  <c r="B19" i="2" s="1"/>
  <c r="C18" i="2"/>
  <c r="C50" i="8" l="1"/>
  <c r="D50" i="8"/>
  <c r="B51" i="8" s="1"/>
  <c r="C19" i="2"/>
  <c r="D19" i="2" s="1"/>
  <c r="B20" i="2" s="1"/>
  <c r="C51" i="8" l="1"/>
  <c r="D51" i="8"/>
  <c r="B52" i="8" s="1"/>
  <c r="C20" i="2"/>
  <c r="D20" i="2" s="1"/>
  <c r="B21" i="2" s="1"/>
  <c r="C52" i="8" l="1"/>
  <c r="D52" i="8" s="1"/>
  <c r="B53" i="8" s="1"/>
  <c r="C21" i="2"/>
  <c r="D21" i="2" s="1"/>
  <c r="B22" i="2" s="1"/>
  <c r="C53" i="8" l="1"/>
  <c r="D53" i="8" s="1"/>
  <c r="B54" i="8" s="1"/>
  <c r="C22" i="2"/>
  <c r="D22" i="2" s="1"/>
  <c r="B23" i="2" s="1"/>
  <c r="C54" i="8" l="1"/>
  <c r="D54" i="8" s="1"/>
  <c r="B55" i="8" s="1"/>
  <c r="C23" i="2"/>
  <c r="D23" i="2" s="1"/>
  <c r="B24" i="2" s="1"/>
  <c r="C55" i="8" l="1"/>
  <c r="D55" i="8"/>
  <c r="B56" i="8" s="1"/>
  <c r="C24" i="2"/>
  <c r="D24" i="2" s="1"/>
  <c r="B25" i="2" s="1"/>
  <c r="C56" i="8" l="1"/>
  <c r="D56" i="8" s="1"/>
  <c r="B57" i="8" s="1"/>
  <c r="C25" i="2"/>
  <c r="D25" i="2" s="1"/>
  <c r="B26" i="2" s="1"/>
  <c r="C57" i="8" l="1"/>
  <c r="D57" i="8" s="1"/>
  <c r="B58" i="8" s="1"/>
  <c r="C26" i="2"/>
  <c r="D26" i="2"/>
  <c r="B27" i="2" s="1"/>
  <c r="C58" i="8" l="1"/>
  <c r="D58" i="8" s="1"/>
  <c r="B59" i="8" s="1"/>
  <c r="C27" i="2"/>
  <c r="D27" i="2" s="1"/>
  <c r="B28" i="2" s="1"/>
  <c r="C59" i="8" l="1"/>
  <c r="D59" i="8" s="1"/>
  <c r="B60" i="8" s="1"/>
  <c r="C28" i="2"/>
  <c r="D28" i="2" s="1"/>
  <c r="B29" i="2" s="1"/>
  <c r="C60" i="8" l="1"/>
  <c r="D60" i="8" s="1"/>
  <c r="B61" i="8" s="1"/>
  <c r="C29" i="2"/>
  <c r="D29" i="2" s="1"/>
  <c r="B30" i="2" s="1"/>
  <c r="C61" i="8" l="1"/>
  <c r="D61" i="8" s="1"/>
  <c r="B62" i="8" s="1"/>
  <c r="C30" i="2"/>
  <c r="D30" i="2" s="1"/>
  <c r="B31" i="2" s="1"/>
  <c r="C62" i="8" l="1"/>
  <c r="D62" i="8" s="1"/>
  <c r="B63" i="8" s="1"/>
  <c r="C31" i="2"/>
  <c r="D31" i="2" s="1"/>
  <c r="B32" i="2" s="1"/>
  <c r="C63" i="8" l="1"/>
  <c r="D63" i="8" s="1"/>
  <c r="B64" i="8" s="1"/>
  <c r="C32" i="2"/>
  <c r="D32" i="2" s="1"/>
  <c r="B33" i="2" s="1"/>
  <c r="C64" i="8" l="1"/>
  <c r="D64" i="8" s="1"/>
  <c r="B65" i="8" s="1"/>
  <c r="C33" i="2"/>
  <c r="D33" i="2" s="1"/>
  <c r="B34" i="2" s="1"/>
  <c r="C65" i="8" l="1"/>
  <c r="D65" i="8" s="1"/>
  <c r="B66" i="8" s="1"/>
  <c r="C34" i="2"/>
  <c r="D34" i="2" s="1"/>
  <c r="B35" i="2" s="1"/>
  <c r="C66" i="8" l="1"/>
  <c r="D66" i="8" s="1"/>
  <c r="B67" i="8" s="1"/>
  <c r="C35" i="2"/>
  <c r="D35" i="2" s="1"/>
  <c r="B36" i="2" s="1"/>
  <c r="C67" i="8" l="1"/>
  <c r="D67" i="8" s="1"/>
  <c r="B68" i="8" s="1"/>
  <c r="C36" i="2"/>
  <c r="D36" i="2"/>
  <c r="B37" i="2" s="1"/>
  <c r="C68" i="8" l="1"/>
  <c r="D68" i="8" s="1"/>
  <c r="B69" i="8" s="1"/>
  <c r="C37" i="2"/>
  <c r="D37" i="2" s="1"/>
  <c r="B38" i="2" s="1"/>
  <c r="C69" i="8" l="1"/>
  <c r="D69" i="8" s="1"/>
  <c r="B70" i="8" s="1"/>
  <c r="C38" i="2"/>
  <c r="D38" i="2" s="1"/>
  <c r="B39" i="2" s="1"/>
  <c r="C70" i="8" l="1"/>
  <c r="D70" i="8" s="1"/>
  <c r="B71" i="8" s="1"/>
  <c r="C39" i="2"/>
  <c r="D39" i="2" s="1"/>
  <c r="B40" i="2" s="1"/>
  <c r="C71" i="8" l="1"/>
  <c r="D71" i="8"/>
  <c r="B72" i="8" s="1"/>
  <c r="C40" i="2"/>
  <c r="D40" i="2" s="1"/>
  <c r="B41" i="2" s="1"/>
  <c r="C72" i="8" l="1"/>
  <c r="D72" i="8" s="1"/>
  <c r="B73" i="8" s="1"/>
  <c r="C41" i="2"/>
  <c r="D41" i="2" s="1"/>
  <c r="B42" i="2" s="1"/>
  <c r="C73" i="8" l="1"/>
  <c r="D73" i="8" s="1"/>
  <c r="B74" i="8" s="1"/>
  <c r="C42" i="2"/>
  <c r="D42" i="2" s="1"/>
  <c r="B43" i="2" s="1"/>
  <c r="C74" i="8" l="1"/>
  <c r="D74" i="8"/>
  <c r="B75" i="8" s="1"/>
  <c r="C43" i="2"/>
  <c r="D43" i="2" s="1"/>
  <c r="B44" i="2" s="1"/>
  <c r="C75" i="8" l="1"/>
  <c r="D75" i="8" s="1"/>
  <c r="B76" i="8" s="1"/>
  <c r="C44" i="2"/>
  <c r="D44" i="2" s="1"/>
  <c r="B45" i="2" s="1"/>
  <c r="C76" i="8" l="1"/>
  <c r="D76" i="8" s="1"/>
  <c r="B77" i="8" s="1"/>
  <c r="C45" i="2"/>
  <c r="D45" i="2" s="1"/>
  <c r="B46" i="2" s="1"/>
  <c r="C77" i="8" l="1"/>
  <c r="D77" i="8" s="1"/>
  <c r="B78" i="8" s="1"/>
  <c r="C46" i="2"/>
  <c r="D46" i="2"/>
  <c r="B47" i="2" s="1"/>
  <c r="C78" i="8" l="1"/>
  <c r="D78" i="8" s="1"/>
  <c r="B79" i="8" s="1"/>
  <c r="C47" i="2"/>
  <c r="D47" i="2" s="1"/>
  <c r="B48" i="2" s="1"/>
  <c r="C79" i="8" l="1"/>
  <c r="D79" i="8" s="1"/>
  <c r="B80" i="8" s="1"/>
  <c r="C48" i="2"/>
  <c r="D48" i="2" s="1"/>
  <c r="B49" i="2" s="1"/>
  <c r="C80" i="8" l="1"/>
  <c r="D80" i="8" s="1"/>
  <c r="B81" i="8" s="1"/>
  <c r="C49" i="2"/>
  <c r="D49" i="2" s="1"/>
  <c r="B50" i="2" s="1"/>
  <c r="C81" i="8" l="1"/>
  <c r="D81" i="8" s="1"/>
  <c r="B82" i="8" s="1"/>
  <c r="C50" i="2"/>
  <c r="D50" i="2" s="1"/>
  <c r="B51" i="2" s="1"/>
  <c r="C82" i="8" l="1"/>
  <c r="D82" i="8" s="1"/>
  <c r="B83" i="8" s="1"/>
  <c r="C51" i="2"/>
  <c r="D51" i="2" s="1"/>
  <c r="B52" i="2" s="1"/>
  <c r="C83" i="8" l="1"/>
  <c r="D83" i="8"/>
  <c r="B84" i="8" s="1"/>
  <c r="C52" i="2"/>
  <c r="D52" i="2"/>
  <c r="B53" i="2" s="1"/>
  <c r="C84" i="8" l="1"/>
  <c r="D84" i="8" s="1"/>
  <c r="B85" i="8" s="1"/>
  <c r="C53" i="2"/>
  <c r="D53" i="2"/>
  <c r="B54" i="2" s="1"/>
  <c r="C85" i="8" l="1"/>
  <c r="D85" i="8" s="1"/>
  <c r="B86" i="8" s="1"/>
  <c r="C54" i="2"/>
  <c r="D54" i="2"/>
  <c r="B55" i="2" s="1"/>
  <c r="C86" i="8" l="1"/>
  <c r="D86" i="8" s="1"/>
  <c r="B87" i="8" s="1"/>
  <c r="C55" i="2"/>
  <c r="D55" i="2" s="1"/>
  <c r="B56" i="2" s="1"/>
  <c r="C87" i="8" l="1"/>
  <c r="D87" i="8" s="1"/>
  <c r="B88" i="8" s="1"/>
  <c r="C56" i="2"/>
  <c r="D56" i="2" s="1"/>
  <c r="B57" i="2" s="1"/>
  <c r="C88" i="8" l="1"/>
  <c r="D88" i="8"/>
  <c r="B89" i="8" s="1"/>
  <c r="C57" i="2"/>
  <c r="D57" i="2" s="1"/>
  <c r="B58" i="2" s="1"/>
  <c r="C89" i="8" l="1"/>
  <c r="D89" i="8" s="1"/>
  <c r="B90" i="8" s="1"/>
  <c r="C58" i="2"/>
  <c r="D58" i="2" s="1"/>
  <c r="B59" i="2" s="1"/>
  <c r="C90" i="8" l="1"/>
  <c r="D90" i="8" s="1"/>
  <c r="B91" i="8" s="1"/>
  <c r="C59" i="2"/>
  <c r="D59" i="2" s="1"/>
  <c r="B60" i="2" s="1"/>
  <c r="C91" i="8" l="1"/>
  <c r="D91" i="8" s="1"/>
  <c r="B92" i="8" s="1"/>
  <c r="C60" i="2"/>
  <c r="D60" i="2"/>
  <c r="B61" i="2" s="1"/>
  <c r="C92" i="8" l="1"/>
  <c r="D92" i="8" s="1"/>
  <c r="B93" i="8" s="1"/>
  <c r="C61" i="2"/>
  <c r="D61" i="2" s="1"/>
  <c r="B62" i="2" s="1"/>
  <c r="C93" i="8" l="1"/>
  <c r="D93" i="8" s="1"/>
  <c r="B94" i="8" s="1"/>
  <c r="C62" i="2"/>
  <c r="D62" i="2"/>
  <c r="B63" i="2" s="1"/>
  <c r="C94" i="8" l="1"/>
  <c r="D94" i="8" s="1"/>
  <c r="B95" i="8" s="1"/>
  <c r="C63" i="2"/>
  <c r="D63" i="2" s="1"/>
  <c r="B64" i="2" s="1"/>
  <c r="C95" i="8" l="1"/>
  <c r="D95" i="8"/>
  <c r="B96" i="8" s="1"/>
  <c r="C64" i="2"/>
  <c r="D64" i="2" s="1"/>
  <c r="B65" i="2" s="1"/>
  <c r="C96" i="8" l="1"/>
  <c r="D96" i="8" s="1"/>
  <c r="B97" i="8" s="1"/>
  <c r="C65" i="2"/>
  <c r="D65" i="2" s="1"/>
  <c r="B66" i="2" s="1"/>
  <c r="C97" i="8" l="1"/>
  <c r="D97" i="8" s="1"/>
  <c r="B98" i="8" s="1"/>
  <c r="C66" i="2"/>
  <c r="D66" i="2" s="1"/>
  <c r="B67" i="2" s="1"/>
  <c r="C98" i="8" l="1"/>
  <c r="D98" i="8" s="1"/>
  <c r="B99" i="8" s="1"/>
  <c r="C67" i="2"/>
  <c r="D67" i="2" s="1"/>
  <c r="B68" i="2" s="1"/>
  <c r="C99" i="8" l="1"/>
  <c r="D99" i="8" s="1"/>
  <c r="B100" i="8" s="1"/>
  <c r="C68" i="2"/>
  <c r="D68" i="2"/>
  <c r="B69" i="2" s="1"/>
  <c r="C100" i="8" l="1"/>
  <c r="D100" i="8" s="1"/>
  <c r="B101" i="8" s="1"/>
  <c r="C69" i="2"/>
  <c r="D69" i="2"/>
  <c r="B70" i="2" s="1"/>
  <c r="C101" i="8" l="1"/>
  <c r="D101" i="8"/>
  <c r="B102" i="8" s="1"/>
  <c r="C70" i="2"/>
  <c r="D70" i="2" s="1"/>
  <c r="B71" i="2" s="1"/>
  <c r="C102" i="8" l="1"/>
  <c r="D102" i="8"/>
  <c r="B103" i="8" s="1"/>
  <c r="C71" i="2"/>
  <c r="D71" i="2" s="1"/>
  <c r="B72" i="2" s="1"/>
  <c r="C103" i="8" l="1"/>
  <c r="D103" i="8" s="1"/>
  <c r="B104" i="8" s="1"/>
  <c r="C72" i="2"/>
  <c r="D72" i="2" s="1"/>
  <c r="B73" i="2" s="1"/>
  <c r="C104" i="8" l="1"/>
  <c r="D104" i="8" s="1"/>
  <c r="B105" i="8" s="1"/>
  <c r="C73" i="2"/>
  <c r="D73" i="2" s="1"/>
  <c r="B74" i="2" s="1"/>
  <c r="C105" i="8" l="1"/>
  <c r="D105" i="8" s="1"/>
  <c r="B106" i="8" s="1"/>
  <c r="C74" i="2"/>
  <c r="D74" i="2" s="1"/>
  <c r="B75" i="2" s="1"/>
  <c r="C106" i="8" l="1"/>
  <c r="D106" i="8"/>
  <c r="B107" i="8" s="1"/>
  <c r="C75" i="2"/>
  <c r="D75" i="2" s="1"/>
  <c r="B76" i="2" s="1"/>
  <c r="C107" i="8" l="1"/>
  <c r="D107" i="8" s="1"/>
  <c r="B108" i="8" s="1"/>
  <c r="C76" i="2"/>
  <c r="D76" i="2" s="1"/>
  <c r="B77" i="2" s="1"/>
  <c r="C108" i="8" l="1"/>
  <c r="D108" i="8" s="1"/>
  <c r="B109" i="8" s="1"/>
  <c r="C77" i="2"/>
  <c r="D77" i="2" s="1"/>
  <c r="B78" i="2" s="1"/>
  <c r="C109" i="8" l="1"/>
  <c r="D109" i="8" s="1"/>
  <c r="B110" i="8" s="1"/>
  <c r="C78" i="2"/>
  <c r="D78" i="2"/>
  <c r="B79" i="2" s="1"/>
  <c r="C110" i="8" l="1"/>
  <c r="D110" i="8" s="1"/>
  <c r="B111" i="8" s="1"/>
  <c r="C79" i="2"/>
  <c r="D79" i="2" s="1"/>
  <c r="B80" i="2" s="1"/>
  <c r="C111" i="8" l="1"/>
  <c r="D111" i="8"/>
  <c r="B112" i="8" s="1"/>
  <c r="C80" i="2"/>
  <c r="D80" i="2" s="1"/>
  <c r="B81" i="2" s="1"/>
  <c r="C112" i="8" l="1"/>
  <c r="D112" i="8" s="1"/>
  <c r="B113" i="8" s="1"/>
  <c r="C81" i="2"/>
  <c r="D81" i="2" s="1"/>
  <c r="B82" i="2" s="1"/>
  <c r="C113" i="8" l="1"/>
  <c r="D113" i="8" s="1"/>
  <c r="B114" i="8" s="1"/>
  <c r="C82" i="2"/>
  <c r="D82" i="2" s="1"/>
  <c r="B83" i="2" s="1"/>
  <c r="C114" i="8" l="1"/>
  <c r="D114" i="8"/>
  <c r="B115" i="8" s="1"/>
  <c r="C83" i="2"/>
  <c r="D83" i="2" s="1"/>
  <c r="B84" i="2" s="1"/>
  <c r="C115" i="8" l="1"/>
  <c r="D115" i="8"/>
  <c r="B116" i="8" s="1"/>
  <c r="C84" i="2"/>
  <c r="D84" i="2" s="1"/>
  <c r="B85" i="2" s="1"/>
  <c r="C116" i="8" l="1"/>
  <c r="D116" i="8" s="1"/>
  <c r="B117" i="8" s="1"/>
  <c r="C85" i="2"/>
  <c r="D85" i="2" s="1"/>
  <c r="B86" i="2" s="1"/>
  <c r="C117" i="8" l="1"/>
  <c r="D117" i="8" s="1"/>
  <c r="B118" i="8" s="1"/>
  <c r="C86" i="2"/>
  <c r="D86" i="2" s="1"/>
  <c r="B87" i="2" s="1"/>
  <c r="C118" i="8" l="1"/>
  <c r="D118" i="8" s="1"/>
  <c r="B119" i="8" s="1"/>
  <c r="C87" i="2"/>
  <c r="D87" i="2" s="1"/>
  <c r="B88" i="2" s="1"/>
  <c r="C119" i="8" l="1"/>
  <c r="D119" i="8"/>
  <c r="B120" i="8" s="1"/>
  <c r="C88" i="2"/>
  <c r="D88" i="2" s="1"/>
  <c r="B89" i="2" s="1"/>
  <c r="C120" i="8" l="1"/>
  <c r="D120" i="8"/>
  <c r="B121" i="8" s="1"/>
  <c r="C89" i="2"/>
  <c r="D89" i="2" s="1"/>
  <c r="B90" i="2" s="1"/>
  <c r="C121" i="8" l="1"/>
  <c r="D121" i="8" s="1"/>
  <c r="B122" i="8" s="1"/>
  <c r="C90" i="2"/>
  <c r="D90" i="2" s="1"/>
  <c r="B91" i="2" s="1"/>
  <c r="C122" i="8" l="1"/>
  <c r="D122" i="8" s="1"/>
  <c r="B123" i="8" s="1"/>
  <c r="C91" i="2"/>
  <c r="D91" i="2" s="1"/>
  <c r="B92" i="2" s="1"/>
  <c r="C123" i="8" l="1"/>
  <c r="D123" i="8" s="1"/>
  <c r="B124" i="8" s="1"/>
  <c r="C92" i="2"/>
  <c r="D92" i="2" s="1"/>
  <c r="B93" i="2" s="1"/>
  <c r="C124" i="8" l="1"/>
  <c r="D124" i="8" s="1"/>
  <c r="B125" i="8" s="1"/>
  <c r="C93" i="2"/>
  <c r="D93" i="2" s="1"/>
  <c r="B94" i="2" s="1"/>
  <c r="C125" i="8" l="1"/>
  <c r="D125" i="8" s="1"/>
  <c r="B126" i="8" s="1"/>
  <c r="C94" i="2"/>
  <c r="D94" i="2"/>
  <c r="B95" i="2" s="1"/>
  <c r="C126" i="8" l="1"/>
  <c r="D126" i="8" s="1"/>
  <c r="B127" i="8" s="1"/>
  <c r="C95" i="2"/>
  <c r="D95" i="2" s="1"/>
  <c r="B96" i="2" s="1"/>
  <c r="C127" i="8" l="1"/>
  <c r="D127" i="8"/>
  <c r="B128" i="8" s="1"/>
  <c r="C96" i="2"/>
  <c r="D96" i="2" s="1"/>
  <c r="B97" i="2" s="1"/>
  <c r="C128" i="8" l="1"/>
  <c r="D128" i="8"/>
  <c r="B129" i="8" s="1"/>
  <c r="C97" i="2"/>
  <c r="D97" i="2" s="1"/>
  <c r="B98" i="2" s="1"/>
  <c r="C129" i="8" l="1"/>
  <c r="D129" i="8" s="1"/>
  <c r="B130" i="8" s="1"/>
  <c r="C98" i="2"/>
  <c r="D98" i="2" s="1"/>
  <c r="B99" i="2" s="1"/>
  <c r="C130" i="8" l="1"/>
  <c r="D130" i="8" s="1"/>
  <c r="B131" i="8" s="1"/>
  <c r="C99" i="2"/>
  <c r="D99" i="2" s="1"/>
  <c r="B100" i="2" s="1"/>
  <c r="C131" i="8" l="1"/>
  <c r="D131" i="8" s="1"/>
  <c r="B132" i="8" s="1"/>
  <c r="C100" i="2"/>
  <c r="D100" i="2" s="1"/>
  <c r="B101" i="2" s="1"/>
  <c r="C132" i="8" l="1"/>
  <c r="D132" i="8" s="1"/>
  <c r="B133" i="8" s="1"/>
  <c r="C101" i="2"/>
  <c r="D101" i="2" s="1"/>
  <c r="B102" i="2" s="1"/>
  <c r="C133" i="8" l="1"/>
  <c r="D133" i="8"/>
  <c r="B134" i="8" s="1"/>
  <c r="C102" i="2"/>
  <c r="D102" i="2" s="1"/>
  <c r="B103" i="2" s="1"/>
  <c r="C134" i="8" l="1"/>
  <c r="D134" i="8"/>
  <c r="B135" i="8" s="1"/>
  <c r="C103" i="2"/>
  <c r="D103" i="2" s="1"/>
  <c r="B104" i="2" s="1"/>
  <c r="C135" i="8" l="1"/>
  <c r="D135" i="8" s="1"/>
  <c r="B136" i="8" s="1"/>
  <c r="C104" i="2"/>
  <c r="D104" i="2" s="1"/>
  <c r="B105" i="2" s="1"/>
  <c r="C136" i="8" l="1"/>
  <c r="D136" i="8" s="1"/>
  <c r="B137" i="8" s="1"/>
  <c r="C105" i="2"/>
  <c r="D105" i="2" s="1"/>
  <c r="B106" i="2" s="1"/>
  <c r="C137" i="8" l="1"/>
  <c r="D137" i="8" s="1"/>
  <c r="B138" i="8" s="1"/>
  <c r="C106" i="2"/>
  <c r="D106" i="2" s="1"/>
  <c r="B107" i="2" s="1"/>
  <c r="C138" i="8" l="1"/>
  <c r="D138" i="8"/>
  <c r="B139" i="8" s="1"/>
  <c r="C107" i="2"/>
  <c r="D107" i="2" s="1"/>
  <c r="B108" i="2" s="1"/>
  <c r="C139" i="8" l="1"/>
  <c r="D139" i="8" s="1"/>
  <c r="B140" i="8" s="1"/>
  <c r="C108" i="2"/>
  <c r="D108" i="2"/>
  <c r="B109" i="2" s="1"/>
  <c r="C140" i="8" l="1"/>
  <c r="D140" i="8" s="1"/>
  <c r="B141" i="8" s="1"/>
  <c r="C109" i="2"/>
  <c r="D109" i="2" s="1"/>
  <c r="B110" i="2" s="1"/>
  <c r="C141" i="8" l="1"/>
  <c r="D141" i="8" s="1"/>
  <c r="B142" i="8" s="1"/>
  <c r="C110" i="2"/>
  <c r="D110" i="2" s="1"/>
  <c r="B111" i="2" s="1"/>
  <c r="C142" i="8" l="1"/>
  <c r="D142" i="8"/>
  <c r="B143" i="8" s="1"/>
  <c r="C111" i="2"/>
  <c r="D111" i="2" s="1"/>
  <c r="B112" i="2" s="1"/>
  <c r="C143" i="8" l="1"/>
  <c r="D143" i="8"/>
  <c r="B144" i="8" s="1"/>
  <c r="C112" i="2"/>
  <c r="D112" i="2" s="1"/>
  <c r="B113" i="2" s="1"/>
  <c r="C144" i="8" l="1"/>
  <c r="D144" i="8" s="1"/>
  <c r="B145" i="8" s="1"/>
  <c r="C113" i="2"/>
  <c r="D113" i="2" s="1"/>
  <c r="B114" i="2" s="1"/>
  <c r="C145" i="8" l="1"/>
  <c r="D145" i="8" s="1"/>
  <c r="B146" i="8" s="1"/>
  <c r="C114" i="2"/>
  <c r="D114" i="2" s="1"/>
  <c r="B115" i="2" s="1"/>
  <c r="C146" i="8" l="1"/>
  <c r="D146" i="8" s="1"/>
  <c r="B147" i="8" s="1"/>
  <c r="C115" i="2"/>
  <c r="D115" i="2" s="1"/>
  <c r="B116" i="2" s="1"/>
  <c r="C147" i="8" l="1"/>
  <c r="D147" i="8"/>
  <c r="B148" i="8" s="1"/>
  <c r="C116" i="2"/>
  <c r="D116" i="2" s="1"/>
  <c r="B117" i="2" s="1"/>
  <c r="C148" i="8" l="1"/>
  <c r="D148" i="8" s="1"/>
  <c r="B149" i="8" s="1"/>
  <c r="C117" i="2"/>
  <c r="D117" i="2"/>
  <c r="B118" i="2" s="1"/>
  <c r="C149" i="8" l="1"/>
  <c r="D149" i="8" s="1"/>
  <c r="B150" i="8" s="1"/>
  <c r="C118" i="2"/>
  <c r="D118" i="2" s="1"/>
  <c r="B119" i="2" s="1"/>
  <c r="C150" i="8" l="1"/>
  <c r="D150" i="8" s="1"/>
  <c r="B151" i="8" s="1"/>
  <c r="C119" i="2"/>
  <c r="D119" i="2" s="1"/>
  <c r="B120" i="2" s="1"/>
  <c r="C151" i="8" l="1"/>
  <c r="D151" i="8"/>
  <c r="B152" i="8" s="1"/>
  <c r="C120" i="2"/>
  <c r="D120" i="2" s="1"/>
  <c r="B121" i="2" s="1"/>
  <c r="C152" i="8" l="1"/>
  <c r="D152" i="8"/>
  <c r="B153" i="8" s="1"/>
  <c r="C121" i="2"/>
  <c r="D121" i="2" s="1"/>
  <c r="B122" i="2" s="1"/>
  <c r="C153" i="8" l="1"/>
  <c r="D153" i="8" s="1"/>
  <c r="B154" i="8" s="1"/>
  <c r="C122" i="2"/>
  <c r="D122" i="2" s="1"/>
  <c r="B123" i="2" s="1"/>
  <c r="C154" i="8" l="1"/>
  <c r="D154" i="8" s="1"/>
  <c r="B155" i="8" s="1"/>
  <c r="C123" i="2"/>
  <c r="D123" i="2" s="1"/>
  <c r="B124" i="2" s="1"/>
  <c r="C155" i="8" l="1"/>
  <c r="D155" i="8" s="1"/>
  <c r="B156" i="8" s="1"/>
  <c r="C124" i="2"/>
  <c r="D124" i="2" s="1"/>
  <c r="B125" i="2" s="1"/>
  <c r="C156" i="8" l="1"/>
  <c r="D156" i="8" s="1"/>
  <c r="B157" i="8" s="1"/>
  <c r="C125" i="2"/>
  <c r="D125" i="2" s="1"/>
  <c r="B126" i="2" s="1"/>
  <c r="C157" i="8" l="1"/>
  <c r="D157" i="8" s="1"/>
  <c r="B158" i="8" s="1"/>
  <c r="C126" i="2"/>
  <c r="D126" i="2"/>
  <c r="B127" i="2" s="1"/>
  <c r="C158" i="8" l="1"/>
  <c r="D158" i="8" s="1"/>
  <c r="B159" i="8" s="1"/>
  <c r="C127" i="2"/>
  <c r="D127" i="2" s="1"/>
  <c r="B128" i="2" s="1"/>
  <c r="C159" i="8" l="1"/>
  <c r="D159" i="8"/>
  <c r="B160" i="8" s="1"/>
  <c r="C128" i="2"/>
  <c r="D128" i="2" s="1"/>
  <c r="B129" i="2" s="1"/>
  <c r="C160" i="8" l="1"/>
  <c r="D160" i="8" s="1"/>
  <c r="B161" i="8" s="1"/>
  <c r="C129" i="2"/>
  <c r="D129" i="2" s="1"/>
  <c r="B130" i="2" s="1"/>
  <c r="C161" i="8" l="1"/>
  <c r="D161" i="8" s="1"/>
  <c r="B162" i="8" s="1"/>
  <c r="C130" i="2"/>
  <c r="D130" i="2" s="1"/>
  <c r="B131" i="2" s="1"/>
  <c r="C162" i="8" l="1"/>
  <c r="D162" i="8" s="1"/>
  <c r="B163" i="8" s="1"/>
  <c r="C131" i="2"/>
  <c r="D131" i="2" s="1"/>
  <c r="B132" i="2" s="1"/>
  <c r="C163" i="8" l="1"/>
  <c r="D163" i="8" s="1"/>
  <c r="B164" i="8" s="1"/>
  <c r="C132" i="2"/>
  <c r="D132" i="2"/>
  <c r="B133" i="2" s="1"/>
  <c r="C164" i="8" l="1"/>
  <c r="D164" i="8" s="1"/>
  <c r="B165" i="8" s="1"/>
  <c r="C133" i="2"/>
  <c r="D133" i="2"/>
  <c r="B134" i="2" s="1"/>
  <c r="C165" i="8" l="1"/>
  <c r="D165" i="8"/>
  <c r="B166" i="8" s="1"/>
  <c r="C134" i="2"/>
  <c r="D134" i="2" s="1"/>
  <c r="B135" i="2" s="1"/>
  <c r="C166" i="8" l="1"/>
  <c r="D166" i="8"/>
  <c r="B167" i="8" s="1"/>
  <c r="C135" i="2"/>
  <c r="D135" i="2" s="1"/>
  <c r="B136" i="2" s="1"/>
  <c r="C167" i="8" l="1"/>
  <c r="D167" i="8"/>
  <c r="B168" i="8" s="1"/>
  <c r="C136" i="2"/>
  <c r="D136" i="2" s="1"/>
  <c r="B137" i="2" s="1"/>
  <c r="C168" i="8" l="1"/>
  <c r="D168" i="8" s="1"/>
  <c r="B169" i="8" s="1"/>
  <c r="C137" i="2"/>
  <c r="D137" i="2" s="1"/>
  <c r="B138" i="2" s="1"/>
  <c r="C169" i="8" l="1"/>
  <c r="D169" i="8" s="1"/>
  <c r="B170" i="8" s="1"/>
  <c r="C138" i="2"/>
  <c r="D138" i="2" s="1"/>
  <c r="B139" i="2" s="1"/>
  <c r="C170" i="8" l="1"/>
  <c r="D170" i="8"/>
  <c r="B171" i="8" s="1"/>
  <c r="C139" i="2"/>
  <c r="D139" i="2" s="1"/>
  <c r="B140" i="2" s="1"/>
  <c r="C171" i="8" l="1"/>
  <c r="D171" i="8" s="1"/>
  <c r="B172" i="8" s="1"/>
  <c r="C140" i="2"/>
  <c r="D140" i="2" s="1"/>
  <c r="B141" i="2" s="1"/>
  <c r="C172" i="8" l="1"/>
  <c r="D172" i="8" s="1"/>
  <c r="B173" i="8" s="1"/>
  <c r="C141" i="2"/>
  <c r="D141" i="2" s="1"/>
  <c r="B142" i="2" s="1"/>
  <c r="C173" i="8" l="1"/>
  <c r="D173" i="8" s="1"/>
  <c r="B174" i="8" s="1"/>
  <c r="C142" i="2"/>
  <c r="D142" i="2"/>
  <c r="B143" i="2" s="1"/>
  <c r="C174" i="8" l="1"/>
  <c r="D174" i="8" s="1"/>
  <c r="B175" i="8" s="1"/>
  <c r="C143" i="2"/>
  <c r="D143" i="2" s="1"/>
  <c r="B144" i="2" s="1"/>
  <c r="C175" i="8" l="1"/>
  <c r="D175" i="8" s="1"/>
  <c r="B176" i="8" s="1"/>
  <c r="C144" i="2"/>
  <c r="D144" i="2" s="1"/>
  <c r="B145" i="2" s="1"/>
  <c r="C176" i="8" l="1"/>
  <c r="D176" i="8" s="1"/>
  <c r="B177" i="8" s="1"/>
  <c r="C145" i="2"/>
  <c r="D145" i="2" s="1"/>
  <c r="B146" i="2" s="1"/>
  <c r="C177" i="8" l="1"/>
  <c r="D177" i="8" s="1"/>
  <c r="B178" i="8" s="1"/>
  <c r="C146" i="2"/>
  <c r="D146" i="2" s="1"/>
  <c r="B147" i="2" s="1"/>
  <c r="C178" i="8" l="1"/>
  <c r="D178" i="8" s="1"/>
  <c r="B179" i="8" s="1"/>
  <c r="C147" i="2"/>
  <c r="D147" i="2" s="1"/>
  <c r="B148" i="2" s="1"/>
  <c r="C179" i="8" l="1"/>
  <c r="D179" i="8" s="1"/>
  <c r="B180" i="8" s="1"/>
  <c r="C148" i="2"/>
  <c r="D148" i="2" s="1"/>
  <c r="B149" i="2" s="1"/>
  <c r="C180" i="8" l="1"/>
  <c r="D180" i="8" s="1"/>
  <c r="B181" i="8" s="1"/>
  <c r="C149" i="2"/>
  <c r="D149" i="2" s="1"/>
  <c r="B150" i="2" s="1"/>
  <c r="C181" i="8" l="1"/>
  <c r="D181" i="8"/>
  <c r="B182" i="8" s="1"/>
  <c r="C150" i="2"/>
  <c r="D150" i="2" s="1"/>
  <c r="B151" i="2" s="1"/>
  <c r="C182" i="8" l="1"/>
  <c r="D182" i="8" s="1"/>
  <c r="B183" i="8" s="1"/>
  <c r="C151" i="2"/>
  <c r="D151" i="2" s="1"/>
  <c r="B152" i="2" s="1"/>
  <c r="C183" i="8" l="1"/>
  <c r="D183" i="8"/>
  <c r="B184" i="8" s="1"/>
  <c r="C152" i="2"/>
  <c r="D152" i="2" s="1"/>
  <c r="B153" i="2" s="1"/>
  <c r="C184" i="8" l="1"/>
  <c r="D184" i="8" s="1"/>
  <c r="B185" i="8" s="1"/>
  <c r="C153" i="2"/>
  <c r="D153" i="2" s="1"/>
  <c r="B154" i="2" s="1"/>
  <c r="C185" i="8" l="1"/>
  <c r="D185" i="8" s="1"/>
  <c r="B186" i="8" s="1"/>
  <c r="C154" i="2"/>
  <c r="D154" i="2" s="1"/>
  <c r="B155" i="2" s="1"/>
  <c r="C186" i="8" l="1"/>
  <c r="D186" i="8" s="1"/>
  <c r="B187" i="8" s="1"/>
  <c r="C155" i="2"/>
  <c r="D155" i="2" s="1"/>
  <c r="B156" i="2" s="1"/>
  <c r="C187" i="8" l="1"/>
  <c r="D187" i="8" s="1"/>
  <c r="B188" i="8" s="1"/>
  <c r="C156" i="2"/>
  <c r="D156" i="2" s="1"/>
  <c r="B157" i="2" s="1"/>
  <c r="C188" i="8" l="1"/>
  <c r="D188" i="8" s="1"/>
  <c r="B189" i="8" s="1"/>
  <c r="C157" i="2"/>
  <c r="D157" i="2" s="1"/>
  <c r="B158" i="2" s="1"/>
  <c r="C189" i="8" l="1"/>
  <c r="D189" i="8" s="1"/>
  <c r="B190" i="8" s="1"/>
  <c r="C158" i="2"/>
  <c r="D158" i="2"/>
  <c r="B159" i="2" s="1"/>
  <c r="C190" i="8" l="1"/>
  <c r="D190" i="8"/>
  <c r="B191" i="8" s="1"/>
  <c r="C159" i="2"/>
  <c r="D159" i="2" s="1"/>
  <c r="B160" i="2" s="1"/>
  <c r="C191" i="8" l="1"/>
  <c r="D191" i="8"/>
  <c r="B192" i="8" s="1"/>
  <c r="D160" i="2"/>
  <c r="B161" i="2" s="1"/>
  <c r="C160" i="2"/>
  <c r="C192" i="8" l="1"/>
  <c r="D192" i="8"/>
  <c r="B193" i="8" s="1"/>
  <c r="C161" i="2"/>
  <c r="D161" i="2" s="1"/>
  <c r="B162" i="2" s="1"/>
  <c r="C193" i="8" l="1"/>
  <c r="D193" i="8" s="1"/>
  <c r="B194" i="8" s="1"/>
  <c r="C162" i="2"/>
  <c r="D162" i="2" s="1"/>
  <c r="B163" i="2" s="1"/>
  <c r="C194" i="8" l="1"/>
  <c r="D194" i="8"/>
  <c r="B195" i="8" s="1"/>
  <c r="C163" i="2"/>
  <c r="D163" i="2" s="1"/>
  <c r="B164" i="2" s="1"/>
  <c r="C195" i="8" l="1"/>
  <c r="D195" i="8" s="1"/>
  <c r="B196" i="8" s="1"/>
  <c r="C164" i="2"/>
  <c r="D164" i="2"/>
  <c r="B165" i="2" s="1"/>
  <c r="C196" i="8" l="1"/>
  <c r="D196" i="8" s="1"/>
  <c r="B197" i="8" s="1"/>
  <c r="C165" i="2"/>
  <c r="D165" i="2"/>
  <c r="B166" i="2" s="1"/>
  <c r="C197" i="8" l="1"/>
  <c r="D197" i="8" s="1"/>
  <c r="B198" i="8" s="1"/>
  <c r="C166" i="2"/>
  <c r="D166" i="2"/>
  <c r="B167" i="2" s="1"/>
  <c r="C198" i="8" l="1"/>
  <c r="D198" i="8"/>
  <c r="B199" i="8" s="1"/>
  <c r="C167" i="2"/>
  <c r="D167" i="2" s="1"/>
  <c r="B168" i="2" s="1"/>
  <c r="C199" i="8" l="1"/>
  <c r="D199" i="8"/>
  <c r="B200" i="8" s="1"/>
  <c r="C168" i="2"/>
  <c r="D168" i="2" s="1"/>
  <c r="B169" i="2" s="1"/>
  <c r="C200" i="8" l="1"/>
  <c r="D200" i="8" s="1"/>
  <c r="B201" i="8" s="1"/>
  <c r="C169" i="2"/>
  <c r="D169" i="2" s="1"/>
  <c r="B170" i="2" s="1"/>
  <c r="C201" i="8" l="1"/>
  <c r="D201" i="8" s="1"/>
  <c r="B202" i="8" s="1"/>
  <c r="C170" i="2"/>
  <c r="D170" i="2" s="1"/>
  <c r="B171" i="2" s="1"/>
  <c r="C202" i="8" l="1"/>
  <c r="D202" i="8" s="1"/>
  <c r="B203" i="8" s="1"/>
  <c r="C171" i="2"/>
  <c r="D171" i="2" s="1"/>
  <c r="B172" i="2" s="1"/>
  <c r="C203" i="8" l="1"/>
  <c r="D203" i="8" s="1"/>
  <c r="B204" i="8" s="1"/>
  <c r="C172" i="2"/>
  <c r="D172" i="2" s="1"/>
  <c r="B173" i="2" s="1"/>
  <c r="C204" i="8" l="1"/>
  <c r="D204" i="8" s="1"/>
  <c r="B205" i="8" s="1"/>
  <c r="C173" i="2"/>
  <c r="D173" i="2" s="1"/>
  <c r="B174" i="2" s="1"/>
  <c r="C205" i="8" l="1"/>
  <c r="D205" i="8"/>
  <c r="B206" i="8" s="1"/>
  <c r="C174" i="2"/>
  <c r="D174" i="2" s="1"/>
  <c r="B175" i="2" s="1"/>
  <c r="C206" i="8" l="1"/>
  <c r="D206" i="8"/>
  <c r="B207" i="8" s="1"/>
  <c r="C175" i="2"/>
  <c r="D175" i="2" s="1"/>
  <c r="B176" i="2" s="1"/>
  <c r="C207" i="8" l="1"/>
  <c r="D207" i="8"/>
  <c r="B208" i="8" s="1"/>
  <c r="C176" i="2"/>
  <c r="D176" i="2" s="1"/>
  <c r="B177" i="2" s="1"/>
  <c r="C208" i="8" l="1"/>
  <c r="D208" i="8" s="1"/>
  <c r="B209" i="8" s="1"/>
  <c r="C177" i="2"/>
  <c r="D177" i="2" s="1"/>
  <c r="B178" i="2" s="1"/>
  <c r="C209" i="8" l="1"/>
  <c r="D209" i="8" s="1"/>
  <c r="B210" i="8" s="1"/>
  <c r="D178" i="2"/>
  <c r="B179" i="2" s="1"/>
  <c r="C178" i="2"/>
  <c r="C210" i="8" l="1"/>
  <c r="D210" i="8" s="1"/>
  <c r="B211" i="8" s="1"/>
  <c r="C179" i="2"/>
  <c r="D179" i="2" s="1"/>
  <c r="B180" i="2" s="1"/>
  <c r="C211" i="8" l="1"/>
  <c r="D211" i="8" s="1"/>
  <c r="B212" i="8" s="1"/>
  <c r="C180" i="2"/>
  <c r="D180" i="2" s="1"/>
  <c r="B181" i="2" s="1"/>
  <c r="C212" i="8" l="1"/>
  <c r="D212" i="8" s="1"/>
  <c r="B213" i="8" s="1"/>
  <c r="C181" i="2"/>
  <c r="D181" i="2"/>
  <c r="B182" i="2" s="1"/>
  <c r="C213" i="8" l="1"/>
  <c r="D213" i="8" s="1"/>
  <c r="B214" i="8" s="1"/>
  <c r="C182" i="2"/>
  <c r="D182" i="2"/>
  <c r="B183" i="2" s="1"/>
  <c r="C214" i="8" l="1"/>
  <c r="D214" i="8"/>
  <c r="B215" i="8" s="1"/>
  <c r="C183" i="2"/>
  <c r="D183" i="2" s="1"/>
  <c r="B184" i="2" s="1"/>
  <c r="C215" i="8" l="1"/>
  <c r="D215" i="8" s="1"/>
  <c r="B216" i="8" s="1"/>
  <c r="C184" i="2"/>
  <c r="D184" i="2" s="1"/>
  <c r="B185" i="2" s="1"/>
  <c r="C216" i="8" l="1"/>
  <c r="D216" i="8" s="1"/>
  <c r="B217" i="8" s="1"/>
  <c r="C185" i="2"/>
  <c r="D185" i="2" s="1"/>
  <c r="B186" i="2" s="1"/>
  <c r="C217" i="8" l="1"/>
  <c r="D217" i="8" s="1"/>
  <c r="B218" i="8" s="1"/>
  <c r="C186" i="2"/>
  <c r="D186" i="2" s="1"/>
  <c r="B187" i="2" s="1"/>
  <c r="C218" i="8" l="1"/>
  <c r="D218" i="8"/>
  <c r="B219" i="8" s="1"/>
  <c r="C187" i="2"/>
  <c r="D187" i="2" s="1"/>
  <c r="B188" i="2" s="1"/>
  <c r="C219" i="8" l="1"/>
  <c r="D219" i="8" s="1"/>
  <c r="B220" i="8" s="1"/>
  <c r="C188" i="2"/>
  <c r="D188" i="2" s="1"/>
  <c r="B189" i="2" s="1"/>
  <c r="C220" i="8" l="1"/>
  <c r="D220" i="8" s="1"/>
  <c r="B221" i="8" s="1"/>
  <c r="C189" i="2"/>
  <c r="D189" i="2" s="1"/>
  <c r="B190" i="2" s="1"/>
  <c r="C221" i="8" l="1"/>
  <c r="D221" i="8" s="1"/>
  <c r="B222" i="8" s="1"/>
  <c r="C190" i="2"/>
  <c r="D190" i="2" s="1"/>
  <c r="B191" i="2" s="1"/>
  <c r="C222" i="8" l="1"/>
  <c r="D222" i="8"/>
  <c r="B223" i="8" s="1"/>
  <c r="C191" i="2"/>
  <c r="D191" i="2" s="1"/>
  <c r="B192" i="2" s="1"/>
  <c r="C223" i="8" l="1"/>
  <c r="D223" i="8"/>
  <c r="B224" i="8" s="1"/>
  <c r="C192" i="2"/>
  <c r="D192" i="2" s="1"/>
  <c r="B193" i="2" s="1"/>
  <c r="C224" i="8" l="1"/>
  <c r="D224" i="8" s="1"/>
  <c r="B225" i="8" s="1"/>
  <c r="C193" i="2"/>
  <c r="D193" i="2" s="1"/>
  <c r="B194" i="2" s="1"/>
  <c r="C225" i="8" l="1"/>
  <c r="D225" i="8" s="1"/>
  <c r="B226" i="8" s="1"/>
  <c r="C194" i="2"/>
  <c r="D194" i="2" s="1"/>
  <c r="B195" i="2" s="1"/>
  <c r="C226" i="8" l="1"/>
  <c r="D226" i="8" s="1"/>
  <c r="B227" i="8" s="1"/>
  <c r="C195" i="2"/>
  <c r="D195" i="2" s="1"/>
  <c r="B196" i="2" s="1"/>
  <c r="C227" i="8" l="1"/>
  <c r="D227" i="8" s="1"/>
  <c r="B228" i="8" s="1"/>
  <c r="C196" i="2"/>
  <c r="D196" i="2"/>
  <c r="B197" i="2" s="1"/>
  <c r="C228" i="8" l="1"/>
  <c r="D228" i="8" s="1"/>
  <c r="B229" i="8" s="1"/>
  <c r="C197" i="2"/>
  <c r="D197" i="2"/>
  <c r="B198" i="2" s="1"/>
  <c r="C229" i="8" l="1"/>
  <c r="D229" i="8" s="1"/>
  <c r="B230" i="8" s="1"/>
  <c r="C198" i="2"/>
  <c r="D198" i="2"/>
  <c r="B199" i="2" s="1"/>
  <c r="C230" i="8" l="1"/>
  <c r="D230" i="8"/>
  <c r="B231" i="8" s="1"/>
  <c r="C199" i="2"/>
  <c r="D199" i="2" s="1"/>
  <c r="B200" i="2" s="1"/>
  <c r="C231" i="8" l="1"/>
  <c r="D231" i="8"/>
  <c r="B232" i="8" s="1"/>
  <c r="C200" i="2"/>
  <c r="D200" i="2" s="1"/>
  <c r="B201" i="2" s="1"/>
  <c r="C232" i="8" l="1"/>
  <c r="D232" i="8"/>
  <c r="B233" i="8" s="1"/>
  <c r="C201" i="2"/>
  <c r="D201" i="2" s="1"/>
  <c r="B202" i="2" s="1"/>
  <c r="C233" i="8" l="1"/>
  <c r="D233" i="8" s="1"/>
  <c r="B234" i="8" s="1"/>
  <c r="C202" i="2"/>
  <c r="D202" i="2" s="1"/>
  <c r="B203" i="2" s="1"/>
  <c r="C234" i="8" l="1"/>
  <c r="D234" i="8" s="1"/>
  <c r="B235" i="8" s="1"/>
  <c r="C203" i="2"/>
  <c r="D203" i="2" s="1"/>
  <c r="B204" i="2" s="1"/>
  <c r="C235" i="8" l="1"/>
  <c r="D235" i="8" s="1"/>
  <c r="B236" i="8" s="1"/>
  <c r="C204" i="2"/>
  <c r="D204" i="2"/>
  <c r="B205" i="2" s="1"/>
  <c r="C236" i="8" l="1"/>
  <c r="D236" i="8" s="1"/>
  <c r="B237" i="8" s="1"/>
  <c r="C205" i="2"/>
  <c r="D205" i="2" s="1"/>
  <c r="B206" i="2" s="1"/>
  <c r="C237" i="8" l="1"/>
  <c r="D237" i="8" s="1"/>
  <c r="B238" i="8" s="1"/>
  <c r="C206" i="2"/>
  <c r="D206" i="2"/>
  <c r="B207" i="2" s="1"/>
  <c r="C238" i="8" l="1"/>
  <c r="D238" i="8"/>
  <c r="B239" i="8" s="1"/>
  <c r="C207" i="2"/>
  <c r="D207" i="2" s="1"/>
  <c r="B208" i="2" s="1"/>
  <c r="C239" i="8" l="1"/>
  <c r="D239" i="8"/>
  <c r="B240" i="8" s="1"/>
  <c r="C208" i="2"/>
  <c r="D208" i="2" s="1"/>
  <c r="B209" i="2" s="1"/>
  <c r="C240" i="8" l="1"/>
  <c r="D240" i="8" s="1"/>
  <c r="B241" i="8" s="1"/>
  <c r="C209" i="2"/>
  <c r="D209" i="2" s="1"/>
  <c r="B210" i="2" s="1"/>
  <c r="C241" i="8" l="1"/>
  <c r="D241" i="8" s="1"/>
  <c r="B242" i="8" s="1"/>
  <c r="C210" i="2"/>
  <c r="D210" i="2" s="1"/>
  <c r="B211" i="2" s="1"/>
  <c r="C242" i="8" l="1"/>
  <c r="D242" i="8" s="1"/>
  <c r="B243" i="8" s="1"/>
  <c r="C211" i="2"/>
  <c r="D211" i="2" s="1"/>
  <c r="B212" i="2" s="1"/>
  <c r="C243" i="8" l="1"/>
  <c r="D243" i="8" s="1"/>
  <c r="E2" i="8" s="1"/>
  <c r="C212" i="2"/>
  <c r="D212" i="2"/>
  <c r="B213" i="2" s="1"/>
  <c r="C213" i="2" l="1"/>
  <c r="D213" i="2" s="1"/>
  <c r="B214" i="2" s="1"/>
  <c r="C214" i="2" l="1"/>
  <c r="D214" i="2"/>
  <c r="B215" i="2" s="1"/>
  <c r="C215" i="2" l="1"/>
  <c r="D215" i="2"/>
  <c r="B216" i="2" s="1"/>
  <c r="C216" i="2" l="1"/>
  <c r="D216" i="2" s="1"/>
  <c r="B217" i="2" s="1"/>
  <c r="C217" i="2" l="1"/>
  <c r="D217" i="2" s="1"/>
  <c r="B218" i="2" s="1"/>
  <c r="C218" i="2" l="1"/>
  <c r="D218" i="2" s="1"/>
  <c r="B219" i="2" s="1"/>
  <c r="C219" i="2" l="1"/>
  <c r="D219" i="2" s="1"/>
  <c r="B220" i="2" s="1"/>
  <c r="C220" i="2" l="1"/>
  <c r="D220" i="2"/>
  <c r="B221" i="2" s="1"/>
  <c r="C221" i="2" l="1"/>
  <c r="D221" i="2" s="1"/>
  <c r="B222" i="2" s="1"/>
  <c r="C222" i="2" l="1"/>
  <c r="D222" i="2" s="1"/>
  <c r="B223" i="2" s="1"/>
  <c r="C223" i="2" l="1"/>
  <c r="D223" i="2" s="1"/>
  <c r="B224" i="2" s="1"/>
  <c r="C224" i="2" l="1"/>
  <c r="D224" i="2" s="1"/>
  <c r="B225" i="2" s="1"/>
  <c r="C225" i="2" l="1"/>
  <c r="D225" i="2" s="1"/>
  <c r="B226" i="2" s="1"/>
  <c r="C226" i="2" l="1"/>
  <c r="D226" i="2" s="1"/>
  <c r="B227" i="2" s="1"/>
  <c r="C227" i="2" l="1"/>
  <c r="D227" i="2" s="1"/>
  <c r="B228" i="2" s="1"/>
  <c r="C228" i="2" l="1"/>
  <c r="D228" i="2" s="1"/>
  <c r="B229" i="2" s="1"/>
  <c r="D229" i="2" l="1"/>
  <c r="B230" i="2" s="1"/>
  <c r="C229" i="2"/>
  <c r="C230" i="2" l="1"/>
  <c r="D230" i="2" s="1"/>
  <c r="B231" i="2" s="1"/>
  <c r="C231" i="2" l="1"/>
  <c r="D231" i="2" s="1"/>
  <c r="B232" i="2" s="1"/>
  <c r="C232" i="2" l="1"/>
  <c r="D232" i="2" s="1"/>
  <c r="B233" i="2" s="1"/>
  <c r="C233" i="2" l="1"/>
  <c r="D233" i="2" s="1"/>
  <c r="B234" i="2" s="1"/>
  <c r="C234" i="2" l="1"/>
  <c r="D234" i="2" s="1"/>
  <c r="B235" i="2" s="1"/>
  <c r="C235" i="2" l="1"/>
  <c r="D235" i="2" s="1"/>
  <c r="B236" i="2" s="1"/>
  <c r="C236" i="2" l="1"/>
  <c r="D236" i="2" s="1"/>
  <c r="B237" i="2" s="1"/>
  <c r="D237" i="2" l="1"/>
  <c r="B238" i="2" s="1"/>
  <c r="C237" i="2"/>
  <c r="C238" i="2" l="1"/>
  <c r="D238" i="2" s="1"/>
  <c r="B239" i="2" s="1"/>
  <c r="D239" i="2" l="1"/>
  <c r="B240" i="2" s="1"/>
  <c r="C239" i="2"/>
  <c r="C240" i="2" l="1"/>
  <c r="D240" i="2" s="1"/>
  <c r="B241" i="2" s="1"/>
  <c r="C241" i="2" l="1"/>
  <c r="D241" i="2" s="1"/>
  <c r="B242" i="2" s="1"/>
  <c r="C242" i="2" l="1"/>
  <c r="D242" i="2" s="1"/>
  <c r="B243" i="2" s="1"/>
  <c r="C243" i="2" l="1"/>
  <c r="D243" i="2" s="1"/>
  <c r="E2" i="2" s="1"/>
  <c r="J6" i="7"/>
  <c r="J10" i="7" s="1"/>
  <c r="J14" i="7" s="1"/>
  <c r="J16" i="7" l="1"/>
  <c r="J17" i="7" s="1"/>
  <c r="J20" i="7" s="1"/>
  <c r="B17" i="7" l="1"/>
  <c r="B4" i="7"/>
  <c r="B10" i="7" l="1"/>
  <c r="D2" i="7"/>
</calcChain>
</file>

<file path=xl/sharedStrings.xml><?xml version="1.0" encoding="utf-8"?>
<sst xmlns="http://schemas.openxmlformats.org/spreadsheetml/2006/main" count="210" uniqueCount="51">
  <si>
    <t>Calculo de VPN</t>
  </si>
  <si>
    <t>TIR</t>
  </si>
  <si>
    <t>CUADRO DE RESULTADOS</t>
  </si>
  <si>
    <t>Periodo</t>
  </si>
  <si>
    <t>Valor</t>
  </si>
  <si>
    <t>CONCEPTOS/PERIODOS</t>
  </si>
  <si>
    <t>INGRESOS</t>
  </si>
  <si>
    <t>+</t>
  </si>
  <si>
    <t>INTERNACIONALES</t>
  </si>
  <si>
    <t>NACIONALES</t>
  </si>
  <si>
    <t>COSTOS DE PRODUCCIÓN</t>
  </si>
  <si>
    <t>-</t>
  </si>
  <si>
    <t>MATERIAS PRIMAS</t>
  </si>
  <si>
    <t>MANO DE OBRA DIRECTA</t>
  </si>
  <si>
    <t>Tasa Mínima Aceptable de Rendimiento</t>
  </si>
  <si>
    <t>COSTOS INDIRECTOS DE FABRICACIÓN</t>
  </si>
  <si>
    <t>VAN</t>
  </si>
  <si>
    <t>UTILIDAD BRUTA</t>
  </si>
  <si>
    <t>GASTOS DE COMERCIALIZACIÓN</t>
  </si>
  <si>
    <t>Inflación</t>
  </si>
  <si>
    <t>GASTOS DE ADMINISTRACIÓN</t>
  </si>
  <si>
    <t>Riesgo País</t>
  </si>
  <si>
    <t>AMORTIZACIONES Y DEPRECIACIONES</t>
  </si>
  <si>
    <t>Premio al Riesgo</t>
  </si>
  <si>
    <t>UTILIDAD NETA ANTES DE IMPUESTOS</t>
  </si>
  <si>
    <t>TMAR</t>
  </si>
  <si>
    <t>GASTOS FINANCIEROS</t>
  </si>
  <si>
    <t>IMPUESTOS A LAS GANANCIAS (35%)</t>
  </si>
  <si>
    <t>Indice de Rentabilidad</t>
  </si>
  <si>
    <t>UTILIDAD NETA DESPUES DE IMPUESTOS</t>
  </si>
  <si>
    <t>INVERSIONES</t>
  </si>
  <si>
    <t>FLUJO NETO DE FONDOS</t>
  </si>
  <si>
    <t>APORTE MESUAL</t>
  </si>
  <si>
    <t>TOTAL NOMINAL</t>
  </si>
  <si>
    <t>INTERES MENSUAL</t>
  </si>
  <si>
    <t>RENDIMIENTO TOTAL</t>
  </si>
  <si>
    <t>MESES</t>
  </si>
  <si>
    <t>ACUMULADO</t>
  </si>
  <si>
    <t>INTERESES</t>
  </si>
  <si>
    <t>TOTAL</t>
  </si>
  <si>
    <t>Cantidad de productos</t>
  </si>
  <si>
    <t>GastoFinanciero</t>
  </si>
  <si>
    <t>Proyecto Cadete Panadero</t>
  </si>
  <si>
    <t>financiero</t>
  </si>
  <si>
    <t>Producto</t>
  </si>
  <si>
    <t>Bruto</t>
  </si>
  <si>
    <t>Mprima</t>
  </si>
  <si>
    <t>Definicion del objetivo:
-Siendo un estudiante que dispone de poco tiempo y bien nececita ganar un extra de dinero para cubrir sus gastos de estudios o un plus para poder llegar a fin de mes en un margen horario de pocas horas, sumado a que cuenta con poco espacio para trabajar, Arranca un emprendimiento de recetas de panaderia con el libro de recetas de su abuela.
Analisis de mercado:
-Estando situado en la ciudad de la plata de la cual hay muchas panaderias y todas tienen un gran exito, ademas de que hay pocas dedicadas a la panaderia artesanal, se especializa en fabricar panes y budines artesanales.
Analisis tecnico operativo:
-Se necesita para poder arrancar: Horno pizzero, bolws, batidor de mano, tamizador, espatula de silicona, Molde para budines (ya qu se pueden reutilizar para panes), platos de colores (para marketing), Jarra medidora, utensillos de cocina( cubiertos, cuchara medidora, etc) Batidora automatica, Mesada/Mesa para amasar, Rayador, Esprimidor de jugo.
Conclusiones:
-Al estar en Arg y teniendo la complicacion de una gran diferencia en TIR &lt;&lt; TMAR y ademas el VAN es muy negativo, no se puede aprobar el proyecto.
-Caso siguiente se van a agregar :
A caso con la produccion minima en los 5 años para que el proyecto sea rentable; 
B Suponemos el caso maximo de ventas psibles para ver que tan rentable seria el proyecto; 
C caso en el cual bajamos el costo al maximo para el prestamo y verificamos como reacciona el proyecto.</t>
  </si>
  <si>
    <t>Caso A:
- Se simularon ajustanto la catidad de ventas con sus respectivos ingresos, gastos y costos financieros y se logro un minimo de rentabilidad del proyecto
Con un TIR &gt; TMAR  y un VAN &gt; 0 Por lo tanto se puede aprobar el proyecto.</t>
  </si>
  <si>
    <t>Caso B:
-En este caso el proyecto se aprueba ya que tenemos un TIR &gt; TMAR  y un VAN &gt; 0, Se aprobaria mucho mas que el caso A ya que tiene una mayor rentabilidad
pero a fines practicos vender 120 productos por mes es una tarea muy complicada si no se tienen los clientes haciendo un total de 1440 al año.</t>
  </si>
  <si>
    <t>Caso C:
Su poniendo cosotos menores de moldes, bolws y sobre todo la compra de un horno pizzero, el proyecto tiene una TIR &gt; TMAR  y un VAN &gt; 0, Pero a diferencia
de los otros casos con una menor exigencia de ventas, lo cual hace mas facil la tarea de producir 30 al mes lo que equivale a 360 prodcutos al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</si>
</sst>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 #,##0.00_-;_-* &quot;-&quot;??_-;_-@"/>
    <numFmt numFmtId="165" formatCode="&quot;$&quot;#,##0.00;[Red]\-&quot;$&quot;#,##0.00"/>
    <numFmt numFmtId="166" formatCode="#,##0.00_ ;[Red]\-#,##0.00\ "/>
    <numFmt numFmtId="167" formatCode="_-&quot;$&quot;* #,##0.00_-;\-&quot;$&quot;* #,##0.00_-;_-&quot;$&quot;* &quot;-&quot;??_-;_-@"/>
  </numFmts>
  <fonts count="23">
    <font>
      <sz val="11"/>
      <color theme="1"/>
      <name val="Calibri"/>
      <scheme val="minor"/>
    </font>
    <font>
      <b/>
      <sz val="36"/>
      <color rgb="FFFFFF00"/>
      <name val="Aptos"/>
    </font>
    <font>
      <sz val="11"/>
      <name val="Calibri"/>
    </font>
    <font>
      <b/>
      <sz val="36"/>
      <color theme="1"/>
      <name val="Aptos"/>
    </font>
    <font>
      <b/>
      <sz val="48"/>
      <color rgb="FFFFFF00"/>
      <name val="Aptos"/>
    </font>
    <font>
      <sz val="11"/>
      <color theme="1"/>
      <name val="Aptos"/>
    </font>
    <font>
      <b/>
      <sz val="18"/>
      <color theme="1"/>
      <name val="Aptos"/>
    </font>
    <font>
      <b/>
      <sz val="22"/>
      <color theme="1"/>
      <name val="Aptos"/>
    </font>
    <font>
      <b/>
      <sz val="20"/>
      <color theme="1"/>
      <name val="Aptos"/>
    </font>
    <font>
      <sz val="18"/>
      <color theme="1"/>
      <name val="Aptos"/>
    </font>
    <font>
      <sz val="12"/>
      <color theme="1"/>
      <name val="Aptos"/>
    </font>
    <font>
      <b/>
      <sz val="12"/>
      <color theme="1"/>
      <name val="Aptos"/>
    </font>
    <font>
      <b/>
      <sz val="16"/>
      <color theme="1"/>
      <name val="Aptos"/>
    </font>
    <font>
      <b/>
      <sz val="26"/>
      <color rgb="FFFFFF00"/>
      <name val="Aptos"/>
    </font>
    <font>
      <sz val="26"/>
      <color theme="1"/>
      <name val="Aptos"/>
    </font>
    <font>
      <sz val="16"/>
      <color theme="1"/>
      <name val="Aptos"/>
    </font>
    <font>
      <b/>
      <sz val="14"/>
      <color theme="1"/>
      <name val="Aptos"/>
    </font>
    <font>
      <b/>
      <sz val="24"/>
      <color rgb="FFFFFF00"/>
      <name val="Aptos"/>
    </font>
    <font>
      <b/>
      <sz val="12"/>
      <color rgb="FFFF0000"/>
      <name val="Aptos"/>
    </font>
    <font>
      <b/>
      <sz val="14"/>
      <color rgb="FFFFFF00"/>
      <name val="Aptos"/>
    </font>
    <font>
      <b/>
      <sz val="11"/>
      <color theme="1"/>
      <name val="Aptos"/>
    </font>
    <font>
      <b/>
      <sz val="14"/>
      <color theme="1"/>
      <name val="Aptos"/>
      <family val="2"/>
    </font>
    <font>
      <sz val="11"/>
      <color theme="1"/>
      <name val="Aptos"/>
      <family val="2"/>
    </font>
  </fonts>
  <fills count="6">
    <fill>
      <patternFill patternType="none"/>
    </fill>
    <fill>
      <patternFill patternType="gray125"/>
    </fill>
    <fill>
      <patternFill patternType="solid">
        <fgColor rgb="FF833C0B"/>
        <bgColor rgb="FF833C0B"/>
      </patternFill>
    </fill>
    <fill>
      <patternFill patternType="solid">
        <fgColor rgb="FFFFFF00"/>
        <bgColor rgb="FFFFFF00"/>
      </patternFill>
    </fill>
    <fill>
      <patternFill patternType="solid">
        <fgColor rgb="FFD9E2F3"/>
        <bgColor rgb="FFD9E2F3"/>
      </patternFill>
    </fill>
    <fill>
      <patternFill patternType="solid">
        <fgColor rgb="FFF2F2F2"/>
        <bgColor rgb="FFF2F2F2"/>
      </patternFill>
    </fill>
  </fills>
  <borders count="32">
    <border>
      <left/>
      <right/>
      <top/>
      <bottom/>
      <diagonal/>
    </border>
    <border>
      <left/>
      <right/>
      <top/>
      <bottom style="thick">
        <color rgb="FF000000"/>
      </bottom>
      <diagonal/>
    </border>
    <border>
      <left/>
      <right/>
      <top/>
      <bottom style="thick">
        <color rgb="FF000000"/>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ck">
        <color rgb="FF000000"/>
      </right>
      <top/>
      <bottom style="thick">
        <color rgb="FF000000"/>
      </bottom>
      <diagonal/>
    </border>
    <border>
      <left/>
      <right/>
      <top/>
      <bottom/>
      <diagonal/>
    </border>
    <border>
      <left/>
      <right/>
      <top/>
      <bottom/>
      <diagonal/>
    </border>
    <border>
      <left style="thick">
        <color rgb="FF000000"/>
      </left>
      <right/>
      <top/>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ck">
        <color rgb="FF000000"/>
      </left>
      <right/>
      <top/>
      <bottom style="thick">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2">
    <xf numFmtId="0" fontId="0" fillId="0" borderId="0" xfId="0"/>
    <xf numFmtId="0" fontId="3" fillId="0" borderId="0" xfId="0" applyFont="1"/>
    <xf numFmtId="0" fontId="4" fillId="2" borderId="3" xfId="0" applyFont="1" applyFill="1" applyBorder="1" applyAlignment="1">
      <alignment horizontal="center"/>
    </xf>
    <xf numFmtId="0" fontId="5" fillId="0" borderId="0" xfId="0" applyFont="1"/>
    <xf numFmtId="0" fontId="6" fillId="3" borderId="7" xfId="0" applyFont="1" applyFill="1" applyBorder="1" applyAlignment="1">
      <alignment horizontal="center"/>
    </xf>
    <xf numFmtId="9" fontId="7" fillId="3" borderId="8" xfId="0" applyNumberFormat="1" applyFont="1" applyFill="1" applyBorder="1" applyAlignment="1">
      <alignment horizontal="center"/>
    </xf>
    <xf numFmtId="0" fontId="8" fillId="3" borderId="10" xfId="0" applyFont="1" applyFill="1" applyBorder="1" applyAlignment="1">
      <alignment horizontal="center"/>
    </xf>
    <xf numFmtId="0" fontId="8" fillId="3" borderId="7" xfId="0" applyFont="1" applyFill="1" applyBorder="1" applyAlignment="1">
      <alignment horizontal="center"/>
    </xf>
    <xf numFmtId="0" fontId="8" fillId="3" borderId="11" xfId="0" applyFont="1" applyFill="1" applyBorder="1" applyAlignment="1">
      <alignment horizontal="center"/>
    </xf>
    <xf numFmtId="0" fontId="8" fillId="3" borderId="12" xfId="0" applyFont="1" applyFill="1" applyBorder="1" applyAlignment="1">
      <alignment horizontal="center"/>
    </xf>
    <xf numFmtId="0" fontId="9" fillId="4" borderId="7" xfId="0" applyFont="1" applyFill="1" applyBorder="1" applyAlignment="1">
      <alignment horizontal="center"/>
    </xf>
    <xf numFmtId="164" fontId="6" fillId="4" borderId="7" xfId="0" applyNumberFormat="1" applyFont="1" applyFill="1" applyBorder="1"/>
    <xf numFmtId="164" fontId="10" fillId="4" borderId="10" xfId="0" applyNumberFormat="1" applyFont="1" applyFill="1" applyBorder="1" applyAlignment="1">
      <alignment horizontal="center" vertical="center"/>
    </xf>
    <xf numFmtId="164" fontId="11" fillId="4" borderId="7" xfId="0" applyNumberFormat="1" applyFont="1" applyFill="1" applyBorder="1" applyAlignment="1">
      <alignment horizontal="center" vertical="center"/>
    </xf>
    <xf numFmtId="0" fontId="6" fillId="5" borderId="7" xfId="0" applyFont="1" applyFill="1" applyBorder="1" applyAlignment="1">
      <alignment horizontal="center"/>
    </xf>
    <xf numFmtId="164" fontId="10" fillId="5" borderId="10" xfId="0" applyNumberFormat="1" applyFont="1" applyFill="1" applyBorder="1" applyAlignment="1">
      <alignment horizontal="center" vertical="center"/>
    </xf>
    <xf numFmtId="164" fontId="10" fillId="5" borderId="7" xfId="0" applyNumberFormat="1" applyFont="1" applyFill="1" applyBorder="1" applyAlignment="1">
      <alignment horizontal="center" vertical="center"/>
    </xf>
    <xf numFmtId="164" fontId="10" fillId="5" borderId="11" xfId="0" applyNumberFormat="1" applyFont="1" applyFill="1" applyBorder="1" applyAlignment="1">
      <alignment horizontal="center" vertical="center"/>
    </xf>
    <xf numFmtId="164" fontId="10" fillId="5" borderId="12" xfId="0" applyNumberFormat="1" applyFont="1" applyFill="1" applyBorder="1" applyAlignment="1">
      <alignment horizontal="center" vertical="center"/>
    </xf>
    <xf numFmtId="0" fontId="6" fillId="5" borderId="14" xfId="0" applyFont="1" applyFill="1" applyBorder="1" applyAlignment="1">
      <alignment horizontal="center"/>
    </xf>
    <xf numFmtId="164" fontId="10" fillId="5" borderId="17" xfId="0" applyNumberFormat="1" applyFont="1" applyFill="1" applyBorder="1" applyAlignment="1">
      <alignment horizontal="center" vertical="center"/>
    </xf>
    <xf numFmtId="164" fontId="10" fillId="5" borderId="18" xfId="0" applyNumberFormat="1" applyFont="1" applyFill="1" applyBorder="1" applyAlignment="1">
      <alignment horizontal="center" vertical="center"/>
    </xf>
    <xf numFmtId="164" fontId="10" fillId="5" borderId="3" xfId="0" applyNumberFormat="1" applyFont="1" applyFill="1" applyBorder="1" applyAlignment="1">
      <alignment horizontal="center" vertical="center"/>
    </xf>
    <xf numFmtId="164" fontId="10" fillId="5" borderId="19" xfId="0" applyNumberFormat="1" applyFont="1" applyFill="1" applyBorder="1" applyAlignment="1">
      <alignment horizontal="center" vertical="center"/>
    </xf>
    <xf numFmtId="0" fontId="8" fillId="5" borderId="7" xfId="0" applyFont="1" applyFill="1" applyBorder="1" applyAlignment="1">
      <alignment horizontal="center"/>
    </xf>
    <xf numFmtId="0" fontId="11" fillId="3" borderId="7" xfId="0" applyFont="1" applyFill="1" applyBorder="1" applyAlignment="1">
      <alignment horizontal="center" wrapText="1"/>
    </xf>
    <xf numFmtId="9" fontId="8" fillId="4" borderId="7" xfId="0" applyNumberFormat="1" applyFont="1" applyFill="1" applyBorder="1" applyAlignment="1">
      <alignment horizontal="center" vertical="center"/>
    </xf>
    <xf numFmtId="0" fontId="13" fillId="2" borderId="7" xfId="0" applyFont="1" applyFill="1" applyBorder="1" applyAlignment="1">
      <alignment horizontal="center"/>
    </xf>
    <xf numFmtId="165" fontId="7" fillId="3" borderId="7" xfId="0" applyNumberFormat="1" applyFont="1" applyFill="1" applyBorder="1" applyAlignment="1">
      <alignment horizontal="center"/>
    </xf>
    <xf numFmtId="0" fontId="14" fillId="0" borderId="0" xfId="0" applyFont="1"/>
    <xf numFmtId="0" fontId="15" fillId="3" borderId="7" xfId="0" applyFont="1" applyFill="1" applyBorder="1" applyAlignment="1">
      <alignment horizontal="center"/>
    </xf>
    <xf numFmtId="9" fontId="9" fillId="0" borderId="7" xfId="0" applyNumberFormat="1" applyFont="1" applyBorder="1" applyAlignment="1">
      <alignment horizontal="center"/>
    </xf>
    <xf numFmtId="0" fontId="17" fillId="2" borderId="7" xfId="0" applyFont="1" applyFill="1" applyBorder="1" applyAlignment="1">
      <alignment horizontal="center"/>
    </xf>
    <xf numFmtId="9" fontId="6" fillId="4" borderId="7" xfId="0" applyNumberFormat="1" applyFont="1" applyFill="1" applyBorder="1" applyAlignment="1">
      <alignment horizontal="center"/>
    </xf>
    <xf numFmtId="9" fontId="5" fillId="0" borderId="0" xfId="0" applyNumberFormat="1" applyFont="1"/>
    <xf numFmtId="164" fontId="18" fillId="4" borderId="7" xfId="0" applyNumberFormat="1" applyFont="1" applyFill="1" applyBorder="1" applyAlignment="1">
      <alignment horizontal="center" vertical="center"/>
    </xf>
    <xf numFmtId="0" fontId="19" fillId="2" borderId="7" xfId="0" applyFont="1" applyFill="1" applyBorder="1" applyAlignment="1">
      <alignment horizontal="center"/>
    </xf>
    <xf numFmtId="164" fontId="10" fillId="4" borderId="17" xfId="0" applyNumberFormat="1" applyFont="1" applyFill="1" applyBorder="1" applyAlignment="1">
      <alignment horizontal="center" vertical="center"/>
    </xf>
    <xf numFmtId="164" fontId="10" fillId="4" borderId="7" xfId="0" applyNumberFormat="1" applyFont="1" applyFill="1" applyBorder="1" applyAlignment="1">
      <alignment horizontal="center" vertical="center"/>
    </xf>
    <xf numFmtId="164" fontId="10" fillId="4" borderId="11" xfId="0" applyNumberFormat="1" applyFont="1" applyFill="1" applyBorder="1" applyAlignment="1">
      <alignment horizontal="center" vertical="center"/>
    </xf>
    <xf numFmtId="164" fontId="10" fillId="4" borderId="12" xfId="0" applyNumberFormat="1" applyFont="1" applyFill="1" applyBorder="1" applyAlignment="1">
      <alignment horizontal="center" vertical="center"/>
    </xf>
    <xf numFmtId="166" fontId="18" fillId="4" borderId="22" xfId="0" applyNumberFormat="1" applyFont="1" applyFill="1" applyBorder="1" applyAlignment="1">
      <alignment horizontal="center" vertical="center"/>
    </xf>
    <xf numFmtId="166" fontId="11" fillId="4" borderId="22" xfId="0" applyNumberFormat="1" applyFont="1" applyFill="1" applyBorder="1" applyAlignment="1">
      <alignment horizontal="center" vertical="center"/>
    </xf>
    <xf numFmtId="166" fontId="11" fillId="4" borderId="7" xfId="0" applyNumberFormat="1" applyFont="1" applyFill="1" applyBorder="1" applyAlignment="1">
      <alignment horizontal="center" vertical="center"/>
    </xf>
    <xf numFmtId="0" fontId="5" fillId="0" borderId="0" xfId="0" applyFont="1" applyAlignment="1">
      <alignment horizontal="center"/>
    </xf>
    <xf numFmtId="0" fontId="20" fillId="0" borderId="0" xfId="0" applyFont="1"/>
    <xf numFmtId="167" fontId="20" fillId="0" borderId="0" xfId="0" applyNumberFormat="1" applyFont="1"/>
    <xf numFmtId="9" fontId="20" fillId="0" borderId="0" xfId="0" applyNumberFormat="1" applyFont="1"/>
    <xf numFmtId="0" fontId="16" fillId="3" borderId="23" xfId="0" applyFont="1" applyFill="1" applyBorder="1" applyAlignment="1">
      <alignment horizontal="center"/>
    </xf>
    <xf numFmtId="0" fontId="5" fillId="0" borderId="23" xfId="0" applyFont="1" applyBorder="1" applyAlignment="1">
      <alignment horizontal="center"/>
    </xf>
    <xf numFmtId="167" fontId="5" fillId="0" borderId="23" xfId="0" applyNumberFormat="1" applyFont="1" applyBorder="1"/>
    <xf numFmtId="167" fontId="5" fillId="0" borderId="0" xfId="0" applyNumberFormat="1" applyFont="1"/>
    <xf numFmtId="0" fontId="16" fillId="4" borderId="4" xfId="0" applyFont="1" applyFill="1" applyBorder="1" applyAlignment="1">
      <alignment horizontal="center"/>
    </xf>
    <xf numFmtId="0" fontId="2" fillId="0" borderId="5" xfId="0" applyFont="1" applyBorder="1"/>
    <xf numFmtId="0" fontId="2" fillId="0" borderId="6" xfId="0" applyFont="1" applyBorder="1"/>
    <xf numFmtId="0" fontId="5" fillId="5" borderId="15" xfId="0" applyFont="1" applyFill="1" applyBorder="1" applyAlignment="1">
      <alignment horizontal="center"/>
    </xf>
    <xf numFmtId="0" fontId="2" fillId="0" borderId="16" xfId="0" applyFont="1" applyBorder="1"/>
    <xf numFmtId="0" fontId="20" fillId="5" borderId="13" xfId="0" applyFont="1" applyFill="1" applyBorder="1" applyAlignment="1">
      <alignment horizontal="center"/>
    </xf>
    <xf numFmtId="0" fontId="6" fillId="4" borderId="20" xfId="0" applyFont="1" applyFill="1" applyBorder="1" applyAlignment="1">
      <alignment horizontal="center"/>
    </xf>
    <xf numFmtId="0" fontId="2" fillId="0" borderId="21" xfId="0" applyFont="1" applyBorder="1"/>
    <xf numFmtId="0" fontId="2" fillId="0" borderId="2" xfId="0" applyFont="1" applyBorder="1"/>
    <xf numFmtId="0" fontId="5" fillId="5" borderId="13" xfId="0" applyFont="1" applyFill="1" applyBorder="1" applyAlignment="1">
      <alignment horizontal="center"/>
    </xf>
    <xf numFmtId="0" fontId="2" fillId="0" borderId="9" xfId="0" applyFont="1" applyBorder="1"/>
    <xf numFmtId="0" fontId="12" fillId="4" borderId="4" xfId="0" applyFont="1" applyFill="1" applyBorder="1" applyAlignment="1">
      <alignment horizontal="center"/>
    </xf>
    <xf numFmtId="0" fontId="5" fillId="5" borderId="4" xfId="0" applyFont="1" applyFill="1" applyBorder="1" applyAlignment="1">
      <alignment horizontal="center"/>
    </xf>
    <xf numFmtId="0" fontId="1" fillId="2" borderId="1" xfId="0" applyFont="1" applyFill="1" applyBorder="1" applyAlignment="1">
      <alignment horizontal="center"/>
    </xf>
    <xf numFmtId="0" fontId="4" fillId="2" borderId="4" xfId="0" applyFont="1" applyFill="1" applyBorder="1" applyAlignment="1">
      <alignment horizontal="center"/>
    </xf>
    <xf numFmtId="0" fontId="6" fillId="3" borderId="4" xfId="0" applyFont="1" applyFill="1" applyBorder="1" applyAlignment="1">
      <alignment horizontal="center"/>
    </xf>
    <xf numFmtId="0" fontId="6" fillId="4" borderId="4" xfId="0" applyFont="1" applyFill="1" applyBorder="1" applyAlignment="1">
      <alignment horizontal="center"/>
    </xf>
    <xf numFmtId="0" fontId="21" fillId="0" borderId="0" xfId="0" applyFont="1"/>
    <xf numFmtId="0" fontId="22" fillId="0" borderId="0" xfId="0" applyFont="1" applyAlignment="1">
      <alignment vertical="top" wrapText="1"/>
    </xf>
    <xf numFmtId="43" fontId="5" fillId="0" borderId="0" xfId="0" applyNumberFormat="1" applyFont="1"/>
    <xf numFmtId="0" fontId="22" fillId="0" borderId="0" xfId="0" applyFont="1"/>
    <xf numFmtId="0" fontId="22" fillId="0" borderId="24" xfId="0" applyFont="1" applyBorder="1" applyAlignment="1">
      <alignment horizontal="left" vertical="top" wrapText="1"/>
    </xf>
    <xf numFmtId="0" fontId="22" fillId="0" borderId="25" xfId="0" applyFont="1" applyBorder="1" applyAlignment="1">
      <alignment horizontal="left" vertical="top" wrapText="1"/>
    </xf>
    <xf numFmtId="0" fontId="22" fillId="0" borderId="26" xfId="0" applyFont="1" applyBorder="1" applyAlignment="1">
      <alignment horizontal="left" vertical="top" wrapText="1"/>
    </xf>
    <xf numFmtId="0" fontId="22" fillId="0" borderId="27" xfId="0" applyFont="1" applyBorder="1" applyAlignment="1">
      <alignment horizontal="left" vertical="top" wrapText="1"/>
    </xf>
    <xf numFmtId="0" fontId="22" fillId="0" borderId="16" xfId="0" applyFont="1" applyBorder="1" applyAlignment="1">
      <alignment horizontal="left" vertical="top" wrapText="1"/>
    </xf>
    <xf numFmtId="0" fontId="22" fillId="0" borderId="28" xfId="0" applyFont="1" applyBorder="1" applyAlignment="1">
      <alignment horizontal="left" vertical="top" wrapText="1"/>
    </xf>
    <xf numFmtId="0" fontId="22" fillId="0" borderId="29" xfId="0" applyFont="1" applyBorder="1" applyAlignment="1">
      <alignment horizontal="left" vertical="top" wrapText="1"/>
    </xf>
    <xf numFmtId="0" fontId="22" fillId="0" borderId="30" xfId="0" applyFont="1" applyBorder="1" applyAlignment="1">
      <alignment horizontal="left" vertical="top" wrapText="1"/>
    </xf>
    <xf numFmtId="0" fontId="22" fillId="0" borderId="3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s-AR" sz="1400" b="0" i="0">
                <a:solidFill>
                  <a:srgbClr val="757575"/>
                </a:solidFill>
                <a:latin typeface="+mn-lt"/>
              </a:rPr>
              <a:t>$ 20 000 mensuales al 2% interés compuesto durante 240 meses
Nominales equivales a $ 4</a:t>
            </a:r>
            <a:r>
              <a:rPr lang="es-AR" sz="1400" b="0" i="0" baseline="0">
                <a:solidFill>
                  <a:srgbClr val="757575"/>
                </a:solidFill>
                <a:latin typeface="+mn-lt"/>
              </a:rPr>
              <a:t> 800</a:t>
            </a:r>
            <a:r>
              <a:rPr lang="es-AR" sz="1400" b="0" i="0">
                <a:solidFill>
                  <a:srgbClr val="757575"/>
                </a:solidFill>
                <a:latin typeface="+mn-lt"/>
              </a:rPr>
              <a:t> 000 se transforman en $ 117 186 509,86 </a:t>
            </a:r>
          </a:p>
        </c:rich>
      </c:tx>
      <c:overlay val="0"/>
    </c:title>
    <c:autoTitleDeleted val="0"/>
    <c:plotArea>
      <c:layout>
        <c:manualLayout>
          <c:xMode val="edge"/>
          <c:yMode val="edge"/>
          <c:x val="9.6052657702657487E-2"/>
          <c:y val="0.13451120183835064"/>
          <c:w val="0.88396015540370732"/>
          <c:h val="0.80120438944336325"/>
        </c:manualLayout>
      </c:layout>
      <c:lineChart>
        <c:grouping val="standard"/>
        <c:varyColors val="0"/>
        <c:ser>
          <c:idx val="0"/>
          <c:order val="0"/>
          <c:spPr>
            <a:ln w="28575" cmpd="sng">
              <a:solidFill>
                <a:schemeClr val="accent1"/>
              </a:solidFill>
            </a:ln>
          </c:spPr>
          <c:marker>
            <c:symbol val="none"/>
          </c:marker>
          <c:val>
            <c:numRef>
              <c:f>Capitalización01!$D$4:$D$243</c:f>
              <c:numCache>
                <c:formatCode>_-"$"* #,##0.00_-;\-"$"* #,##0.00_-;_-"$"* "-"??_-;_-@</c:formatCode>
                <c:ptCount val="240"/>
                <c:pt idx="0">
                  <c:v>20400</c:v>
                </c:pt>
                <c:pt idx="1">
                  <c:v>41208</c:v>
                </c:pt>
                <c:pt idx="2">
                  <c:v>62432.160000000003</c:v>
                </c:pt>
                <c:pt idx="3">
                  <c:v>84080.803200000009</c:v>
                </c:pt>
                <c:pt idx="4">
                  <c:v>106162.41926400001</c:v>
                </c:pt>
                <c:pt idx="5">
                  <c:v>128685.66764928002</c:v>
                </c:pt>
                <c:pt idx="6">
                  <c:v>151659.38100226561</c:v>
                </c:pt>
                <c:pt idx="7">
                  <c:v>175092.56862231094</c:v>
                </c:pt>
                <c:pt idx="8">
                  <c:v>198994.41999475716</c:v>
                </c:pt>
                <c:pt idx="9">
                  <c:v>223374.3083946523</c:v>
                </c:pt>
                <c:pt idx="10">
                  <c:v>248241.79456254534</c:v>
                </c:pt>
                <c:pt idx="11">
                  <c:v>273606.6304537963</c:v>
                </c:pt>
                <c:pt idx="12">
                  <c:v>299478.76306287223</c:v>
                </c:pt>
                <c:pt idx="13">
                  <c:v>325868.3383241297</c:v>
                </c:pt>
                <c:pt idx="14">
                  <c:v>352785.70509061229</c:v>
                </c:pt>
                <c:pt idx="15">
                  <c:v>380241.41919242451</c:v>
                </c:pt>
                <c:pt idx="16">
                  <c:v>408246.24757627299</c:v>
                </c:pt>
                <c:pt idx="17">
                  <c:v>436811.17252779845</c:v>
                </c:pt>
                <c:pt idx="18">
                  <c:v>465947.39597835444</c:v>
                </c:pt>
                <c:pt idx="19">
                  <c:v>495666.34389792156</c:v>
                </c:pt>
                <c:pt idx="20">
                  <c:v>525979.67077587999</c:v>
                </c:pt>
                <c:pt idx="21">
                  <c:v>556899.26419139758</c:v>
                </c:pt>
                <c:pt idx="22">
                  <c:v>588437.24947522557</c:v>
                </c:pt>
                <c:pt idx="23">
                  <c:v>620605.99446473003</c:v>
                </c:pt>
                <c:pt idx="24">
                  <c:v>653418.11435402464</c:v>
                </c:pt>
                <c:pt idx="25">
                  <c:v>686886.47664110514</c:v>
                </c:pt>
                <c:pt idx="26">
                  <c:v>721024.20617392729</c:v>
                </c:pt>
                <c:pt idx="27">
                  <c:v>755844.69029740582</c:v>
                </c:pt>
                <c:pt idx="28">
                  <c:v>791361.5841033539</c:v>
                </c:pt>
                <c:pt idx="29">
                  <c:v>827588.81578542094</c:v>
                </c:pt>
                <c:pt idx="30">
                  <c:v>864540.59210112935</c:v>
                </c:pt>
                <c:pt idx="31">
                  <c:v>902231.40394315193</c:v>
                </c:pt>
                <c:pt idx="32">
                  <c:v>940676.03202201496</c:v>
                </c:pt>
                <c:pt idx="33">
                  <c:v>979889.55266245524</c:v>
                </c:pt>
                <c:pt idx="34">
                  <c:v>1019887.3437157044</c:v>
                </c:pt>
                <c:pt idx="35">
                  <c:v>1060685.0905900185</c:v>
                </c:pt>
                <c:pt idx="36">
                  <c:v>1102298.792401819</c:v>
                </c:pt>
                <c:pt idx="37">
                  <c:v>1144744.7682498554</c:v>
                </c:pt>
                <c:pt idx="38">
                  <c:v>1188039.6636148526</c:v>
                </c:pt>
                <c:pt idx="39">
                  <c:v>1232200.4568871497</c:v>
                </c:pt>
                <c:pt idx="40">
                  <c:v>1277244.4660248926</c:v>
                </c:pt>
                <c:pt idx="41">
                  <c:v>1323189.3553453905</c:v>
                </c:pt>
                <c:pt idx="42">
                  <c:v>1370053.1424522982</c:v>
                </c:pt>
                <c:pt idx="43">
                  <c:v>1417854.2053013442</c:v>
                </c:pt>
                <c:pt idx="44">
                  <c:v>1466611.2894073711</c:v>
                </c:pt>
                <c:pt idx="45">
                  <c:v>1516343.5151955185</c:v>
                </c:pt>
                <c:pt idx="46">
                  <c:v>1567070.385499429</c:v>
                </c:pt>
                <c:pt idx="47">
                  <c:v>1618811.7932094175</c:v>
                </c:pt>
                <c:pt idx="48">
                  <c:v>1671588.0290736058</c:v>
                </c:pt>
                <c:pt idx="49">
                  <c:v>1725419.789655078</c:v>
                </c:pt>
                <c:pt idx="50">
                  <c:v>1780328.1854481795</c:v>
                </c:pt>
                <c:pt idx="51">
                  <c:v>1836334.7491571431</c:v>
                </c:pt>
                <c:pt idx="52">
                  <c:v>1893461.444140286</c:v>
                </c:pt>
                <c:pt idx="53">
                  <c:v>1951730.6730230916</c:v>
                </c:pt>
                <c:pt idx="54">
                  <c:v>2011165.2864835535</c:v>
                </c:pt>
                <c:pt idx="55">
                  <c:v>2071788.5922132246</c:v>
                </c:pt>
                <c:pt idx="56">
                  <c:v>2133624.3640574892</c:v>
                </c:pt>
                <c:pt idx="57">
                  <c:v>2196696.8513386389</c:v>
                </c:pt>
                <c:pt idx="58">
                  <c:v>2261030.7883654116</c:v>
                </c:pt>
                <c:pt idx="59">
                  <c:v>2326651.4041327196</c:v>
                </c:pt>
                <c:pt idx="60">
                  <c:v>2393584.432215374</c:v>
                </c:pt>
                <c:pt idx="61">
                  <c:v>2461856.1208596816</c:v>
                </c:pt>
                <c:pt idx="62">
                  <c:v>2531493.2432768755</c:v>
                </c:pt>
                <c:pt idx="63">
                  <c:v>2602523.1081424132</c:v>
                </c:pt>
                <c:pt idx="64">
                  <c:v>2674973.5703052613</c:v>
                </c:pt>
                <c:pt idx="65">
                  <c:v>2748873.0417113667</c:v>
                </c:pt>
                <c:pt idx="66">
                  <c:v>2824250.5025455942</c:v>
                </c:pt>
                <c:pt idx="67">
                  <c:v>2901135.5125965062</c:v>
                </c:pt>
                <c:pt idx="68">
                  <c:v>2979558.2228484363</c:v>
                </c:pt>
                <c:pt idx="69">
                  <c:v>3059549.387305405</c:v>
                </c:pt>
                <c:pt idx="70">
                  <c:v>3141140.3750515133</c:v>
                </c:pt>
                <c:pt idx="71">
                  <c:v>3224363.1825525435</c:v>
                </c:pt>
                <c:pt idx="72">
                  <c:v>3309250.4462035946</c:v>
                </c:pt>
                <c:pt idx="73">
                  <c:v>3395835.4551276662</c:v>
                </c:pt>
                <c:pt idx="74">
                  <c:v>3484152.1642302196</c:v>
                </c:pt>
                <c:pt idx="75">
                  <c:v>3574235.2075148239</c:v>
                </c:pt>
                <c:pt idx="76">
                  <c:v>3666119.9116651202</c:v>
                </c:pt>
                <c:pt idx="77">
                  <c:v>3759842.3098984226</c:v>
                </c:pt>
                <c:pt idx="78">
                  <c:v>3855439.1560963909</c:v>
                </c:pt>
                <c:pt idx="79">
                  <c:v>3952947.9392183186</c:v>
                </c:pt>
                <c:pt idx="80">
                  <c:v>4052406.898002685</c:v>
                </c:pt>
                <c:pt idx="81">
                  <c:v>4153855.0359627386</c:v>
                </c:pt>
                <c:pt idx="82">
                  <c:v>4257332.1366819935</c:v>
                </c:pt>
                <c:pt idx="83">
                  <c:v>4362878.7794156335</c:v>
                </c:pt>
                <c:pt idx="84">
                  <c:v>4470536.3550039465</c:v>
                </c:pt>
                <c:pt idx="85">
                  <c:v>4580347.0821040254</c:v>
                </c:pt>
                <c:pt idx="86">
                  <c:v>4692354.0237461058</c:v>
                </c:pt>
                <c:pt idx="87">
                  <c:v>4806601.1042210283</c:v>
                </c:pt>
                <c:pt idx="88">
                  <c:v>4923133.1263054488</c:v>
                </c:pt>
                <c:pt idx="89">
                  <c:v>5041995.7888315581</c:v>
                </c:pt>
                <c:pt idx="90">
                  <c:v>5163235.7046081889</c:v>
                </c:pt>
                <c:pt idx="91">
                  <c:v>5286900.4187003523</c:v>
                </c:pt>
                <c:pt idx="92">
                  <c:v>5413038.4270743597</c:v>
                </c:pt>
                <c:pt idx="93">
                  <c:v>5541699.1956158467</c:v>
                </c:pt>
                <c:pt idx="94">
                  <c:v>5672933.1795281637</c:v>
                </c:pt>
                <c:pt idx="95">
                  <c:v>5806791.8431187272</c:v>
                </c:pt>
                <c:pt idx="96">
                  <c:v>5943327.6799811013</c:v>
                </c:pt>
                <c:pt idx="97">
                  <c:v>6082594.2335807234</c:v>
                </c:pt>
                <c:pt idx="98">
                  <c:v>6224646.1182523379</c:v>
                </c:pt>
                <c:pt idx="99">
                  <c:v>6369539.0406173849</c:v>
                </c:pt>
                <c:pt idx="100">
                  <c:v>6517329.8214297323</c:v>
                </c:pt>
                <c:pt idx="101">
                  <c:v>6668076.4178583268</c:v>
                </c:pt>
                <c:pt idx="102">
                  <c:v>6821837.9462154936</c:v>
                </c:pt>
                <c:pt idx="103">
                  <c:v>6978674.7051398037</c:v>
                </c:pt>
                <c:pt idx="104">
                  <c:v>7138648.1992425993</c:v>
                </c:pt>
                <c:pt idx="105">
                  <c:v>7301821.163227451</c:v>
                </c:pt>
                <c:pt idx="106">
                  <c:v>7468257.5864920001</c:v>
                </c:pt>
                <c:pt idx="107">
                  <c:v>7638022.73822184</c:v>
                </c:pt>
                <c:pt idx="108">
                  <c:v>7811183.1929862769</c:v>
                </c:pt>
                <c:pt idx="109">
                  <c:v>7987806.8568460029</c:v>
                </c:pt>
                <c:pt idx="110">
                  <c:v>8167962.9939829232</c:v>
                </c:pt>
                <c:pt idx="111">
                  <c:v>8351722.2538625821</c:v>
                </c:pt>
                <c:pt idx="112">
                  <c:v>8539156.6989398338</c:v>
                </c:pt>
                <c:pt idx="113">
                  <c:v>8730339.8329186309</c:v>
                </c:pt>
                <c:pt idx="114">
                  <c:v>8925346.6295770034</c:v>
                </c:pt>
                <c:pt idx="115">
                  <c:v>9124253.5621685442</c:v>
                </c:pt>
                <c:pt idx="116">
                  <c:v>9327138.6334119141</c:v>
                </c:pt>
                <c:pt idx="117">
                  <c:v>9534081.4060801528</c:v>
                </c:pt>
                <c:pt idx="118">
                  <c:v>9745163.0342017561</c:v>
                </c:pt>
                <c:pt idx="119">
                  <c:v>9960466.2948857918</c:v>
                </c:pt>
                <c:pt idx="120">
                  <c:v>10180075.620783508</c:v>
                </c:pt>
                <c:pt idx="121">
                  <c:v>10404077.133199178</c:v>
                </c:pt>
                <c:pt idx="122">
                  <c:v>10632558.675863162</c:v>
                </c:pt>
                <c:pt idx="123">
                  <c:v>10865609.849380424</c:v>
                </c:pt>
                <c:pt idx="124">
                  <c:v>11103322.046368033</c:v>
                </c:pt>
                <c:pt idx="125">
                  <c:v>11345788.487295393</c:v>
                </c:pt>
                <c:pt idx="126">
                  <c:v>11593104.257041302</c:v>
                </c:pt>
                <c:pt idx="127">
                  <c:v>11845366.342182128</c:v>
                </c:pt>
                <c:pt idx="128">
                  <c:v>12102673.669025769</c:v>
                </c:pt>
                <c:pt idx="129">
                  <c:v>12365127.142406285</c:v>
                </c:pt>
                <c:pt idx="130">
                  <c:v>12632829.68525441</c:v>
                </c:pt>
                <c:pt idx="131">
                  <c:v>12905886.278959498</c:v>
                </c:pt>
                <c:pt idx="132">
                  <c:v>13184404.004538687</c:v>
                </c:pt>
                <c:pt idx="133">
                  <c:v>13468492.084629461</c:v>
                </c:pt>
                <c:pt idx="134">
                  <c:v>13758261.92632205</c:v>
                </c:pt>
                <c:pt idx="135">
                  <c:v>14053827.164848492</c:v>
                </c:pt>
                <c:pt idx="136">
                  <c:v>14355303.708145462</c:v>
                </c:pt>
                <c:pt idx="137">
                  <c:v>14662809.782308372</c:v>
                </c:pt>
                <c:pt idx="138">
                  <c:v>14976465.977954539</c:v>
                </c:pt>
                <c:pt idx="139">
                  <c:v>15296395.29751363</c:v>
                </c:pt>
                <c:pt idx="140">
                  <c:v>15622723.203463903</c:v>
                </c:pt>
                <c:pt idx="141">
                  <c:v>15955577.667533182</c:v>
                </c:pt>
                <c:pt idx="142">
                  <c:v>16295089.220883844</c:v>
                </c:pt>
                <c:pt idx="143">
                  <c:v>16641391.005301522</c:v>
                </c:pt>
                <c:pt idx="144">
                  <c:v>16994618.825407553</c:v>
                </c:pt>
                <c:pt idx="145">
                  <c:v>17354911.201915704</c:v>
                </c:pt>
                <c:pt idx="146">
                  <c:v>17722409.425954018</c:v>
                </c:pt>
                <c:pt idx="147">
                  <c:v>18097257.614473097</c:v>
                </c:pt>
                <c:pt idx="148">
                  <c:v>18479602.766762558</c:v>
                </c:pt>
                <c:pt idx="149">
                  <c:v>18869594.822097808</c:v>
                </c:pt>
                <c:pt idx="150">
                  <c:v>19267386.718539763</c:v>
                </c:pt>
                <c:pt idx="151">
                  <c:v>19673134.452910557</c:v>
                </c:pt>
                <c:pt idx="152">
                  <c:v>20086997.141968768</c:v>
                </c:pt>
                <c:pt idx="153">
                  <c:v>20509137.084808145</c:v>
                </c:pt>
                <c:pt idx="154">
                  <c:v>20939719.826504309</c:v>
                </c:pt>
                <c:pt idx="155">
                  <c:v>21378914.223034397</c:v>
                </c:pt>
                <c:pt idx="156">
                  <c:v>21826892.507495083</c:v>
                </c:pt>
                <c:pt idx="157">
                  <c:v>22283830.357644986</c:v>
                </c:pt>
                <c:pt idx="158">
                  <c:v>22749906.964797884</c:v>
                </c:pt>
                <c:pt idx="159">
                  <c:v>23225305.104093842</c:v>
                </c:pt>
                <c:pt idx="160">
                  <c:v>23710211.206175718</c:v>
                </c:pt>
                <c:pt idx="161">
                  <c:v>24204815.430299234</c:v>
                </c:pt>
                <c:pt idx="162">
                  <c:v>24709311.738905217</c:v>
                </c:pt>
                <c:pt idx="163">
                  <c:v>25223897.97368332</c:v>
                </c:pt>
                <c:pt idx="164">
                  <c:v>25748775.933156986</c:v>
                </c:pt>
                <c:pt idx="165">
                  <c:v>26284151.451820124</c:v>
                </c:pt>
                <c:pt idx="166">
                  <c:v>26830234.480856527</c:v>
                </c:pt>
                <c:pt idx="167">
                  <c:v>27387239.170473658</c:v>
                </c:pt>
                <c:pt idx="168">
                  <c:v>27955383.95388313</c:v>
                </c:pt>
                <c:pt idx="169">
                  <c:v>28534891.632960793</c:v>
                </c:pt>
                <c:pt idx="170">
                  <c:v>29125989.465620007</c:v>
                </c:pt>
                <c:pt idx="171">
                  <c:v>29728909.254932407</c:v>
                </c:pt>
                <c:pt idx="172">
                  <c:v>30343887.440031055</c:v>
                </c:pt>
                <c:pt idx="173">
                  <c:v>30971165.188831676</c:v>
                </c:pt>
                <c:pt idx="174">
                  <c:v>31610988.492608309</c:v>
                </c:pt>
                <c:pt idx="175">
                  <c:v>32263608.262460474</c:v>
                </c:pt>
                <c:pt idx="176">
                  <c:v>32929280.427709684</c:v>
                </c:pt>
                <c:pt idx="177">
                  <c:v>33608266.036263876</c:v>
                </c:pt>
                <c:pt idx="178">
                  <c:v>34300831.356989153</c:v>
                </c:pt>
                <c:pt idx="179">
                  <c:v>35007247.984128937</c:v>
                </c:pt>
                <c:pt idx="180">
                  <c:v>35727792.943811513</c:v>
                </c:pt>
                <c:pt idx="181">
                  <c:v>36462748.802687742</c:v>
                </c:pt>
                <c:pt idx="182">
                  <c:v>37212403.778741494</c:v>
                </c:pt>
                <c:pt idx="183">
                  <c:v>37977051.854316324</c:v>
                </c:pt>
                <c:pt idx="184">
                  <c:v>38756992.891402647</c:v>
                </c:pt>
                <c:pt idx="185">
                  <c:v>39552532.749230698</c:v>
                </c:pt>
                <c:pt idx="186">
                  <c:v>40363983.404215313</c:v>
                </c:pt>
                <c:pt idx="187">
                  <c:v>41191663.072299622</c:v>
                </c:pt>
                <c:pt idx="188">
                  <c:v>42035896.333745614</c:v>
                </c:pt>
                <c:pt idx="189">
                  <c:v>42897014.260420524</c:v>
                </c:pt>
                <c:pt idx="190">
                  <c:v>43775354.545628935</c:v>
                </c:pt>
                <c:pt idx="191">
                  <c:v>44671261.636541516</c:v>
                </c:pt>
                <c:pt idx="192">
                  <c:v>45585086.869272344</c:v>
                </c:pt>
                <c:pt idx="193">
                  <c:v>46517188.606657788</c:v>
                </c:pt>
                <c:pt idx="194">
                  <c:v>47467932.378790945</c:v>
                </c:pt>
                <c:pt idx="195">
                  <c:v>48437691.026366763</c:v>
                </c:pt>
                <c:pt idx="196">
                  <c:v>49426844.8468941</c:v>
                </c:pt>
                <c:pt idx="197">
                  <c:v>50435781.743831985</c:v>
                </c:pt>
                <c:pt idx="198">
                  <c:v>51464897.378708623</c:v>
                </c:pt>
                <c:pt idx="199">
                  <c:v>52514595.326282799</c:v>
                </c:pt>
                <c:pt idx="200">
                  <c:v>53585287.232808456</c:v>
                </c:pt>
                <c:pt idx="201">
                  <c:v>54677392.977464624</c:v>
                </c:pt>
                <c:pt idx="202">
                  <c:v>55791340.837013915</c:v>
                </c:pt>
                <c:pt idx="203">
                  <c:v>56927567.653754197</c:v>
                </c:pt>
                <c:pt idx="204">
                  <c:v>58086519.006829284</c:v>
                </c:pt>
                <c:pt idx="205">
                  <c:v>59268649.386965871</c:v>
                </c:pt>
                <c:pt idx="206">
                  <c:v>60474422.374705188</c:v>
                </c:pt>
                <c:pt idx="207">
                  <c:v>61704310.822199292</c:v>
                </c:pt>
                <c:pt idx="208">
                  <c:v>62958797.038643278</c:v>
                </c:pt>
                <c:pt idx="209">
                  <c:v>64238372.979416147</c:v>
                </c:pt>
                <c:pt idx="210">
                  <c:v>65543540.439004473</c:v>
                </c:pt>
                <c:pt idx="211">
                  <c:v>66874811.247784562</c:v>
                </c:pt>
                <c:pt idx="212">
                  <c:v>68232707.472740248</c:v>
                </c:pt>
                <c:pt idx="213">
                  <c:v>69617761.62219505</c:v>
                </c:pt>
                <c:pt idx="214">
                  <c:v>71030516.854638949</c:v>
                </c:pt>
                <c:pt idx="215">
                  <c:v>72471527.191731721</c:v>
                </c:pt>
                <c:pt idx="216">
                  <c:v>73941357.735566363</c:v>
                </c:pt>
                <c:pt idx="217">
                  <c:v>75440584.890277684</c:v>
                </c:pt>
                <c:pt idx="218">
                  <c:v>76969796.588083237</c:v>
                </c:pt>
                <c:pt idx="219">
                  <c:v>78529592.519844905</c:v>
                </c:pt>
                <c:pt idx="220">
                  <c:v>80120584.370241806</c:v>
                </c:pt>
                <c:pt idx="221">
                  <c:v>81743396.057646647</c:v>
                </c:pt>
                <c:pt idx="222">
                  <c:v>83398663.978799582</c:v>
                </c:pt>
                <c:pt idx="223">
                  <c:v>85087037.25837557</c:v>
                </c:pt>
                <c:pt idx="224">
                  <c:v>86809178.003543079</c:v>
                </c:pt>
                <c:pt idx="225">
                  <c:v>88565761.563613936</c:v>
                </c:pt>
                <c:pt idx="226">
                  <c:v>90357476.794886217</c:v>
                </c:pt>
                <c:pt idx="227">
                  <c:v>92185026.330783933</c:v>
                </c:pt>
                <c:pt idx="228">
                  <c:v>94049126.857399613</c:v>
                </c:pt>
                <c:pt idx="229">
                  <c:v>95950509.394547611</c:v>
                </c:pt>
                <c:pt idx="230">
                  <c:v>97889919.582438558</c:v>
                </c:pt>
                <c:pt idx="231">
                  <c:v>99868117.974087328</c:v>
                </c:pt>
                <c:pt idx="232">
                  <c:v>101885880.33356908</c:v>
                </c:pt>
                <c:pt idx="233">
                  <c:v>103943997.94024046</c:v>
                </c:pt>
                <c:pt idx="234">
                  <c:v>106043277.89904527</c:v>
                </c:pt>
                <c:pt idx="235">
                  <c:v>108184543.45702618</c:v>
                </c:pt>
                <c:pt idx="236">
                  <c:v>110368634.3261667</c:v>
                </c:pt>
                <c:pt idx="237">
                  <c:v>112596407.01269004</c:v>
                </c:pt>
                <c:pt idx="238">
                  <c:v>114868735.15294383</c:v>
                </c:pt>
                <c:pt idx="239">
                  <c:v>117186509.85600272</c:v>
                </c:pt>
              </c:numCache>
            </c:numRef>
          </c:val>
          <c:smooth val="0"/>
          <c:extLst>
            <c:ext xmlns:c16="http://schemas.microsoft.com/office/drawing/2014/chart" uri="{C3380CC4-5D6E-409C-BE32-E72D297353CC}">
              <c16:uniqueId val="{00000000-E143-4D22-A619-D5972DBA0221}"/>
            </c:ext>
          </c:extLst>
        </c:ser>
        <c:dLbls>
          <c:showLegendKey val="0"/>
          <c:showVal val="0"/>
          <c:showCatName val="0"/>
          <c:showSerName val="0"/>
          <c:showPercent val="0"/>
          <c:showBubbleSize val="0"/>
        </c:dLbls>
        <c:smooth val="0"/>
        <c:axId val="1929748579"/>
        <c:axId val="1979344039"/>
      </c:lineChart>
      <c:catAx>
        <c:axId val="1929748579"/>
        <c:scaling>
          <c:orientation val="minMax"/>
        </c:scaling>
        <c:delete val="0"/>
        <c:axPos val="b"/>
        <c:title>
          <c:tx>
            <c:rich>
              <a:bodyPr/>
              <a:lstStyle/>
              <a:p>
                <a:pPr lvl="0">
                  <a:defRPr b="0">
                    <a:solidFill>
                      <a:srgbClr val="000000"/>
                    </a:solidFill>
                    <a:latin typeface="+mn-lt"/>
                  </a:defRPr>
                </a:pPr>
                <a:endParaRPr lang="es-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AR"/>
          </a:p>
        </c:txPr>
        <c:crossAx val="1979344039"/>
        <c:crosses val="autoZero"/>
        <c:auto val="1"/>
        <c:lblAlgn val="ctr"/>
        <c:lblOffset val="100"/>
        <c:noMultiLvlLbl val="1"/>
      </c:catAx>
      <c:valAx>
        <c:axId val="19793440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AR"/>
              </a:p>
            </c:rich>
          </c:tx>
          <c:overlay val="0"/>
        </c:title>
        <c:numFmt formatCode="_-&quot;$&quot;* #,##0.00_-;\-&quot;$&quot;* #,##0.00_-;_-&quot;$&quot;* &quot;-&quot;??_-;_-@" sourceLinked="1"/>
        <c:majorTickMark val="none"/>
        <c:minorTickMark val="none"/>
        <c:tickLblPos val="nextTo"/>
        <c:spPr>
          <a:ln/>
        </c:spPr>
        <c:txPr>
          <a:bodyPr/>
          <a:lstStyle/>
          <a:p>
            <a:pPr lvl="0">
              <a:defRPr sz="900" b="0" i="0">
                <a:solidFill>
                  <a:srgbClr val="000000"/>
                </a:solidFill>
                <a:latin typeface="+mn-lt"/>
              </a:defRPr>
            </a:pPr>
            <a:endParaRPr lang="es-AR"/>
          </a:p>
        </c:txPr>
        <c:crossAx val="1929748579"/>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s-AR" sz="1400" b="0" i="0">
                <a:solidFill>
                  <a:srgbClr val="757575"/>
                </a:solidFill>
                <a:latin typeface="+mn-lt"/>
              </a:rPr>
              <a:t>$ 10 000 mensuales al 2% interés compuesto durante 240 meses
Nominales equivales a $ 2</a:t>
            </a:r>
            <a:r>
              <a:rPr lang="es-AR" sz="1400" b="0" i="0" baseline="0">
                <a:solidFill>
                  <a:srgbClr val="757575"/>
                </a:solidFill>
                <a:latin typeface="+mn-lt"/>
              </a:rPr>
              <a:t> 400</a:t>
            </a:r>
            <a:r>
              <a:rPr lang="es-AR" sz="1400" b="0" i="0">
                <a:solidFill>
                  <a:srgbClr val="757575"/>
                </a:solidFill>
                <a:latin typeface="+mn-lt"/>
              </a:rPr>
              <a:t> 000 se transforman en $ 58 593 254,93</a:t>
            </a:r>
          </a:p>
        </c:rich>
      </c:tx>
      <c:overlay val="0"/>
    </c:title>
    <c:autoTitleDeleted val="0"/>
    <c:plotArea>
      <c:layout>
        <c:manualLayout>
          <c:xMode val="edge"/>
          <c:yMode val="edge"/>
          <c:x val="9.6052657702657487E-2"/>
          <c:y val="0.13451120183835064"/>
          <c:w val="0.88396015540370732"/>
          <c:h val="0.80120438944336325"/>
        </c:manualLayout>
      </c:layout>
      <c:lineChart>
        <c:grouping val="standard"/>
        <c:varyColors val="0"/>
        <c:ser>
          <c:idx val="0"/>
          <c:order val="0"/>
          <c:spPr>
            <a:ln w="28575" cmpd="sng">
              <a:solidFill>
                <a:schemeClr val="accent1"/>
              </a:solidFill>
            </a:ln>
          </c:spPr>
          <c:marker>
            <c:symbol val="none"/>
          </c:marker>
          <c:val>
            <c:numRef>
              <c:f>Capitalización02!$D$4:$D$243</c:f>
              <c:numCache>
                <c:formatCode>_-"$"* #,##0.00_-;\-"$"* #,##0.00_-;_-"$"* "-"??_-;_-@</c:formatCode>
                <c:ptCount val="240"/>
                <c:pt idx="0">
                  <c:v>10200</c:v>
                </c:pt>
                <c:pt idx="1">
                  <c:v>20604</c:v>
                </c:pt>
                <c:pt idx="2">
                  <c:v>31216.080000000002</c:v>
                </c:pt>
                <c:pt idx="3">
                  <c:v>42040.401600000005</c:v>
                </c:pt>
                <c:pt idx="4">
                  <c:v>53081.209632000006</c:v>
                </c:pt>
                <c:pt idx="5">
                  <c:v>64342.833824640009</c:v>
                </c:pt>
                <c:pt idx="6">
                  <c:v>75829.690501132805</c:v>
                </c:pt>
                <c:pt idx="7">
                  <c:v>87546.284311155468</c:v>
                </c:pt>
                <c:pt idx="8">
                  <c:v>99497.209997378581</c:v>
                </c:pt>
                <c:pt idx="9">
                  <c:v>111687.15419732615</c:v>
                </c:pt>
                <c:pt idx="10">
                  <c:v>124120.89728127267</c:v>
                </c:pt>
                <c:pt idx="11">
                  <c:v>136803.31522689815</c:v>
                </c:pt>
                <c:pt idx="12">
                  <c:v>149739.38153143611</c:v>
                </c:pt>
                <c:pt idx="13">
                  <c:v>162934.16916206485</c:v>
                </c:pt>
                <c:pt idx="14">
                  <c:v>176392.85254530614</c:v>
                </c:pt>
                <c:pt idx="15">
                  <c:v>190120.70959621225</c:v>
                </c:pt>
                <c:pt idx="16">
                  <c:v>204123.12378813649</c:v>
                </c:pt>
                <c:pt idx="17">
                  <c:v>218405.58626389923</c:v>
                </c:pt>
                <c:pt idx="18">
                  <c:v>232973.69798917722</c:v>
                </c:pt>
                <c:pt idx="19">
                  <c:v>247833.17194896078</c:v>
                </c:pt>
                <c:pt idx="20">
                  <c:v>262989.83538793999</c:v>
                </c:pt>
                <c:pt idx="21">
                  <c:v>278449.63209569879</c:v>
                </c:pt>
                <c:pt idx="22">
                  <c:v>294218.62473761279</c:v>
                </c:pt>
                <c:pt idx="23">
                  <c:v>310302.99723236501</c:v>
                </c:pt>
                <c:pt idx="24">
                  <c:v>326709.05717701232</c:v>
                </c:pt>
                <c:pt idx="25">
                  <c:v>343443.23832055257</c:v>
                </c:pt>
                <c:pt idx="26">
                  <c:v>360512.10308696365</c:v>
                </c:pt>
                <c:pt idx="27">
                  <c:v>377922.34514870291</c:v>
                </c:pt>
                <c:pt idx="28">
                  <c:v>395680.79205167695</c:v>
                </c:pt>
                <c:pt idx="29">
                  <c:v>413794.40789271047</c:v>
                </c:pt>
                <c:pt idx="30">
                  <c:v>432270.29605056468</c:v>
                </c:pt>
                <c:pt idx="31">
                  <c:v>451115.70197157597</c:v>
                </c:pt>
                <c:pt idx="32">
                  <c:v>470338.01601100748</c:v>
                </c:pt>
                <c:pt idx="33">
                  <c:v>489944.77633122762</c:v>
                </c:pt>
                <c:pt idx="34">
                  <c:v>509943.6718578522</c:v>
                </c:pt>
                <c:pt idx="35">
                  <c:v>530342.54529500927</c:v>
                </c:pt>
                <c:pt idx="36">
                  <c:v>551149.39620090951</c:v>
                </c:pt>
                <c:pt idx="37">
                  <c:v>572372.38412492769</c:v>
                </c:pt>
                <c:pt idx="38">
                  <c:v>594019.83180742629</c:v>
                </c:pt>
                <c:pt idx="39">
                  <c:v>616100.22844357486</c:v>
                </c:pt>
                <c:pt idx="40">
                  <c:v>638622.23301244632</c:v>
                </c:pt>
                <c:pt idx="41">
                  <c:v>661594.67767269525</c:v>
                </c:pt>
                <c:pt idx="42">
                  <c:v>685026.5712261491</c:v>
                </c:pt>
                <c:pt idx="43">
                  <c:v>708927.10265067208</c:v>
                </c:pt>
                <c:pt idx="44">
                  <c:v>733305.64470368554</c:v>
                </c:pt>
                <c:pt idx="45">
                  <c:v>758171.75759775925</c:v>
                </c:pt>
                <c:pt idx="46">
                  <c:v>783535.19274971448</c:v>
                </c:pt>
                <c:pt idx="47">
                  <c:v>809405.89660470875</c:v>
                </c:pt>
                <c:pt idx="48">
                  <c:v>835794.01453680289</c:v>
                </c:pt>
                <c:pt idx="49">
                  <c:v>862709.89482753898</c:v>
                </c:pt>
                <c:pt idx="50">
                  <c:v>890164.09272408974</c:v>
                </c:pt>
                <c:pt idx="51">
                  <c:v>918167.37457857153</c:v>
                </c:pt>
                <c:pt idx="52">
                  <c:v>946730.72207014298</c:v>
                </c:pt>
                <c:pt idx="53">
                  <c:v>975865.33651154581</c:v>
                </c:pt>
                <c:pt idx="54">
                  <c:v>1005582.6432417767</c:v>
                </c:pt>
                <c:pt idx="55">
                  <c:v>1035894.2961066123</c:v>
                </c:pt>
                <c:pt idx="56">
                  <c:v>1066812.1820287446</c:v>
                </c:pt>
                <c:pt idx="57">
                  <c:v>1098348.4256693195</c:v>
                </c:pt>
                <c:pt idx="58">
                  <c:v>1130515.3941827058</c:v>
                </c:pt>
                <c:pt idx="59">
                  <c:v>1163325.7020663598</c:v>
                </c:pt>
                <c:pt idx="60">
                  <c:v>1196792.216107687</c:v>
                </c:pt>
                <c:pt idx="61">
                  <c:v>1230928.0604298408</c:v>
                </c:pt>
                <c:pt idx="62">
                  <c:v>1265746.6216384377</c:v>
                </c:pt>
                <c:pt idx="63">
                  <c:v>1301261.5540712066</c:v>
                </c:pt>
                <c:pt idx="64">
                  <c:v>1337486.7851526306</c:v>
                </c:pt>
                <c:pt idx="65">
                  <c:v>1374436.5208556834</c:v>
                </c:pt>
                <c:pt idx="66">
                  <c:v>1412125.2512727971</c:v>
                </c:pt>
                <c:pt idx="67">
                  <c:v>1450567.7562982531</c:v>
                </c:pt>
                <c:pt idx="68">
                  <c:v>1489779.1114242182</c:v>
                </c:pt>
                <c:pt idx="69">
                  <c:v>1529774.6936527025</c:v>
                </c:pt>
                <c:pt idx="70">
                  <c:v>1570570.1875257567</c:v>
                </c:pt>
                <c:pt idx="71">
                  <c:v>1612181.5912762717</c:v>
                </c:pt>
                <c:pt idx="72">
                  <c:v>1654625.2231017973</c:v>
                </c:pt>
                <c:pt idx="73">
                  <c:v>1697917.7275638331</c:v>
                </c:pt>
                <c:pt idx="74">
                  <c:v>1742076.0821151098</c:v>
                </c:pt>
                <c:pt idx="75">
                  <c:v>1787117.6037574119</c:v>
                </c:pt>
                <c:pt idx="76">
                  <c:v>1833059.9558325601</c:v>
                </c:pt>
                <c:pt idx="77">
                  <c:v>1879921.1549492113</c:v>
                </c:pt>
                <c:pt idx="78">
                  <c:v>1927719.5780481955</c:v>
                </c:pt>
                <c:pt idx="79">
                  <c:v>1976473.9696091593</c:v>
                </c:pt>
                <c:pt idx="80">
                  <c:v>2026203.4490013425</c:v>
                </c:pt>
                <c:pt idx="81">
                  <c:v>2076927.5179813693</c:v>
                </c:pt>
                <c:pt idx="82">
                  <c:v>2128666.0683409967</c:v>
                </c:pt>
                <c:pt idx="83">
                  <c:v>2181439.3897078168</c:v>
                </c:pt>
                <c:pt idx="84">
                  <c:v>2235268.1775019732</c:v>
                </c:pt>
                <c:pt idx="85">
                  <c:v>2290173.5410520127</c:v>
                </c:pt>
                <c:pt idx="86">
                  <c:v>2346177.0118730529</c:v>
                </c:pt>
                <c:pt idx="87">
                  <c:v>2403300.5521105141</c:v>
                </c:pt>
                <c:pt idx="88">
                  <c:v>2461566.5631527244</c:v>
                </c:pt>
                <c:pt idx="89">
                  <c:v>2520997.894415779</c:v>
                </c:pt>
                <c:pt idx="90">
                  <c:v>2581617.8523040945</c:v>
                </c:pt>
                <c:pt idx="91">
                  <c:v>2643450.2093501762</c:v>
                </c:pt>
                <c:pt idx="92">
                  <c:v>2706519.2135371799</c:v>
                </c:pt>
                <c:pt idx="93">
                  <c:v>2770849.5978079233</c:v>
                </c:pt>
                <c:pt idx="94">
                  <c:v>2836466.5897640819</c:v>
                </c:pt>
                <c:pt idx="95">
                  <c:v>2903395.9215593636</c:v>
                </c:pt>
                <c:pt idx="96">
                  <c:v>2971663.8399905507</c:v>
                </c:pt>
                <c:pt idx="97">
                  <c:v>3041297.1167903617</c:v>
                </c:pt>
                <c:pt idx="98">
                  <c:v>3112323.059126169</c:v>
                </c:pt>
                <c:pt idx="99">
                  <c:v>3184769.5203086925</c:v>
                </c:pt>
                <c:pt idx="100">
                  <c:v>3258664.9107148661</c:v>
                </c:pt>
                <c:pt idx="101">
                  <c:v>3334038.2089291634</c:v>
                </c:pt>
                <c:pt idx="102">
                  <c:v>3410918.9731077468</c:v>
                </c:pt>
                <c:pt idx="103">
                  <c:v>3489337.3525699019</c:v>
                </c:pt>
                <c:pt idx="104">
                  <c:v>3569324.0996212997</c:v>
                </c:pt>
                <c:pt idx="105">
                  <c:v>3650910.5816137255</c:v>
                </c:pt>
                <c:pt idx="106">
                  <c:v>3734128.7932460001</c:v>
                </c:pt>
                <c:pt idx="107">
                  <c:v>3819011.36911092</c:v>
                </c:pt>
                <c:pt idx="108">
                  <c:v>3905591.5964931385</c:v>
                </c:pt>
                <c:pt idx="109">
                  <c:v>3993903.4284230014</c:v>
                </c:pt>
                <c:pt idx="110">
                  <c:v>4083981.4969914616</c:v>
                </c:pt>
                <c:pt idx="111">
                  <c:v>4175861.1269312911</c:v>
                </c:pt>
                <c:pt idx="112">
                  <c:v>4269578.3494699169</c:v>
                </c:pt>
                <c:pt idx="113">
                  <c:v>4365169.9164593155</c:v>
                </c:pt>
                <c:pt idx="114">
                  <c:v>4462673.3147885017</c:v>
                </c:pt>
                <c:pt idx="115">
                  <c:v>4562126.7810842721</c:v>
                </c:pt>
                <c:pt idx="116">
                  <c:v>4663569.3167059571</c:v>
                </c:pt>
                <c:pt idx="117">
                  <c:v>4767040.7030400764</c:v>
                </c:pt>
                <c:pt idx="118">
                  <c:v>4872581.5171008781</c:v>
                </c:pt>
                <c:pt idx="119">
                  <c:v>4980233.1474428959</c:v>
                </c:pt>
                <c:pt idx="120">
                  <c:v>5090037.8103917539</c:v>
                </c:pt>
                <c:pt idx="121">
                  <c:v>5202038.5665995888</c:v>
                </c:pt>
                <c:pt idx="122">
                  <c:v>5316279.3379315808</c:v>
                </c:pt>
                <c:pt idx="123">
                  <c:v>5432804.9246902121</c:v>
                </c:pt>
                <c:pt idx="124">
                  <c:v>5551661.0231840163</c:v>
                </c:pt>
                <c:pt idx="125">
                  <c:v>5672894.2436476965</c:v>
                </c:pt>
                <c:pt idx="126">
                  <c:v>5796552.1285206508</c:v>
                </c:pt>
                <c:pt idx="127">
                  <c:v>5922683.1710910639</c:v>
                </c:pt>
                <c:pt idx="128">
                  <c:v>6051336.8345128847</c:v>
                </c:pt>
                <c:pt idx="129">
                  <c:v>6182563.5712031424</c:v>
                </c:pt>
                <c:pt idx="130">
                  <c:v>6316414.842627205</c:v>
                </c:pt>
                <c:pt idx="131">
                  <c:v>6452943.1394797489</c:v>
                </c:pt>
                <c:pt idx="132">
                  <c:v>6592202.0022693435</c:v>
                </c:pt>
                <c:pt idx="133">
                  <c:v>6734246.0423147306</c:v>
                </c:pt>
                <c:pt idx="134">
                  <c:v>6879130.9631610252</c:v>
                </c:pt>
                <c:pt idx="135">
                  <c:v>7026913.5824242458</c:v>
                </c:pt>
                <c:pt idx="136">
                  <c:v>7177651.854072731</c:v>
                </c:pt>
                <c:pt idx="137">
                  <c:v>7331404.8911541859</c:v>
                </c:pt>
                <c:pt idx="138">
                  <c:v>7488232.9889772693</c:v>
                </c:pt>
                <c:pt idx="139">
                  <c:v>7648197.6487568151</c:v>
                </c:pt>
                <c:pt idx="140">
                  <c:v>7811361.6017319513</c:v>
                </c:pt>
                <c:pt idx="141">
                  <c:v>7977788.8337665908</c:v>
                </c:pt>
                <c:pt idx="142">
                  <c:v>8147544.6104419222</c:v>
                </c:pt>
                <c:pt idx="143">
                  <c:v>8320695.502650761</c:v>
                </c:pt>
                <c:pt idx="144">
                  <c:v>8497309.4127037767</c:v>
                </c:pt>
                <c:pt idx="145">
                  <c:v>8677455.6009578519</c:v>
                </c:pt>
                <c:pt idx="146">
                  <c:v>8861204.7129770089</c:v>
                </c:pt>
                <c:pt idx="147">
                  <c:v>9048628.8072365485</c:v>
                </c:pt>
                <c:pt idx="148">
                  <c:v>9239801.3833812792</c:v>
                </c:pt>
                <c:pt idx="149">
                  <c:v>9434797.4110489041</c:v>
                </c:pt>
                <c:pt idx="150">
                  <c:v>9633693.3592698816</c:v>
                </c:pt>
                <c:pt idx="151">
                  <c:v>9836567.2264552787</c:v>
                </c:pt>
                <c:pt idx="152">
                  <c:v>10043498.570984384</c:v>
                </c:pt>
                <c:pt idx="153">
                  <c:v>10254568.542404072</c:v>
                </c:pt>
                <c:pt idx="154">
                  <c:v>10469859.913252154</c:v>
                </c:pt>
                <c:pt idx="155">
                  <c:v>10689457.111517198</c:v>
                </c:pt>
                <c:pt idx="156">
                  <c:v>10913446.253747541</c:v>
                </c:pt>
                <c:pt idx="157">
                  <c:v>11141915.178822493</c:v>
                </c:pt>
                <c:pt idx="158">
                  <c:v>11374953.482398942</c:v>
                </c:pt>
                <c:pt idx="159">
                  <c:v>11612652.552046921</c:v>
                </c:pt>
                <c:pt idx="160">
                  <c:v>11855105.603087859</c:v>
                </c:pt>
                <c:pt idx="161">
                  <c:v>12102407.715149617</c:v>
                </c:pt>
                <c:pt idx="162">
                  <c:v>12354655.869452609</c:v>
                </c:pt>
                <c:pt idx="163">
                  <c:v>12611948.98684166</c:v>
                </c:pt>
                <c:pt idx="164">
                  <c:v>12874387.966578493</c:v>
                </c:pt>
                <c:pt idx="165">
                  <c:v>13142075.725910062</c:v>
                </c:pt>
                <c:pt idx="166">
                  <c:v>13415117.240428263</c:v>
                </c:pt>
                <c:pt idx="167">
                  <c:v>13693619.585236829</c:v>
                </c:pt>
                <c:pt idx="168">
                  <c:v>13977691.976941565</c:v>
                </c:pt>
                <c:pt idx="169">
                  <c:v>14267445.816480396</c:v>
                </c:pt>
                <c:pt idx="170">
                  <c:v>14562994.732810004</c:v>
                </c:pt>
                <c:pt idx="171">
                  <c:v>14864454.627466204</c:v>
                </c:pt>
                <c:pt idx="172">
                  <c:v>15171943.720015528</c:v>
                </c:pt>
                <c:pt idx="173">
                  <c:v>15485582.594415838</c:v>
                </c:pt>
                <c:pt idx="174">
                  <c:v>15805494.246304154</c:v>
                </c:pt>
                <c:pt idx="175">
                  <c:v>16131804.131230237</c:v>
                </c:pt>
                <c:pt idx="176">
                  <c:v>16464640.213854842</c:v>
                </c:pt>
                <c:pt idx="177">
                  <c:v>16804133.018131938</c:v>
                </c:pt>
                <c:pt idx="178">
                  <c:v>17150415.678494576</c:v>
                </c:pt>
                <c:pt idx="179">
                  <c:v>17503623.992064469</c:v>
                </c:pt>
                <c:pt idx="180">
                  <c:v>17863896.471905757</c:v>
                </c:pt>
                <c:pt idx="181">
                  <c:v>18231374.401343871</c:v>
                </c:pt>
                <c:pt idx="182">
                  <c:v>18606201.889370747</c:v>
                </c:pt>
                <c:pt idx="183">
                  <c:v>18988525.927158162</c:v>
                </c:pt>
                <c:pt idx="184">
                  <c:v>19378496.445701323</c:v>
                </c:pt>
                <c:pt idx="185">
                  <c:v>19776266.374615349</c:v>
                </c:pt>
                <c:pt idx="186">
                  <c:v>20181991.702107657</c:v>
                </c:pt>
                <c:pt idx="187">
                  <c:v>20595831.536149811</c:v>
                </c:pt>
                <c:pt idx="188">
                  <c:v>21017948.166872807</c:v>
                </c:pt>
                <c:pt idx="189">
                  <c:v>21448507.130210262</c:v>
                </c:pt>
                <c:pt idx="190">
                  <c:v>21887677.272814468</c:v>
                </c:pt>
                <c:pt idx="191">
                  <c:v>22335630.818270758</c:v>
                </c:pt>
                <c:pt idx="192">
                  <c:v>22792543.434636172</c:v>
                </c:pt>
                <c:pt idx="193">
                  <c:v>23258594.303328894</c:v>
                </c:pt>
                <c:pt idx="194">
                  <c:v>23733966.189395472</c:v>
                </c:pt>
                <c:pt idx="195">
                  <c:v>24218845.513183381</c:v>
                </c:pt>
                <c:pt idx="196">
                  <c:v>24713422.42344705</c:v>
                </c:pt>
                <c:pt idx="197">
                  <c:v>25217890.871915992</c:v>
                </c:pt>
                <c:pt idx="198">
                  <c:v>25732448.689354312</c:v>
                </c:pt>
                <c:pt idx="199">
                  <c:v>26257297.6631414</c:v>
                </c:pt>
                <c:pt idx="200">
                  <c:v>26792643.616404228</c:v>
                </c:pt>
                <c:pt idx="201">
                  <c:v>27338696.488732312</c:v>
                </c:pt>
                <c:pt idx="202">
                  <c:v>27895670.418506958</c:v>
                </c:pt>
                <c:pt idx="203">
                  <c:v>28463783.826877099</c:v>
                </c:pt>
                <c:pt idx="204">
                  <c:v>29043259.503414642</c:v>
                </c:pt>
                <c:pt idx="205">
                  <c:v>29634324.693482935</c:v>
                </c:pt>
                <c:pt idx="206">
                  <c:v>30237211.187352594</c:v>
                </c:pt>
                <c:pt idx="207">
                  <c:v>30852155.411099646</c:v>
                </c:pt>
                <c:pt idx="208">
                  <c:v>31479398.519321639</c:v>
                </c:pt>
                <c:pt idx="209">
                  <c:v>32119186.489708073</c:v>
                </c:pt>
                <c:pt idx="210">
                  <c:v>32771770.219502237</c:v>
                </c:pt>
                <c:pt idx="211">
                  <c:v>33437405.623892281</c:v>
                </c:pt>
                <c:pt idx="212">
                  <c:v>34116353.736370124</c:v>
                </c:pt>
                <c:pt idx="213">
                  <c:v>34808880.811097525</c:v>
                </c:pt>
                <c:pt idx="214">
                  <c:v>35515258.427319475</c:v>
                </c:pt>
                <c:pt idx="215">
                  <c:v>36235763.595865861</c:v>
                </c:pt>
                <c:pt idx="216">
                  <c:v>36970678.867783181</c:v>
                </c:pt>
                <c:pt idx="217">
                  <c:v>37720292.445138842</c:v>
                </c:pt>
                <c:pt idx="218">
                  <c:v>38484898.294041619</c:v>
                </c:pt>
                <c:pt idx="219">
                  <c:v>39264796.259922452</c:v>
                </c:pt>
                <c:pt idx="220">
                  <c:v>40060292.185120903</c:v>
                </c:pt>
                <c:pt idx="221">
                  <c:v>40871698.028823324</c:v>
                </c:pt>
                <c:pt idx="222">
                  <c:v>41699331.989399791</c:v>
                </c:pt>
                <c:pt idx="223">
                  <c:v>42543518.629187785</c:v>
                </c:pt>
                <c:pt idx="224">
                  <c:v>43404589.001771539</c:v>
                </c:pt>
                <c:pt idx="225">
                  <c:v>44282880.781806968</c:v>
                </c:pt>
                <c:pt idx="226">
                  <c:v>45178738.397443108</c:v>
                </c:pt>
                <c:pt idx="227">
                  <c:v>46092513.165391967</c:v>
                </c:pt>
                <c:pt idx="228">
                  <c:v>47024563.428699806</c:v>
                </c:pt>
                <c:pt idx="229">
                  <c:v>47975254.697273806</c:v>
                </c:pt>
                <c:pt idx="230">
                  <c:v>48944959.791219279</c:v>
                </c:pt>
                <c:pt idx="231">
                  <c:v>49934058.987043664</c:v>
                </c:pt>
                <c:pt idx="232">
                  <c:v>50942940.16678454</c:v>
                </c:pt>
                <c:pt idx="233">
                  <c:v>51971998.970120229</c:v>
                </c:pt>
                <c:pt idx="234">
                  <c:v>53021638.949522637</c:v>
                </c:pt>
                <c:pt idx="235">
                  <c:v>54092271.728513092</c:v>
                </c:pt>
                <c:pt idx="236">
                  <c:v>55184317.163083352</c:v>
                </c:pt>
                <c:pt idx="237">
                  <c:v>56298203.506345019</c:v>
                </c:pt>
                <c:pt idx="238">
                  <c:v>57434367.576471917</c:v>
                </c:pt>
                <c:pt idx="239">
                  <c:v>58593254.928001359</c:v>
                </c:pt>
              </c:numCache>
            </c:numRef>
          </c:val>
          <c:smooth val="0"/>
          <c:extLst>
            <c:ext xmlns:c16="http://schemas.microsoft.com/office/drawing/2014/chart" uri="{C3380CC4-5D6E-409C-BE32-E72D297353CC}">
              <c16:uniqueId val="{00000000-643A-4737-B019-70B572A9D5AB}"/>
            </c:ext>
          </c:extLst>
        </c:ser>
        <c:dLbls>
          <c:showLegendKey val="0"/>
          <c:showVal val="0"/>
          <c:showCatName val="0"/>
          <c:showSerName val="0"/>
          <c:showPercent val="0"/>
          <c:showBubbleSize val="0"/>
        </c:dLbls>
        <c:smooth val="0"/>
        <c:axId val="1929748579"/>
        <c:axId val="1979344039"/>
      </c:lineChart>
      <c:catAx>
        <c:axId val="1929748579"/>
        <c:scaling>
          <c:orientation val="minMax"/>
        </c:scaling>
        <c:delete val="0"/>
        <c:axPos val="b"/>
        <c:title>
          <c:tx>
            <c:rich>
              <a:bodyPr/>
              <a:lstStyle/>
              <a:p>
                <a:pPr lvl="0">
                  <a:defRPr b="0">
                    <a:solidFill>
                      <a:srgbClr val="000000"/>
                    </a:solidFill>
                    <a:latin typeface="+mn-lt"/>
                  </a:defRPr>
                </a:pPr>
                <a:endParaRPr lang="es-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AR"/>
          </a:p>
        </c:txPr>
        <c:crossAx val="1979344039"/>
        <c:crosses val="autoZero"/>
        <c:auto val="1"/>
        <c:lblAlgn val="ctr"/>
        <c:lblOffset val="100"/>
        <c:noMultiLvlLbl val="1"/>
      </c:catAx>
      <c:valAx>
        <c:axId val="19793440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AR"/>
              </a:p>
            </c:rich>
          </c:tx>
          <c:overlay val="0"/>
        </c:title>
        <c:numFmt formatCode="_-&quot;$&quot;* #,##0.00_-;\-&quot;$&quot;* #,##0.00_-;_-&quot;$&quot;* &quot;-&quot;??_-;_-@" sourceLinked="1"/>
        <c:majorTickMark val="none"/>
        <c:minorTickMark val="none"/>
        <c:tickLblPos val="nextTo"/>
        <c:spPr>
          <a:ln/>
        </c:spPr>
        <c:txPr>
          <a:bodyPr/>
          <a:lstStyle/>
          <a:p>
            <a:pPr lvl="0">
              <a:defRPr sz="900" b="0" i="0">
                <a:solidFill>
                  <a:srgbClr val="000000"/>
                </a:solidFill>
                <a:latin typeface="+mn-lt"/>
              </a:defRPr>
            </a:pPr>
            <a:endParaRPr lang="es-AR"/>
          </a:p>
        </c:txPr>
        <c:crossAx val="192974857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14</xdr:col>
      <xdr:colOff>104775</xdr:colOff>
      <xdr:row>0</xdr:row>
      <xdr:rowOff>695325</xdr:rowOff>
    </xdr:from>
    <xdr:ext cx="4914900" cy="866775"/>
    <xdr:sp macro="" textlink="">
      <xdr:nvSpPr>
        <xdr:cNvPr id="3" name="Shape 3">
          <a:extLst>
            <a:ext uri="{FF2B5EF4-FFF2-40B4-BE49-F238E27FC236}">
              <a16:creationId xmlns:a16="http://schemas.microsoft.com/office/drawing/2014/main" id="{00000000-0008-0000-0000-000003000000}"/>
            </a:ext>
          </a:extLst>
        </xdr:cNvPr>
        <xdr:cNvSpPr/>
      </xdr:nvSpPr>
      <xdr:spPr>
        <a:xfrm>
          <a:off x="16802100" y="695325"/>
          <a:ext cx="4914900" cy="866775"/>
        </a:xfrm>
        <a:prstGeom prst="leftArrow">
          <a:avLst>
            <a:gd name="adj1" fmla="val 50000"/>
            <a:gd name="adj2" fmla="val 50000"/>
          </a:avLst>
        </a:prstGeom>
        <a:solidFill>
          <a:srgbClr val="833C0B"/>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3200" b="1">
              <a:solidFill>
                <a:srgbClr val="FFFF00"/>
              </a:solidFill>
              <a:latin typeface="Calibri"/>
              <a:ea typeface="Calibri"/>
              <a:cs typeface="Calibri"/>
              <a:sym typeface="Calibri"/>
            </a:rPr>
            <a:t>Valores en miles Pesos</a:t>
          </a:r>
          <a:endParaRPr sz="3200" b="1">
            <a:solidFill>
              <a:srgbClr val="FFFF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14</xdr:col>
      <xdr:colOff>104775</xdr:colOff>
      <xdr:row>0</xdr:row>
      <xdr:rowOff>695325</xdr:rowOff>
    </xdr:from>
    <xdr:ext cx="4914900" cy="866775"/>
    <xdr:sp macro="" textlink="">
      <xdr:nvSpPr>
        <xdr:cNvPr id="2" name="Shape 3">
          <a:extLst>
            <a:ext uri="{FF2B5EF4-FFF2-40B4-BE49-F238E27FC236}">
              <a16:creationId xmlns:a16="http://schemas.microsoft.com/office/drawing/2014/main" id="{0800F48B-AC86-4060-82A8-D819BF5F92C8}"/>
            </a:ext>
          </a:extLst>
        </xdr:cNvPr>
        <xdr:cNvSpPr/>
      </xdr:nvSpPr>
      <xdr:spPr>
        <a:xfrm>
          <a:off x="16802100" y="695325"/>
          <a:ext cx="4914900" cy="866775"/>
        </a:xfrm>
        <a:prstGeom prst="leftArrow">
          <a:avLst>
            <a:gd name="adj1" fmla="val 50000"/>
            <a:gd name="adj2" fmla="val 50000"/>
          </a:avLst>
        </a:prstGeom>
        <a:solidFill>
          <a:srgbClr val="833C0B"/>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3200" b="1">
              <a:solidFill>
                <a:srgbClr val="FFFF00"/>
              </a:solidFill>
              <a:latin typeface="Calibri"/>
              <a:ea typeface="Calibri"/>
              <a:cs typeface="Calibri"/>
              <a:sym typeface="Calibri"/>
            </a:rPr>
            <a:t>Valores en miles Pesos</a:t>
          </a:r>
          <a:endParaRPr sz="3200" b="1">
            <a:solidFill>
              <a:srgbClr val="FFFF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14</xdr:col>
      <xdr:colOff>104775</xdr:colOff>
      <xdr:row>0</xdr:row>
      <xdr:rowOff>695325</xdr:rowOff>
    </xdr:from>
    <xdr:ext cx="4914900" cy="866775"/>
    <xdr:sp macro="" textlink="">
      <xdr:nvSpPr>
        <xdr:cNvPr id="2" name="Shape 3">
          <a:extLst>
            <a:ext uri="{FF2B5EF4-FFF2-40B4-BE49-F238E27FC236}">
              <a16:creationId xmlns:a16="http://schemas.microsoft.com/office/drawing/2014/main" id="{D702B032-CF21-4D40-AFF1-F54C56645E43}"/>
            </a:ext>
          </a:extLst>
        </xdr:cNvPr>
        <xdr:cNvSpPr/>
      </xdr:nvSpPr>
      <xdr:spPr>
        <a:xfrm>
          <a:off x="16802100" y="695325"/>
          <a:ext cx="4914900" cy="866775"/>
        </a:xfrm>
        <a:prstGeom prst="leftArrow">
          <a:avLst>
            <a:gd name="adj1" fmla="val 50000"/>
            <a:gd name="adj2" fmla="val 50000"/>
          </a:avLst>
        </a:prstGeom>
        <a:solidFill>
          <a:srgbClr val="833C0B"/>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3200" b="1">
              <a:solidFill>
                <a:srgbClr val="FFFF00"/>
              </a:solidFill>
              <a:latin typeface="Calibri"/>
              <a:ea typeface="Calibri"/>
              <a:cs typeface="Calibri"/>
              <a:sym typeface="Calibri"/>
            </a:rPr>
            <a:t>Valores en miles Pesos</a:t>
          </a:r>
          <a:endParaRPr sz="3200" b="1">
            <a:solidFill>
              <a:srgbClr val="FFFF00"/>
            </a:solidFi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104775</xdr:colOff>
      <xdr:row>0</xdr:row>
      <xdr:rowOff>695325</xdr:rowOff>
    </xdr:from>
    <xdr:ext cx="4914900" cy="866775"/>
    <xdr:sp macro="" textlink="">
      <xdr:nvSpPr>
        <xdr:cNvPr id="2" name="Shape 3">
          <a:extLst>
            <a:ext uri="{FF2B5EF4-FFF2-40B4-BE49-F238E27FC236}">
              <a16:creationId xmlns:a16="http://schemas.microsoft.com/office/drawing/2014/main" id="{D89566A2-90CD-4D39-AD93-FF6078BA591C}"/>
            </a:ext>
          </a:extLst>
        </xdr:cNvPr>
        <xdr:cNvSpPr/>
      </xdr:nvSpPr>
      <xdr:spPr>
        <a:xfrm>
          <a:off x="16802100" y="695325"/>
          <a:ext cx="4914900" cy="866775"/>
        </a:xfrm>
        <a:prstGeom prst="leftArrow">
          <a:avLst>
            <a:gd name="adj1" fmla="val 50000"/>
            <a:gd name="adj2" fmla="val 50000"/>
          </a:avLst>
        </a:prstGeom>
        <a:solidFill>
          <a:srgbClr val="833C0B"/>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3200" b="1">
              <a:solidFill>
                <a:srgbClr val="FFFF00"/>
              </a:solidFill>
              <a:latin typeface="Calibri"/>
              <a:ea typeface="Calibri"/>
              <a:cs typeface="Calibri"/>
              <a:sym typeface="Calibri"/>
            </a:rPr>
            <a:t>Valores en miles Pesos</a:t>
          </a:r>
          <a:endParaRPr sz="3200" b="1">
            <a:solidFill>
              <a:srgbClr val="FFFF00"/>
            </a:solidFi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257175</xdr:colOff>
      <xdr:row>2</xdr:row>
      <xdr:rowOff>209550</xdr:rowOff>
    </xdr:from>
    <xdr:ext cx="7772400" cy="53244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257175</xdr:colOff>
      <xdr:row>2</xdr:row>
      <xdr:rowOff>209550</xdr:rowOff>
    </xdr:from>
    <xdr:ext cx="7772400" cy="5324475"/>
    <xdr:graphicFrame macro="">
      <xdr:nvGraphicFramePr>
        <xdr:cNvPr id="2" name="Chart 1">
          <a:extLst>
            <a:ext uri="{FF2B5EF4-FFF2-40B4-BE49-F238E27FC236}">
              <a16:creationId xmlns:a16="http://schemas.microsoft.com/office/drawing/2014/main" id="{AE57F8D1-12D9-4E40-A2F9-82CB6CD98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J13" sqref="J13"/>
    </sheetView>
  </sheetViews>
  <sheetFormatPr baseColWidth="10" defaultColWidth="14.42578125" defaultRowHeight="15" customHeight="1"/>
  <cols>
    <col min="1" max="1" width="30.28515625" customWidth="1"/>
    <col min="2" max="2" width="29.42578125" customWidth="1"/>
    <col min="3" max="3" width="3.140625" customWidth="1"/>
    <col min="4" max="4" width="19.42578125" customWidth="1"/>
    <col min="5" max="5" width="3.42578125" customWidth="1"/>
    <col min="6" max="7" width="11.42578125" customWidth="1"/>
    <col min="8" max="8" width="27.85546875" customWidth="1"/>
    <col min="9" max="12" width="18.42578125" customWidth="1"/>
    <col min="13" max="13" width="19.85546875" customWidth="1"/>
    <col min="14" max="14" width="20.42578125" customWidth="1"/>
    <col min="15" max="15" width="10.7109375" customWidth="1"/>
    <col min="16" max="16" width="16.5703125" customWidth="1"/>
    <col min="17" max="26" width="10.7109375" customWidth="1"/>
  </cols>
  <sheetData>
    <row r="1" spans="1:26" ht="63.75">
      <c r="A1" s="65" t="s">
        <v>0</v>
      </c>
      <c r="B1" s="60"/>
      <c r="C1" s="1"/>
      <c r="D1" s="2" t="s">
        <v>1</v>
      </c>
      <c r="E1" s="3"/>
      <c r="F1" s="66" t="s">
        <v>2</v>
      </c>
      <c r="G1" s="53"/>
      <c r="H1" s="53"/>
      <c r="I1" s="53"/>
      <c r="J1" s="53"/>
      <c r="K1" s="53"/>
      <c r="L1" s="53"/>
      <c r="M1" s="53"/>
      <c r="N1" s="54"/>
      <c r="O1" s="3"/>
      <c r="P1" s="3"/>
      <c r="Q1" s="3"/>
      <c r="R1" s="3"/>
      <c r="S1" s="3"/>
      <c r="T1" s="3"/>
      <c r="U1" s="3"/>
      <c r="V1" s="3"/>
      <c r="W1" s="3"/>
      <c r="X1" s="3"/>
      <c r="Y1" s="3"/>
      <c r="Z1" s="3"/>
    </row>
    <row r="2" spans="1:26" ht="28.5">
      <c r="A2" s="4" t="s">
        <v>3</v>
      </c>
      <c r="B2" s="4" t="s">
        <v>4</v>
      </c>
      <c r="C2" s="3"/>
      <c r="D2" s="5">
        <f>+IRR(B3:B8,0.2)</f>
        <v>1.6299775313648195</v>
      </c>
      <c r="E2" s="3"/>
      <c r="F2" s="67" t="s">
        <v>5</v>
      </c>
      <c r="G2" s="53"/>
      <c r="H2" s="62"/>
      <c r="I2" s="6">
        <v>0</v>
      </c>
      <c r="J2" s="7">
        <v>1</v>
      </c>
      <c r="K2" s="8">
        <v>2</v>
      </c>
      <c r="L2" s="7">
        <v>3</v>
      </c>
      <c r="M2" s="7">
        <v>4</v>
      </c>
      <c r="N2" s="9">
        <v>5</v>
      </c>
      <c r="O2" s="3"/>
      <c r="P2" s="3"/>
      <c r="Q2" s="3"/>
      <c r="R2" s="3"/>
      <c r="S2" s="3"/>
      <c r="T2" s="3"/>
      <c r="U2" s="3"/>
      <c r="V2" s="3"/>
      <c r="W2" s="3"/>
      <c r="X2" s="3"/>
      <c r="Y2" s="3"/>
      <c r="Z2" s="3"/>
    </row>
    <row r="3" spans="1:26" ht="24">
      <c r="A3" s="10">
        <v>0</v>
      </c>
      <c r="B3" s="11">
        <f>+I20</f>
        <v>-889400</v>
      </c>
      <c r="C3" s="3"/>
      <c r="D3" s="3"/>
      <c r="E3" s="3"/>
      <c r="F3" s="68" t="s">
        <v>6</v>
      </c>
      <c r="G3" s="53"/>
      <c r="H3" s="54"/>
      <c r="I3" s="12"/>
      <c r="J3" s="13">
        <f t="shared" ref="J3:N3" si="0">+SUM(J4:J5)</f>
        <v>1590000</v>
      </c>
      <c r="K3" s="13">
        <f t="shared" si="0"/>
        <v>2826000</v>
      </c>
      <c r="L3" s="13">
        <f t="shared" si="0"/>
        <v>4770000</v>
      </c>
      <c r="M3" s="13">
        <f t="shared" si="0"/>
        <v>4770000</v>
      </c>
      <c r="N3" s="13">
        <f t="shared" si="0"/>
        <v>4770000</v>
      </c>
      <c r="O3" s="3"/>
      <c r="P3" s="3"/>
      <c r="Q3" s="3"/>
      <c r="R3" s="3"/>
      <c r="S3" s="3"/>
      <c r="T3" s="3"/>
      <c r="U3" s="3"/>
      <c r="V3" s="3"/>
      <c r="W3" s="3"/>
      <c r="X3" s="3"/>
      <c r="Y3" s="3"/>
      <c r="Z3" s="3"/>
    </row>
    <row r="4" spans="1:26" ht="24">
      <c r="A4" s="10">
        <v>1</v>
      </c>
      <c r="B4" s="11">
        <f>+J20</f>
        <v>1001625</v>
      </c>
      <c r="C4" s="3"/>
      <c r="D4" s="3"/>
      <c r="E4" s="3"/>
      <c r="F4" s="14" t="s">
        <v>7</v>
      </c>
      <c r="G4" s="61" t="s">
        <v>8</v>
      </c>
      <c r="H4" s="62"/>
      <c r="I4" s="15"/>
      <c r="J4" s="16">
        <v>0</v>
      </c>
      <c r="K4" s="17">
        <v>0</v>
      </c>
      <c r="L4" s="16">
        <v>0</v>
      </c>
      <c r="M4" s="16">
        <v>0</v>
      </c>
      <c r="N4" s="18">
        <v>0</v>
      </c>
      <c r="O4" s="3"/>
      <c r="P4" s="3"/>
      <c r="Q4" s="3"/>
      <c r="R4" s="3"/>
      <c r="S4" s="3"/>
      <c r="T4" s="3"/>
      <c r="U4" s="3"/>
      <c r="V4" s="3"/>
      <c r="W4" s="3"/>
      <c r="X4" s="3"/>
      <c r="Y4" s="3"/>
      <c r="Z4" s="3"/>
    </row>
    <row r="5" spans="1:26" ht="24">
      <c r="A5" s="10">
        <v>2</v>
      </c>
      <c r="B5" s="11">
        <f>+K20</f>
        <v>1777500</v>
      </c>
      <c r="C5" s="3"/>
      <c r="D5" s="3"/>
      <c r="E5" s="3"/>
      <c r="F5" s="19" t="s">
        <v>7</v>
      </c>
      <c r="G5" s="55" t="s">
        <v>9</v>
      </c>
      <c r="H5" s="56"/>
      <c r="I5" s="20"/>
      <c r="J5" s="21">
        <v>1590000</v>
      </c>
      <c r="K5" s="22">
        <v>2826000</v>
      </c>
      <c r="L5" s="21">
        <v>4770000</v>
      </c>
      <c r="M5" s="21">
        <v>4770000</v>
      </c>
      <c r="N5" s="23">
        <v>4770000</v>
      </c>
      <c r="O5" s="3"/>
      <c r="P5" s="3"/>
      <c r="Q5" s="3"/>
      <c r="R5" s="3"/>
      <c r="S5" s="3"/>
      <c r="T5" s="3"/>
      <c r="U5" s="3"/>
      <c r="V5" s="3"/>
      <c r="W5" s="3"/>
      <c r="X5" s="3"/>
      <c r="Y5" s="3"/>
      <c r="Z5" s="3"/>
    </row>
    <row r="6" spans="1:26" ht="24">
      <c r="A6" s="10">
        <v>3</v>
      </c>
      <c r="B6" s="11">
        <f>+L20</f>
        <v>3001200</v>
      </c>
      <c r="C6" s="3"/>
      <c r="D6" s="3"/>
      <c r="E6" s="3"/>
      <c r="F6" s="63" t="s">
        <v>10</v>
      </c>
      <c r="G6" s="53"/>
      <c r="H6" s="54"/>
      <c r="I6" s="12"/>
      <c r="J6" s="13">
        <f t="shared" ref="J6:N6" si="1">+SUM(J7:J9)</f>
        <v>51000</v>
      </c>
      <c r="K6" s="13">
        <f t="shared" si="1"/>
        <v>91000</v>
      </c>
      <c r="L6" s="13">
        <f t="shared" si="1"/>
        <v>151000</v>
      </c>
      <c r="M6" s="13">
        <f t="shared" si="1"/>
        <v>151000</v>
      </c>
      <c r="N6" s="13">
        <f t="shared" si="1"/>
        <v>151000</v>
      </c>
      <c r="O6" s="3"/>
      <c r="P6" s="3"/>
      <c r="Q6" s="3"/>
      <c r="R6" s="3"/>
      <c r="S6" s="3"/>
      <c r="T6" s="3"/>
      <c r="U6" s="3"/>
      <c r="V6" s="3"/>
      <c r="W6" s="3"/>
      <c r="X6" s="3"/>
      <c r="Y6" s="3"/>
      <c r="Z6" s="3"/>
    </row>
    <row r="7" spans="1:26" ht="26.25">
      <c r="A7" s="10">
        <v>4</v>
      </c>
      <c r="B7" s="11">
        <f>+M20</f>
        <v>3001200</v>
      </c>
      <c r="C7" s="3"/>
      <c r="D7" s="3"/>
      <c r="E7" s="3"/>
      <c r="F7" s="24" t="s">
        <v>11</v>
      </c>
      <c r="G7" s="61" t="s">
        <v>12</v>
      </c>
      <c r="H7" s="62"/>
      <c r="I7" s="15"/>
      <c r="J7" s="16">
        <v>50000</v>
      </c>
      <c r="K7" s="16">
        <v>90000</v>
      </c>
      <c r="L7" s="16">
        <v>150000</v>
      </c>
      <c r="M7" s="16">
        <v>150000</v>
      </c>
      <c r="N7" s="16">
        <v>150000</v>
      </c>
      <c r="O7" s="3"/>
      <c r="P7" s="3"/>
      <c r="Q7" s="3"/>
      <c r="R7" s="3"/>
      <c r="S7" s="3"/>
      <c r="T7" s="3"/>
      <c r="U7" s="3"/>
      <c r="V7" s="3"/>
      <c r="W7" s="3"/>
      <c r="X7" s="3"/>
      <c r="Y7" s="3"/>
      <c r="Z7" s="3"/>
    </row>
    <row r="8" spans="1:26" ht="26.25">
      <c r="A8" s="10">
        <v>5</v>
      </c>
      <c r="B8" s="11">
        <f>+N20</f>
        <v>3001200</v>
      </c>
      <c r="C8" s="3"/>
      <c r="D8" s="3"/>
      <c r="E8" s="3"/>
      <c r="F8" s="24" t="s">
        <v>11</v>
      </c>
      <c r="G8" s="61" t="s">
        <v>13</v>
      </c>
      <c r="H8" s="62"/>
      <c r="I8" s="15"/>
      <c r="J8" s="16">
        <v>0</v>
      </c>
      <c r="K8" s="16">
        <v>0</v>
      </c>
      <c r="L8" s="16">
        <v>0</v>
      </c>
      <c r="M8" s="16">
        <v>0</v>
      </c>
      <c r="N8" s="16">
        <v>0</v>
      </c>
      <c r="O8" s="3"/>
      <c r="P8" s="3"/>
      <c r="Q8" s="3"/>
      <c r="R8" s="3"/>
      <c r="S8" s="3"/>
      <c r="T8" s="3"/>
      <c r="U8" s="3"/>
      <c r="V8" s="3"/>
      <c r="W8" s="3"/>
      <c r="X8" s="3"/>
      <c r="Y8" s="3"/>
      <c r="Z8" s="3"/>
    </row>
    <row r="9" spans="1:26" ht="39.75" customHeight="1">
      <c r="A9" s="25" t="s">
        <v>14</v>
      </c>
      <c r="B9" s="26">
        <f>+B15</f>
        <v>2.06</v>
      </c>
      <c r="C9" s="3"/>
      <c r="D9" s="3"/>
      <c r="E9" s="3"/>
      <c r="F9" s="24" t="s">
        <v>11</v>
      </c>
      <c r="G9" s="61" t="s">
        <v>15</v>
      </c>
      <c r="H9" s="62"/>
      <c r="I9" s="15"/>
      <c r="J9" s="16">
        <v>1000</v>
      </c>
      <c r="K9" s="16">
        <v>1000</v>
      </c>
      <c r="L9" s="16">
        <v>1000</v>
      </c>
      <c r="M9" s="16">
        <v>1000</v>
      </c>
      <c r="N9" s="16">
        <v>1000</v>
      </c>
      <c r="O9" s="3"/>
      <c r="P9" s="3"/>
      <c r="Q9" s="3"/>
      <c r="R9" s="3"/>
      <c r="S9" s="3"/>
      <c r="T9" s="3"/>
      <c r="U9" s="3"/>
      <c r="V9" s="3"/>
      <c r="W9" s="3"/>
      <c r="X9" s="3"/>
      <c r="Y9" s="3"/>
      <c r="Z9" s="3"/>
    </row>
    <row r="10" spans="1:26" ht="29.25" customHeight="1">
      <c r="A10" s="27" t="s">
        <v>16</v>
      </c>
      <c r="B10" s="28">
        <f t="array" ref="B10">NPV(B9,B3,B4:B8)</f>
        <v>-72575.115447819175</v>
      </c>
      <c r="C10" s="29"/>
      <c r="D10" s="29"/>
      <c r="E10" s="29"/>
      <c r="F10" s="63" t="s">
        <v>17</v>
      </c>
      <c r="G10" s="53"/>
      <c r="H10" s="54"/>
      <c r="I10" s="12"/>
      <c r="J10" s="13">
        <f t="shared" ref="J10:N10" si="2">+J3-J6</f>
        <v>1539000</v>
      </c>
      <c r="K10" s="13">
        <f t="shared" si="2"/>
        <v>2735000</v>
      </c>
      <c r="L10" s="13">
        <f t="shared" si="2"/>
        <v>4619000</v>
      </c>
      <c r="M10" s="13">
        <f t="shared" si="2"/>
        <v>4619000</v>
      </c>
      <c r="N10" s="13">
        <f t="shared" si="2"/>
        <v>4619000</v>
      </c>
      <c r="O10" s="29"/>
      <c r="P10" s="29"/>
      <c r="Q10" s="29"/>
      <c r="R10" s="29"/>
      <c r="S10" s="29"/>
      <c r="T10" s="29"/>
      <c r="U10" s="29"/>
      <c r="V10" s="29"/>
      <c r="W10" s="29"/>
      <c r="X10" s="29"/>
      <c r="Y10" s="29"/>
      <c r="Z10" s="29"/>
    </row>
    <row r="11" spans="1:26" ht="24.75" customHeight="1">
      <c r="A11" s="3"/>
      <c r="B11" s="3"/>
      <c r="C11" s="3"/>
      <c r="D11" s="3"/>
      <c r="E11" s="3"/>
      <c r="F11" s="24" t="s">
        <v>11</v>
      </c>
      <c r="G11" s="61" t="s">
        <v>18</v>
      </c>
      <c r="H11" s="62"/>
      <c r="I11" s="15"/>
      <c r="J11" s="16">
        <v>1500</v>
      </c>
      <c r="K11" s="16">
        <v>2000</v>
      </c>
      <c r="L11" s="16">
        <v>2000</v>
      </c>
      <c r="M11" s="16">
        <v>2000</v>
      </c>
      <c r="N11" s="16">
        <v>2000</v>
      </c>
      <c r="O11" s="3"/>
      <c r="P11" s="3"/>
      <c r="Q11" s="3"/>
      <c r="R11" s="3"/>
      <c r="S11" s="3"/>
      <c r="T11" s="3"/>
      <c r="U11" s="3"/>
      <c r="V11" s="3"/>
      <c r="W11" s="3"/>
      <c r="X11" s="3"/>
      <c r="Y11" s="3"/>
      <c r="Z11" s="3"/>
    </row>
    <row r="12" spans="1:26" ht="25.5" customHeight="1">
      <c r="A12" s="30" t="s">
        <v>19</v>
      </c>
      <c r="B12" s="31">
        <v>1.5</v>
      </c>
      <c r="C12" s="3"/>
      <c r="D12" s="3"/>
      <c r="E12" s="3"/>
      <c r="F12" s="24" t="s">
        <v>11</v>
      </c>
      <c r="G12" s="55" t="s">
        <v>20</v>
      </c>
      <c r="H12" s="56"/>
      <c r="I12" s="20"/>
      <c r="J12" s="21">
        <v>5000</v>
      </c>
      <c r="K12" s="21">
        <v>5000</v>
      </c>
      <c r="L12" s="21">
        <v>5000</v>
      </c>
      <c r="M12" s="21">
        <v>5000</v>
      </c>
      <c r="N12" s="21">
        <v>5000</v>
      </c>
      <c r="O12" s="3"/>
      <c r="P12" s="3"/>
      <c r="Q12" s="3"/>
      <c r="R12" s="3"/>
      <c r="S12" s="3"/>
      <c r="T12" s="3"/>
      <c r="U12" s="3"/>
      <c r="V12" s="3"/>
      <c r="W12" s="3"/>
      <c r="X12" s="3"/>
      <c r="Y12" s="3"/>
      <c r="Z12" s="3"/>
    </row>
    <row r="13" spans="1:26" ht="26.25">
      <c r="A13" s="30" t="s">
        <v>21</v>
      </c>
      <c r="B13" s="31">
        <v>0.26</v>
      </c>
      <c r="C13" s="3"/>
      <c r="D13" s="3"/>
      <c r="E13" s="3"/>
      <c r="F13" s="24" t="s">
        <v>11</v>
      </c>
      <c r="G13" s="64" t="s">
        <v>22</v>
      </c>
      <c r="H13" s="54"/>
      <c r="I13" s="15"/>
      <c r="J13" s="16">
        <v>20000</v>
      </c>
      <c r="K13" s="16">
        <v>20000</v>
      </c>
      <c r="L13" s="16">
        <v>20000</v>
      </c>
      <c r="M13" s="16">
        <v>20000</v>
      </c>
      <c r="N13" s="16">
        <v>20000</v>
      </c>
      <c r="O13" s="3"/>
      <c r="P13" s="3"/>
      <c r="Q13" s="3"/>
      <c r="R13" s="3"/>
      <c r="S13" s="3"/>
      <c r="T13" s="3"/>
      <c r="U13" s="3"/>
      <c r="V13" s="3"/>
      <c r="W13" s="3"/>
      <c r="X13" s="3"/>
      <c r="Y13" s="3"/>
      <c r="Z13" s="3"/>
    </row>
    <row r="14" spans="1:26" ht="24">
      <c r="A14" s="30" t="s">
        <v>23</v>
      </c>
      <c r="B14" s="31">
        <v>0.3</v>
      </c>
      <c r="C14" s="3"/>
      <c r="D14" s="3"/>
      <c r="E14" s="3"/>
      <c r="F14" s="52" t="s">
        <v>24</v>
      </c>
      <c r="G14" s="53"/>
      <c r="H14" s="54"/>
      <c r="I14" s="12"/>
      <c r="J14" s="13">
        <f t="shared" ref="J14:N14" si="3">+J10-SUM(J11:J13)</f>
        <v>1512500</v>
      </c>
      <c r="K14" s="13">
        <f t="shared" si="3"/>
        <v>2708000</v>
      </c>
      <c r="L14" s="13">
        <f t="shared" si="3"/>
        <v>4592000</v>
      </c>
      <c r="M14" s="13">
        <f t="shared" si="3"/>
        <v>4592000</v>
      </c>
      <c r="N14" s="13">
        <f t="shared" si="3"/>
        <v>4592000</v>
      </c>
      <c r="O14" s="3"/>
      <c r="P14" s="3"/>
      <c r="Q14" s="3"/>
      <c r="R14" s="3"/>
      <c r="S14" s="3"/>
      <c r="T14" s="3"/>
      <c r="U14" s="3"/>
      <c r="V14" s="3"/>
      <c r="W14" s="3"/>
      <c r="X14" s="3"/>
      <c r="Y14" s="3"/>
      <c r="Z14" s="3"/>
    </row>
    <row r="15" spans="1:26" ht="31.5">
      <c r="A15" s="32" t="s">
        <v>25</v>
      </c>
      <c r="B15" s="33">
        <f>SUM(B12:B14)</f>
        <v>2.06</v>
      </c>
      <c r="C15" s="3"/>
      <c r="D15" s="34"/>
      <c r="E15" s="34"/>
      <c r="F15" s="24" t="s">
        <v>11</v>
      </c>
      <c r="G15" s="55" t="s">
        <v>26</v>
      </c>
      <c r="H15" s="56"/>
      <c r="I15" s="20"/>
      <c r="J15" s="21">
        <v>1500</v>
      </c>
      <c r="K15" s="22">
        <f>(K23*J15/J23)</f>
        <v>2700</v>
      </c>
      <c r="L15" s="21">
        <f>(L23*K15)/K23</f>
        <v>3600</v>
      </c>
      <c r="M15" s="21">
        <v>3600</v>
      </c>
      <c r="N15" s="23">
        <v>3600</v>
      </c>
      <c r="O15" s="3"/>
      <c r="P15" s="3"/>
      <c r="Q15" s="3"/>
      <c r="R15" s="3"/>
      <c r="S15" s="3"/>
      <c r="T15" s="3"/>
      <c r="U15" s="3"/>
      <c r="V15" s="3"/>
      <c r="W15" s="3"/>
      <c r="X15" s="3"/>
      <c r="Y15" s="3"/>
      <c r="Z15" s="3"/>
    </row>
    <row r="16" spans="1:26" ht="26.25">
      <c r="A16" s="3"/>
      <c r="B16" s="3"/>
      <c r="C16" s="3"/>
      <c r="D16" s="3"/>
      <c r="E16" s="3"/>
      <c r="F16" s="24" t="s">
        <v>11</v>
      </c>
      <c r="G16" s="61" t="s">
        <v>27</v>
      </c>
      <c r="H16" s="54"/>
      <c r="I16" s="15"/>
      <c r="J16" s="35">
        <f t="shared" ref="J16:N16" si="4">+IF(J14&gt;0,J14*0.35,0)</f>
        <v>529375</v>
      </c>
      <c r="K16" s="35">
        <f t="shared" si="4"/>
        <v>947799.99999999988</v>
      </c>
      <c r="L16" s="35">
        <f t="shared" si="4"/>
        <v>1607200</v>
      </c>
      <c r="M16" s="35">
        <f t="shared" si="4"/>
        <v>1607200</v>
      </c>
      <c r="N16" s="35">
        <f t="shared" si="4"/>
        <v>1607200</v>
      </c>
      <c r="O16" s="3"/>
      <c r="P16" s="3"/>
      <c r="Q16" s="3"/>
      <c r="R16" s="3"/>
      <c r="S16" s="3"/>
      <c r="T16" s="3"/>
      <c r="U16" s="3"/>
      <c r="V16" s="3"/>
      <c r="W16" s="3"/>
      <c r="X16" s="3"/>
      <c r="Y16" s="3"/>
      <c r="Z16" s="3"/>
    </row>
    <row r="17" spans="1:26" ht="28.5">
      <c r="A17" s="36" t="s">
        <v>28</v>
      </c>
      <c r="B17" s="5">
        <f t="array" ref="B17">-NPV(B15,J20:N20)/B3</f>
        <v>0.7503037404201407</v>
      </c>
      <c r="C17" s="3"/>
      <c r="D17" s="3"/>
      <c r="E17" s="3"/>
      <c r="F17" s="52" t="s">
        <v>29</v>
      </c>
      <c r="G17" s="53"/>
      <c r="H17" s="54"/>
      <c r="I17" s="12"/>
      <c r="J17" s="13">
        <f t="shared" ref="J17:N17" si="5">+J14-J15-J16</f>
        <v>981625</v>
      </c>
      <c r="K17" s="13">
        <f t="shared" si="5"/>
        <v>1757500</v>
      </c>
      <c r="L17" s="13">
        <f t="shared" si="5"/>
        <v>2981200</v>
      </c>
      <c r="M17" s="13">
        <f t="shared" si="5"/>
        <v>2981200</v>
      </c>
      <c r="N17" s="13">
        <f t="shared" si="5"/>
        <v>2981200</v>
      </c>
      <c r="O17" s="3"/>
      <c r="P17" s="3"/>
      <c r="Q17" s="3"/>
      <c r="R17" s="3"/>
      <c r="S17" s="3"/>
      <c r="T17" s="3"/>
      <c r="U17" s="3"/>
      <c r="V17" s="3"/>
      <c r="W17" s="3"/>
      <c r="X17" s="3"/>
      <c r="Y17" s="3"/>
      <c r="Z17" s="3"/>
    </row>
    <row r="18" spans="1:26" ht="26.25">
      <c r="A18" s="3"/>
      <c r="B18" s="3"/>
      <c r="C18" s="3"/>
      <c r="D18" s="3"/>
      <c r="E18" s="3"/>
      <c r="F18" s="24" t="s">
        <v>7</v>
      </c>
      <c r="G18" s="55" t="s">
        <v>22</v>
      </c>
      <c r="H18" s="56"/>
      <c r="I18" s="37"/>
      <c r="J18" s="21">
        <f t="shared" ref="J18:N18" si="6">+J13</f>
        <v>20000</v>
      </c>
      <c r="K18" s="16">
        <f t="shared" si="6"/>
        <v>20000</v>
      </c>
      <c r="L18" s="16">
        <f t="shared" si="6"/>
        <v>20000</v>
      </c>
      <c r="M18" s="16">
        <f t="shared" si="6"/>
        <v>20000</v>
      </c>
      <c r="N18" s="16">
        <f t="shared" si="6"/>
        <v>20000</v>
      </c>
      <c r="O18" s="3"/>
      <c r="P18" s="3"/>
      <c r="Q18" s="3"/>
      <c r="R18" s="3"/>
      <c r="S18" s="3"/>
      <c r="T18" s="3"/>
      <c r="U18" s="3"/>
      <c r="V18" s="3"/>
      <c r="W18" s="3"/>
      <c r="X18" s="3"/>
      <c r="Y18" s="3"/>
      <c r="Z18" s="3"/>
    </row>
    <row r="19" spans="1:26" ht="26.25">
      <c r="A19" s="3"/>
      <c r="B19" s="3"/>
      <c r="C19" s="3"/>
      <c r="D19" s="3"/>
      <c r="E19" s="3"/>
      <c r="F19" s="24" t="s">
        <v>11</v>
      </c>
      <c r="G19" s="57" t="s">
        <v>30</v>
      </c>
      <c r="H19" s="54"/>
      <c r="I19" s="15">
        <v>889400</v>
      </c>
      <c r="J19" s="38"/>
      <c r="K19" s="39"/>
      <c r="L19" s="38"/>
      <c r="M19" s="38"/>
      <c r="N19" s="40"/>
      <c r="O19" s="3"/>
      <c r="P19" s="3"/>
      <c r="Q19" s="3"/>
      <c r="R19" s="3"/>
      <c r="S19" s="3"/>
      <c r="T19" s="3"/>
      <c r="U19" s="3"/>
      <c r="V19" s="3"/>
      <c r="W19" s="3"/>
      <c r="X19" s="3"/>
      <c r="Y19" s="3"/>
      <c r="Z19" s="3"/>
    </row>
    <row r="20" spans="1:26" ht="24">
      <c r="A20" s="3"/>
      <c r="B20" s="3"/>
      <c r="C20" s="3"/>
      <c r="D20" s="3"/>
      <c r="E20" s="3"/>
      <c r="F20" s="58" t="s">
        <v>31</v>
      </c>
      <c r="G20" s="59"/>
      <c r="H20" s="60"/>
      <c r="I20" s="41">
        <f>+I19*-1</f>
        <v>-889400</v>
      </c>
      <c r="J20" s="42">
        <f t="shared" ref="J20:N20" si="7">+SUM(J17:J19)</f>
        <v>1001625</v>
      </c>
      <c r="K20" s="42">
        <f t="shared" si="7"/>
        <v>1777500</v>
      </c>
      <c r="L20" s="42">
        <f t="shared" si="7"/>
        <v>3001200</v>
      </c>
      <c r="M20" s="42">
        <f t="shared" si="7"/>
        <v>3001200</v>
      </c>
      <c r="N20" s="43">
        <f t="shared" si="7"/>
        <v>3001200</v>
      </c>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v>889400</v>
      </c>
      <c r="I23" s="3" t="s">
        <v>40</v>
      </c>
      <c r="J23" s="3">
        <v>50</v>
      </c>
      <c r="K23" s="3">
        <v>90</v>
      </c>
      <c r="L23" s="3">
        <v>120</v>
      </c>
      <c r="M23" s="3">
        <v>120</v>
      </c>
      <c r="N23" s="3">
        <v>120</v>
      </c>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t="s">
        <v>41</v>
      </c>
      <c r="J25" s="3">
        <v>1500</v>
      </c>
      <c r="K25" s="3">
        <v>2700</v>
      </c>
      <c r="L25" s="3">
        <v>3600</v>
      </c>
      <c r="M25" s="3">
        <v>3600</v>
      </c>
      <c r="N25" s="3">
        <v>3600</v>
      </c>
      <c r="O25" s="3"/>
      <c r="P25" s="3"/>
      <c r="Q25" s="3"/>
      <c r="R25" s="3"/>
      <c r="S25" s="3"/>
      <c r="T25" s="3"/>
      <c r="U25" s="3"/>
      <c r="V25" s="3"/>
      <c r="W25" s="3"/>
      <c r="X25" s="3"/>
      <c r="Y25" s="3"/>
      <c r="Z25" s="3"/>
    </row>
    <row r="26" spans="1:26" ht="15.75" customHeight="1">
      <c r="A26" s="69" t="s">
        <v>42</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73" t="s">
        <v>47</v>
      </c>
      <c r="C28" s="74"/>
      <c r="D28" s="74"/>
      <c r="E28" s="74"/>
      <c r="F28" s="74"/>
      <c r="G28" s="74"/>
      <c r="H28" s="74"/>
      <c r="I28" s="74"/>
      <c r="J28" s="74"/>
      <c r="K28" s="75"/>
      <c r="L28" s="3"/>
      <c r="M28" s="3"/>
      <c r="N28" s="3"/>
      <c r="O28" s="3"/>
      <c r="P28" s="3"/>
      <c r="Q28" s="3"/>
      <c r="R28" s="3"/>
      <c r="S28" s="3"/>
      <c r="T28" s="3"/>
      <c r="U28" s="3"/>
      <c r="V28" s="3"/>
      <c r="W28" s="3"/>
      <c r="X28" s="3"/>
      <c r="Y28" s="3"/>
      <c r="Z28" s="3"/>
    </row>
    <row r="29" spans="1:26" ht="15.75" customHeight="1" thickBot="1">
      <c r="A29" s="3"/>
      <c r="B29" s="76"/>
      <c r="C29" s="77"/>
      <c r="D29" s="77"/>
      <c r="E29" s="77"/>
      <c r="F29" s="77"/>
      <c r="G29" s="77"/>
      <c r="H29" s="77"/>
      <c r="I29" s="77"/>
      <c r="J29" s="77"/>
      <c r="K29" s="78"/>
      <c r="L29" s="3"/>
      <c r="M29" s="3"/>
      <c r="N29" s="3"/>
      <c r="O29" s="3"/>
      <c r="P29" s="3"/>
      <c r="Q29" s="3"/>
      <c r="R29" s="3"/>
      <c r="S29" s="3"/>
      <c r="T29" s="3"/>
      <c r="U29" s="3"/>
      <c r="V29" s="3"/>
      <c r="W29" s="3"/>
      <c r="X29" s="3"/>
      <c r="Y29" s="3"/>
      <c r="Z29" s="3"/>
    </row>
    <row r="30" spans="1:26" ht="15.75" customHeight="1" thickTop="1" thickBot="1">
      <c r="A30" s="3"/>
      <c r="B30" s="76"/>
      <c r="C30" s="77"/>
      <c r="D30" s="77"/>
      <c r="E30" s="77"/>
      <c r="F30" s="77"/>
      <c r="G30" s="77"/>
      <c r="H30" s="77"/>
      <c r="I30" s="77"/>
      <c r="J30" s="77"/>
      <c r="K30" s="78"/>
      <c r="L30" s="3"/>
      <c r="M30" s="3">
        <v>50</v>
      </c>
      <c r="N30" s="3">
        <v>1590000</v>
      </c>
      <c r="O30" s="3"/>
      <c r="P30" s="16">
        <v>50000</v>
      </c>
      <c r="Q30" s="3"/>
      <c r="R30" s="3"/>
      <c r="S30" s="3"/>
      <c r="T30" s="3"/>
      <c r="U30" s="3"/>
      <c r="V30" s="3"/>
      <c r="W30" s="3"/>
      <c r="X30" s="3"/>
      <c r="Y30" s="3"/>
      <c r="Z30" s="3"/>
    </row>
    <row r="31" spans="1:26" ht="15.75" customHeight="1" thickTop="1" thickBot="1">
      <c r="A31" s="3"/>
      <c r="B31" s="76"/>
      <c r="C31" s="77"/>
      <c r="D31" s="77"/>
      <c r="E31" s="77"/>
      <c r="F31" s="77"/>
      <c r="G31" s="77"/>
      <c r="H31" s="77"/>
      <c r="I31" s="77"/>
      <c r="J31" s="77"/>
      <c r="K31" s="78"/>
      <c r="L31" s="3"/>
      <c r="M31" s="3">
        <v>90</v>
      </c>
      <c r="N31" s="3">
        <v>2826000</v>
      </c>
      <c r="O31" s="3"/>
      <c r="P31" s="16">
        <v>90000</v>
      </c>
      <c r="Q31" s="3"/>
      <c r="R31" s="3"/>
      <c r="S31" s="3"/>
      <c r="T31" s="3"/>
      <c r="U31" s="3"/>
      <c r="V31" s="3"/>
      <c r="W31" s="3"/>
      <c r="X31" s="3"/>
      <c r="Y31" s="3"/>
      <c r="Z31" s="3"/>
    </row>
    <row r="32" spans="1:26" ht="15.75" customHeight="1" thickTop="1" thickBot="1">
      <c r="A32" s="3"/>
      <c r="B32" s="76"/>
      <c r="C32" s="77"/>
      <c r="D32" s="77"/>
      <c r="E32" s="77"/>
      <c r="F32" s="77"/>
      <c r="G32" s="77"/>
      <c r="H32" s="77"/>
      <c r="I32" s="77"/>
      <c r="J32" s="77"/>
      <c r="K32" s="78"/>
      <c r="L32" s="3"/>
      <c r="M32" s="3">
        <v>120</v>
      </c>
      <c r="N32" s="3">
        <v>4770000</v>
      </c>
      <c r="O32" s="3"/>
      <c r="P32" s="16">
        <v>150000</v>
      </c>
      <c r="Q32" s="3"/>
      <c r="R32" s="3"/>
      <c r="S32" s="3"/>
      <c r="T32" s="3"/>
      <c r="U32" s="3"/>
      <c r="V32" s="3"/>
      <c r="W32" s="3"/>
      <c r="X32" s="3"/>
      <c r="Y32" s="3"/>
      <c r="Z32" s="3"/>
    </row>
    <row r="33" spans="1:26" ht="15.75" customHeight="1" thickTop="1">
      <c r="A33" s="3"/>
      <c r="B33" s="76"/>
      <c r="C33" s="77"/>
      <c r="D33" s="77"/>
      <c r="E33" s="77"/>
      <c r="F33" s="77"/>
      <c r="G33" s="77"/>
      <c r="H33" s="77"/>
      <c r="I33" s="77"/>
      <c r="J33" s="77"/>
      <c r="K33" s="78"/>
      <c r="L33" s="3"/>
      <c r="M33" s="3"/>
      <c r="N33" s="3"/>
      <c r="O33" s="3"/>
      <c r="P33" s="3"/>
      <c r="Q33" s="3"/>
      <c r="R33" s="3"/>
      <c r="S33" s="3"/>
      <c r="T33" s="3"/>
      <c r="U33" s="3"/>
      <c r="V33" s="3"/>
      <c r="W33" s="3"/>
      <c r="X33" s="3"/>
      <c r="Y33" s="3"/>
      <c r="Z33" s="3"/>
    </row>
    <row r="34" spans="1:26" ht="15.75" customHeight="1">
      <c r="A34" s="3"/>
      <c r="B34" s="76"/>
      <c r="C34" s="77"/>
      <c r="D34" s="77"/>
      <c r="E34" s="77"/>
      <c r="F34" s="77"/>
      <c r="G34" s="77"/>
      <c r="H34" s="77"/>
      <c r="I34" s="77"/>
      <c r="J34" s="77"/>
      <c r="K34" s="78"/>
      <c r="L34" s="3"/>
      <c r="M34" s="3"/>
      <c r="N34" s="3"/>
      <c r="O34" s="3"/>
      <c r="P34" s="3"/>
      <c r="Q34" s="3"/>
      <c r="R34" s="3"/>
      <c r="S34" s="3"/>
      <c r="T34" s="3"/>
      <c r="U34" s="3"/>
      <c r="V34" s="3"/>
      <c r="W34" s="3"/>
      <c r="X34" s="3"/>
      <c r="Y34" s="3"/>
      <c r="Z34" s="3"/>
    </row>
    <row r="35" spans="1:26" ht="15.75" customHeight="1">
      <c r="A35" s="3"/>
      <c r="B35" s="76"/>
      <c r="C35" s="77"/>
      <c r="D35" s="77"/>
      <c r="E35" s="77"/>
      <c r="F35" s="77"/>
      <c r="G35" s="77"/>
      <c r="H35" s="77"/>
      <c r="I35" s="77"/>
      <c r="J35" s="77"/>
      <c r="K35" s="78"/>
      <c r="L35" s="3"/>
      <c r="M35" s="3"/>
      <c r="N35" s="3"/>
      <c r="O35" s="3"/>
      <c r="P35" s="3"/>
      <c r="Q35" s="3"/>
      <c r="R35" s="3"/>
      <c r="S35" s="3"/>
      <c r="T35" s="3"/>
      <c r="U35" s="3"/>
      <c r="V35" s="3"/>
      <c r="W35" s="3"/>
      <c r="X35" s="3"/>
      <c r="Y35" s="3"/>
      <c r="Z35" s="3"/>
    </row>
    <row r="36" spans="1:26" ht="15.75" customHeight="1">
      <c r="A36" s="3"/>
      <c r="B36" s="76"/>
      <c r="C36" s="77"/>
      <c r="D36" s="77"/>
      <c r="E36" s="77"/>
      <c r="F36" s="77"/>
      <c r="G36" s="77"/>
      <c r="H36" s="77"/>
      <c r="I36" s="77"/>
      <c r="J36" s="77"/>
      <c r="K36" s="78"/>
      <c r="L36" s="3"/>
      <c r="M36" s="3"/>
      <c r="N36" s="3"/>
      <c r="O36" s="3"/>
      <c r="P36" s="3"/>
      <c r="Q36" s="3"/>
      <c r="R36" s="3"/>
      <c r="S36" s="3"/>
      <c r="T36" s="3"/>
      <c r="U36" s="3"/>
      <c r="V36" s="3"/>
      <c r="W36" s="3"/>
      <c r="X36" s="3"/>
      <c r="Y36" s="3"/>
      <c r="Z36" s="3"/>
    </row>
    <row r="37" spans="1:26" ht="15.75" customHeight="1">
      <c r="A37" s="3"/>
      <c r="B37" s="76"/>
      <c r="C37" s="77"/>
      <c r="D37" s="77"/>
      <c r="E37" s="77"/>
      <c r="F37" s="77"/>
      <c r="G37" s="77"/>
      <c r="H37" s="77"/>
      <c r="I37" s="77"/>
      <c r="J37" s="77"/>
      <c r="K37" s="78"/>
      <c r="L37" s="3"/>
      <c r="M37" s="3"/>
      <c r="N37" s="3"/>
      <c r="O37" s="3"/>
      <c r="P37" s="3"/>
      <c r="Q37" s="3"/>
      <c r="R37" s="3"/>
      <c r="S37" s="3"/>
      <c r="T37" s="3"/>
      <c r="U37" s="3"/>
      <c r="V37" s="3"/>
      <c r="W37" s="3"/>
      <c r="X37" s="3"/>
      <c r="Y37" s="3"/>
      <c r="Z37" s="3"/>
    </row>
    <row r="38" spans="1:26" ht="15.75" customHeight="1">
      <c r="A38" s="3"/>
      <c r="B38" s="76"/>
      <c r="C38" s="77"/>
      <c r="D38" s="77"/>
      <c r="E38" s="77"/>
      <c r="F38" s="77"/>
      <c r="G38" s="77"/>
      <c r="H38" s="77"/>
      <c r="I38" s="77"/>
      <c r="J38" s="77"/>
      <c r="K38" s="78"/>
      <c r="L38" s="3"/>
      <c r="M38" s="3"/>
      <c r="N38" s="3"/>
      <c r="O38" s="3"/>
      <c r="P38" s="3"/>
      <c r="Q38" s="3"/>
      <c r="R38" s="3"/>
      <c r="S38" s="3"/>
      <c r="T38" s="3"/>
      <c r="U38" s="3"/>
      <c r="V38" s="3"/>
      <c r="W38" s="3"/>
      <c r="X38" s="3"/>
      <c r="Y38" s="3"/>
      <c r="Z38" s="3"/>
    </row>
    <row r="39" spans="1:26" ht="15.75" customHeight="1">
      <c r="A39" s="3"/>
      <c r="B39" s="76"/>
      <c r="C39" s="77"/>
      <c r="D39" s="77"/>
      <c r="E39" s="77"/>
      <c r="F39" s="77"/>
      <c r="G39" s="77"/>
      <c r="H39" s="77"/>
      <c r="I39" s="77"/>
      <c r="J39" s="77"/>
      <c r="K39" s="78"/>
      <c r="L39" s="3"/>
      <c r="M39" s="3"/>
      <c r="N39" s="3"/>
      <c r="O39" s="3"/>
      <c r="P39" s="3"/>
      <c r="Q39" s="3"/>
      <c r="R39" s="3"/>
      <c r="S39" s="3"/>
      <c r="T39" s="3"/>
      <c r="U39" s="3"/>
      <c r="V39" s="3"/>
      <c r="W39" s="3"/>
      <c r="X39" s="3"/>
      <c r="Y39" s="3"/>
      <c r="Z39" s="3"/>
    </row>
    <row r="40" spans="1:26" ht="15.75" customHeight="1">
      <c r="A40" s="3"/>
      <c r="B40" s="76"/>
      <c r="C40" s="77"/>
      <c r="D40" s="77"/>
      <c r="E40" s="77"/>
      <c r="F40" s="77"/>
      <c r="G40" s="77"/>
      <c r="H40" s="77"/>
      <c r="I40" s="77"/>
      <c r="J40" s="77"/>
      <c r="K40" s="78"/>
      <c r="L40" s="3"/>
      <c r="M40" s="3"/>
      <c r="N40" s="3"/>
      <c r="O40" s="3"/>
      <c r="P40" s="3"/>
      <c r="Q40" s="3"/>
      <c r="R40" s="3"/>
      <c r="S40" s="3"/>
      <c r="T40" s="3"/>
      <c r="U40" s="3"/>
      <c r="V40" s="3"/>
      <c r="W40" s="3"/>
      <c r="X40" s="3"/>
      <c r="Y40" s="3"/>
      <c r="Z40" s="3"/>
    </row>
    <row r="41" spans="1:26" ht="15.75" customHeight="1">
      <c r="A41" s="3"/>
      <c r="B41" s="76"/>
      <c r="C41" s="77"/>
      <c r="D41" s="77"/>
      <c r="E41" s="77"/>
      <c r="F41" s="77"/>
      <c r="G41" s="77"/>
      <c r="H41" s="77"/>
      <c r="I41" s="77"/>
      <c r="J41" s="77"/>
      <c r="K41" s="78"/>
      <c r="L41" s="3"/>
      <c r="M41" s="3"/>
      <c r="N41" s="3"/>
      <c r="O41" s="3"/>
      <c r="P41" s="3"/>
      <c r="Q41" s="3"/>
      <c r="R41" s="3"/>
      <c r="S41" s="3"/>
      <c r="T41" s="3"/>
      <c r="U41" s="3"/>
      <c r="V41" s="3"/>
      <c r="W41" s="3"/>
      <c r="X41" s="3"/>
      <c r="Y41" s="3"/>
      <c r="Z41" s="3"/>
    </row>
    <row r="42" spans="1:26" ht="15.75" customHeight="1">
      <c r="A42" s="3"/>
      <c r="B42" s="76"/>
      <c r="C42" s="77"/>
      <c r="D42" s="77"/>
      <c r="E42" s="77"/>
      <c r="F42" s="77"/>
      <c r="G42" s="77"/>
      <c r="H42" s="77"/>
      <c r="I42" s="77"/>
      <c r="J42" s="77"/>
      <c r="K42" s="78"/>
      <c r="L42" s="3"/>
      <c r="M42" s="3"/>
      <c r="N42" s="3"/>
      <c r="O42" s="3"/>
      <c r="P42" s="3"/>
      <c r="Q42" s="3"/>
      <c r="R42" s="3"/>
      <c r="S42" s="3"/>
      <c r="T42" s="3"/>
      <c r="U42" s="3"/>
      <c r="V42" s="3"/>
      <c r="W42" s="3"/>
      <c r="X42" s="3"/>
      <c r="Y42" s="3"/>
      <c r="Z42" s="3"/>
    </row>
    <row r="43" spans="1:26" ht="15.75" customHeight="1">
      <c r="A43" s="3"/>
      <c r="B43" s="76"/>
      <c r="C43" s="77"/>
      <c r="D43" s="77"/>
      <c r="E43" s="77"/>
      <c r="F43" s="77"/>
      <c r="G43" s="77"/>
      <c r="H43" s="77"/>
      <c r="I43" s="77"/>
      <c r="J43" s="77"/>
      <c r="K43" s="78"/>
      <c r="L43" s="3"/>
      <c r="M43" s="3"/>
      <c r="N43" s="3"/>
      <c r="O43" s="3"/>
      <c r="P43" s="3"/>
      <c r="Q43" s="3"/>
      <c r="R43" s="3"/>
      <c r="S43" s="3"/>
      <c r="T43" s="3"/>
      <c r="U43" s="3"/>
      <c r="V43" s="3"/>
      <c r="W43" s="3"/>
      <c r="X43" s="3"/>
      <c r="Y43" s="3"/>
      <c r="Z43" s="3"/>
    </row>
    <row r="44" spans="1:26" ht="15.75" customHeight="1">
      <c r="A44" s="3"/>
      <c r="B44" s="76"/>
      <c r="C44" s="77"/>
      <c r="D44" s="77"/>
      <c r="E44" s="77"/>
      <c r="F44" s="77"/>
      <c r="G44" s="77"/>
      <c r="H44" s="77"/>
      <c r="I44" s="77"/>
      <c r="J44" s="77"/>
      <c r="K44" s="78"/>
      <c r="L44" s="3"/>
      <c r="M44" s="3"/>
      <c r="N44" s="3"/>
      <c r="O44" s="3"/>
      <c r="P44" s="3"/>
      <c r="Q44" s="3"/>
      <c r="R44" s="3"/>
      <c r="S44" s="3"/>
      <c r="T44" s="3"/>
      <c r="U44" s="3"/>
      <c r="V44" s="3"/>
      <c r="W44" s="3"/>
      <c r="X44" s="3"/>
      <c r="Y44" s="3"/>
      <c r="Z44" s="3"/>
    </row>
    <row r="45" spans="1:26" ht="15.75" customHeight="1">
      <c r="A45" s="3"/>
      <c r="B45" s="76"/>
      <c r="C45" s="77"/>
      <c r="D45" s="77"/>
      <c r="E45" s="77"/>
      <c r="F45" s="77"/>
      <c r="G45" s="77"/>
      <c r="H45" s="77"/>
      <c r="I45" s="77"/>
      <c r="J45" s="77"/>
      <c r="K45" s="78"/>
      <c r="L45" s="3"/>
      <c r="M45" s="3"/>
      <c r="N45" s="3"/>
      <c r="O45" s="3"/>
      <c r="P45" s="3"/>
      <c r="Q45" s="3"/>
      <c r="R45" s="3"/>
      <c r="S45" s="3"/>
      <c r="T45" s="3"/>
      <c r="U45" s="3"/>
      <c r="V45" s="3"/>
      <c r="W45" s="3"/>
      <c r="X45" s="3"/>
      <c r="Y45" s="3"/>
      <c r="Z45" s="3"/>
    </row>
    <row r="46" spans="1:26" ht="15.75" customHeight="1">
      <c r="A46" s="3"/>
      <c r="B46" s="76"/>
      <c r="C46" s="77"/>
      <c r="D46" s="77"/>
      <c r="E46" s="77"/>
      <c r="F46" s="77"/>
      <c r="G46" s="77"/>
      <c r="H46" s="77"/>
      <c r="I46" s="77"/>
      <c r="J46" s="77"/>
      <c r="K46" s="78"/>
      <c r="L46" s="3"/>
      <c r="M46" s="3"/>
      <c r="N46" s="3"/>
      <c r="O46" s="3"/>
      <c r="P46" s="3"/>
      <c r="Q46" s="3"/>
      <c r="R46" s="3"/>
      <c r="S46" s="3"/>
      <c r="T46" s="3"/>
      <c r="U46" s="3"/>
      <c r="V46" s="3"/>
      <c r="W46" s="3"/>
      <c r="X46" s="3"/>
      <c r="Y46" s="3"/>
      <c r="Z46" s="3"/>
    </row>
    <row r="47" spans="1:26" ht="15.75" customHeight="1" thickBot="1">
      <c r="A47" s="3"/>
      <c r="B47" s="79"/>
      <c r="C47" s="80"/>
      <c r="D47" s="80"/>
      <c r="E47" s="80"/>
      <c r="F47" s="80"/>
      <c r="G47" s="80"/>
      <c r="H47" s="80"/>
      <c r="I47" s="80"/>
      <c r="J47" s="80"/>
      <c r="K47" s="81"/>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2">
    <mergeCell ref="B28:K47"/>
    <mergeCell ref="A1:B1"/>
    <mergeCell ref="F1:N1"/>
    <mergeCell ref="F2:H2"/>
    <mergeCell ref="F3:H3"/>
    <mergeCell ref="G4:H4"/>
    <mergeCell ref="G5:H5"/>
    <mergeCell ref="F6:H6"/>
    <mergeCell ref="F14:H14"/>
    <mergeCell ref="G15:H15"/>
    <mergeCell ref="G16:H16"/>
    <mergeCell ref="F17:H17"/>
    <mergeCell ref="G18:H18"/>
    <mergeCell ref="G19:H19"/>
    <mergeCell ref="F20:H20"/>
    <mergeCell ref="G7:H7"/>
    <mergeCell ref="G8:H8"/>
    <mergeCell ref="G9:H9"/>
    <mergeCell ref="F10:H10"/>
    <mergeCell ref="G11:H11"/>
    <mergeCell ref="G12:H12"/>
    <mergeCell ref="G13:H1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2D91-1E45-420F-B3C0-68ECE44BF1F4}">
  <dimension ref="A1:Z1000"/>
  <sheetViews>
    <sheetView topLeftCell="A8" zoomScale="85" zoomScaleNormal="85" workbookViewId="0">
      <selection activeCell="D26" sqref="D26"/>
    </sheetView>
  </sheetViews>
  <sheetFormatPr baseColWidth="10" defaultColWidth="14.42578125" defaultRowHeight="15" customHeight="1"/>
  <cols>
    <col min="1" max="1" width="30.28515625" customWidth="1"/>
    <col min="2" max="2" width="29.42578125" customWidth="1"/>
    <col min="3" max="3" width="3.140625" customWidth="1"/>
    <col min="4" max="4" width="19.42578125" customWidth="1"/>
    <col min="5" max="5" width="3.42578125" customWidth="1"/>
    <col min="6" max="7" width="11.42578125" customWidth="1"/>
    <col min="8" max="8" width="27.85546875" customWidth="1"/>
    <col min="9" max="12" width="18.42578125" customWidth="1"/>
    <col min="13" max="13" width="19.85546875" customWidth="1"/>
    <col min="14" max="14" width="20.42578125" customWidth="1"/>
    <col min="15" max="15" width="10.7109375" customWidth="1"/>
    <col min="16" max="16" width="16.5703125" customWidth="1"/>
    <col min="17" max="26" width="10.7109375" customWidth="1"/>
  </cols>
  <sheetData>
    <row r="1" spans="1:26" ht="65.25" thickTop="1" thickBot="1">
      <c r="A1" s="65" t="s">
        <v>0</v>
      </c>
      <c r="B1" s="60"/>
      <c r="C1" s="1"/>
      <c r="D1" s="2" t="s">
        <v>1</v>
      </c>
      <c r="E1" s="3"/>
      <c r="F1" s="66" t="s">
        <v>2</v>
      </c>
      <c r="G1" s="53"/>
      <c r="H1" s="53"/>
      <c r="I1" s="53"/>
      <c r="J1" s="53"/>
      <c r="K1" s="53"/>
      <c r="L1" s="53"/>
      <c r="M1" s="53"/>
      <c r="N1" s="54"/>
      <c r="O1" s="3"/>
      <c r="P1" s="3"/>
      <c r="Q1" s="3"/>
      <c r="R1" s="3"/>
      <c r="S1" s="3"/>
      <c r="T1" s="3"/>
      <c r="U1" s="3"/>
      <c r="V1" s="3"/>
      <c r="W1" s="3"/>
      <c r="X1" s="3"/>
      <c r="Y1" s="3"/>
      <c r="Z1" s="3"/>
    </row>
    <row r="2" spans="1:26" ht="30" thickTop="1" thickBot="1">
      <c r="A2" s="4" t="s">
        <v>3</v>
      </c>
      <c r="B2" s="4" t="s">
        <v>4</v>
      </c>
      <c r="C2" s="3"/>
      <c r="D2" s="5">
        <f>+IRR(B3:B8,0.2)</f>
        <v>2.0743274643647172</v>
      </c>
      <c r="E2" s="3"/>
      <c r="F2" s="67" t="s">
        <v>5</v>
      </c>
      <c r="G2" s="53"/>
      <c r="H2" s="62"/>
      <c r="I2" s="6">
        <v>0</v>
      </c>
      <c r="J2" s="7">
        <v>1</v>
      </c>
      <c r="K2" s="8">
        <v>2</v>
      </c>
      <c r="L2" s="7">
        <v>3</v>
      </c>
      <c r="M2" s="7">
        <v>4</v>
      </c>
      <c r="N2" s="9">
        <v>5</v>
      </c>
      <c r="O2" s="3"/>
      <c r="P2" s="3"/>
      <c r="Q2" s="3"/>
      <c r="R2" s="3"/>
      <c r="S2" s="3"/>
      <c r="T2" s="3"/>
      <c r="U2" s="3"/>
      <c r="V2" s="3"/>
      <c r="W2" s="3"/>
      <c r="X2" s="3"/>
      <c r="Y2" s="3"/>
      <c r="Z2" s="3"/>
    </row>
    <row r="3" spans="1:26" ht="25.5" thickTop="1" thickBot="1">
      <c r="A3" s="10">
        <v>0</v>
      </c>
      <c r="B3" s="11">
        <f>+I20</f>
        <v>-889400</v>
      </c>
      <c r="C3" s="3"/>
      <c r="D3" s="3"/>
      <c r="E3" s="3"/>
      <c r="F3" s="68" t="s">
        <v>6</v>
      </c>
      <c r="G3" s="53"/>
      <c r="H3" s="54"/>
      <c r="I3" s="12"/>
      <c r="J3" s="13">
        <f t="shared" ref="J3:N3" si="0">+SUM(J4:J5)</f>
        <v>2826000</v>
      </c>
      <c r="K3" s="13">
        <f t="shared" si="0"/>
        <v>2826000</v>
      </c>
      <c r="L3" s="13">
        <f t="shared" si="0"/>
        <v>3975000</v>
      </c>
      <c r="M3" s="13">
        <f t="shared" si="0"/>
        <v>3975000</v>
      </c>
      <c r="N3" s="13">
        <f t="shared" si="0"/>
        <v>3975000</v>
      </c>
      <c r="O3" s="3"/>
      <c r="P3" s="3"/>
      <c r="Q3" s="3"/>
      <c r="R3" s="3"/>
      <c r="S3" s="3"/>
      <c r="T3" s="3"/>
      <c r="U3" s="3"/>
      <c r="V3" s="3"/>
      <c r="W3" s="3"/>
      <c r="X3" s="3"/>
      <c r="Y3" s="3"/>
      <c r="Z3" s="3"/>
    </row>
    <row r="4" spans="1:26" ht="25.5" thickTop="1" thickBot="1">
      <c r="A4" s="10">
        <v>1</v>
      </c>
      <c r="B4" s="11">
        <f>+J20</f>
        <v>1777500</v>
      </c>
      <c r="C4" s="3"/>
      <c r="D4" s="3"/>
      <c r="E4" s="3"/>
      <c r="F4" s="14" t="s">
        <v>7</v>
      </c>
      <c r="G4" s="61" t="s">
        <v>8</v>
      </c>
      <c r="H4" s="62"/>
      <c r="I4" s="15"/>
      <c r="J4" s="16">
        <v>0</v>
      </c>
      <c r="K4" s="17">
        <v>0</v>
      </c>
      <c r="L4" s="16">
        <v>0</v>
      </c>
      <c r="M4" s="16">
        <v>0</v>
      </c>
      <c r="N4" s="18">
        <v>0</v>
      </c>
      <c r="O4" s="3"/>
      <c r="P4" s="3"/>
      <c r="Q4" s="3"/>
      <c r="R4" s="3"/>
      <c r="S4" s="3"/>
      <c r="T4" s="3"/>
      <c r="U4" s="3"/>
      <c r="V4" s="3"/>
      <c r="W4" s="3"/>
      <c r="X4" s="3"/>
      <c r="Y4" s="3"/>
      <c r="Z4" s="3"/>
    </row>
    <row r="5" spans="1:26" ht="25.5" thickTop="1" thickBot="1">
      <c r="A5" s="10">
        <v>2</v>
      </c>
      <c r="B5" s="11">
        <f>+K20</f>
        <v>1777200</v>
      </c>
      <c r="C5" s="3"/>
      <c r="D5" s="3"/>
      <c r="E5" s="3"/>
      <c r="F5" s="19" t="s">
        <v>7</v>
      </c>
      <c r="G5" s="55" t="s">
        <v>9</v>
      </c>
      <c r="H5" s="56"/>
      <c r="I5" s="20"/>
      <c r="J5" s="21">
        <v>2826000</v>
      </c>
      <c r="K5" s="22">
        <v>2826000</v>
      </c>
      <c r="L5" s="21">
        <v>3975000</v>
      </c>
      <c r="M5" s="21">
        <v>3975000</v>
      </c>
      <c r="N5" s="23">
        <v>3975000</v>
      </c>
      <c r="O5" s="3"/>
      <c r="P5" s="3"/>
      <c r="Q5" s="3"/>
      <c r="R5" s="3"/>
      <c r="S5" s="3"/>
      <c r="T5" s="3"/>
      <c r="U5" s="3"/>
      <c r="V5" s="3"/>
      <c r="W5" s="3"/>
      <c r="X5" s="3"/>
      <c r="Y5" s="3"/>
      <c r="Z5" s="3"/>
    </row>
    <row r="6" spans="1:26" ht="25.5" thickTop="1" thickBot="1">
      <c r="A6" s="10">
        <v>3</v>
      </c>
      <c r="B6" s="11">
        <f>+L20</f>
        <v>2501300</v>
      </c>
      <c r="C6" s="3"/>
      <c r="D6" s="3"/>
      <c r="E6" s="3"/>
      <c r="F6" s="63" t="s">
        <v>10</v>
      </c>
      <c r="G6" s="53"/>
      <c r="H6" s="54"/>
      <c r="I6" s="12"/>
      <c r="J6" s="13">
        <f t="shared" ref="J6:N6" si="1">+SUM(J7:J9)</f>
        <v>91000</v>
      </c>
      <c r="K6" s="13">
        <f t="shared" si="1"/>
        <v>91000</v>
      </c>
      <c r="L6" s="13">
        <f t="shared" si="1"/>
        <v>126000</v>
      </c>
      <c r="M6" s="13">
        <f t="shared" si="1"/>
        <v>126000</v>
      </c>
      <c r="N6" s="13">
        <f t="shared" si="1"/>
        <v>126000</v>
      </c>
      <c r="O6" s="3"/>
      <c r="P6" s="3"/>
      <c r="Q6" s="3"/>
      <c r="R6" s="3"/>
      <c r="S6" s="3"/>
      <c r="T6" s="3"/>
      <c r="U6" s="3"/>
      <c r="V6" s="3"/>
      <c r="W6" s="3"/>
      <c r="X6" s="3"/>
      <c r="Y6" s="3"/>
      <c r="Z6" s="3"/>
    </row>
    <row r="7" spans="1:26" ht="27.75" thickTop="1" thickBot="1">
      <c r="A7" s="10">
        <v>4</v>
      </c>
      <c r="B7" s="11">
        <f>+M20</f>
        <v>2501300</v>
      </c>
      <c r="C7" s="3"/>
      <c r="D7" s="3"/>
      <c r="E7" s="3"/>
      <c r="F7" s="24" t="s">
        <v>11</v>
      </c>
      <c r="G7" s="61" t="s">
        <v>12</v>
      </c>
      <c r="H7" s="62"/>
      <c r="I7" s="15"/>
      <c r="J7" s="16">
        <v>90000</v>
      </c>
      <c r="K7" s="16">
        <v>90000</v>
      </c>
      <c r="L7" s="16">
        <v>125000</v>
      </c>
      <c r="M7" s="16">
        <v>125000</v>
      </c>
      <c r="N7" s="16">
        <v>125000</v>
      </c>
      <c r="O7" s="3"/>
      <c r="P7" s="3"/>
      <c r="Q7" s="3"/>
      <c r="R7" s="3"/>
      <c r="S7" s="3"/>
      <c r="T7" s="3"/>
      <c r="U7" s="3"/>
      <c r="V7" s="3"/>
      <c r="W7" s="3"/>
      <c r="X7" s="3"/>
      <c r="Y7" s="3"/>
      <c r="Z7" s="3"/>
    </row>
    <row r="8" spans="1:26" ht="27.75" thickTop="1" thickBot="1">
      <c r="A8" s="10">
        <v>5</v>
      </c>
      <c r="B8" s="11">
        <f>+N20</f>
        <v>2501300</v>
      </c>
      <c r="C8" s="3"/>
      <c r="D8" s="3"/>
      <c r="E8" s="3"/>
      <c r="F8" s="24" t="s">
        <v>11</v>
      </c>
      <c r="G8" s="61" t="s">
        <v>13</v>
      </c>
      <c r="H8" s="62"/>
      <c r="I8" s="15"/>
      <c r="J8" s="16">
        <v>0</v>
      </c>
      <c r="K8" s="16">
        <v>0</v>
      </c>
      <c r="L8" s="16">
        <v>0</v>
      </c>
      <c r="M8" s="16">
        <v>0</v>
      </c>
      <c r="N8" s="16">
        <v>0</v>
      </c>
      <c r="O8" s="3"/>
      <c r="P8" s="3"/>
      <c r="Q8" s="3"/>
      <c r="R8" s="3"/>
      <c r="S8" s="3"/>
      <c r="T8" s="3"/>
      <c r="U8" s="3"/>
      <c r="V8" s="3"/>
      <c r="W8" s="3"/>
      <c r="X8" s="3"/>
      <c r="Y8" s="3"/>
      <c r="Z8" s="3"/>
    </row>
    <row r="9" spans="1:26" ht="39.75" customHeight="1" thickTop="1" thickBot="1">
      <c r="A9" s="25" t="s">
        <v>14</v>
      </c>
      <c r="B9" s="26">
        <f>+B15</f>
        <v>2.06</v>
      </c>
      <c r="C9" s="3"/>
      <c r="D9" s="3"/>
      <c r="E9" s="3"/>
      <c r="F9" s="24" t="s">
        <v>11</v>
      </c>
      <c r="G9" s="61" t="s">
        <v>15</v>
      </c>
      <c r="H9" s="62"/>
      <c r="I9" s="15"/>
      <c r="J9" s="16">
        <v>1000</v>
      </c>
      <c r="K9" s="16">
        <v>1000</v>
      </c>
      <c r="L9" s="16">
        <v>1000</v>
      </c>
      <c r="M9" s="16">
        <v>1000</v>
      </c>
      <c r="N9" s="16">
        <v>1000</v>
      </c>
      <c r="O9" s="3"/>
      <c r="P9" s="3"/>
      <c r="Q9" s="3"/>
      <c r="R9" s="3"/>
      <c r="S9" s="3"/>
      <c r="T9" s="3"/>
      <c r="U9" s="3"/>
      <c r="V9" s="3"/>
      <c r="W9" s="3"/>
      <c r="X9" s="3"/>
      <c r="Y9" s="3"/>
      <c r="Z9" s="3"/>
    </row>
    <row r="10" spans="1:26" ht="29.25" customHeight="1" thickTop="1" thickBot="1">
      <c r="A10" s="27" t="s">
        <v>16</v>
      </c>
      <c r="B10" s="28">
        <f t="array" ref="B10">NPV(B9,B3,B4:B8)</f>
        <v>2101.3810171770415</v>
      </c>
      <c r="C10" s="29"/>
      <c r="D10" s="29"/>
      <c r="E10" s="29"/>
      <c r="F10" s="63" t="s">
        <v>17</v>
      </c>
      <c r="G10" s="53"/>
      <c r="H10" s="54"/>
      <c r="I10" s="12"/>
      <c r="J10" s="13">
        <f t="shared" ref="J10:N10" si="2">+J3-J6</f>
        <v>2735000</v>
      </c>
      <c r="K10" s="13">
        <f t="shared" si="2"/>
        <v>2735000</v>
      </c>
      <c r="L10" s="13">
        <f t="shared" si="2"/>
        <v>3849000</v>
      </c>
      <c r="M10" s="13">
        <f t="shared" si="2"/>
        <v>3849000</v>
      </c>
      <c r="N10" s="13">
        <f t="shared" si="2"/>
        <v>3849000</v>
      </c>
      <c r="O10" s="29"/>
      <c r="P10" s="29"/>
      <c r="Q10" s="29"/>
      <c r="R10" s="29"/>
      <c r="S10" s="29"/>
      <c r="T10" s="29"/>
      <c r="U10" s="29"/>
      <c r="V10" s="29"/>
      <c r="W10" s="29"/>
      <c r="X10" s="29"/>
      <c r="Y10" s="29"/>
      <c r="Z10" s="29"/>
    </row>
    <row r="11" spans="1:26" ht="24.75" customHeight="1" thickTop="1" thickBot="1">
      <c r="A11" s="3"/>
      <c r="B11" s="3"/>
      <c r="C11" s="3"/>
      <c r="D11" s="3"/>
      <c r="E11" s="3"/>
      <c r="F11" s="24" t="s">
        <v>11</v>
      </c>
      <c r="G11" s="61" t="s">
        <v>18</v>
      </c>
      <c r="H11" s="62"/>
      <c r="I11" s="15"/>
      <c r="J11" s="16">
        <v>2000</v>
      </c>
      <c r="K11" s="16">
        <v>2000</v>
      </c>
      <c r="L11" s="16">
        <v>2000</v>
      </c>
      <c r="M11" s="16">
        <v>2000</v>
      </c>
      <c r="N11" s="16">
        <v>2000</v>
      </c>
      <c r="O11" s="3"/>
      <c r="P11" s="3"/>
      <c r="Q11" s="3"/>
      <c r="R11" s="3"/>
      <c r="S11" s="3"/>
      <c r="T11" s="3"/>
      <c r="U11" s="3"/>
      <c r="V11" s="3"/>
      <c r="W11" s="3"/>
      <c r="X11" s="3"/>
      <c r="Y11" s="3"/>
      <c r="Z11" s="3"/>
    </row>
    <row r="12" spans="1:26" ht="25.5" customHeight="1" thickTop="1" thickBot="1">
      <c r="A12" s="30" t="s">
        <v>19</v>
      </c>
      <c r="B12" s="31">
        <v>1.5</v>
      </c>
      <c r="C12" s="3"/>
      <c r="D12" s="3"/>
      <c r="E12" s="3"/>
      <c r="F12" s="24" t="s">
        <v>11</v>
      </c>
      <c r="G12" s="55" t="s">
        <v>20</v>
      </c>
      <c r="H12" s="56"/>
      <c r="I12" s="20"/>
      <c r="J12" s="21">
        <v>5000</v>
      </c>
      <c r="K12" s="21">
        <v>5000</v>
      </c>
      <c r="L12" s="21">
        <v>5000</v>
      </c>
      <c r="M12" s="21">
        <v>5000</v>
      </c>
      <c r="N12" s="21">
        <v>5000</v>
      </c>
      <c r="O12" s="3"/>
      <c r="P12" s="3"/>
      <c r="Q12" s="3"/>
      <c r="R12" s="3"/>
      <c r="S12" s="3"/>
      <c r="T12" s="3"/>
      <c r="U12" s="3"/>
      <c r="V12" s="3"/>
      <c r="W12" s="3"/>
      <c r="X12" s="3"/>
      <c r="Y12" s="3"/>
      <c r="Z12" s="3"/>
    </row>
    <row r="13" spans="1:26" ht="27.75" thickTop="1" thickBot="1">
      <c r="A13" s="30" t="s">
        <v>21</v>
      </c>
      <c r="B13" s="31">
        <v>0.26</v>
      </c>
      <c r="C13" s="3"/>
      <c r="D13" s="3"/>
      <c r="E13" s="3"/>
      <c r="F13" s="24" t="s">
        <v>11</v>
      </c>
      <c r="G13" s="64" t="s">
        <v>22</v>
      </c>
      <c r="H13" s="54"/>
      <c r="I13" s="15"/>
      <c r="J13" s="16">
        <v>20000</v>
      </c>
      <c r="K13" s="16">
        <v>20000</v>
      </c>
      <c r="L13" s="16">
        <v>20000</v>
      </c>
      <c r="M13" s="16">
        <v>20000</v>
      </c>
      <c r="N13" s="16">
        <v>20000</v>
      </c>
      <c r="O13" s="3"/>
      <c r="P13" s="3"/>
      <c r="Q13" s="3"/>
      <c r="R13" s="3"/>
      <c r="S13" s="3"/>
      <c r="T13" s="3"/>
      <c r="U13" s="3"/>
      <c r="V13" s="3"/>
      <c r="W13" s="3"/>
      <c r="X13" s="3"/>
      <c r="Y13" s="3"/>
      <c r="Z13" s="3"/>
    </row>
    <row r="14" spans="1:26" ht="25.5" thickTop="1" thickBot="1">
      <c r="A14" s="30" t="s">
        <v>23</v>
      </c>
      <c r="B14" s="31">
        <v>0.3</v>
      </c>
      <c r="C14" s="3"/>
      <c r="D14" s="3"/>
      <c r="E14" s="3"/>
      <c r="F14" s="52" t="s">
        <v>24</v>
      </c>
      <c r="G14" s="53"/>
      <c r="H14" s="54"/>
      <c r="I14" s="12"/>
      <c r="J14" s="13">
        <f t="shared" ref="J14:N14" si="3">+J10-SUM(J11:J13)</f>
        <v>2708000</v>
      </c>
      <c r="K14" s="13">
        <f t="shared" si="3"/>
        <v>2708000</v>
      </c>
      <c r="L14" s="13">
        <f t="shared" si="3"/>
        <v>3822000</v>
      </c>
      <c r="M14" s="13">
        <f t="shared" si="3"/>
        <v>3822000</v>
      </c>
      <c r="N14" s="13">
        <f t="shared" si="3"/>
        <v>3822000</v>
      </c>
      <c r="O14" s="3"/>
      <c r="P14" s="3"/>
      <c r="Q14" s="3"/>
      <c r="R14" s="3"/>
      <c r="S14" s="3"/>
      <c r="T14" s="3"/>
      <c r="U14" s="3"/>
      <c r="V14" s="3"/>
      <c r="W14" s="3"/>
      <c r="X14" s="3"/>
      <c r="Y14" s="3"/>
      <c r="Z14" s="3"/>
    </row>
    <row r="15" spans="1:26" ht="33" thickTop="1" thickBot="1">
      <c r="A15" s="32" t="s">
        <v>25</v>
      </c>
      <c r="B15" s="33">
        <f>SUM(B12:B14)</f>
        <v>2.06</v>
      </c>
      <c r="C15" s="3"/>
      <c r="D15" s="34"/>
      <c r="E15" s="34"/>
      <c r="F15" s="24" t="s">
        <v>11</v>
      </c>
      <c r="G15" s="55" t="s">
        <v>26</v>
      </c>
      <c r="H15" s="56"/>
      <c r="I15" s="20"/>
      <c r="J15" s="21">
        <v>2700</v>
      </c>
      <c r="K15" s="22">
        <v>3000</v>
      </c>
      <c r="L15" s="21">
        <v>3000</v>
      </c>
      <c r="M15" s="21">
        <v>3000</v>
      </c>
      <c r="N15" s="23">
        <v>3000</v>
      </c>
      <c r="O15" s="3"/>
      <c r="P15" s="3"/>
      <c r="Q15" s="3"/>
      <c r="R15" s="3"/>
      <c r="S15" s="3"/>
      <c r="T15" s="3"/>
      <c r="U15" s="3"/>
      <c r="V15" s="3"/>
      <c r="W15" s="3"/>
      <c r="X15" s="3"/>
      <c r="Y15" s="3"/>
      <c r="Z15" s="3"/>
    </row>
    <row r="16" spans="1:26" ht="27.75" thickTop="1" thickBot="1">
      <c r="A16" s="3"/>
      <c r="B16" s="3"/>
      <c r="C16" s="3"/>
      <c r="D16" s="3"/>
      <c r="E16" s="3"/>
      <c r="F16" s="24" t="s">
        <v>11</v>
      </c>
      <c r="G16" s="61" t="s">
        <v>27</v>
      </c>
      <c r="H16" s="54"/>
      <c r="I16" s="15"/>
      <c r="J16" s="35">
        <f t="shared" ref="J16:N16" si="4">+IF(J14&gt;0,J14*0.35,0)</f>
        <v>947799.99999999988</v>
      </c>
      <c r="K16" s="35">
        <f t="shared" si="4"/>
        <v>947799.99999999988</v>
      </c>
      <c r="L16" s="35">
        <f t="shared" si="4"/>
        <v>1337700</v>
      </c>
      <c r="M16" s="35">
        <f t="shared" si="4"/>
        <v>1337700</v>
      </c>
      <c r="N16" s="35">
        <f t="shared" si="4"/>
        <v>1337700</v>
      </c>
      <c r="O16" s="3"/>
      <c r="P16" s="3"/>
      <c r="Q16" s="3"/>
      <c r="R16" s="3"/>
      <c r="S16" s="3"/>
      <c r="T16" s="3"/>
      <c r="U16" s="3"/>
      <c r="V16" s="3"/>
      <c r="W16" s="3"/>
      <c r="X16" s="3"/>
      <c r="Y16" s="3"/>
      <c r="Z16" s="3"/>
    </row>
    <row r="17" spans="1:26" ht="30" thickTop="1" thickBot="1">
      <c r="A17" s="36" t="s">
        <v>28</v>
      </c>
      <c r="B17" s="5">
        <f t="array" ref="B17">-NPV(B15,J20:N20)/B3</f>
        <v>1.007229846989613</v>
      </c>
      <c r="C17" s="3"/>
      <c r="D17" s="3"/>
      <c r="E17" s="3"/>
      <c r="F17" s="52" t="s">
        <v>29</v>
      </c>
      <c r="G17" s="53"/>
      <c r="H17" s="54"/>
      <c r="I17" s="12"/>
      <c r="J17" s="13">
        <f t="shared" ref="J17:N17" si="5">+J14-J15-J16</f>
        <v>1757500</v>
      </c>
      <c r="K17" s="13">
        <f t="shared" si="5"/>
        <v>1757200</v>
      </c>
      <c r="L17" s="13">
        <f t="shared" si="5"/>
        <v>2481300</v>
      </c>
      <c r="M17" s="13">
        <f t="shared" si="5"/>
        <v>2481300</v>
      </c>
      <c r="N17" s="13">
        <f t="shared" si="5"/>
        <v>2481300</v>
      </c>
      <c r="O17" s="3"/>
      <c r="P17" s="3"/>
      <c r="Q17" s="3"/>
      <c r="R17" s="3"/>
      <c r="S17" s="3"/>
      <c r="T17" s="3"/>
      <c r="U17" s="3"/>
      <c r="V17" s="3"/>
      <c r="W17" s="3"/>
      <c r="X17" s="3"/>
      <c r="Y17" s="3"/>
      <c r="Z17" s="3"/>
    </row>
    <row r="18" spans="1:26" ht="27.75" thickTop="1" thickBot="1">
      <c r="A18" s="3"/>
      <c r="B18" s="3"/>
      <c r="C18" s="3"/>
      <c r="D18" s="3"/>
      <c r="E18" s="3"/>
      <c r="F18" s="24" t="s">
        <v>7</v>
      </c>
      <c r="G18" s="55" t="s">
        <v>22</v>
      </c>
      <c r="H18" s="56"/>
      <c r="I18" s="37"/>
      <c r="J18" s="21">
        <f t="shared" ref="J18:N18" si="6">+J13</f>
        <v>20000</v>
      </c>
      <c r="K18" s="16">
        <f t="shared" si="6"/>
        <v>20000</v>
      </c>
      <c r="L18" s="16">
        <f t="shared" si="6"/>
        <v>20000</v>
      </c>
      <c r="M18" s="16">
        <f t="shared" si="6"/>
        <v>20000</v>
      </c>
      <c r="N18" s="16">
        <f t="shared" si="6"/>
        <v>20000</v>
      </c>
      <c r="O18" s="3"/>
      <c r="P18" s="3"/>
      <c r="Q18" s="3"/>
      <c r="R18" s="3"/>
      <c r="S18" s="3"/>
      <c r="T18" s="3"/>
      <c r="U18" s="3"/>
      <c r="V18" s="3"/>
      <c r="W18" s="3"/>
      <c r="X18" s="3"/>
      <c r="Y18" s="3"/>
      <c r="Z18" s="3"/>
    </row>
    <row r="19" spans="1:26" ht="27.75" thickTop="1" thickBot="1">
      <c r="A19" s="3"/>
      <c r="B19" s="3"/>
      <c r="C19" s="3"/>
      <c r="D19" s="3"/>
      <c r="E19" s="3"/>
      <c r="F19" s="24" t="s">
        <v>11</v>
      </c>
      <c r="G19" s="57" t="s">
        <v>30</v>
      </c>
      <c r="H19" s="54"/>
      <c r="I19" s="15">
        <v>889400</v>
      </c>
      <c r="J19" s="38"/>
      <c r="K19" s="39"/>
      <c r="L19" s="38"/>
      <c r="M19" s="38"/>
      <c r="N19" s="40"/>
      <c r="O19" s="3"/>
      <c r="P19" s="3"/>
      <c r="Q19" s="3"/>
      <c r="R19" s="3"/>
      <c r="S19" s="3"/>
      <c r="T19" s="3"/>
      <c r="U19" s="3"/>
      <c r="V19" s="3"/>
      <c r="W19" s="3"/>
      <c r="X19" s="3"/>
      <c r="Y19" s="3"/>
      <c r="Z19" s="3"/>
    </row>
    <row r="20" spans="1:26" ht="25.5" thickTop="1" thickBot="1">
      <c r="A20" s="3"/>
      <c r="B20" s="3"/>
      <c r="C20" s="3"/>
      <c r="D20" s="3"/>
      <c r="E20" s="3"/>
      <c r="F20" s="58" t="s">
        <v>31</v>
      </c>
      <c r="G20" s="59"/>
      <c r="H20" s="60"/>
      <c r="I20" s="41">
        <f>+I19*-1</f>
        <v>-889400</v>
      </c>
      <c r="J20" s="42">
        <f t="shared" ref="J20:N20" si="7">+SUM(J17:J19)</f>
        <v>1777500</v>
      </c>
      <c r="K20" s="42">
        <f t="shared" si="7"/>
        <v>1777200</v>
      </c>
      <c r="L20" s="42">
        <f t="shared" si="7"/>
        <v>2501300</v>
      </c>
      <c r="M20" s="42">
        <f t="shared" si="7"/>
        <v>2501300</v>
      </c>
      <c r="N20" s="43">
        <f t="shared" si="7"/>
        <v>2501300</v>
      </c>
      <c r="O20" s="3"/>
      <c r="P20" s="3"/>
      <c r="Q20" s="3"/>
      <c r="R20" s="3"/>
      <c r="S20" s="3"/>
      <c r="T20" s="3"/>
      <c r="U20" s="3"/>
      <c r="V20" s="3"/>
      <c r="W20" s="3"/>
      <c r="X20" s="3"/>
      <c r="Y20" s="3"/>
      <c r="Z20" s="3"/>
    </row>
    <row r="21" spans="1:26" ht="15.75" customHeight="1" thickTop="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69" t="s">
        <v>42</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73" t="s">
        <v>48</v>
      </c>
      <c r="C28" s="74"/>
      <c r="D28" s="74"/>
      <c r="E28" s="74"/>
      <c r="F28" s="74"/>
      <c r="G28" s="74"/>
      <c r="H28" s="74"/>
      <c r="I28" s="74"/>
      <c r="J28" s="75"/>
      <c r="K28" s="70"/>
      <c r="L28" s="3"/>
      <c r="M28" s="3"/>
      <c r="N28" s="3"/>
      <c r="O28" s="3"/>
      <c r="P28" s="3"/>
      <c r="Q28" s="3"/>
      <c r="R28" s="3"/>
      <c r="S28" s="3"/>
      <c r="T28" s="3"/>
      <c r="U28" s="3"/>
      <c r="V28" s="3"/>
      <c r="W28" s="3"/>
      <c r="X28" s="3"/>
      <c r="Y28" s="3"/>
      <c r="Z28" s="3"/>
    </row>
    <row r="29" spans="1:26" ht="15.75" customHeight="1" thickBot="1">
      <c r="A29" s="3"/>
      <c r="B29" s="76"/>
      <c r="C29" s="77"/>
      <c r="D29" s="77"/>
      <c r="E29" s="77"/>
      <c r="F29" s="77"/>
      <c r="G29" s="77"/>
      <c r="H29" s="77"/>
      <c r="I29" s="77"/>
      <c r="J29" s="78"/>
      <c r="K29" s="70"/>
      <c r="L29" s="72" t="s">
        <v>43</v>
      </c>
      <c r="M29" s="72" t="s">
        <v>44</v>
      </c>
      <c r="N29" s="72" t="s">
        <v>45</v>
      </c>
      <c r="O29" s="3"/>
      <c r="P29" s="72" t="s">
        <v>46</v>
      </c>
      <c r="Q29" s="3"/>
      <c r="R29" s="3"/>
      <c r="S29" s="3"/>
      <c r="T29" s="3"/>
      <c r="U29" s="3"/>
      <c r="V29" s="3"/>
      <c r="W29" s="3"/>
      <c r="X29" s="3"/>
      <c r="Y29" s="3"/>
      <c r="Z29" s="3"/>
    </row>
    <row r="30" spans="1:26" ht="15.75" customHeight="1" thickTop="1" thickBot="1">
      <c r="A30" s="3"/>
      <c r="B30" s="76"/>
      <c r="C30" s="77"/>
      <c r="D30" s="77"/>
      <c r="E30" s="77"/>
      <c r="F30" s="77"/>
      <c r="G30" s="77"/>
      <c r="H30" s="77"/>
      <c r="I30" s="77"/>
      <c r="J30" s="78"/>
      <c r="K30" s="70"/>
      <c r="L30" s="3">
        <v>1500</v>
      </c>
      <c r="M30" s="3">
        <v>50</v>
      </c>
      <c r="N30" s="3">
        <v>1590000</v>
      </c>
      <c r="O30" s="3"/>
      <c r="P30" s="16">
        <v>50000</v>
      </c>
      <c r="Q30" s="3"/>
      <c r="R30" s="3"/>
      <c r="S30" s="3"/>
      <c r="T30" s="3"/>
      <c r="U30" s="3"/>
      <c r="V30" s="3"/>
      <c r="W30" s="3"/>
      <c r="X30" s="3"/>
      <c r="Y30" s="3"/>
      <c r="Z30" s="3"/>
    </row>
    <row r="31" spans="1:26" ht="15.75" customHeight="1" thickTop="1" thickBot="1">
      <c r="A31" s="3"/>
      <c r="B31" s="76"/>
      <c r="C31" s="77"/>
      <c r="D31" s="77"/>
      <c r="E31" s="77"/>
      <c r="F31" s="77"/>
      <c r="G31" s="77"/>
      <c r="H31" s="77"/>
      <c r="I31" s="77"/>
      <c r="J31" s="78"/>
      <c r="K31" s="70"/>
      <c r="L31" s="3">
        <v>2700</v>
      </c>
      <c r="M31" s="3">
        <v>90</v>
      </c>
      <c r="N31" s="3">
        <v>2826000</v>
      </c>
      <c r="O31" s="3"/>
      <c r="P31" s="16">
        <v>90000</v>
      </c>
      <c r="Q31" s="3"/>
      <c r="R31" s="3"/>
      <c r="S31" s="3"/>
      <c r="T31" s="3"/>
      <c r="U31" s="3"/>
      <c r="V31" s="3"/>
      <c r="W31" s="3"/>
      <c r="X31" s="3"/>
      <c r="Y31" s="3"/>
      <c r="Z31" s="3"/>
    </row>
    <row r="32" spans="1:26" ht="15.75" customHeight="1" thickTop="1" thickBot="1">
      <c r="A32" s="3"/>
      <c r="B32" s="76"/>
      <c r="C32" s="77"/>
      <c r="D32" s="77"/>
      <c r="E32" s="77"/>
      <c r="F32" s="77"/>
      <c r="G32" s="77"/>
      <c r="H32" s="77"/>
      <c r="I32" s="77"/>
      <c r="J32" s="78"/>
      <c r="K32" s="70"/>
      <c r="L32" s="3">
        <v>3600</v>
      </c>
      <c r="M32" s="3">
        <v>120</v>
      </c>
      <c r="N32" s="3">
        <v>4770000</v>
      </c>
      <c r="O32" s="3"/>
      <c r="P32" s="16">
        <v>150000</v>
      </c>
      <c r="Q32" s="3"/>
      <c r="R32" s="3"/>
      <c r="S32" s="3"/>
      <c r="T32" s="3"/>
      <c r="U32" s="3"/>
      <c r="V32" s="3"/>
      <c r="W32" s="3"/>
      <c r="X32" s="3"/>
      <c r="Y32" s="3"/>
      <c r="Z32" s="3"/>
    </row>
    <row r="33" spans="1:26" ht="15.75" customHeight="1" thickTop="1">
      <c r="A33" s="3"/>
      <c r="B33" s="76"/>
      <c r="C33" s="77"/>
      <c r="D33" s="77"/>
      <c r="E33" s="77"/>
      <c r="F33" s="77"/>
      <c r="G33" s="77"/>
      <c r="H33" s="77"/>
      <c r="I33" s="77"/>
      <c r="J33" s="78"/>
      <c r="K33" s="70"/>
      <c r="L33" s="3">
        <f>(M33*L32)/M32</f>
        <v>3000</v>
      </c>
      <c r="M33" s="3">
        <v>100</v>
      </c>
      <c r="N33" s="3">
        <f>(M33*N32)/M32</f>
        <v>3975000</v>
      </c>
      <c r="O33" s="3"/>
      <c r="P33" s="71">
        <f>(N33*P32)/N32</f>
        <v>125000</v>
      </c>
      <c r="Q33" s="3"/>
      <c r="R33" s="3"/>
      <c r="S33" s="3"/>
      <c r="T33" s="3"/>
      <c r="U33" s="3"/>
      <c r="V33" s="3"/>
      <c r="W33" s="3"/>
      <c r="X33" s="3"/>
      <c r="Y33" s="3"/>
      <c r="Z33" s="3"/>
    </row>
    <row r="34" spans="1:26" ht="15.75" customHeight="1" thickBot="1">
      <c r="A34" s="3"/>
      <c r="B34" s="79"/>
      <c r="C34" s="80"/>
      <c r="D34" s="80"/>
      <c r="E34" s="80"/>
      <c r="F34" s="80"/>
      <c r="G34" s="80"/>
      <c r="H34" s="80"/>
      <c r="I34" s="80"/>
      <c r="J34" s="81"/>
      <c r="K34" s="70"/>
      <c r="L34" s="3"/>
      <c r="M34" s="3"/>
      <c r="N34" s="3"/>
      <c r="O34" s="3"/>
      <c r="P34" s="3"/>
      <c r="Q34" s="3"/>
      <c r="R34" s="3"/>
      <c r="S34" s="3"/>
      <c r="T34" s="3"/>
      <c r="U34" s="3"/>
      <c r="V34" s="3"/>
      <c r="W34" s="3"/>
      <c r="X34" s="3"/>
      <c r="Y34" s="3"/>
      <c r="Z34" s="3"/>
    </row>
    <row r="35" spans="1:26" ht="15.75" customHeight="1">
      <c r="A35" s="3"/>
      <c r="B35" s="70"/>
      <c r="C35" s="70"/>
      <c r="D35" s="70"/>
      <c r="E35" s="70"/>
      <c r="F35" s="70"/>
      <c r="G35" s="70"/>
      <c r="H35" s="70"/>
      <c r="I35" s="70"/>
      <c r="J35" s="70"/>
      <c r="K35" s="70"/>
      <c r="L35" s="3"/>
      <c r="M35" s="3"/>
      <c r="N35" s="3"/>
      <c r="O35" s="3"/>
      <c r="P35" s="3"/>
      <c r="Q35" s="3"/>
      <c r="R35" s="3"/>
      <c r="S35" s="3"/>
      <c r="T35" s="3"/>
      <c r="U35" s="3"/>
      <c r="V35" s="3"/>
      <c r="W35" s="3"/>
      <c r="X35" s="3"/>
      <c r="Y35" s="3"/>
      <c r="Z35" s="3"/>
    </row>
    <row r="36" spans="1:26" ht="15.75" customHeight="1">
      <c r="A36" s="3"/>
      <c r="B36" s="70"/>
      <c r="C36" s="70"/>
      <c r="D36" s="70"/>
      <c r="E36" s="70"/>
      <c r="F36" s="70"/>
      <c r="G36" s="70"/>
      <c r="H36" s="70"/>
      <c r="I36" s="70"/>
      <c r="J36" s="70"/>
      <c r="K36" s="70"/>
      <c r="L36" s="3"/>
      <c r="M36" s="3"/>
      <c r="N36" s="3"/>
      <c r="O36" s="3"/>
      <c r="P36" s="3"/>
      <c r="Q36" s="3"/>
      <c r="R36" s="3"/>
      <c r="S36" s="3"/>
      <c r="T36" s="3"/>
      <c r="U36" s="3"/>
      <c r="V36" s="3"/>
      <c r="W36" s="3"/>
      <c r="X36" s="3"/>
      <c r="Y36" s="3"/>
      <c r="Z36" s="3"/>
    </row>
    <row r="37" spans="1:26" ht="15.75" customHeight="1">
      <c r="A37" s="3"/>
      <c r="B37" s="70"/>
      <c r="C37" s="70"/>
      <c r="D37" s="70"/>
      <c r="E37" s="70"/>
      <c r="F37" s="70"/>
      <c r="G37" s="70"/>
      <c r="H37" s="70"/>
      <c r="I37" s="70"/>
      <c r="J37" s="70"/>
      <c r="K37" s="70"/>
      <c r="L37" s="3"/>
      <c r="M37" s="3"/>
      <c r="N37" s="3"/>
      <c r="O37" s="3"/>
      <c r="P37" s="3"/>
      <c r="Q37" s="3"/>
      <c r="R37" s="3"/>
      <c r="S37" s="3"/>
      <c r="T37" s="3"/>
      <c r="U37" s="3"/>
      <c r="V37" s="3"/>
      <c r="W37" s="3"/>
      <c r="X37" s="3"/>
      <c r="Y37" s="3"/>
      <c r="Z37" s="3"/>
    </row>
    <row r="38" spans="1:26" ht="15.75" customHeight="1">
      <c r="A38" s="3"/>
      <c r="B38" s="70"/>
      <c r="C38" s="70"/>
      <c r="D38" s="70"/>
      <c r="E38" s="70"/>
      <c r="F38" s="70"/>
      <c r="G38" s="70"/>
      <c r="H38" s="70"/>
      <c r="I38" s="70"/>
      <c r="J38" s="70"/>
      <c r="K38" s="70"/>
      <c r="L38" s="3"/>
      <c r="M38" s="3"/>
      <c r="N38" s="3"/>
      <c r="O38" s="3"/>
      <c r="P38" s="3"/>
      <c r="Q38" s="3"/>
      <c r="R38" s="3"/>
      <c r="S38" s="3"/>
      <c r="T38" s="3"/>
      <c r="U38" s="3"/>
      <c r="V38" s="3"/>
      <c r="W38" s="3"/>
      <c r="X38" s="3"/>
      <c r="Y38" s="3"/>
      <c r="Z38" s="3"/>
    </row>
    <row r="39" spans="1:26" ht="15.75" customHeight="1">
      <c r="A39" s="3"/>
      <c r="B39" s="70"/>
      <c r="C39" s="70"/>
      <c r="D39" s="70"/>
      <c r="E39" s="70"/>
      <c r="F39" s="70"/>
      <c r="G39" s="70"/>
      <c r="H39" s="70"/>
      <c r="I39" s="70"/>
      <c r="J39" s="70"/>
      <c r="K39" s="70"/>
      <c r="L39" s="3"/>
      <c r="M39" s="3"/>
      <c r="N39" s="3"/>
      <c r="O39" s="3"/>
      <c r="P39" s="3"/>
      <c r="Q39" s="3"/>
      <c r="R39" s="3"/>
      <c r="S39" s="3"/>
      <c r="T39" s="3"/>
      <c r="U39" s="3"/>
      <c r="V39" s="3"/>
      <c r="W39" s="3"/>
      <c r="X39" s="3"/>
      <c r="Y39" s="3"/>
      <c r="Z39" s="3"/>
    </row>
    <row r="40" spans="1:26" ht="15.75" customHeight="1">
      <c r="A40" s="3"/>
      <c r="B40" s="70"/>
      <c r="C40" s="70"/>
      <c r="D40" s="70"/>
      <c r="E40" s="70"/>
      <c r="F40" s="70"/>
      <c r="G40" s="70"/>
      <c r="H40" s="70"/>
      <c r="I40" s="70"/>
      <c r="J40" s="70"/>
      <c r="K40" s="70"/>
      <c r="L40" s="3"/>
      <c r="M40" s="3"/>
      <c r="N40" s="3"/>
      <c r="O40" s="3"/>
      <c r="P40" s="3"/>
      <c r="Q40" s="3"/>
      <c r="R40" s="3"/>
      <c r="S40" s="3"/>
      <c r="T40" s="3"/>
      <c r="U40" s="3"/>
      <c r="V40" s="3"/>
      <c r="W40" s="3"/>
      <c r="X40" s="3"/>
      <c r="Y40" s="3"/>
      <c r="Z40" s="3"/>
    </row>
    <row r="41" spans="1:26" ht="15.75" customHeight="1">
      <c r="A41" s="3"/>
      <c r="B41" s="70"/>
      <c r="C41" s="70"/>
      <c r="D41" s="70"/>
      <c r="E41" s="70"/>
      <c r="F41" s="70"/>
      <c r="G41" s="70"/>
      <c r="H41" s="70"/>
      <c r="I41" s="70"/>
      <c r="J41" s="70"/>
      <c r="K41" s="70"/>
      <c r="L41" s="3"/>
      <c r="M41" s="3"/>
      <c r="N41" s="3"/>
      <c r="O41" s="3"/>
      <c r="P41" s="3"/>
      <c r="Q41" s="3"/>
      <c r="R41" s="3"/>
      <c r="S41" s="3"/>
      <c r="T41" s="3"/>
      <c r="U41" s="3"/>
      <c r="V41" s="3"/>
      <c r="W41" s="3"/>
      <c r="X41" s="3"/>
      <c r="Y41" s="3"/>
      <c r="Z41" s="3"/>
    </row>
    <row r="42" spans="1:26" ht="15.75" customHeight="1">
      <c r="A42" s="3"/>
      <c r="B42" s="70"/>
      <c r="C42" s="70"/>
      <c r="D42" s="70"/>
      <c r="E42" s="70"/>
      <c r="F42" s="70"/>
      <c r="G42" s="70"/>
      <c r="H42" s="70"/>
      <c r="I42" s="70"/>
      <c r="J42" s="70"/>
      <c r="K42" s="70"/>
      <c r="L42" s="3"/>
      <c r="M42" s="3"/>
      <c r="N42" s="3"/>
      <c r="O42" s="3"/>
      <c r="P42" s="3"/>
      <c r="Q42" s="3"/>
      <c r="R42" s="3"/>
      <c r="S42" s="3"/>
      <c r="T42" s="3"/>
      <c r="U42" s="3"/>
      <c r="V42" s="3"/>
      <c r="W42" s="3"/>
      <c r="X42" s="3"/>
      <c r="Y42" s="3"/>
      <c r="Z42" s="3"/>
    </row>
    <row r="43" spans="1:26" ht="15.75" customHeight="1">
      <c r="A43" s="3"/>
      <c r="B43" s="70"/>
      <c r="C43" s="70"/>
      <c r="D43" s="70"/>
      <c r="E43" s="70"/>
      <c r="F43" s="70"/>
      <c r="G43" s="70"/>
      <c r="H43" s="70"/>
      <c r="I43" s="70"/>
      <c r="J43" s="70"/>
      <c r="K43" s="70"/>
      <c r="L43" s="3"/>
      <c r="M43" s="3"/>
      <c r="N43" s="3"/>
      <c r="O43" s="3"/>
      <c r="P43" s="3"/>
      <c r="Q43" s="3"/>
      <c r="R43" s="3"/>
      <c r="S43" s="3"/>
      <c r="T43" s="3"/>
      <c r="U43" s="3"/>
      <c r="V43" s="3"/>
      <c r="W43" s="3"/>
      <c r="X43" s="3"/>
      <c r="Y43" s="3"/>
      <c r="Z43" s="3"/>
    </row>
    <row r="44" spans="1:26" ht="15.75" customHeight="1">
      <c r="A44" s="3"/>
      <c r="B44" s="70"/>
      <c r="C44" s="70"/>
      <c r="D44" s="70"/>
      <c r="E44" s="70"/>
      <c r="F44" s="70"/>
      <c r="G44" s="70"/>
      <c r="H44" s="70"/>
      <c r="I44" s="70"/>
      <c r="J44" s="70"/>
      <c r="K44" s="70"/>
      <c r="L44" s="3"/>
      <c r="M44" s="3"/>
      <c r="N44" s="3"/>
      <c r="O44" s="3"/>
      <c r="P44" s="3"/>
      <c r="Q44" s="3"/>
      <c r="R44" s="3"/>
      <c r="S44" s="3"/>
      <c r="T44" s="3"/>
      <c r="U44" s="3"/>
      <c r="V44" s="3"/>
      <c r="W44" s="3"/>
      <c r="X44" s="3"/>
      <c r="Y44" s="3"/>
      <c r="Z44" s="3"/>
    </row>
    <row r="45" spans="1:26" ht="15.75" customHeight="1">
      <c r="A45" s="3"/>
      <c r="B45" s="70"/>
      <c r="C45" s="70"/>
      <c r="D45" s="70"/>
      <c r="E45" s="70"/>
      <c r="F45" s="70"/>
      <c r="G45" s="70"/>
      <c r="H45" s="70"/>
      <c r="I45" s="70"/>
      <c r="J45" s="70"/>
      <c r="K45" s="70"/>
      <c r="L45" s="3"/>
      <c r="M45" s="3"/>
      <c r="N45" s="3"/>
      <c r="O45" s="3"/>
      <c r="P45" s="3"/>
      <c r="Q45" s="3"/>
      <c r="R45" s="3"/>
      <c r="S45" s="3"/>
      <c r="T45" s="3"/>
      <c r="U45" s="3"/>
      <c r="V45" s="3"/>
      <c r="W45" s="3"/>
      <c r="X45" s="3"/>
      <c r="Y45" s="3"/>
      <c r="Z45" s="3"/>
    </row>
    <row r="46" spans="1:26" ht="15.75" customHeight="1">
      <c r="A46" s="3"/>
      <c r="B46" s="70"/>
      <c r="C46" s="70"/>
      <c r="D46" s="70"/>
      <c r="E46" s="70"/>
      <c r="F46" s="70"/>
      <c r="G46" s="70"/>
      <c r="H46" s="70"/>
      <c r="I46" s="70"/>
      <c r="J46" s="70"/>
      <c r="K46" s="70"/>
      <c r="L46" s="3"/>
      <c r="M46" s="3"/>
      <c r="N46" s="3"/>
      <c r="O46" s="3"/>
      <c r="P46" s="3"/>
      <c r="Q46" s="3"/>
      <c r="R46" s="3"/>
      <c r="S46" s="3"/>
      <c r="T46" s="3"/>
      <c r="U46" s="3"/>
      <c r="V46" s="3"/>
      <c r="W46" s="3"/>
      <c r="X46" s="3"/>
      <c r="Y46" s="3"/>
      <c r="Z46" s="3"/>
    </row>
    <row r="47" spans="1:26" ht="15.75" customHeight="1">
      <c r="A47" s="3"/>
      <c r="B47" s="70"/>
      <c r="C47" s="70"/>
      <c r="D47" s="70"/>
      <c r="E47" s="70"/>
      <c r="F47" s="70"/>
      <c r="G47" s="70"/>
      <c r="H47" s="70"/>
      <c r="I47" s="70"/>
      <c r="J47" s="70"/>
      <c r="K47" s="70"/>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2">
    <mergeCell ref="G18:H18"/>
    <mergeCell ref="G19:H19"/>
    <mergeCell ref="F20:H20"/>
    <mergeCell ref="B28:J34"/>
    <mergeCell ref="G12:H12"/>
    <mergeCell ref="G13:H13"/>
    <mergeCell ref="F14:H14"/>
    <mergeCell ref="G15:H15"/>
    <mergeCell ref="G16:H16"/>
    <mergeCell ref="F17:H17"/>
    <mergeCell ref="F6:H6"/>
    <mergeCell ref="G7:H7"/>
    <mergeCell ref="G8:H8"/>
    <mergeCell ref="G9:H9"/>
    <mergeCell ref="F10:H10"/>
    <mergeCell ref="G11:H11"/>
    <mergeCell ref="A1:B1"/>
    <mergeCell ref="F1:N1"/>
    <mergeCell ref="F2:H2"/>
    <mergeCell ref="F3:H3"/>
    <mergeCell ref="G4:H4"/>
    <mergeCell ref="G5:H5"/>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300A8-0741-4328-8F76-5BE99C7D3408}">
  <dimension ref="A1:Z1000"/>
  <sheetViews>
    <sheetView topLeftCell="A14" zoomScale="85" zoomScaleNormal="85" workbookViewId="0">
      <selection activeCell="B26" sqref="B26"/>
    </sheetView>
  </sheetViews>
  <sheetFormatPr baseColWidth="10" defaultColWidth="14.42578125" defaultRowHeight="15" customHeight="1"/>
  <cols>
    <col min="1" max="1" width="30.28515625" customWidth="1"/>
    <col min="2" max="2" width="29.42578125" customWidth="1"/>
    <col min="3" max="3" width="3.140625" customWidth="1"/>
    <col min="4" max="4" width="19.42578125" customWidth="1"/>
    <col min="5" max="5" width="3.42578125" customWidth="1"/>
    <col min="6" max="7" width="11.42578125" customWidth="1"/>
    <col min="8" max="8" width="27.85546875" customWidth="1"/>
    <col min="9" max="12" width="18.42578125" customWidth="1"/>
    <col min="13" max="13" width="19.85546875" customWidth="1"/>
    <col min="14" max="14" width="20.42578125" customWidth="1"/>
    <col min="15" max="15" width="10.7109375" customWidth="1"/>
    <col min="16" max="16" width="14.42578125" customWidth="1"/>
    <col min="17" max="26" width="10.7109375" customWidth="1"/>
  </cols>
  <sheetData>
    <row r="1" spans="1:26" ht="65.25" thickTop="1" thickBot="1">
      <c r="A1" s="65" t="s">
        <v>0</v>
      </c>
      <c r="B1" s="60"/>
      <c r="C1" s="1"/>
      <c r="D1" s="2" t="s">
        <v>1</v>
      </c>
      <c r="E1" s="3"/>
      <c r="F1" s="66" t="s">
        <v>2</v>
      </c>
      <c r="G1" s="53"/>
      <c r="H1" s="53"/>
      <c r="I1" s="53"/>
      <c r="J1" s="53"/>
      <c r="K1" s="53"/>
      <c r="L1" s="53"/>
      <c r="M1" s="53"/>
      <c r="N1" s="54"/>
      <c r="O1" s="3"/>
      <c r="P1" s="3"/>
      <c r="Q1" s="3"/>
      <c r="R1" s="3"/>
      <c r="S1" s="3"/>
      <c r="T1" s="3"/>
      <c r="U1" s="3"/>
      <c r="V1" s="3"/>
      <c r="W1" s="3"/>
      <c r="X1" s="3"/>
      <c r="Y1" s="3"/>
      <c r="Z1" s="3"/>
    </row>
    <row r="2" spans="1:26" ht="30" thickTop="1" thickBot="1">
      <c r="A2" s="4" t="s">
        <v>3</v>
      </c>
      <c r="B2" s="4" t="s">
        <v>4</v>
      </c>
      <c r="C2" s="3"/>
      <c r="D2" s="5">
        <f>+IRR(B3:B8,0.2)</f>
        <v>3.3722979324566218</v>
      </c>
      <c r="E2" s="3"/>
      <c r="F2" s="67" t="s">
        <v>5</v>
      </c>
      <c r="G2" s="53"/>
      <c r="H2" s="62"/>
      <c r="I2" s="6">
        <v>0</v>
      </c>
      <c r="J2" s="7">
        <v>1</v>
      </c>
      <c r="K2" s="8">
        <v>2</v>
      </c>
      <c r="L2" s="7">
        <v>3</v>
      </c>
      <c r="M2" s="7">
        <v>4</v>
      </c>
      <c r="N2" s="9">
        <v>5</v>
      </c>
      <c r="O2" s="3"/>
      <c r="P2" s="3"/>
      <c r="Q2" s="3"/>
      <c r="R2" s="3"/>
      <c r="S2" s="3"/>
      <c r="T2" s="3"/>
      <c r="U2" s="3"/>
      <c r="V2" s="3"/>
      <c r="W2" s="3"/>
      <c r="X2" s="3"/>
      <c r="Y2" s="3"/>
      <c r="Z2" s="3"/>
    </row>
    <row r="3" spans="1:26" ht="25.5" thickTop="1" thickBot="1">
      <c r="A3" s="10">
        <v>0</v>
      </c>
      <c r="B3" s="11">
        <f>+I20</f>
        <v>-889400</v>
      </c>
      <c r="C3" s="3"/>
      <c r="D3" s="3"/>
      <c r="E3" s="3"/>
      <c r="F3" s="68" t="s">
        <v>6</v>
      </c>
      <c r="G3" s="53"/>
      <c r="H3" s="54"/>
      <c r="I3" s="12"/>
      <c r="J3" s="13">
        <f t="shared" ref="J3:N3" si="0">+SUM(J4:J5)</f>
        <v>4770000</v>
      </c>
      <c r="K3" s="13">
        <f t="shared" si="0"/>
        <v>4770000</v>
      </c>
      <c r="L3" s="13">
        <f t="shared" si="0"/>
        <v>4770000</v>
      </c>
      <c r="M3" s="13">
        <f t="shared" si="0"/>
        <v>4770000</v>
      </c>
      <c r="N3" s="13">
        <f t="shared" si="0"/>
        <v>4770000</v>
      </c>
      <c r="O3" s="3"/>
      <c r="P3" s="3"/>
      <c r="Q3" s="3"/>
      <c r="R3" s="3"/>
      <c r="S3" s="3"/>
      <c r="T3" s="3"/>
      <c r="U3" s="3"/>
      <c r="V3" s="3"/>
      <c r="W3" s="3"/>
      <c r="X3" s="3"/>
      <c r="Y3" s="3"/>
      <c r="Z3" s="3"/>
    </row>
    <row r="4" spans="1:26" ht="25.5" thickTop="1" thickBot="1">
      <c r="A4" s="10">
        <v>1</v>
      </c>
      <c r="B4" s="11">
        <f>+J20</f>
        <v>3001200</v>
      </c>
      <c r="C4" s="3"/>
      <c r="D4" s="3"/>
      <c r="E4" s="3"/>
      <c r="F4" s="14" t="s">
        <v>7</v>
      </c>
      <c r="G4" s="61" t="s">
        <v>8</v>
      </c>
      <c r="H4" s="62"/>
      <c r="I4" s="15"/>
      <c r="J4" s="16">
        <v>0</v>
      </c>
      <c r="K4" s="17">
        <v>0</v>
      </c>
      <c r="L4" s="16">
        <v>0</v>
      </c>
      <c r="M4" s="16">
        <v>0</v>
      </c>
      <c r="N4" s="18">
        <v>0</v>
      </c>
      <c r="O4" s="3"/>
      <c r="P4" s="3"/>
      <c r="Q4" s="3"/>
      <c r="R4" s="3"/>
      <c r="S4" s="3"/>
      <c r="T4" s="3"/>
      <c r="U4" s="3"/>
      <c r="V4" s="3"/>
      <c r="W4" s="3"/>
      <c r="X4" s="3"/>
      <c r="Y4" s="3"/>
      <c r="Z4" s="3"/>
    </row>
    <row r="5" spans="1:26" ht="25.5" thickTop="1" thickBot="1">
      <c r="A5" s="10">
        <v>2</v>
      </c>
      <c r="B5" s="11">
        <f>+K20</f>
        <v>3001200</v>
      </c>
      <c r="C5" s="3"/>
      <c r="D5" s="3"/>
      <c r="E5" s="3"/>
      <c r="F5" s="19" t="s">
        <v>7</v>
      </c>
      <c r="G5" s="55" t="s">
        <v>9</v>
      </c>
      <c r="H5" s="56"/>
      <c r="I5" s="20"/>
      <c r="J5" s="21">
        <v>4770000</v>
      </c>
      <c r="K5" s="22">
        <v>4770000</v>
      </c>
      <c r="L5" s="21">
        <v>4770000</v>
      </c>
      <c r="M5" s="21">
        <v>4770000</v>
      </c>
      <c r="N5" s="23">
        <v>4770000</v>
      </c>
      <c r="O5" s="3"/>
      <c r="P5" s="3"/>
      <c r="Q5" s="3"/>
      <c r="R5" s="3"/>
      <c r="S5" s="3"/>
      <c r="T5" s="3"/>
      <c r="U5" s="3"/>
      <c r="V5" s="3"/>
      <c r="W5" s="3"/>
      <c r="X5" s="3"/>
      <c r="Y5" s="3"/>
      <c r="Z5" s="3"/>
    </row>
    <row r="6" spans="1:26" ht="25.5" thickTop="1" thickBot="1">
      <c r="A6" s="10">
        <v>3</v>
      </c>
      <c r="B6" s="11">
        <f>+L20</f>
        <v>3001200</v>
      </c>
      <c r="C6" s="3"/>
      <c r="D6" s="3"/>
      <c r="E6" s="3"/>
      <c r="F6" s="63" t="s">
        <v>10</v>
      </c>
      <c r="G6" s="53"/>
      <c r="H6" s="54"/>
      <c r="I6" s="12"/>
      <c r="J6" s="13">
        <f t="shared" ref="J6:N6" si="1">+SUM(J7:J9)</f>
        <v>151000</v>
      </c>
      <c r="K6" s="13">
        <f t="shared" si="1"/>
        <v>151000</v>
      </c>
      <c r="L6" s="13">
        <f t="shared" si="1"/>
        <v>151000</v>
      </c>
      <c r="M6" s="13">
        <f t="shared" si="1"/>
        <v>151000</v>
      </c>
      <c r="N6" s="13">
        <f t="shared" si="1"/>
        <v>151000</v>
      </c>
      <c r="O6" s="3"/>
      <c r="P6" s="3"/>
      <c r="Q6" s="3"/>
      <c r="R6" s="3"/>
      <c r="S6" s="3"/>
      <c r="T6" s="3"/>
      <c r="U6" s="3"/>
      <c r="V6" s="3"/>
      <c r="W6" s="3"/>
      <c r="X6" s="3"/>
      <c r="Y6" s="3"/>
      <c r="Z6" s="3"/>
    </row>
    <row r="7" spans="1:26" ht="27.75" thickTop="1" thickBot="1">
      <c r="A7" s="10">
        <v>4</v>
      </c>
      <c r="B7" s="11">
        <f>+M20</f>
        <v>3001200</v>
      </c>
      <c r="C7" s="3"/>
      <c r="D7" s="3"/>
      <c r="E7" s="3"/>
      <c r="F7" s="24" t="s">
        <v>11</v>
      </c>
      <c r="G7" s="61" t="s">
        <v>12</v>
      </c>
      <c r="H7" s="62"/>
      <c r="I7" s="15"/>
      <c r="J7" s="16">
        <v>150000</v>
      </c>
      <c r="K7" s="16">
        <v>150000</v>
      </c>
      <c r="L7" s="16">
        <v>150000</v>
      </c>
      <c r="M7" s="16">
        <v>150000</v>
      </c>
      <c r="N7" s="16">
        <v>150000</v>
      </c>
      <c r="O7" s="3"/>
      <c r="P7" s="3"/>
      <c r="Q7" s="3"/>
      <c r="R7" s="3"/>
      <c r="S7" s="3"/>
      <c r="T7" s="3"/>
      <c r="U7" s="3"/>
      <c r="V7" s="3"/>
      <c r="W7" s="3"/>
      <c r="X7" s="3"/>
      <c r="Y7" s="3"/>
      <c r="Z7" s="3"/>
    </row>
    <row r="8" spans="1:26" ht="27.75" thickTop="1" thickBot="1">
      <c r="A8" s="10">
        <v>5</v>
      </c>
      <c r="B8" s="11">
        <f>+N20</f>
        <v>3001200</v>
      </c>
      <c r="C8" s="3"/>
      <c r="D8" s="3"/>
      <c r="E8" s="3"/>
      <c r="F8" s="24" t="s">
        <v>11</v>
      </c>
      <c r="G8" s="61" t="s">
        <v>13</v>
      </c>
      <c r="H8" s="62"/>
      <c r="I8" s="15"/>
      <c r="J8" s="16">
        <v>0</v>
      </c>
      <c r="K8" s="16">
        <v>0</v>
      </c>
      <c r="L8" s="16">
        <v>0</v>
      </c>
      <c r="M8" s="16">
        <v>0</v>
      </c>
      <c r="N8" s="16">
        <v>0</v>
      </c>
      <c r="O8" s="3"/>
      <c r="P8" s="3"/>
      <c r="Q8" s="3"/>
      <c r="R8" s="3"/>
      <c r="S8" s="3"/>
      <c r="T8" s="3"/>
      <c r="U8" s="3"/>
      <c r="V8" s="3"/>
      <c r="W8" s="3"/>
      <c r="X8" s="3"/>
      <c r="Y8" s="3"/>
      <c r="Z8" s="3"/>
    </row>
    <row r="9" spans="1:26" ht="39.75" customHeight="1" thickTop="1" thickBot="1">
      <c r="A9" s="25" t="s">
        <v>14</v>
      </c>
      <c r="B9" s="26">
        <f>+B15</f>
        <v>2.06</v>
      </c>
      <c r="C9" s="3"/>
      <c r="D9" s="3"/>
      <c r="E9" s="3"/>
      <c r="F9" s="24" t="s">
        <v>11</v>
      </c>
      <c r="G9" s="61" t="s">
        <v>15</v>
      </c>
      <c r="H9" s="62"/>
      <c r="I9" s="15"/>
      <c r="J9" s="16">
        <v>1000</v>
      </c>
      <c r="K9" s="16">
        <v>1000</v>
      </c>
      <c r="L9" s="16">
        <v>1000</v>
      </c>
      <c r="M9" s="16">
        <v>1000</v>
      </c>
      <c r="N9" s="16">
        <v>1000</v>
      </c>
      <c r="O9" s="3"/>
      <c r="P9" s="3"/>
      <c r="Q9" s="3"/>
      <c r="R9" s="3"/>
      <c r="S9" s="3"/>
      <c r="T9" s="3"/>
      <c r="U9" s="3"/>
      <c r="V9" s="3"/>
      <c r="W9" s="3"/>
      <c r="X9" s="3"/>
      <c r="Y9" s="3"/>
      <c r="Z9" s="3"/>
    </row>
    <row r="10" spans="1:26" ht="29.25" customHeight="1" thickTop="1" thickBot="1">
      <c r="A10" s="27" t="s">
        <v>16</v>
      </c>
      <c r="B10" s="28">
        <f t="array" ref="B10">NPV(B9,B3,B4:B8)</f>
        <v>183680.70077503455</v>
      </c>
      <c r="C10" s="29"/>
      <c r="D10" s="29"/>
      <c r="E10" s="29"/>
      <c r="F10" s="63" t="s">
        <v>17</v>
      </c>
      <c r="G10" s="53"/>
      <c r="H10" s="54"/>
      <c r="I10" s="12"/>
      <c r="J10" s="13">
        <f t="shared" ref="J10:N10" si="2">+J3-J6</f>
        <v>4619000</v>
      </c>
      <c r="K10" s="13">
        <f t="shared" si="2"/>
        <v>4619000</v>
      </c>
      <c r="L10" s="13">
        <f t="shared" si="2"/>
        <v>4619000</v>
      </c>
      <c r="M10" s="13">
        <f t="shared" si="2"/>
        <v>4619000</v>
      </c>
      <c r="N10" s="13">
        <f t="shared" si="2"/>
        <v>4619000</v>
      </c>
      <c r="O10" s="29"/>
      <c r="P10" s="29"/>
      <c r="Q10" s="29"/>
      <c r="R10" s="29"/>
      <c r="S10" s="29"/>
      <c r="T10" s="29"/>
      <c r="U10" s="29"/>
      <c r="V10" s="29"/>
      <c r="W10" s="29"/>
      <c r="X10" s="29"/>
      <c r="Y10" s="29"/>
      <c r="Z10" s="29"/>
    </row>
    <row r="11" spans="1:26" ht="24.75" customHeight="1" thickTop="1" thickBot="1">
      <c r="A11" s="3"/>
      <c r="B11" s="3"/>
      <c r="C11" s="3"/>
      <c r="D11" s="3"/>
      <c r="E11" s="3"/>
      <c r="F11" s="24" t="s">
        <v>11</v>
      </c>
      <c r="G11" s="61" t="s">
        <v>18</v>
      </c>
      <c r="H11" s="62"/>
      <c r="I11" s="15"/>
      <c r="J11" s="16">
        <v>2000</v>
      </c>
      <c r="K11" s="16">
        <v>2000</v>
      </c>
      <c r="L11" s="16">
        <v>2000</v>
      </c>
      <c r="M11" s="16">
        <v>2000</v>
      </c>
      <c r="N11" s="16">
        <v>2000</v>
      </c>
      <c r="O11" s="3"/>
      <c r="P11" s="3"/>
      <c r="Q11" s="3"/>
      <c r="R11" s="3"/>
      <c r="S11" s="3"/>
      <c r="T11" s="3"/>
      <c r="U11" s="3"/>
      <c r="V11" s="3"/>
      <c r="W11" s="3"/>
      <c r="X11" s="3"/>
      <c r="Y11" s="3"/>
      <c r="Z11" s="3"/>
    </row>
    <row r="12" spans="1:26" ht="25.5" customHeight="1" thickTop="1" thickBot="1">
      <c r="A12" s="30" t="s">
        <v>19</v>
      </c>
      <c r="B12" s="31">
        <v>1.5</v>
      </c>
      <c r="C12" s="3"/>
      <c r="D12" s="3"/>
      <c r="E12" s="3"/>
      <c r="F12" s="24" t="s">
        <v>11</v>
      </c>
      <c r="G12" s="55" t="s">
        <v>20</v>
      </c>
      <c r="H12" s="56"/>
      <c r="I12" s="20"/>
      <c r="J12" s="21">
        <v>5000</v>
      </c>
      <c r="K12" s="21">
        <v>5000</v>
      </c>
      <c r="L12" s="21">
        <v>5000</v>
      </c>
      <c r="M12" s="21">
        <v>5000</v>
      </c>
      <c r="N12" s="21">
        <v>5000</v>
      </c>
      <c r="O12" s="3"/>
      <c r="P12" s="3"/>
      <c r="Q12" s="3"/>
      <c r="R12" s="3"/>
      <c r="S12" s="3"/>
      <c r="T12" s="3"/>
      <c r="U12" s="3"/>
      <c r="V12" s="3"/>
      <c r="W12" s="3"/>
      <c r="X12" s="3"/>
      <c r="Y12" s="3"/>
      <c r="Z12" s="3"/>
    </row>
    <row r="13" spans="1:26" ht="27.75" thickTop="1" thickBot="1">
      <c r="A13" s="30" t="s">
        <v>21</v>
      </c>
      <c r="B13" s="31">
        <v>0.26</v>
      </c>
      <c r="C13" s="3"/>
      <c r="D13" s="3"/>
      <c r="E13" s="3"/>
      <c r="F13" s="24" t="s">
        <v>11</v>
      </c>
      <c r="G13" s="64" t="s">
        <v>22</v>
      </c>
      <c r="H13" s="54"/>
      <c r="I13" s="15"/>
      <c r="J13" s="16">
        <v>20000</v>
      </c>
      <c r="K13" s="16">
        <v>20000</v>
      </c>
      <c r="L13" s="16">
        <v>20000</v>
      </c>
      <c r="M13" s="16">
        <v>20000</v>
      </c>
      <c r="N13" s="16">
        <v>20000</v>
      </c>
      <c r="O13" s="3"/>
      <c r="P13" s="3"/>
      <c r="Q13" s="3"/>
      <c r="R13" s="3"/>
      <c r="S13" s="3"/>
      <c r="T13" s="3"/>
      <c r="U13" s="3"/>
      <c r="V13" s="3"/>
      <c r="W13" s="3"/>
      <c r="X13" s="3"/>
      <c r="Y13" s="3"/>
      <c r="Z13" s="3"/>
    </row>
    <row r="14" spans="1:26" ht="25.5" thickTop="1" thickBot="1">
      <c r="A14" s="30" t="s">
        <v>23</v>
      </c>
      <c r="B14" s="31">
        <v>0.3</v>
      </c>
      <c r="C14" s="3"/>
      <c r="D14" s="3"/>
      <c r="E14" s="3"/>
      <c r="F14" s="52" t="s">
        <v>24</v>
      </c>
      <c r="G14" s="53"/>
      <c r="H14" s="54"/>
      <c r="I14" s="12"/>
      <c r="J14" s="13">
        <f t="shared" ref="J14:N14" si="3">+J10-SUM(J11:J13)</f>
        <v>4592000</v>
      </c>
      <c r="K14" s="13">
        <f t="shared" si="3"/>
        <v>4592000</v>
      </c>
      <c r="L14" s="13">
        <f t="shared" si="3"/>
        <v>4592000</v>
      </c>
      <c r="M14" s="13">
        <f t="shared" si="3"/>
        <v>4592000</v>
      </c>
      <c r="N14" s="13">
        <f t="shared" si="3"/>
        <v>4592000</v>
      </c>
      <c r="O14" s="3"/>
      <c r="P14" s="3"/>
      <c r="Q14" s="3"/>
      <c r="R14" s="3"/>
      <c r="S14" s="3"/>
      <c r="T14" s="3"/>
      <c r="U14" s="3"/>
      <c r="V14" s="3"/>
      <c r="W14" s="3"/>
      <c r="X14" s="3"/>
      <c r="Y14" s="3"/>
      <c r="Z14" s="3"/>
    </row>
    <row r="15" spans="1:26" ht="33" thickTop="1" thickBot="1">
      <c r="A15" s="32" t="s">
        <v>25</v>
      </c>
      <c r="B15" s="33">
        <f>SUM(B12:B14)</f>
        <v>2.06</v>
      </c>
      <c r="C15" s="3"/>
      <c r="D15" s="34"/>
      <c r="E15" s="34"/>
      <c r="F15" s="24" t="s">
        <v>11</v>
      </c>
      <c r="G15" s="55" t="s">
        <v>26</v>
      </c>
      <c r="H15" s="56"/>
      <c r="I15" s="20"/>
      <c r="J15" s="23">
        <v>3600</v>
      </c>
      <c r="K15" s="23">
        <v>3600</v>
      </c>
      <c r="L15" s="23">
        <v>3600</v>
      </c>
      <c r="M15" s="23">
        <v>3600</v>
      </c>
      <c r="N15" s="23">
        <v>3600</v>
      </c>
      <c r="O15" s="3"/>
      <c r="P15" s="3"/>
      <c r="Q15" s="3"/>
      <c r="R15" s="3"/>
      <c r="S15" s="3"/>
      <c r="T15" s="3"/>
      <c r="U15" s="3"/>
      <c r="V15" s="3"/>
      <c r="W15" s="3"/>
      <c r="X15" s="3"/>
      <c r="Y15" s="3"/>
      <c r="Z15" s="3"/>
    </row>
    <row r="16" spans="1:26" ht="27.75" thickTop="1" thickBot="1">
      <c r="A16" s="3"/>
      <c r="B16" s="3"/>
      <c r="C16" s="3"/>
      <c r="D16" s="3"/>
      <c r="E16" s="3"/>
      <c r="F16" s="24" t="s">
        <v>11</v>
      </c>
      <c r="G16" s="61" t="s">
        <v>27</v>
      </c>
      <c r="H16" s="54"/>
      <c r="I16" s="15"/>
      <c r="J16" s="35">
        <f t="shared" ref="J16:N16" si="4">+IF(J14&gt;0,J14*0.35,0)</f>
        <v>1607200</v>
      </c>
      <c r="K16" s="35">
        <f t="shared" si="4"/>
        <v>1607200</v>
      </c>
      <c r="L16" s="35">
        <f t="shared" si="4"/>
        <v>1607200</v>
      </c>
      <c r="M16" s="35">
        <f t="shared" si="4"/>
        <v>1607200</v>
      </c>
      <c r="N16" s="35">
        <f t="shared" si="4"/>
        <v>1607200</v>
      </c>
      <c r="O16" s="3"/>
      <c r="P16" s="3"/>
      <c r="Q16" s="3"/>
      <c r="R16" s="3"/>
      <c r="S16" s="3"/>
      <c r="T16" s="3"/>
      <c r="U16" s="3"/>
      <c r="V16" s="3"/>
      <c r="W16" s="3"/>
      <c r="X16" s="3"/>
      <c r="Y16" s="3"/>
      <c r="Z16" s="3"/>
    </row>
    <row r="17" spans="1:26" ht="30" thickTop="1" thickBot="1">
      <c r="A17" s="36" t="s">
        <v>28</v>
      </c>
      <c r="B17" s="5">
        <f t="array" ref="B17">-NPV(B15,J20:N20)/B3</f>
        <v>1.6319574368918439</v>
      </c>
      <c r="C17" s="3"/>
      <c r="D17" s="3"/>
      <c r="E17" s="3"/>
      <c r="F17" s="52" t="s">
        <v>29</v>
      </c>
      <c r="G17" s="53"/>
      <c r="H17" s="54"/>
      <c r="I17" s="12"/>
      <c r="J17" s="13">
        <f t="shared" ref="J17:N17" si="5">+J14-J15-J16</f>
        <v>2981200</v>
      </c>
      <c r="K17" s="13">
        <f t="shared" si="5"/>
        <v>2981200</v>
      </c>
      <c r="L17" s="13">
        <f t="shared" si="5"/>
        <v>2981200</v>
      </c>
      <c r="M17" s="13">
        <f t="shared" si="5"/>
        <v>2981200</v>
      </c>
      <c r="N17" s="13">
        <f t="shared" si="5"/>
        <v>2981200</v>
      </c>
      <c r="O17" s="3"/>
      <c r="P17" s="3"/>
      <c r="Q17" s="3"/>
      <c r="R17" s="3"/>
      <c r="S17" s="3"/>
      <c r="T17" s="3"/>
      <c r="U17" s="3"/>
      <c r="V17" s="3"/>
      <c r="W17" s="3"/>
      <c r="X17" s="3"/>
      <c r="Y17" s="3"/>
      <c r="Z17" s="3"/>
    </row>
    <row r="18" spans="1:26" ht="27.75" thickTop="1" thickBot="1">
      <c r="A18" s="3"/>
      <c r="B18" s="3"/>
      <c r="C18" s="3"/>
      <c r="D18" s="3"/>
      <c r="E18" s="3"/>
      <c r="F18" s="24" t="s">
        <v>7</v>
      </c>
      <c r="G18" s="55" t="s">
        <v>22</v>
      </c>
      <c r="H18" s="56"/>
      <c r="I18" s="37"/>
      <c r="J18" s="21">
        <f t="shared" ref="J18:N18" si="6">+J13</f>
        <v>20000</v>
      </c>
      <c r="K18" s="16">
        <f t="shared" si="6"/>
        <v>20000</v>
      </c>
      <c r="L18" s="16">
        <f t="shared" si="6"/>
        <v>20000</v>
      </c>
      <c r="M18" s="16">
        <f t="shared" si="6"/>
        <v>20000</v>
      </c>
      <c r="N18" s="16">
        <f t="shared" si="6"/>
        <v>20000</v>
      </c>
      <c r="O18" s="3"/>
      <c r="P18" s="3"/>
      <c r="Q18" s="3"/>
      <c r="R18" s="3"/>
      <c r="S18" s="3"/>
      <c r="T18" s="3"/>
      <c r="U18" s="3"/>
      <c r="V18" s="3"/>
      <c r="W18" s="3"/>
      <c r="X18" s="3"/>
      <c r="Y18" s="3"/>
      <c r="Z18" s="3"/>
    </row>
    <row r="19" spans="1:26" ht="27.75" thickTop="1" thickBot="1">
      <c r="A19" s="3"/>
      <c r="B19" s="3"/>
      <c r="C19" s="3"/>
      <c r="D19" s="3"/>
      <c r="E19" s="3"/>
      <c r="F19" s="24" t="s">
        <v>11</v>
      </c>
      <c r="G19" s="57" t="s">
        <v>30</v>
      </c>
      <c r="H19" s="54"/>
      <c r="I19" s="15">
        <v>889400</v>
      </c>
      <c r="J19" s="38"/>
      <c r="K19" s="39"/>
      <c r="L19" s="38"/>
      <c r="M19" s="38"/>
      <c r="N19" s="40"/>
      <c r="O19" s="3"/>
      <c r="P19" s="3"/>
      <c r="Q19" s="3"/>
      <c r="R19" s="3"/>
      <c r="S19" s="3"/>
      <c r="T19" s="3"/>
      <c r="U19" s="3"/>
      <c r="V19" s="3"/>
      <c r="W19" s="3"/>
      <c r="X19" s="3"/>
      <c r="Y19" s="3"/>
      <c r="Z19" s="3"/>
    </row>
    <row r="20" spans="1:26" ht="25.5" thickTop="1" thickBot="1">
      <c r="A20" s="3"/>
      <c r="B20" s="3"/>
      <c r="C20" s="3"/>
      <c r="D20" s="3"/>
      <c r="E20" s="3"/>
      <c r="F20" s="58" t="s">
        <v>31</v>
      </c>
      <c r="G20" s="59"/>
      <c r="H20" s="60"/>
      <c r="I20" s="41">
        <f>+I19*-1</f>
        <v>-889400</v>
      </c>
      <c r="J20" s="42">
        <f t="shared" ref="J20:N20" si="7">+SUM(J17:J19)</f>
        <v>3001200</v>
      </c>
      <c r="K20" s="42">
        <f t="shared" si="7"/>
        <v>3001200</v>
      </c>
      <c r="L20" s="42">
        <f t="shared" si="7"/>
        <v>3001200</v>
      </c>
      <c r="M20" s="42">
        <f t="shared" si="7"/>
        <v>3001200</v>
      </c>
      <c r="N20" s="43">
        <f t="shared" si="7"/>
        <v>3001200</v>
      </c>
      <c r="O20" s="3"/>
      <c r="P20" s="3"/>
      <c r="Q20" s="3"/>
      <c r="R20" s="3"/>
      <c r="S20" s="3"/>
      <c r="T20" s="3"/>
      <c r="U20" s="3"/>
      <c r="V20" s="3"/>
      <c r="W20" s="3"/>
      <c r="X20" s="3"/>
      <c r="Y20" s="3"/>
      <c r="Z20" s="3"/>
    </row>
    <row r="21" spans="1:26" ht="15.75" customHeight="1" thickTop="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69" t="s">
        <v>42</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thickBot="1">
      <c r="A28" s="3"/>
      <c r="B28" s="73" t="s">
        <v>49</v>
      </c>
      <c r="C28" s="74"/>
      <c r="D28" s="74"/>
      <c r="E28" s="74"/>
      <c r="F28" s="74"/>
      <c r="G28" s="74"/>
      <c r="H28" s="74"/>
      <c r="I28" s="74"/>
      <c r="J28" s="75"/>
      <c r="K28" s="70"/>
      <c r="L28" s="72" t="s">
        <v>43</v>
      </c>
      <c r="M28" s="72" t="s">
        <v>44</v>
      </c>
      <c r="N28" s="72" t="s">
        <v>45</v>
      </c>
      <c r="O28" s="3"/>
      <c r="P28" s="72" t="s">
        <v>46</v>
      </c>
      <c r="Q28" s="3"/>
      <c r="R28" s="3"/>
      <c r="S28" s="3"/>
      <c r="T28" s="3"/>
      <c r="U28" s="3"/>
      <c r="V28" s="3"/>
      <c r="W28" s="3"/>
      <c r="X28" s="3"/>
      <c r="Y28" s="3"/>
      <c r="Z28" s="3"/>
    </row>
    <row r="29" spans="1:26" ht="15.75" customHeight="1" thickTop="1" thickBot="1">
      <c r="A29" s="3"/>
      <c r="B29" s="76"/>
      <c r="C29" s="77"/>
      <c r="D29" s="77"/>
      <c r="E29" s="77"/>
      <c r="F29" s="77"/>
      <c r="G29" s="77"/>
      <c r="H29" s="77"/>
      <c r="I29" s="77"/>
      <c r="J29" s="78"/>
      <c r="K29" s="70"/>
      <c r="L29" s="3">
        <v>1500</v>
      </c>
      <c r="M29" s="3">
        <v>50</v>
      </c>
      <c r="N29" s="3">
        <v>1590000</v>
      </c>
      <c r="O29" s="3"/>
      <c r="P29" s="16">
        <v>50000</v>
      </c>
      <c r="Q29" s="3"/>
      <c r="R29" s="3"/>
      <c r="S29" s="3"/>
      <c r="T29" s="3"/>
      <c r="U29" s="3"/>
      <c r="V29" s="3"/>
      <c r="W29" s="3"/>
      <c r="X29" s="3"/>
      <c r="Y29" s="3"/>
      <c r="Z29" s="3"/>
    </row>
    <row r="30" spans="1:26" ht="15.75" customHeight="1" thickTop="1" thickBot="1">
      <c r="A30" s="3"/>
      <c r="B30" s="76"/>
      <c r="C30" s="77"/>
      <c r="D30" s="77"/>
      <c r="E30" s="77"/>
      <c r="F30" s="77"/>
      <c r="G30" s="77"/>
      <c r="H30" s="77"/>
      <c r="I30" s="77"/>
      <c r="J30" s="78"/>
      <c r="K30" s="70"/>
      <c r="L30" s="3">
        <v>2700</v>
      </c>
      <c r="M30" s="3">
        <v>90</v>
      </c>
      <c r="N30" s="3">
        <v>2826000</v>
      </c>
      <c r="O30" s="3"/>
      <c r="P30" s="16">
        <v>90000</v>
      </c>
      <c r="Q30" s="3"/>
      <c r="R30" s="3"/>
      <c r="S30" s="3"/>
      <c r="T30" s="3"/>
      <c r="U30" s="3"/>
      <c r="V30" s="3"/>
      <c r="W30" s="3"/>
      <c r="X30" s="3"/>
      <c r="Y30" s="3"/>
      <c r="Z30" s="3"/>
    </row>
    <row r="31" spans="1:26" ht="15.75" customHeight="1" thickTop="1" thickBot="1">
      <c r="A31" s="3"/>
      <c r="B31" s="76"/>
      <c r="C31" s="77"/>
      <c r="D31" s="77"/>
      <c r="E31" s="77"/>
      <c r="F31" s="77"/>
      <c r="G31" s="77"/>
      <c r="H31" s="77"/>
      <c r="I31" s="77"/>
      <c r="J31" s="78"/>
      <c r="K31" s="70"/>
      <c r="L31" s="3">
        <v>3600</v>
      </c>
      <c r="M31" s="3">
        <v>120</v>
      </c>
      <c r="N31" s="3">
        <v>4770000</v>
      </c>
      <c r="O31" s="3"/>
      <c r="P31" s="16">
        <v>150000</v>
      </c>
      <c r="Q31" s="3"/>
      <c r="R31" s="3"/>
      <c r="S31" s="3"/>
      <c r="T31" s="3"/>
      <c r="U31" s="3"/>
      <c r="V31" s="3"/>
      <c r="W31" s="3"/>
      <c r="X31" s="3"/>
      <c r="Y31" s="3"/>
      <c r="Z31" s="3"/>
    </row>
    <row r="32" spans="1:26" ht="15.75" customHeight="1" thickTop="1">
      <c r="A32" s="3"/>
      <c r="B32" s="76"/>
      <c r="C32" s="77"/>
      <c r="D32" s="77"/>
      <c r="E32" s="77"/>
      <c r="F32" s="77"/>
      <c r="G32" s="77"/>
      <c r="H32" s="77"/>
      <c r="I32" s="77"/>
      <c r="J32" s="78"/>
      <c r="K32" s="70"/>
      <c r="L32" s="3">
        <f>(M32*L31)/M31</f>
        <v>3000</v>
      </c>
      <c r="M32" s="3">
        <v>100</v>
      </c>
      <c r="N32" s="3">
        <f>(M32*N31)/M31</f>
        <v>3975000</v>
      </c>
      <c r="O32" s="3"/>
      <c r="P32" s="71">
        <f>(N32*P31)/N31</f>
        <v>125000</v>
      </c>
      <c r="Q32" s="3"/>
      <c r="R32" s="3"/>
      <c r="S32" s="3"/>
      <c r="T32" s="3"/>
      <c r="U32" s="3"/>
      <c r="V32" s="3"/>
      <c r="W32" s="3"/>
      <c r="X32" s="3"/>
      <c r="Y32" s="3"/>
      <c r="Z32" s="3"/>
    </row>
    <row r="33" spans="1:26" ht="15.75" customHeight="1">
      <c r="A33" s="3"/>
      <c r="B33" s="76"/>
      <c r="C33" s="77"/>
      <c r="D33" s="77"/>
      <c r="E33" s="77"/>
      <c r="F33" s="77"/>
      <c r="G33" s="77"/>
      <c r="H33" s="77"/>
      <c r="I33" s="77"/>
      <c r="J33" s="78"/>
      <c r="K33" s="70"/>
      <c r="L33" s="3"/>
      <c r="M33" s="3"/>
      <c r="N33" s="3"/>
      <c r="O33" s="3"/>
      <c r="P33" s="3"/>
      <c r="Q33" s="3"/>
      <c r="R33" s="3"/>
      <c r="S33" s="3"/>
      <c r="T33" s="3"/>
      <c r="U33" s="3"/>
      <c r="V33" s="3"/>
      <c r="W33" s="3"/>
      <c r="X33" s="3"/>
      <c r="Y33" s="3"/>
      <c r="Z33" s="3"/>
    </row>
    <row r="34" spans="1:26" ht="15.75" customHeight="1">
      <c r="A34" s="3"/>
      <c r="B34" s="76"/>
      <c r="C34" s="77"/>
      <c r="D34" s="77"/>
      <c r="E34" s="77"/>
      <c r="F34" s="77"/>
      <c r="G34" s="77"/>
      <c r="H34" s="77"/>
      <c r="I34" s="77"/>
      <c r="J34" s="78"/>
      <c r="K34" s="70"/>
      <c r="L34" s="3"/>
      <c r="M34" s="3"/>
      <c r="N34" s="3"/>
      <c r="O34" s="3"/>
      <c r="P34" s="3"/>
      <c r="Q34" s="3"/>
      <c r="R34" s="3"/>
      <c r="S34" s="3"/>
      <c r="T34" s="3"/>
      <c r="U34" s="3"/>
      <c r="V34" s="3"/>
      <c r="W34" s="3"/>
      <c r="X34" s="3"/>
      <c r="Y34" s="3"/>
      <c r="Z34" s="3"/>
    </row>
    <row r="35" spans="1:26" ht="15.75" customHeight="1" thickBot="1">
      <c r="A35" s="3"/>
      <c r="B35" s="79"/>
      <c r="C35" s="80"/>
      <c r="D35" s="80"/>
      <c r="E35" s="80"/>
      <c r="F35" s="80"/>
      <c r="G35" s="80"/>
      <c r="H35" s="80"/>
      <c r="I35" s="80"/>
      <c r="J35" s="81"/>
      <c r="K35" s="70"/>
      <c r="L35" s="3"/>
      <c r="M35" s="3"/>
      <c r="N35" s="3"/>
      <c r="O35" s="3"/>
      <c r="P35" s="3"/>
      <c r="Q35" s="3"/>
      <c r="R35" s="3"/>
      <c r="S35" s="3"/>
      <c r="T35" s="3"/>
      <c r="U35" s="3"/>
      <c r="V35" s="3"/>
      <c r="W35" s="3"/>
      <c r="X35" s="3"/>
      <c r="Y35" s="3"/>
      <c r="Z35" s="3"/>
    </row>
    <row r="36" spans="1:26" ht="15.75" customHeight="1">
      <c r="A36" s="3"/>
      <c r="B36" s="70"/>
      <c r="C36" s="70"/>
      <c r="D36" s="70"/>
      <c r="E36" s="70"/>
      <c r="F36" s="70"/>
      <c r="G36" s="70"/>
      <c r="H36" s="70"/>
      <c r="I36" s="70"/>
      <c r="J36" s="70"/>
      <c r="K36" s="70"/>
      <c r="L36" s="3"/>
      <c r="M36" s="3"/>
      <c r="N36" s="3"/>
      <c r="O36" s="3"/>
      <c r="P36" s="3"/>
      <c r="Q36" s="3"/>
      <c r="R36" s="3"/>
      <c r="S36" s="3"/>
      <c r="T36" s="3"/>
      <c r="U36" s="3"/>
      <c r="V36" s="3"/>
      <c r="W36" s="3"/>
      <c r="X36" s="3"/>
      <c r="Y36" s="3"/>
      <c r="Z36" s="3"/>
    </row>
    <row r="37" spans="1:26" ht="15.75" customHeight="1">
      <c r="A37" s="3"/>
      <c r="B37" s="70"/>
      <c r="C37" s="70"/>
      <c r="D37" s="70"/>
      <c r="E37" s="70"/>
      <c r="F37" s="70"/>
      <c r="G37" s="70"/>
      <c r="H37" s="70"/>
      <c r="I37" s="70"/>
      <c r="J37" s="70"/>
      <c r="K37" s="70"/>
      <c r="L37" s="3"/>
      <c r="M37" s="3"/>
      <c r="N37" s="3"/>
      <c r="O37" s="3"/>
      <c r="P37" s="3"/>
      <c r="Q37" s="3"/>
      <c r="R37" s="3"/>
      <c r="S37" s="3"/>
      <c r="T37" s="3"/>
      <c r="U37" s="3"/>
      <c r="V37" s="3"/>
      <c r="W37" s="3"/>
      <c r="X37" s="3"/>
      <c r="Y37" s="3"/>
      <c r="Z37" s="3"/>
    </row>
    <row r="38" spans="1:26" ht="15.75" customHeight="1">
      <c r="A38" s="3"/>
      <c r="B38" s="70"/>
      <c r="C38" s="70"/>
      <c r="D38" s="70"/>
      <c r="E38" s="70"/>
      <c r="F38" s="70"/>
      <c r="G38" s="70"/>
      <c r="H38" s="70"/>
      <c r="I38" s="70"/>
      <c r="J38" s="70"/>
      <c r="K38" s="70"/>
      <c r="L38" s="3"/>
      <c r="M38" s="3"/>
      <c r="N38" s="3"/>
      <c r="O38" s="3"/>
      <c r="P38" s="3"/>
      <c r="Q38" s="3"/>
      <c r="R38" s="3"/>
      <c r="S38" s="3"/>
      <c r="T38" s="3"/>
      <c r="U38" s="3"/>
      <c r="V38" s="3"/>
      <c r="W38" s="3"/>
      <c r="X38" s="3"/>
      <c r="Y38" s="3"/>
      <c r="Z38" s="3"/>
    </row>
    <row r="39" spans="1:26" ht="15.75" customHeight="1">
      <c r="A39" s="3"/>
      <c r="B39" s="70"/>
      <c r="C39" s="70"/>
      <c r="D39" s="70"/>
      <c r="E39" s="70"/>
      <c r="F39" s="70"/>
      <c r="G39" s="70"/>
      <c r="H39" s="70"/>
      <c r="I39" s="70"/>
      <c r="J39" s="70"/>
      <c r="K39" s="70"/>
      <c r="L39" s="3"/>
      <c r="M39" s="3"/>
      <c r="N39" s="3"/>
      <c r="O39" s="3"/>
      <c r="P39" s="3"/>
      <c r="Q39" s="3"/>
      <c r="R39" s="3"/>
      <c r="S39" s="3"/>
      <c r="T39" s="3"/>
      <c r="U39" s="3"/>
      <c r="V39" s="3"/>
      <c r="W39" s="3"/>
      <c r="X39" s="3"/>
      <c r="Y39" s="3"/>
      <c r="Z39" s="3"/>
    </row>
    <row r="40" spans="1:26" ht="15.75" customHeight="1">
      <c r="A40" s="3"/>
      <c r="B40" s="70"/>
      <c r="C40" s="70"/>
      <c r="D40" s="70"/>
      <c r="E40" s="70"/>
      <c r="F40" s="70"/>
      <c r="G40" s="70"/>
      <c r="H40" s="70"/>
      <c r="I40" s="70"/>
      <c r="J40" s="70"/>
      <c r="K40" s="70"/>
      <c r="L40" s="3"/>
      <c r="M40" s="3"/>
      <c r="N40" s="3"/>
      <c r="O40" s="3"/>
      <c r="P40" s="3"/>
      <c r="Q40" s="3"/>
      <c r="R40" s="3"/>
      <c r="S40" s="3"/>
      <c r="T40" s="3"/>
      <c r="U40" s="3"/>
      <c r="V40" s="3"/>
      <c r="W40" s="3"/>
      <c r="X40" s="3"/>
      <c r="Y40" s="3"/>
      <c r="Z40" s="3"/>
    </row>
    <row r="41" spans="1:26" ht="15.75" customHeight="1">
      <c r="A41" s="3"/>
      <c r="B41" s="70"/>
      <c r="C41" s="70"/>
      <c r="D41" s="70"/>
      <c r="E41" s="70"/>
      <c r="F41" s="70"/>
      <c r="G41" s="70"/>
      <c r="H41" s="70"/>
      <c r="I41" s="70"/>
      <c r="J41" s="70"/>
      <c r="K41" s="70"/>
      <c r="L41" s="3"/>
      <c r="M41" s="3"/>
      <c r="N41" s="3"/>
      <c r="O41" s="3"/>
      <c r="P41" s="3"/>
      <c r="Q41" s="3"/>
      <c r="R41" s="3"/>
      <c r="S41" s="3"/>
      <c r="T41" s="3"/>
      <c r="U41" s="3"/>
      <c r="V41" s="3"/>
      <c r="W41" s="3"/>
      <c r="X41" s="3"/>
      <c r="Y41" s="3"/>
      <c r="Z41" s="3"/>
    </row>
    <row r="42" spans="1:26" ht="15.75" customHeight="1">
      <c r="A42" s="3"/>
      <c r="B42" s="70"/>
      <c r="C42" s="70"/>
      <c r="D42" s="70"/>
      <c r="E42" s="70"/>
      <c r="F42" s="70"/>
      <c r="G42" s="70"/>
      <c r="H42" s="70"/>
      <c r="I42" s="70"/>
      <c r="J42" s="70"/>
      <c r="K42" s="70"/>
      <c r="L42" s="3"/>
      <c r="M42" s="3"/>
      <c r="N42" s="3"/>
      <c r="O42" s="3"/>
      <c r="P42" s="3"/>
      <c r="Q42" s="3"/>
      <c r="R42" s="3"/>
      <c r="S42" s="3"/>
      <c r="T42" s="3"/>
      <c r="U42" s="3"/>
      <c r="V42" s="3"/>
      <c r="W42" s="3"/>
      <c r="X42" s="3"/>
      <c r="Y42" s="3"/>
      <c r="Z42" s="3"/>
    </row>
    <row r="43" spans="1:26" ht="15.75" customHeight="1">
      <c r="A43" s="3"/>
      <c r="B43" s="70"/>
      <c r="C43" s="70"/>
      <c r="D43" s="70"/>
      <c r="E43" s="70"/>
      <c r="F43" s="70"/>
      <c r="G43" s="70"/>
      <c r="H43" s="70"/>
      <c r="I43" s="70"/>
      <c r="J43" s="70"/>
      <c r="K43" s="70"/>
      <c r="L43" s="3"/>
      <c r="M43" s="3"/>
      <c r="N43" s="3"/>
      <c r="O43" s="3"/>
      <c r="P43" s="3"/>
      <c r="Q43" s="3"/>
      <c r="R43" s="3"/>
      <c r="S43" s="3"/>
      <c r="T43" s="3"/>
      <c r="U43" s="3"/>
      <c r="V43" s="3"/>
      <c r="W43" s="3"/>
      <c r="X43" s="3"/>
      <c r="Y43" s="3"/>
      <c r="Z43" s="3"/>
    </row>
    <row r="44" spans="1:26" ht="15.75" customHeight="1">
      <c r="A44" s="3"/>
      <c r="B44" s="70"/>
      <c r="C44" s="70"/>
      <c r="D44" s="70"/>
      <c r="E44" s="70"/>
      <c r="F44" s="70"/>
      <c r="G44" s="70"/>
      <c r="H44" s="70"/>
      <c r="I44" s="70"/>
      <c r="J44" s="70"/>
      <c r="K44" s="70"/>
      <c r="L44" s="3"/>
      <c r="M44" s="3"/>
      <c r="N44" s="3"/>
      <c r="O44" s="3"/>
      <c r="P44" s="3"/>
      <c r="Q44" s="3"/>
      <c r="R44" s="3"/>
      <c r="S44" s="3"/>
      <c r="T44" s="3"/>
      <c r="U44" s="3"/>
      <c r="V44" s="3"/>
      <c r="W44" s="3"/>
      <c r="X44" s="3"/>
      <c r="Y44" s="3"/>
      <c r="Z44" s="3"/>
    </row>
    <row r="45" spans="1:26" ht="15.75" customHeight="1">
      <c r="A45" s="3"/>
      <c r="B45" s="70"/>
      <c r="C45" s="70"/>
      <c r="D45" s="70"/>
      <c r="E45" s="70"/>
      <c r="F45" s="70"/>
      <c r="G45" s="70"/>
      <c r="H45" s="70"/>
      <c r="I45" s="70"/>
      <c r="J45" s="70"/>
      <c r="K45" s="70"/>
      <c r="L45" s="3"/>
      <c r="M45" s="3"/>
      <c r="N45" s="3"/>
      <c r="O45" s="3"/>
      <c r="P45" s="3"/>
      <c r="Q45" s="3"/>
      <c r="R45" s="3"/>
      <c r="S45" s="3"/>
      <c r="T45" s="3"/>
      <c r="U45" s="3"/>
      <c r="V45" s="3"/>
      <c r="W45" s="3"/>
      <c r="X45" s="3"/>
      <c r="Y45" s="3"/>
      <c r="Z45" s="3"/>
    </row>
    <row r="46" spans="1:26" ht="15.75" customHeight="1">
      <c r="A46" s="3"/>
      <c r="B46" s="70"/>
      <c r="C46" s="70"/>
      <c r="D46" s="70"/>
      <c r="E46" s="70"/>
      <c r="F46" s="70"/>
      <c r="G46" s="70"/>
      <c r="H46" s="70"/>
      <c r="I46" s="70"/>
      <c r="J46" s="70"/>
      <c r="K46" s="70"/>
      <c r="L46" s="3"/>
      <c r="M46" s="3"/>
      <c r="N46" s="3"/>
      <c r="O46" s="3"/>
      <c r="P46" s="3"/>
      <c r="Q46" s="3"/>
      <c r="R46" s="3"/>
      <c r="S46" s="3"/>
      <c r="T46" s="3"/>
      <c r="U46" s="3"/>
      <c r="V46" s="3"/>
      <c r="W46" s="3"/>
      <c r="X46" s="3"/>
      <c r="Y46" s="3"/>
      <c r="Z46" s="3"/>
    </row>
    <row r="47" spans="1:26" ht="15.75" customHeight="1">
      <c r="A47" s="3"/>
      <c r="B47" s="70"/>
      <c r="C47" s="70"/>
      <c r="D47" s="70"/>
      <c r="E47" s="70"/>
      <c r="F47" s="70"/>
      <c r="G47" s="70"/>
      <c r="H47" s="70"/>
      <c r="I47" s="70"/>
      <c r="J47" s="70"/>
      <c r="K47" s="70"/>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2">
    <mergeCell ref="G18:H18"/>
    <mergeCell ref="G19:H19"/>
    <mergeCell ref="F20:H20"/>
    <mergeCell ref="B28:J35"/>
    <mergeCell ref="G12:H12"/>
    <mergeCell ref="G13:H13"/>
    <mergeCell ref="F14:H14"/>
    <mergeCell ref="G15:H15"/>
    <mergeCell ref="G16:H16"/>
    <mergeCell ref="F17:H17"/>
    <mergeCell ref="F6:H6"/>
    <mergeCell ref="G7:H7"/>
    <mergeCell ref="G8:H8"/>
    <mergeCell ref="G9:H9"/>
    <mergeCell ref="F10:H10"/>
    <mergeCell ref="G11:H11"/>
    <mergeCell ref="A1:B1"/>
    <mergeCell ref="F1:N1"/>
    <mergeCell ref="F2:H2"/>
    <mergeCell ref="F3:H3"/>
    <mergeCell ref="G4:H4"/>
    <mergeCell ref="G5:H5"/>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65C7-3935-41F2-ADC7-165DD821E369}">
  <dimension ref="A1:Z1000"/>
  <sheetViews>
    <sheetView topLeftCell="A8" zoomScale="85" zoomScaleNormal="85" workbookViewId="0">
      <selection activeCell="D18" sqref="D18"/>
    </sheetView>
  </sheetViews>
  <sheetFormatPr baseColWidth="10" defaultColWidth="14.42578125" defaultRowHeight="15" customHeight="1"/>
  <cols>
    <col min="1" max="1" width="30.28515625" customWidth="1"/>
    <col min="2" max="2" width="29.42578125" customWidth="1"/>
    <col min="3" max="3" width="3.140625" customWidth="1"/>
    <col min="4" max="4" width="19.42578125" customWidth="1"/>
    <col min="5" max="5" width="3.42578125" customWidth="1"/>
    <col min="6" max="7" width="11.42578125" customWidth="1"/>
    <col min="8" max="8" width="27.85546875" customWidth="1"/>
    <col min="9" max="12" width="18.42578125" customWidth="1"/>
    <col min="13" max="13" width="19.85546875" customWidth="1"/>
    <col min="14" max="14" width="20.42578125" customWidth="1"/>
    <col min="15" max="15" width="10.7109375" customWidth="1"/>
    <col min="16" max="16" width="14.42578125" customWidth="1"/>
    <col min="17" max="26" width="10.7109375" customWidth="1"/>
  </cols>
  <sheetData>
    <row r="1" spans="1:26" ht="65.25" thickTop="1" thickBot="1">
      <c r="A1" s="65" t="s">
        <v>0</v>
      </c>
      <c r="B1" s="60"/>
      <c r="C1" s="1"/>
      <c r="D1" s="2" t="s">
        <v>1</v>
      </c>
      <c r="E1" s="3"/>
      <c r="F1" s="66" t="s">
        <v>2</v>
      </c>
      <c r="G1" s="53"/>
      <c r="H1" s="53"/>
      <c r="I1" s="53"/>
      <c r="J1" s="53"/>
      <c r="K1" s="53"/>
      <c r="L1" s="53"/>
      <c r="M1" s="53"/>
      <c r="N1" s="54"/>
      <c r="O1" s="3"/>
      <c r="P1" s="3"/>
      <c r="Q1" s="3"/>
      <c r="R1" s="3"/>
      <c r="S1" s="3"/>
      <c r="T1" s="3"/>
      <c r="U1" s="3"/>
      <c r="V1" s="3"/>
      <c r="W1" s="3"/>
      <c r="X1" s="3"/>
      <c r="Y1" s="3"/>
      <c r="Z1" s="3"/>
    </row>
    <row r="2" spans="1:26" ht="30" thickTop="1" thickBot="1">
      <c r="A2" s="4" t="s">
        <v>3</v>
      </c>
      <c r="B2" s="4" t="s">
        <v>4</v>
      </c>
      <c r="C2" s="3"/>
      <c r="D2" s="5">
        <f>+IRR(B3:B8,0.2)</f>
        <v>2.3625024616040244</v>
      </c>
      <c r="E2" s="3"/>
      <c r="F2" s="67" t="s">
        <v>5</v>
      </c>
      <c r="G2" s="53"/>
      <c r="H2" s="62"/>
      <c r="I2" s="6">
        <v>0</v>
      </c>
      <c r="J2" s="7">
        <v>1</v>
      </c>
      <c r="K2" s="8">
        <v>2</v>
      </c>
      <c r="L2" s="7">
        <v>3</v>
      </c>
      <c r="M2" s="7">
        <v>4</v>
      </c>
      <c r="N2" s="9">
        <v>5</v>
      </c>
      <c r="O2" s="3"/>
      <c r="P2" s="3"/>
      <c r="Q2" s="3"/>
      <c r="R2" s="3"/>
      <c r="S2" s="3"/>
      <c r="T2" s="3"/>
      <c r="U2" s="3"/>
      <c r="V2" s="3"/>
      <c r="W2" s="3"/>
      <c r="X2" s="3"/>
      <c r="Y2" s="3"/>
      <c r="Z2" s="3"/>
    </row>
    <row r="3" spans="1:26" ht="25.5" thickTop="1" thickBot="1">
      <c r="A3" s="10">
        <v>0</v>
      </c>
      <c r="B3" s="11">
        <f>+I20</f>
        <v>-314800</v>
      </c>
      <c r="C3" s="3"/>
      <c r="D3" s="3"/>
      <c r="E3" s="3"/>
      <c r="F3" s="68" t="s">
        <v>6</v>
      </c>
      <c r="G3" s="53"/>
      <c r="H3" s="54"/>
      <c r="I3" s="12"/>
      <c r="J3" s="13">
        <f t="shared" ref="J3:N3" si="0">+SUM(J4:J5)</f>
        <v>1192500</v>
      </c>
      <c r="K3" s="13">
        <f t="shared" si="0"/>
        <v>1192500</v>
      </c>
      <c r="L3" s="13">
        <f t="shared" si="0"/>
        <v>1192500</v>
      </c>
      <c r="M3" s="13">
        <f t="shared" si="0"/>
        <v>1192500</v>
      </c>
      <c r="N3" s="13">
        <f t="shared" si="0"/>
        <v>1192500</v>
      </c>
      <c r="O3" s="3"/>
      <c r="P3" s="3"/>
      <c r="Q3" s="3"/>
      <c r="R3" s="3"/>
      <c r="S3" s="3"/>
      <c r="T3" s="3"/>
      <c r="U3" s="3"/>
      <c r="V3" s="3"/>
      <c r="W3" s="3"/>
      <c r="X3" s="3"/>
      <c r="Y3" s="3"/>
      <c r="Z3" s="3"/>
    </row>
    <row r="4" spans="1:26" ht="25.5" thickTop="1" thickBot="1">
      <c r="A4" s="10">
        <v>1</v>
      </c>
      <c r="B4" s="11">
        <f>+J20</f>
        <v>745450</v>
      </c>
      <c r="C4" s="3"/>
      <c r="D4" s="3"/>
      <c r="E4" s="3"/>
      <c r="F4" s="14" t="s">
        <v>7</v>
      </c>
      <c r="G4" s="61" t="s">
        <v>8</v>
      </c>
      <c r="H4" s="62"/>
      <c r="I4" s="15"/>
      <c r="J4" s="16">
        <v>0</v>
      </c>
      <c r="K4" s="17">
        <v>0</v>
      </c>
      <c r="L4" s="16">
        <v>0</v>
      </c>
      <c r="M4" s="16">
        <v>0</v>
      </c>
      <c r="N4" s="18">
        <v>0</v>
      </c>
      <c r="O4" s="3"/>
      <c r="P4" s="3"/>
      <c r="Q4" s="3"/>
      <c r="R4" s="3"/>
      <c r="S4" s="3"/>
      <c r="T4" s="3"/>
      <c r="U4" s="3"/>
      <c r="V4" s="3"/>
      <c r="W4" s="3"/>
      <c r="X4" s="3"/>
      <c r="Y4" s="3"/>
      <c r="Z4" s="3"/>
    </row>
    <row r="5" spans="1:26" ht="25.5" thickTop="1" thickBot="1">
      <c r="A5" s="10">
        <v>2</v>
      </c>
      <c r="B5" s="11">
        <f>+K20</f>
        <v>745450</v>
      </c>
      <c r="C5" s="3"/>
      <c r="D5" s="3"/>
      <c r="E5" s="3"/>
      <c r="F5" s="19" t="s">
        <v>7</v>
      </c>
      <c r="G5" s="55" t="s">
        <v>9</v>
      </c>
      <c r="H5" s="56"/>
      <c r="I5" s="20"/>
      <c r="J5" s="21">
        <v>1192500</v>
      </c>
      <c r="K5" s="21">
        <v>1192500</v>
      </c>
      <c r="L5" s="21">
        <v>1192500</v>
      </c>
      <c r="M5" s="21">
        <v>1192500</v>
      </c>
      <c r="N5" s="21">
        <v>1192500</v>
      </c>
      <c r="O5" s="3"/>
      <c r="P5" s="3"/>
      <c r="Q5" s="3"/>
      <c r="R5" s="3"/>
      <c r="S5" s="3"/>
      <c r="T5" s="3"/>
      <c r="U5" s="3"/>
      <c r="V5" s="3"/>
      <c r="W5" s="3"/>
      <c r="X5" s="3"/>
      <c r="Y5" s="3"/>
      <c r="Z5" s="3"/>
    </row>
    <row r="6" spans="1:26" ht="25.5" thickTop="1" thickBot="1">
      <c r="A6" s="10">
        <v>3</v>
      </c>
      <c r="B6" s="11">
        <f>+L20</f>
        <v>745450</v>
      </c>
      <c r="C6" s="3"/>
      <c r="D6" s="3"/>
      <c r="E6" s="3"/>
      <c r="F6" s="63" t="s">
        <v>10</v>
      </c>
      <c r="G6" s="53"/>
      <c r="H6" s="54"/>
      <c r="I6" s="12"/>
      <c r="J6" s="13">
        <f t="shared" ref="J6:N6" si="1">+SUM(J7:J9)</f>
        <v>38500</v>
      </c>
      <c r="K6" s="13">
        <f t="shared" si="1"/>
        <v>38500</v>
      </c>
      <c r="L6" s="13">
        <f t="shared" si="1"/>
        <v>38500</v>
      </c>
      <c r="M6" s="13">
        <f t="shared" si="1"/>
        <v>38500</v>
      </c>
      <c r="N6" s="13">
        <f t="shared" si="1"/>
        <v>38500</v>
      </c>
      <c r="O6" s="3"/>
      <c r="P6" s="3"/>
      <c r="Q6" s="3"/>
      <c r="R6" s="3"/>
      <c r="S6" s="3"/>
      <c r="T6" s="3"/>
      <c r="U6" s="3"/>
      <c r="V6" s="3"/>
      <c r="W6" s="3"/>
      <c r="X6" s="3"/>
      <c r="Y6" s="3"/>
      <c r="Z6" s="3"/>
    </row>
    <row r="7" spans="1:26" ht="27.75" thickTop="1" thickBot="1">
      <c r="A7" s="10">
        <v>4</v>
      </c>
      <c r="B7" s="11">
        <f>+M20</f>
        <v>745450</v>
      </c>
      <c r="C7" s="3"/>
      <c r="D7" s="3"/>
      <c r="E7" s="3"/>
      <c r="F7" s="24" t="s">
        <v>11</v>
      </c>
      <c r="G7" s="61" t="s">
        <v>12</v>
      </c>
      <c r="H7" s="62"/>
      <c r="I7" s="15"/>
      <c r="J7" s="16">
        <v>37500</v>
      </c>
      <c r="K7" s="16">
        <v>37500</v>
      </c>
      <c r="L7" s="16">
        <v>37500</v>
      </c>
      <c r="M7" s="16">
        <v>37500</v>
      </c>
      <c r="N7" s="16">
        <v>37500</v>
      </c>
      <c r="O7" s="3"/>
      <c r="P7" s="3"/>
      <c r="Q7" s="3"/>
      <c r="R7" s="3"/>
      <c r="S7" s="3"/>
      <c r="T7" s="3"/>
      <c r="U7" s="3"/>
      <c r="V7" s="3"/>
      <c r="W7" s="3"/>
      <c r="X7" s="3"/>
      <c r="Y7" s="3"/>
      <c r="Z7" s="3"/>
    </row>
    <row r="8" spans="1:26" ht="27.75" thickTop="1" thickBot="1">
      <c r="A8" s="10">
        <v>5</v>
      </c>
      <c r="B8" s="11">
        <f>+N20</f>
        <v>745450</v>
      </c>
      <c r="C8" s="3"/>
      <c r="D8" s="3"/>
      <c r="E8" s="3"/>
      <c r="F8" s="24" t="s">
        <v>11</v>
      </c>
      <c r="G8" s="61" t="s">
        <v>13</v>
      </c>
      <c r="H8" s="62"/>
      <c r="I8" s="15"/>
      <c r="J8" s="16">
        <v>0</v>
      </c>
      <c r="K8" s="16">
        <v>0</v>
      </c>
      <c r="L8" s="16">
        <v>0</v>
      </c>
      <c r="M8" s="16">
        <v>0</v>
      </c>
      <c r="N8" s="16">
        <v>0</v>
      </c>
      <c r="O8" s="3"/>
      <c r="P8" s="3"/>
      <c r="Q8" s="3"/>
      <c r="R8" s="3"/>
      <c r="S8" s="3"/>
      <c r="T8" s="3"/>
      <c r="U8" s="3"/>
      <c r="V8" s="3"/>
      <c r="W8" s="3"/>
      <c r="X8" s="3"/>
      <c r="Y8" s="3"/>
      <c r="Z8" s="3"/>
    </row>
    <row r="9" spans="1:26" ht="39.75" customHeight="1" thickTop="1" thickBot="1">
      <c r="A9" s="25" t="s">
        <v>14</v>
      </c>
      <c r="B9" s="26">
        <f>+B15</f>
        <v>2.06</v>
      </c>
      <c r="C9" s="3"/>
      <c r="D9" s="3"/>
      <c r="E9" s="3"/>
      <c r="F9" s="24" t="s">
        <v>11</v>
      </c>
      <c r="G9" s="61" t="s">
        <v>15</v>
      </c>
      <c r="H9" s="62"/>
      <c r="I9" s="15"/>
      <c r="J9" s="16">
        <v>1000</v>
      </c>
      <c r="K9" s="16">
        <v>1000</v>
      </c>
      <c r="L9" s="16">
        <v>1000</v>
      </c>
      <c r="M9" s="16">
        <v>1000</v>
      </c>
      <c r="N9" s="16">
        <v>1000</v>
      </c>
      <c r="O9" s="3"/>
      <c r="P9" s="3"/>
      <c r="Q9" s="3"/>
      <c r="R9" s="3"/>
      <c r="S9" s="3"/>
      <c r="T9" s="3"/>
      <c r="U9" s="3"/>
      <c r="V9" s="3"/>
      <c r="W9" s="3"/>
      <c r="X9" s="3"/>
      <c r="Y9" s="3"/>
      <c r="Z9" s="3"/>
    </row>
    <row r="10" spans="1:26" ht="29.25" customHeight="1" thickTop="1" thickBot="1">
      <c r="A10" s="27" t="s">
        <v>16</v>
      </c>
      <c r="B10" s="28">
        <f t="array" ref="B10">NPV(B9,B3,B4:B8)</f>
        <v>14941.223062170942</v>
      </c>
      <c r="C10" s="29"/>
      <c r="D10" s="29"/>
      <c r="E10" s="29"/>
      <c r="F10" s="63" t="s">
        <v>17</v>
      </c>
      <c r="G10" s="53"/>
      <c r="H10" s="54"/>
      <c r="I10" s="12"/>
      <c r="J10" s="13">
        <f t="shared" ref="J10:N10" si="2">+J3-J6</f>
        <v>1154000</v>
      </c>
      <c r="K10" s="13">
        <f t="shared" si="2"/>
        <v>1154000</v>
      </c>
      <c r="L10" s="13">
        <f t="shared" si="2"/>
        <v>1154000</v>
      </c>
      <c r="M10" s="13">
        <f t="shared" si="2"/>
        <v>1154000</v>
      </c>
      <c r="N10" s="13">
        <f t="shared" si="2"/>
        <v>1154000</v>
      </c>
      <c r="O10" s="29"/>
      <c r="P10" s="29"/>
      <c r="Q10" s="29"/>
      <c r="R10" s="29"/>
      <c r="S10" s="29"/>
      <c r="T10" s="29"/>
      <c r="U10" s="29"/>
      <c r="V10" s="29"/>
      <c r="W10" s="29"/>
      <c r="X10" s="29"/>
      <c r="Y10" s="29"/>
      <c r="Z10" s="29"/>
    </row>
    <row r="11" spans="1:26" ht="24.75" customHeight="1" thickTop="1" thickBot="1">
      <c r="A11" s="3"/>
      <c r="B11" s="3"/>
      <c r="C11" s="3"/>
      <c r="D11" s="3"/>
      <c r="E11" s="3"/>
      <c r="F11" s="24" t="s">
        <v>11</v>
      </c>
      <c r="G11" s="61" t="s">
        <v>18</v>
      </c>
      <c r="H11" s="62"/>
      <c r="I11" s="15"/>
      <c r="J11" s="16">
        <v>2000</v>
      </c>
      <c r="K11" s="16">
        <v>2000</v>
      </c>
      <c r="L11" s="16">
        <v>2000</v>
      </c>
      <c r="M11" s="16">
        <v>2000</v>
      </c>
      <c r="N11" s="16">
        <v>2000</v>
      </c>
      <c r="O11" s="3"/>
      <c r="P11" s="3"/>
      <c r="Q11" s="3"/>
      <c r="R11" s="3"/>
      <c r="S11" s="3"/>
      <c r="T11" s="3"/>
      <c r="U11" s="3"/>
      <c r="V11" s="3"/>
      <c r="W11" s="3"/>
      <c r="X11" s="3"/>
      <c r="Y11" s="3"/>
      <c r="Z11" s="3"/>
    </row>
    <row r="12" spans="1:26" ht="25.5" customHeight="1" thickTop="1" thickBot="1">
      <c r="A12" s="30" t="s">
        <v>19</v>
      </c>
      <c r="B12" s="31">
        <v>1.5</v>
      </c>
      <c r="C12" s="3"/>
      <c r="D12" s="3"/>
      <c r="E12" s="3"/>
      <c r="F12" s="24" t="s">
        <v>11</v>
      </c>
      <c r="G12" s="55" t="s">
        <v>20</v>
      </c>
      <c r="H12" s="56"/>
      <c r="I12" s="20"/>
      <c r="J12" s="21">
        <v>5000</v>
      </c>
      <c r="K12" s="21">
        <v>5000</v>
      </c>
      <c r="L12" s="21">
        <v>5000</v>
      </c>
      <c r="M12" s="21">
        <v>5000</v>
      </c>
      <c r="N12" s="21">
        <v>5000</v>
      </c>
      <c r="O12" s="3"/>
      <c r="P12" s="3"/>
      <c r="Q12" s="3"/>
      <c r="R12" s="3"/>
      <c r="S12" s="3"/>
      <c r="T12" s="3"/>
      <c r="U12" s="3"/>
      <c r="V12" s="3"/>
      <c r="W12" s="3"/>
      <c r="X12" s="3"/>
      <c r="Y12" s="3"/>
      <c r="Z12" s="3"/>
    </row>
    <row r="13" spans="1:26" ht="27.75" thickTop="1" thickBot="1">
      <c r="A13" s="30" t="s">
        <v>21</v>
      </c>
      <c r="B13" s="31">
        <v>0.26</v>
      </c>
      <c r="C13" s="3"/>
      <c r="D13" s="3"/>
      <c r="E13" s="3"/>
      <c r="F13" s="24" t="s">
        <v>11</v>
      </c>
      <c r="G13" s="64" t="s">
        <v>22</v>
      </c>
      <c r="H13" s="54"/>
      <c r="I13" s="15"/>
      <c r="J13" s="16">
        <v>10000</v>
      </c>
      <c r="K13" s="16">
        <v>10000</v>
      </c>
      <c r="L13" s="16">
        <v>10000</v>
      </c>
      <c r="M13" s="16">
        <v>10000</v>
      </c>
      <c r="N13" s="16">
        <v>10000</v>
      </c>
      <c r="O13" s="3"/>
      <c r="P13" s="3"/>
      <c r="Q13" s="3"/>
      <c r="R13" s="3"/>
      <c r="S13" s="3"/>
      <c r="T13" s="3"/>
      <c r="U13" s="3"/>
      <c r="V13" s="3"/>
      <c r="W13" s="3"/>
      <c r="X13" s="3"/>
      <c r="Y13" s="3"/>
      <c r="Z13" s="3"/>
    </row>
    <row r="14" spans="1:26" ht="25.5" thickTop="1" thickBot="1">
      <c r="A14" s="30" t="s">
        <v>23</v>
      </c>
      <c r="B14" s="31">
        <v>0.3</v>
      </c>
      <c r="C14" s="3"/>
      <c r="D14" s="3"/>
      <c r="E14" s="3"/>
      <c r="F14" s="52" t="s">
        <v>24</v>
      </c>
      <c r="G14" s="53"/>
      <c r="H14" s="54"/>
      <c r="I14" s="12"/>
      <c r="J14" s="13">
        <f t="shared" ref="J14:N14" si="3">+J10-SUM(J11:J13)</f>
        <v>1137000</v>
      </c>
      <c r="K14" s="13">
        <f t="shared" si="3"/>
        <v>1137000</v>
      </c>
      <c r="L14" s="13">
        <f t="shared" si="3"/>
        <v>1137000</v>
      </c>
      <c r="M14" s="13">
        <f t="shared" si="3"/>
        <v>1137000</v>
      </c>
      <c r="N14" s="13">
        <f t="shared" si="3"/>
        <v>1137000</v>
      </c>
      <c r="O14" s="3"/>
      <c r="P14" s="3"/>
      <c r="Q14" s="3"/>
      <c r="R14" s="3"/>
      <c r="S14" s="3"/>
      <c r="T14" s="3"/>
      <c r="U14" s="3"/>
      <c r="V14" s="3"/>
      <c r="W14" s="3"/>
      <c r="X14" s="3"/>
      <c r="Y14" s="3"/>
      <c r="Z14" s="3"/>
    </row>
    <row r="15" spans="1:26" ht="33" thickTop="1" thickBot="1">
      <c r="A15" s="32" t="s">
        <v>25</v>
      </c>
      <c r="B15" s="33">
        <f>SUM(B12:B14)</f>
        <v>2.06</v>
      </c>
      <c r="C15" s="3"/>
      <c r="D15" s="34"/>
      <c r="E15" s="34"/>
      <c r="F15" s="24" t="s">
        <v>11</v>
      </c>
      <c r="G15" s="55" t="s">
        <v>26</v>
      </c>
      <c r="H15" s="56"/>
      <c r="I15" s="20"/>
      <c r="J15" s="21">
        <v>3600</v>
      </c>
      <c r="K15" s="22">
        <v>3600</v>
      </c>
      <c r="L15" s="21">
        <v>3600</v>
      </c>
      <c r="M15" s="21">
        <f>L15</f>
        <v>3600</v>
      </c>
      <c r="N15" s="23">
        <f>L15</f>
        <v>3600</v>
      </c>
      <c r="O15" s="3"/>
      <c r="P15" s="3"/>
      <c r="Q15" s="3"/>
      <c r="R15" s="3"/>
      <c r="S15" s="3"/>
      <c r="T15" s="3"/>
      <c r="U15" s="3"/>
      <c r="V15" s="3"/>
      <c r="W15" s="3"/>
      <c r="X15" s="3"/>
      <c r="Y15" s="3"/>
      <c r="Z15" s="3"/>
    </row>
    <row r="16" spans="1:26" ht="27.75" thickTop="1" thickBot="1">
      <c r="A16" s="3"/>
      <c r="B16" s="3"/>
      <c r="C16" s="3"/>
      <c r="D16" s="3"/>
      <c r="E16" s="3"/>
      <c r="F16" s="24" t="s">
        <v>11</v>
      </c>
      <c r="G16" s="61" t="s">
        <v>27</v>
      </c>
      <c r="H16" s="54"/>
      <c r="I16" s="15"/>
      <c r="J16" s="35">
        <f t="shared" ref="J16:N16" si="4">+IF(J14&gt;0,J14*0.35,0)</f>
        <v>397950</v>
      </c>
      <c r="K16" s="35">
        <f t="shared" si="4"/>
        <v>397950</v>
      </c>
      <c r="L16" s="35">
        <f t="shared" si="4"/>
        <v>397950</v>
      </c>
      <c r="M16" s="35">
        <f t="shared" si="4"/>
        <v>397950</v>
      </c>
      <c r="N16" s="35">
        <f t="shared" si="4"/>
        <v>397950</v>
      </c>
      <c r="O16" s="3"/>
      <c r="P16" s="3"/>
      <c r="Q16" s="3"/>
      <c r="R16" s="3"/>
      <c r="S16" s="3"/>
      <c r="T16" s="3"/>
      <c r="U16" s="3"/>
      <c r="V16" s="3"/>
      <c r="W16" s="3"/>
      <c r="X16" s="3"/>
      <c r="Y16" s="3"/>
      <c r="Z16" s="3"/>
    </row>
    <row r="17" spans="1:26" ht="30" thickTop="1" thickBot="1">
      <c r="A17" s="36" t="s">
        <v>28</v>
      </c>
      <c r="B17" s="5">
        <f t="array" ref="B17">-NPV(B15,J20:N20)/B3</f>
        <v>1.1452355227771382</v>
      </c>
      <c r="C17" s="3"/>
      <c r="D17" s="3"/>
      <c r="E17" s="3"/>
      <c r="F17" s="52" t="s">
        <v>29</v>
      </c>
      <c r="G17" s="53"/>
      <c r="H17" s="54"/>
      <c r="I17" s="12"/>
      <c r="J17" s="13">
        <f t="shared" ref="J17:N17" si="5">+J14-J15-J16</f>
        <v>735450</v>
      </c>
      <c r="K17" s="13">
        <f t="shared" si="5"/>
        <v>735450</v>
      </c>
      <c r="L17" s="13">
        <f t="shared" si="5"/>
        <v>735450</v>
      </c>
      <c r="M17" s="13">
        <f t="shared" si="5"/>
        <v>735450</v>
      </c>
      <c r="N17" s="13">
        <f t="shared" si="5"/>
        <v>735450</v>
      </c>
      <c r="O17" s="3"/>
      <c r="P17" s="3"/>
      <c r="Q17" s="3"/>
      <c r="R17" s="3"/>
      <c r="S17" s="3"/>
      <c r="T17" s="3"/>
      <c r="U17" s="3"/>
      <c r="V17" s="3"/>
      <c r="W17" s="3"/>
      <c r="X17" s="3"/>
      <c r="Y17" s="3"/>
      <c r="Z17" s="3"/>
    </row>
    <row r="18" spans="1:26" ht="27.75" thickTop="1" thickBot="1">
      <c r="A18" s="3"/>
      <c r="B18" s="3"/>
      <c r="C18" s="3"/>
      <c r="D18" s="3"/>
      <c r="E18" s="3"/>
      <c r="F18" s="24" t="s">
        <v>7</v>
      </c>
      <c r="G18" s="55" t="s">
        <v>22</v>
      </c>
      <c r="H18" s="56"/>
      <c r="I18" s="37"/>
      <c r="J18" s="21">
        <f t="shared" ref="J18:N18" si="6">+J13</f>
        <v>10000</v>
      </c>
      <c r="K18" s="16">
        <f t="shared" si="6"/>
        <v>10000</v>
      </c>
      <c r="L18" s="16">
        <f t="shared" si="6"/>
        <v>10000</v>
      </c>
      <c r="M18" s="16">
        <f t="shared" si="6"/>
        <v>10000</v>
      </c>
      <c r="N18" s="16">
        <f t="shared" si="6"/>
        <v>10000</v>
      </c>
      <c r="O18" s="3"/>
      <c r="P18" s="3"/>
      <c r="Q18" s="3"/>
      <c r="R18" s="3"/>
      <c r="S18" s="3"/>
      <c r="T18" s="3"/>
      <c r="U18" s="3"/>
      <c r="V18" s="3"/>
      <c r="W18" s="3"/>
      <c r="X18" s="3"/>
      <c r="Y18" s="3"/>
      <c r="Z18" s="3"/>
    </row>
    <row r="19" spans="1:26" ht="27.75" thickTop="1" thickBot="1">
      <c r="A19" s="3"/>
      <c r="B19" s="3"/>
      <c r="C19" s="3"/>
      <c r="D19" s="3"/>
      <c r="E19" s="3"/>
      <c r="F19" s="24" t="s">
        <v>11</v>
      </c>
      <c r="G19" s="57" t="s">
        <v>30</v>
      </c>
      <c r="H19" s="54"/>
      <c r="I19" s="15">
        <v>314800</v>
      </c>
      <c r="J19" s="38"/>
      <c r="K19" s="39"/>
      <c r="L19" s="38"/>
      <c r="M19" s="38"/>
      <c r="N19" s="40"/>
      <c r="O19" s="3"/>
      <c r="P19" s="3"/>
      <c r="Q19" s="3"/>
      <c r="R19" s="3"/>
      <c r="S19" s="3"/>
      <c r="T19" s="3"/>
      <c r="U19" s="3"/>
      <c r="V19" s="3"/>
      <c r="W19" s="3"/>
      <c r="X19" s="3"/>
      <c r="Y19" s="3"/>
      <c r="Z19" s="3"/>
    </row>
    <row r="20" spans="1:26" ht="25.5" thickTop="1" thickBot="1">
      <c r="A20" s="3"/>
      <c r="B20" s="3"/>
      <c r="C20" s="3"/>
      <c r="D20" s="3"/>
      <c r="E20" s="3"/>
      <c r="F20" s="58" t="s">
        <v>31</v>
      </c>
      <c r="G20" s="59"/>
      <c r="H20" s="60"/>
      <c r="I20" s="41">
        <f>+I19*-1</f>
        <v>-314800</v>
      </c>
      <c r="J20" s="42">
        <f t="shared" ref="J20:N20" si="7">+SUM(J17:J19)</f>
        <v>745450</v>
      </c>
      <c r="K20" s="42">
        <f t="shared" si="7"/>
        <v>745450</v>
      </c>
      <c r="L20" s="42">
        <f t="shared" si="7"/>
        <v>745450</v>
      </c>
      <c r="M20" s="42">
        <f t="shared" si="7"/>
        <v>745450</v>
      </c>
      <c r="N20" s="43">
        <f t="shared" si="7"/>
        <v>745450</v>
      </c>
      <c r="O20" s="3"/>
      <c r="P20" s="3"/>
      <c r="Q20" s="3"/>
      <c r="R20" s="3"/>
      <c r="S20" s="3"/>
      <c r="T20" s="3"/>
      <c r="U20" s="3"/>
      <c r="V20" s="3"/>
      <c r="W20" s="3"/>
      <c r="X20" s="3"/>
      <c r="Y20" s="3"/>
      <c r="Z20" s="3"/>
    </row>
    <row r="21" spans="1:26" ht="15.75" customHeight="1" thickTop="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69" t="s">
        <v>42</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thickBot="1">
      <c r="A28" s="3"/>
      <c r="B28" s="73" t="s">
        <v>50</v>
      </c>
      <c r="C28" s="74"/>
      <c r="D28" s="74"/>
      <c r="E28" s="74"/>
      <c r="F28" s="74"/>
      <c r="G28" s="74"/>
      <c r="H28" s="74"/>
      <c r="I28" s="74"/>
      <c r="J28" s="75"/>
      <c r="K28" s="70"/>
      <c r="L28" s="72" t="s">
        <v>43</v>
      </c>
      <c r="M28" s="72" t="s">
        <v>44</v>
      </c>
      <c r="N28" s="72" t="s">
        <v>45</v>
      </c>
      <c r="O28" s="3"/>
      <c r="P28" s="72" t="s">
        <v>46</v>
      </c>
      <c r="Q28" s="3"/>
      <c r="R28" s="3"/>
      <c r="S28" s="3"/>
      <c r="T28" s="3"/>
      <c r="U28" s="3"/>
      <c r="V28" s="3"/>
      <c r="W28" s="3"/>
      <c r="X28" s="3"/>
      <c r="Y28" s="3"/>
      <c r="Z28" s="3"/>
    </row>
    <row r="29" spans="1:26" ht="15.75" customHeight="1" thickTop="1" thickBot="1">
      <c r="A29" s="3"/>
      <c r="B29" s="76"/>
      <c r="C29" s="77"/>
      <c r="D29" s="77"/>
      <c r="E29" s="77"/>
      <c r="F29" s="77"/>
      <c r="G29" s="77"/>
      <c r="H29" s="77"/>
      <c r="I29" s="77"/>
      <c r="J29" s="78"/>
      <c r="K29" s="70"/>
      <c r="L29" s="3">
        <v>1500</v>
      </c>
      <c r="M29" s="3">
        <v>50</v>
      </c>
      <c r="N29" s="3">
        <v>1590000</v>
      </c>
      <c r="O29" s="3"/>
      <c r="P29" s="16">
        <v>50000</v>
      </c>
      <c r="Q29" s="3"/>
      <c r="R29" s="3"/>
      <c r="S29" s="3"/>
      <c r="T29" s="3"/>
      <c r="U29" s="3"/>
      <c r="V29" s="3"/>
      <c r="W29" s="3"/>
      <c r="X29" s="3"/>
      <c r="Y29" s="3"/>
      <c r="Z29" s="3"/>
    </row>
    <row r="30" spans="1:26" ht="15.75" customHeight="1" thickTop="1" thickBot="1">
      <c r="A30" s="3"/>
      <c r="B30" s="76"/>
      <c r="C30" s="77"/>
      <c r="D30" s="77"/>
      <c r="E30" s="77"/>
      <c r="F30" s="77"/>
      <c r="G30" s="77"/>
      <c r="H30" s="77"/>
      <c r="I30" s="77"/>
      <c r="J30" s="78"/>
      <c r="K30" s="70"/>
      <c r="L30" s="3">
        <v>2700</v>
      </c>
      <c r="M30" s="3">
        <v>90</v>
      </c>
      <c r="N30" s="3">
        <v>2826000</v>
      </c>
      <c r="O30" s="3"/>
      <c r="P30" s="16">
        <v>90000</v>
      </c>
      <c r="Q30" s="3"/>
      <c r="R30" s="3"/>
      <c r="S30" s="3"/>
      <c r="T30" s="3"/>
      <c r="U30" s="3"/>
      <c r="V30" s="3"/>
      <c r="W30" s="3"/>
      <c r="X30" s="3"/>
      <c r="Y30" s="3"/>
      <c r="Z30" s="3"/>
    </row>
    <row r="31" spans="1:26" ht="15.75" customHeight="1" thickTop="1" thickBot="1">
      <c r="A31" s="3"/>
      <c r="B31" s="76"/>
      <c r="C31" s="77"/>
      <c r="D31" s="77"/>
      <c r="E31" s="77"/>
      <c r="F31" s="77"/>
      <c r="G31" s="77"/>
      <c r="H31" s="77"/>
      <c r="I31" s="77"/>
      <c r="J31" s="78"/>
      <c r="K31" s="70"/>
      <c r="L31" s="3">
        <v>3600</v>
      </c>
      <c r="M31" s="3">
        <v>120</v>
      </c>
      <c r="N31" s="3">
        <v>4770000</v>
      </c>
      <c r="O31" s="3"/>
      <c r="P31" s="16">
        <v>150000</v>
      </c>
      <c r="Q31" s="3"/>
      <c r="R31" s="3"/>
      <c r="S31" s="3"/>
      <c r="T31" s="3"/>
      <c r="U31" s="3"/>
      <c r="V31" s="3"/>
      <c r="W31" s="3"/>
      <c r="X31" s="3"/>
      <c r="Y31" s="3"/>
      <c r="Z31" s="3"/>
    </row>
    <row r="32" spans="1:26" ht="15.75" customHeight="1" thickTop="1">
      <c r="A32" s="3"/>
      <c r="B32" s="76"/>
      <c r="C32" s="77"/>
      <c r="D32" s="77"/>
      <c r="E32" s="77"/>
      <c r="F32" s="77"/>
      <c r="G32" s="77"/>
      <c r="H32" s="77"/>
      <c r="I32" s="77"/>
      <c r="J32" s="78"/>
      <c r="K32" s="70"/>
      <c r="L32" s="3">
        <f>(M32*L31)/M31</f>
        <v>3000</v>
      </c>
      <c r="M32" s="3">
        <v>100</v>
      </c>
      <c r="N32" s="3">
        <f>(M32*N31)/M31</f>
        <v>3975000</v>
      </c>
      <c r="O32" s="3"/>
      <c r="P32" s="71">
        <f>(N32*P31)/N31</f>
        <v>125000</v>
      </c>
      <c r="Q32" s="3"/>
      <c r="R32" s="3"/>
      <c r="S32" s="3"/>
      <c r="T32" s="3"/>
      <c r="U32" s="3"/>
      <c r="V32" s="3"/>
      <c r="W32" s="3"/>
      <c r="X32" s="3"/>
      <c r="Y32" s="3"/>
      <c r="Z32" s="3"/>
    </row>
    <row r="33" spans="1:26" ht="15.75" customHeight="1">
      <c r="A33" s="3"/>
      <c r="B33" s="76"/>
      <c r="C33" s="77"/>
      <c r="D33" s="77"/>
      <c r="E33" s="77"/>
      <c r="F33" s="77"/>
      <c r="G33" s="77"/>
      <c r="H33" s="77"/>
      <c r="I33" s="77"/>
      <c r="J33" s="78"/>
      <c r="K33" s="70"/>
      <c r="L33" s="3">
        <v>900</v>
      </c>
      <c r="M33" s="3">
        <v>30</v>
      </c>
      <c r="N33" s="3">
        <f>(M33*N32)/M32</f>
        <v>1192500</v>
      </c>
      <c r="O33" s="3"/>
      <c r="P33" s="71">
        <f>(N33*P32)/N32</f>
        <v>37500</v>
      </c>
      <c r="Q33" s="3"/>
      <c r="R33" s="3"/>
      <c r="S33" s="3"/>
      <c r="T33" s="3"/>
      <c r="U33" s="3"/>
      <c r="V33" s="3"/>
      <c r="W33" s="3"/>
      <c r="X33" s="3"/>
      <c r="Y33" s="3"/>
      <c r="Z33" s="3"/>
    </row>
    <row r="34" spans="1:26" ht="15.75" customHeight="1">
      <c r="A34" s="3"/>
      <c r="B34" s="76"/>
      <c r="C34" s="77"/>
      <c r="D34" s="77"/>
      <c r="E34" s="77"/>
      <c r="F34" s="77"/>
      <c r="G34" s="77"/>
      <c r="H34" s="77"/>
      <c r="I34" s="77"/>
      <c r="J34" s="78"/>
      <c r="K34" s="70"/>
      <c r="L34" s="3"/>
      <c r="M34" s="3"/>
      <c r="N34" s="3"/>
      <c r="O34" s="3"/>
      <c r="P34" s="3"/>
      <c r="Q34" s="3"/>
      <c r="R34" s="3"/>
      <c r="S34" s="3"/>
      <c r="T34" s="3"/>
      <c r="U34" s="3"/>
      <c r="V34" s="3"/>
      <c r="W34" s="3"/>
      <c r="X34" s="3"/>
      <c r="Y34" s="3"/>
      <c r="Z34" s="3"/>
    </row>
    <row r="35" spans="1:26" ht="15.75" customHeight="1">
      <c r="A35" s="3"/>
      <c r="B35" s="76"/>
      <c r="C35" s="77"/>
      <c r="D35" s="77"/>
      <c r="E35" s="77"/>
      <c r="F35" s="77"/>
      <c r="G35" s="77"/>
      <c r="H35" s="77"/>
      <c r="I35" s="77"/>
      <c r="J35" s="78"/>
      <c r="K35" s="70"/>
      <c r="L35" s="3"/>
      <c r="M35" s="3"/>
      <c r="N35" s="3"/>
      <c r="O35" s="3"/>
      <c r="P35" s="3"/>
      <c r="Q35" s="3"/>
      <c r="R35" s="3"/>
      <c r="S35" s="3"/>
      <c r="T35" s="3"/>
      <c r="U35" s="3"/>
      <c r="V35" s="3"/>
      <c r="W35" s="3"/>
      <c r="X35" s="3"/>
      <c r="Y35" s="3"/>
      <c r="Z35" s="3"/>
    </row>
    <row r="36" spans="1:26" ht="15.75" customHeight="1" thickBot="1">
      <c r="A36" s="3"/>
      <c r="B36" s="79"/>
      <c r="C36" s="80"/>
      <c r="D36" s="80"/>
      <c r="E36" s="80"/>
      <c r="F36" s="80"/>
      <c r="G36" s="80"/>
      <c r="H36" s="80"/>
      <c r="I36" s="80"/>
      <c r="J36" s="81"/>
      <c r="K36" s="70"/>
      <c r="L36" s="3"/>
      <c r="M36" s="3"/>
      <c r="N36" s="3"/>
      <c r="O36" s="3"/>
      <c r="P36" s="3"/>
      <c r="Q36" s="3"/>
      <c r="R36" s="3"/>
      <c r="S36" s="3"/>
      <c r="T36" s="3"/>
      <c r="U36" s="3"/>
      <c r="V36" s="3"/>
      <c r="W36" s="3"/>
      <c r="X36" s="3"/>
      <c r="Y36" s="3"/>
      <c r="Z36" s="3"/>
    </row>
    <row r="37" spans="1:26" ht="15.75" customHeight="1">
      <c r="A37" s="3"/>
      <c r="B37" s="70"/>
      <c r="C37" s="70"/>
      <c r="D37" s="70"/>
      <c r="E37" s="70"/>
      <c r="F37" s="70"/>
      <c r="G37" s="70"/>
      <c r="H37" s="70"/>
      <c r="I37" s="70"/>
      <c r="J37" s="70"/>
      <c r="K37" s="70"/>
      <c r="L37" s="3"/>
      <c r="M37" s="3"/>
      <c r="N37" s="3"/>
      <c r="O37" s="3"/>
      <c r="P37" s="3"/>
      <c r="Q37" s="3"/>
      <c r="R37" s="3"/>
      <c r="S37" s="3"/>
      <c r="T37" s="3"/>
      <c r="U37" s="3"/>
      <c r="V37" s="3"/>
      <c r="W37" s="3"/>
      <c r="X37" s="3"/>
      <c r="Y37" s="3"/>
      <c r="Z37" s="3"/>
    </row>
    <row r="38" spans="1:26" ht="15.75" customHeight="1">
      <c r="A38" s="3"/>
      <c r="B38" s="70"/>
      <c r="C38" s="70"/>
      <c r="D38" s="70"/>
      <c r="E38" s="70"/>
      <c r="F38" s="70"/>
      <c r="G38" s="70"/>
      <c r="H38" s="70"/>
      <c r="I38" s="70"/>
      <c r="J38" s="70"/>
      <c r="K38" s="70"/>
      <c r="L38" s="3"/>
      <c r="M38" s="3"/>
      <c r="N38" s="3"/>
      <c r="O38" s="3"/>
      <c r="P38" s="3"/>
      <c r="Q38" s="3"/>
      <c r="R38" s="3"/>
      <c r="S38" s="3"/>
      <c r="T38" s="3"/>
      <c r="U38" s="3"/>
      <c r="V38" s="3"/>
      <c r="W38" s="3"/>
      <c r="X38" s="3"/>
      <c r="Y38" s="3"/>
      <c r="Z38" s="3"/>
    </row>
    <row r="39" spans="1:26" ht="15.75" customHeight="1">
      <c r="A39" s="3"/>
      <c r="B39" s="70"/>
      <c r="C39" s="70"/>
      <c r="D39" s="70"/>
      <c r="E39" s="70"/>
      <c r="F39" s="70"/>
      <c r="G39" s="70"/>
      <c r="H39" s="70"/>
      <c r="I39" s="70"/>
      <c r="J39" s="70"/>
      <c r="K39" s="70"/>
      <c r="L39" s="3"/>
      <c r="M39" s="3"/>
      <c r="N39" s="3"/>
      <c r="O39" s="3"/>
      <c r="P39" s="3"/>
      <c r="Q39" s="3"/>
      <c r="R39" s="3"/>
      <c r="S39" s="3"/>
      <c r="T39" s="3"/>
      <c r="U39" s="3"/>
      <c r="V39" s="3"/>
      <c r="W39" s="3"/>
      <c r="X39" s="3"/>
      <c r="Y39" s="3"/>
      <c r="Z39" s="3"/>
    </row>
    <row r="40" spans="1:26" ht="15.75" customHeight="1">
      <c r="A40" s="3"/>
      <c r="B40" s="70"/>
      <c r="C40" s="70"/>
      <c r="D40" s="70"/>
      <c r="E40" s="70"/>
      <c r="F40" s="70"/>
      <c r="G40" s="70"/>
      <c r="H40" s="70"/>
      <c r="I40" s="70"/>
      <c r="J40" s="70"/>
      <c r="K40" s="70"/>
      <c r="L40" s="3"/>
      <c r="M40" s="3"/>
      <c r="N40" s="3"/>
      <c r="O40" s="3"/>
      <c r="P40" s="3"/>
      <c r="Q40" s="3"/>
      <c r="R40" s="3"/>
      <c r="S40" s="3"/>
      <c r="T40" s="3"/>
      <c r="U40" s="3"/>
      <c r="V40" s="3"/>
      <c r="W40" s="3"/>
      <c r="X40" s="3"/>
      <c r="Y40" s="3"/>
      <c r="Z40" s="3"/>
    </row>
    <row r="41" spans="1:26" ht="15.75" customHeight="1">
      <c r="A41" s="3"/>
      <c r="B41" s="70"/>
      <c r="C41" s="70"/>
      <c r="D41" s="70"/>
      <c r="E41" s="70"/>
      <c r="F41" s="70"/>
      <c r="G41" s="70"/>
      <c r="H41" s="70"/>
      <c r="I41" s="70"/>
      <c r="J41" s="70"/>
      <c r="K41" s="70"/>
      <c r="L41" s="3"/>
      <c r="M41" s="3"/>
      <c r="N41" s="3"/>
      <c r="O41" s="3"/>
      <c r="P41" s="3"/>
      <c r="Q41" s="3"/>
      <c r="R41" s="3"/>
      <c r="S41" s="3"/>
      <c r="T41" s="3"/>
      <c r="U41" s="3"/>
      <c r="V41" s="3"/>
      <c r="W41" s="3"/>
      <c r="X41" s="3"/>
      <c r="Y41" s="3"/>
      <c r="Z41" s="3"/>
    </row>
    <row r="42" spans="1:26" ht="15.75" customHeight="1">
      <c r="A42" s="3"/>
      <c r="B42" s="70"/>
      <c r="C42" s="70"/>
      <c r="D42" s="70"/>
      <c r="E42" s="70"/>
      <c r="F42" s="70"/>
      <c r="G42" s="70"/>
      <c r="H42" s="70"/>
      <c r="I42" s="70"/>
      <c r="J42" s="70"/>
      <c r="K42" s="70"/>
      <c r="L42" s="3"/>
      <c r="M42" s="3"/>
      <c r="N42" s="3"/>
      <c r="O42" s="3"/>
      <c r="P42" s="3"/>
      <c r="Q42" s="3"/>
      <c r="R42" s="3"/>
      <c r="S42" s="3"/>
      <c r="T42" s="3"/>
      <c r="U42" s="3"/>
      <c r="V42" s="3"/>
      <c r="W42" s="3"/>
      <c r="X42" s="3"/>
      <c r="Y42" s="3"/>
      <c r="Z42" s="3"/>
    </row>
    <row r="43" spans="1:26" ht="15.75" customHeight="1">
      <c r="A43" s="3"/>
      <c r="B43" s="70"/>
      <c r="C43" s="70"/>
      <c r="D43" s="70"/>
      <c r="E43" s="70"/>
      <c r="F43" s="70"/>
      <c r="G43" s="70"/>
      <c r="H43" s="70"/>
      <c r="I43" s="70"/>
      <c r="J43" s="70"/>
      <c r="K43" s="70"/>
      <c r="L43" s="3"/>
      <c r="M43" s="3"/>
      <c r="N43" s="3"/>
      <c r="O43" s="3"/>
      <c r="P43" s="3"/>
      <c r="Q43" s="3"/>
      <c r="R43" s="3"/>
      <c r="S43" s="3"/>
      <c r="T43" s="3"/>
      <c r="U43" s="3"/>
      <c r="V43" s="3"/>
      <c r="W43" s="3"/>
      <c r="X43" s="3"/>
      <c r="Y43" s="3"/>
      <c r="Z43" s="3"/>
    </row>
    <row r="44" spans="1:26" ht="15.75" customHeight="1">
      <c r="A44" s="3"/>
      <c r="B44" s="70"/>
      <c r="C44" s="70"/>
      <c r="D44" s="70"/>
      <c r="E44" s="70"/>
      <c r="F44" s="70"/>
      <c r="G44" s="70"/>
      <c r="H44" s="70"/>
      <c r="I44" s="70"/>
      <c r="J44" s="70"/>
      <c r="K44" s="70"/>
      <c r="L44" s="3"/>
      <c r="M44" s="3"/>
      <c r="N44" s="3"/>
      <c r="O44" s="3"/>
      <c r="P44" s="3"/>
      <c r="Q44" s="3"/>
      <c r="R44" s="3"/>
      <c r="S44" s="3"/>
      <c r="T44" s="3"/>
      <c r="U44" s="3"/>
      <c r="V44" s="3"/>
      <c r="W44" s="3"/>
      <c r="X44" s="3"/>
      <c r="Y44" s="3"/>
      <c r="Z44" s="3"/>
    </row>
    <row r="45" spans="1:26" ht="15.75" customHeight="1">
      <c r="A45" s="3"/>
      <c r="B45" s="70"/>
      <c r="C45" s="70"/>
      <c r="D45" s="70"/>
      <c r="E45" s="70"/>
      <c r="F45" s="70"/>
      <c r="G45" s="70"/>
      <c r="H45" s="70"/>
      <c r="I45" s="70"/>
      <c r="J45" s="70"/>
      <c r="K45" s="70"/>
      <c r="L45" s="3"/>
      <c r="M45" s="3"/>
      <c r="N45" s="3"/>
      <c r="O45" s="3"/>
      <c r="P45" s="3"/>
      <c r="Q45" s="3"/>
      <c r="R45" s="3"/>
      <c r="S45" s="3"/>
      <c r="T45" s="3"/>
      <c r="U45" s="3"/>
      <c r="V45" s="3"/>
      <c r="W45" s="3"/>
      <c r="X45" s="3"/>
      <c r="Y45" s="3"/>
      <c r="Z45" s="3"/>
    </row>
    <row r="46" spans="1:26" ht="15.75" customHeight="1">
      <c r="A46" s="3"/>
      <c r="B46" s="70"/>
      <c r="C46" s="70"/>
      <c r="D46" s="70"/>
      <c r="E46" s="70"/>
      <c r="F46" s="70"/>
      <c r="G46" s="70"/>
      <c r="H46" s="70"/>
      <c r="I46" s="70"/>
      <c r="J46" s="70"/>
      <c r="K46" s="70"/>
      <c r="L46" s="3"/>
      <c r="M46" s="3"/>
      <c r="N46" s="3"/>
      <c r="O46" s="3"/>
      <c r="P46" s="3"/>
      <c r="Q46" s="3"/>
      <c r="R46" s="3"/>
      <c r="S46" s="3"/>
      <c r="T46" s="3"/>
      <c r="U46" s="3"/>
      <c r="V46" s="3"/>
      <c r="W46" s="3"/>
      <c r="X46" s="3"/>
      <c r="Y46" s="3"/>
      <c r="Z46" s="3"/>
    </row>
    <row r="47" spans="1:26" ht="15.75" customHeight="1">
      <c r="A47" s="3"/>
      <c r="B47" s="70"/>
      <c r="C47" s="70"/>
      <c r="D47" s="70"/>
      <c r="E47" s="70"/>
      <c r="F47" s="70"/>
      <c r="G47" s="70"/>
      <c r="H47" s="70"/>
      <c r="I47" s="70"/>
      <c r="J47" s="70"/>
      <c r="K47" s="70"/>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2">
    <mergeCell ref="G18:H18"/>
    <mergeCell ref="G19:H19"/>
    <mergeCell ref="F20:H20"/>
    <mergeCell ref="B28:J36"/>
    <mergeCell ref="G12:H12"/>
    <mergeCell ref="G13:H13"/>
    <mergeCell ref="F14:H14"/>
    <mergeCell ref="G15:H15"/>
    <mergeCell ref="G16:H16"/>
    <mergeCell ref="F17:H17"/>
    <mergeCell ref="F6:H6"/>
    <mergeCell ref="G7:H7"/>
    <mergeCell ref="G8:H8"/>
    <mergeCell ref="G9:H9"/>
    <mergeCell ref="F10:H10"/>
    <mergeCell ref="G11:H11"/>
    <mergeCell ref="A1:B1"/>
    <mergeCell ref="F1:N1"/>
    <mergeCell ref="F2:H2"/>
    <mergeCell ref="F3:H3"/>
    <mergeCell ref="G4:H4"/>
    <mergeCell ref="G5:H5"/>
  </mergeCell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baseColWidth="10" defaultColWidth="14.42578125" defaultRowHeight="15" customHeight="1"/>
  <cols>
    <col min="1" max="1" width="11.5703125" customWidth="1"/>
    <col min="2" max="2" width="18" customWidth="1"/>
    <col min="3" max="3" width="16" customWidth="1"/>
    <col min="4" max="4" width="22.28515625" customWidth="1"/>
    <col min="5" max="5" width="24.140625" customWidth="1"/>
    <col min="6" max="6" width="13.85546875" customWidth="1"/>
    <col min="7" max="26" width="10.7109375" customWidth="1"/>
  </cols>
  <sheetData>
    <row r="1" spans="1:26">
      <c r="A1" s="44"/>
      <c r="B1" s="45" t="s">
        <v>32</v>
      </c>
      <c r="C1" s="46">
        <v>20000</v>
      </c>
      <c r="D1" s="45" t="s">
        <v>33</v>
      </c>
      <c r="E1" s="46">
        <f>+C1*240</f>
        <v>4800000</v>
      </c>
      <c r="F1" s="3"/>
      <c r="G1" s="3"/>
      <c r="H1" s="3"/>
      <c r="I1" s="3"/>
      <c r="J1" s="3"/>
      <c r="K1" s="3"/>
      <c r="L1" s="3"/>
      <c r="M1" s="3"/>
      <c r="N1" s="3"/>
      <c r="O1" s="3"/>
      <c r="P1" s="3"/>
      <c r="Q1" s="3"/>
      <c r="R1" s="3"/>
      <c r="S1" s="3"/>
      <c r="T1" s="3"/>
      <c r="U1" s="3"/>
      <c r="V1" s="3"/>
      <c r="W1" s="3"/>
      <c r="X1" s="3"/>
      <c r="Y1" s="3"/>
      <c r="Z1" s="3"/>
    </row>
    <row r="2" spans="1:26">
      <c r="A2" s="44"/>
      <c r="B2" s="45" t="s">
        <v>34</v>
      </c>
      <c r="C2" s="47">
        <v>0.02</v>
      </c>
      <c r="D2" s="45" t="s">
        <v>35</v>
      </c>
      <c r="E2" s="46">
        <f>+D243</f>
        <v>117186509.85600272</v>
      </c>
      <c r="F2" s="3"/>
      <c r="G2" s="3"/>
      <c r="H2" s="3"/>
      <c r="I2" s="3"/>
      <c r="J2" s="3"/>
      <c r="K2" s="3"/>
      <c r="L2" s="3"/>
      <c r="M2" s="3"/>
      <c r="N2" s="3"/>
      <c r="O2" s="3"/>
      <c r="P2" s="3"/>
      <c r="Q2" s="3"/>
      <c r="R2" s="3"/>
      <c r="S2" s="3"/>
      <c r="T2" s="3"/>
      <c r="U2" s="3"/>
      <c r="V2" s="3"/>
      <c r="W2" s="3"/>
      <c r="X2" s="3"/>
      <c r="Y2" s="3"/>
      <c r="Z2" s="3"/>
    </row>
    <row r="3" spans="1:26" ht="18.75">
      <c r="A3" s="48" t="s">
        <v>36</v>
      </c>
      <c r="B3" s="48" t="s">
        <v>37</v>
      </c>
      <c r="C3" s="48" t="s">
        <v>38</v>
      </c>
      <c r="D3" s="48" t="s">
        <v>39</v>
      </c>
      <c r="E3" s="3"/>
      <c r="F3" s="3"/>
      <c r="G3" s="3"/>
      <c r="H3" s="3"/>
      <c r="I3" s="3"/>
      <c r="J3" s="3"/>
      <c r="K3" s="3"/>
      <c r="L3" s="3"/>
      <c r="M3" s="3"/>
      <c r="N3" s="3"/>
      <c r="O3" s="3"/>
      <c r="P3" s="3"/>
      <c r="Q3" s="3"/>
      <c r="R3" s="3"/>
      <c r="S3" s="3"/>
      <c r="T3" s="3"/>
      <c r="U3" s="3"/>
      <c r="V3" s="3"/>
      <c r="W3" s="3"/>
      <c r="X3" s="3"/>
      <c r="Y3" s="3"/>
      <c r="Z3" s="3"/>
    </row>
    <row r="4" spans="1:26">
      <c r="A4" s="49">
        <v>1</v>
      </c>
      <c r="B4" s="50">
        <f>+C1</f>
        <v>20000</v>
      </c>
      <c r="C4" s="50">
        <f t="shared" ref="C4:C243" si="0">+B4*$C$2</f>
        <v>400</v>
      </c>
      <c r="D4" s="50">
        <f t="shared" ref="D4:D243" si="1">+B4+C4</f>
        <v>20400</v>
      </c>
      <c r="E4" s="3"/>
      <c r="F4" s="3"/>
      <c r="G4" s="3"/>
      <c r="H4" s="3"/>
      <c r="I4" s="3"/>
      <c r="J4" s="3"/>
      <c r="K4" s="3"/>
      <c r="L4" s="3"/>
      <c r="M4" s="3"/>
      <c r="N4" s="3"/>
      <c r="O4" s="3"/>
      <c r="P4" s="3"/>
      <c r="Q4" s="3"/>
      <c r="R4" s="3"/>
      <c r="S4" s="3"/>
      <c r="T4" s="3"/>
      <c r="U4" s="3"/>
      <c r="V4" s="3"/>
      <c r="W4" s="3"/>
      <c r="X4" s="3"/>
      <c r="Y4" s="3"/>
      <c r="Z4" s="3"/>
    </row>
    <row r="5" spans="1:26">
      <c r="A5" s="49">
        <v>2</v>
      </c>
      <c r="B5" s="50">
        <f t="shared" ref="B5:B243" si="2">+D4+$C$1</f>
        <v>40400</v>
      </c>
      <c r="C5" s="50">
        <f t="shared" si="0"/>
        <v>808</v>
      </c>
      <c r="D5" s="50">
        <f t="shared" si="1"/>
        <v>41208</v>
      </c>
      <c r="E5" s="3"/>
      <c r="F5" s="3"/>
      <c r="G5" s="3"/>
      <c r="H5" s="3"/>
      <c r="I5" s="3"/>
      <c r="J5" s="3"/>
      <c r="K5" s="3"/>
      <c r="L5" s="3"/>
      <c r="M5" s="3"/>
      <c r="N5" s="3"/>
      <c r="O5" s="3"/>
      <c r="P5" s="3"/>
      <c r="Q5" s="3"/>
      <c r="R5" s="3"/>
      <c r="S5" s="3"/>
      <c r="T5" s="3"/>
      <c r="U5" s="3"/>
      <c r="V5" s="3"/>
      <c r="W5" s="3"/>
      <c r="X5" s="3"/>
      <c r="Y5" s="3"/>
      <c r="Z5" s="3"/>
    </row>
    <row r="6" spans="1:26">
      <c r="A6" s="49">
        <v>3</v>
      </c>
      <c r="B6" s="50">
        <f t="shared" si="2"/>
        <v>61208</v>
      </c>
      <c r="C6" s="50">
        <f t="shared" si="0"/>
        <v>1224.1600000000001</v>
      </c>
      <c r="D6" s="50">
        <f t="shared" si="1"/>
        <v>62432.160000000003</v>
      </c>
      <c r="E6" s="3"/>
      <c r="F6" s="3"/>
      <c r="G6" s="3"/>
      <c r="H6" s="3"/>
      <c r="I6" s="3"/>
      <c r="J6" s="3"/>
      <c r="K6" s="3"/>
      <c r="L6" s="3"/>
      <c r="M6" s="3"/>
      <c r="N6" s="3"/>
      <c r="O6" s="3"/>
      <c r="P6" s="3"/>
      <c r="Q6" s="3"/>
      <c r="R6" s="3"/>
      <c r="S6" s="3"/>
      <c r="T6" s="3"/>
      <c r="U6" s="3"/>
      <c r="V6" s="3"/>
      <c r="W6" s="3"/>
      <c r="X6" s="3"/>
      <c r="Y6" s="3"/>
      <c r="Z6" s="3"/>
    </row>
    <row r="7" spans="1:26">
      <c r="A7" s="49">
        <v>4</v>
      </c>
      <c r="B7" s="50">
        <f t="shared" si="2"/>
        <v>82432.160000000003</v>
      </c>
      <c r="C7" s="50">
        <f t="shared" si="0"/>
        <v>1648.6432000000002</v>
      </c>
      <c r="D7" s="50">
        <f t="shared" si="1"/>
        <v>84080.803200000009</v>
      </c>
      <c r="E7" s="3"/>
      <c r="F7" s="3"/>
      <c r="G7" s="3"/>
      <c r="H7" s="3"/>
      <c r="I7" s="3"/>
      <c r="J7" s="3"/>
      <c r="K7" s="3"/>
      <c r="L7" s="3"/>
      <c r="M7" s="3"/>
      <c r="N7" s="3"/>
      <c r="O7" s="3"/>
      <c r="P7" s="3"/>
      <c r="Q7" s="3"/>
      <c r="R7" s="3"/>
      <c r="S7" s="3"/>
      <c r="T7" s="3"/>
      <c r="U7" s="3"/>
      <c r="V7" s="3"/>
      <c r="W7" s="3"/>
      <c r="X7" s="3"/>
      <c r="Y7" s="3"/>
      <c r="Z7" s="3"/>
    </row>
    <row r="8" spans="1:26">
      <c r="A8" s="49">
        <v>5</v>
      </c>
      <c r="B8" s="50">
        <f t="shared" si="2"/>
        <v>104080.80320000001</v>
      </c>
      <c r="C8" s="50">
        <f t="shared" si="0"/>
        <v>2081.6160640000003</v>
      </c>
      <c r="D8" s="50">
        <f t="shared" si="1"/>
        <v>106162.41926400001</v>
      </c>
      <c r="E8" s="3"/>
      <c r="F8" s="3"/>
      <c r="G8" s="3"/>
      <c r="H8" s="3"/>
      <c r="I8" s="3"/>
      <c r="J8" s="3"/>
      <c r="K8" s="3"/>
      <c r="L8" s="3"/>
      <c r="M8" s="3"/>
      <c r="N8" s="3"/>
      <c r="O8" s="3"/>
      <c r="P8" s="3"/>
      <c r="Q8" s="3"/>
      <c r="R8" s="3"/>
      <c r="S8" s="3"/>
      <c r="T8" s="3"/>
      <c r="U8" s="3"/>
      <c r="V8" s="3"/>
      <c r="W8" s="3"/>
      <c r="X8" s="3"/>
      <c r="Y8" s="3"/>
      <c r="Z8" s="3"/>
    </row>
    <row r="9" spans="1:26">
      <c r="A9" s="49">
        <v>6</v>
      </c>
      <c r="B9" s="50">
        <f t="shared" si="2"/>
        <v>126162.41926400001</v>
      </c>
      <c r="C9" s="50">
        <f t="shared" si="0"/>
        <v>2523.2483852800001</v>
      </c>
      <c r="D9" s="50">
        <f t="shared" si="1"/>
        <v>128685.66764928002</v>
      </c>
      <c r="E9" s="3"/>
      <c r="F9" s="3"/>
      <c r="G9" s="3"/>
      <c r="H9" s="3"/>
      <c r="I9" s="3"/>
      <c r="J9" s="3"/>
      <c r="K9" s="3"/>
      <c r="L9" s="3"/>
      <c r="M9" s="3"/>
      <c r="N9" s="3"/>
      <c r="O9" s="3"/>
      <c r="P9" s="3"/>
      <c r="Q9" s="3"/>
      <c r="R9" s="3"/>
      <c r="S9" s="3"/>
      <c r="T9" s="3"/>
      <c r="U9" s="3"/>
      <c r="V9" s="3"/>
      <c r="W9" s="3"/>
      <c r="X9" s="3"/>
      <c r="Y9" s="3"/>
      <c r="Z9" s="3"/>
    </row>
    <row r="10" spans="1:26">
      <c r="A10" s="49">
        <v>7</v>
      </c>
      <c r="B10" s="50">
        <f t="shared" si="2"/>
        <v>148685.66764928002</v>
      </c>
      <c r="C10" s="50">
        <f t="shared" si="0"/>
        <v>2973.7133529856005</v>
      </c>
      <c r="D10" s="50">
        <f t="shared" si="1"/>
        <v>151659.38100226561</v>
      </c>
      <c r="E10" s="3"/>
      <c r="F10" s="3"/>
      <c r="G10" s="3"/>
      <c r="H10" s="3"/>
      <c r="I10" s="3"/>
      <c r="J10" s="3"/>
      <c r="K10" s="3"/>
      <c r="L10" s="3"/>
      <c r="M10" s="3"/>
      <c r="N10" s="3"/>
      <c r="O10" s="3"/>
      <c r="P10" s="3"/>
      <c r="Q10" s="3"/>
      <c r="R10" s="3"/>
      <c r="S10" s="3"/>
      <c r="T10" s="3"/>
      <c r="U10" s="3"/>
      <c r="V10" s="3"/>
      <c r="W10" s="3"/>
      <c r="X10" s="3"/>
      <c r="Y10" s="3"/>
      <c r="Z10" s="3"/>
    </row>
    <row r="11" spans="1:26">
      <c r="A11" s="49">
        <v>8</v>
      </c>
      <c r="B11" s="50">
        <f t="shared" si="2"/>
        <v>171659.38100226561</v>
      </c>
      <c r="C11" s="50">
        <f t="shared" si="0"/>
        <v>3433.1876200453121</v>
      </c>
      <c r="D11" s="50">
        <f t="shared" si="1"/>
        <v>175092.56862231094</v>
      </c>
      <c r="E11" s="3"/>
      <c r="F11" s="3"/>
      <c r="G11" s="3"/>
      <c r="H11" s="3"/>
      <c r="I11" s="3"/>
      <c r="J11" s="3"/>
      <c r="K11" s="3"/>
      <c r="L11" s="3"/>
      <c r="M11" s="3"/>
      <c r="N11" s="3"/>
      <c r="O11" s="3"/>
      <c r="P11" s="3"/>
      <c r="Q11" s="3"/>
      <c r="R11" s="3"/>
      <c r="S11" s="3"/>
      <c r="T11" s="3"/>
      <c r="U11" s="3"/>
      <c r="V11" s="3"/>
      <c r="W11" s="3"/>
      <c r="X11" s="3"/>
      <c r="Y11" s="3"/>
      <c r="Z11" s="3"/>
    </row>
    <row r="12" spans="1:26">
      <c r="A12" s="49">
        <v>9</v>
      </c>
      <c r="B12" s="50">
        <f t="shared" si="2"/>
        <v>195092.56862231094</v>
      </c>
      <c r="C12" s="50">
        <f t="shared" si="0"/>
        <v>3901.8513724462186</v>
      </c>
      <c r="D12" s="50">
        <f t="shared" si="1"/>
        <v>198994.41999475716</v>
      </c>
      <c r="E12" s="3"/>
      <c r="F12" s="3"/>
      <c r="G12" s="3"/>
      <c r="H12" s="3"/>
      <c r="I12" s="3"/>
      <c r="J12" s="3"/>
      <c r="K12" s="3"/>
      <c r="L12" s="3"/>
      <c r="M12" s="3"/>
      <c r="N12" s="3"/>
      <c r="O12" s="3"/>
      <c r="P12" s="3"/>
      <c r="Q12" s="3"/>
      <c r="R12" s="3"/>
      <c r="S12" s="3"/>
      <c r="T12" s="3"/>
      <c r="U12" s="3"/>
      <c r="V12" s="3"/>
      <c r="W12" s="3"/>
      <c r="X12" s="3"/>
      <c r="Y12" s="3"/>
      <c r="Z12" s="3"/>
    </row>
    <row r="13" spans="1:26">
      <c r="A13" s="49">
        <v>10</v>
      </c>
      <c r="B13" s="50">
        <f t="shared" si="2"/>
        <v>218994.41999475716</v>
      </c>
      <c r="C13" s="50">
        <f t="shared" si="0"/>
        <v>4379.8883998951433</v>
      </c>
      <c r="D13" s="50">
        <f t="shared" si="1"/>
        <v>223374.3083946523</v>
      </c>
      <c r="E13" s="3"/>
      <c r="F13" s="51"/>
      <c r="G13" s="3"/>
      <c r="H13" s="3"/>
      <c r="I13" s="3"/>
      <c r="J13" s="3"/>
      <c r="K13" s="3"/>
      <c r="L13" s="3"/>
      <c r="M13" s="3"/>
      <c r="N13" s="3"/>
      <c r="O13" s="3"/>
      <c r="P13" s="3"/>
      <c r="Q13" s="3"/>
      <c r="R13" s="3"/>
      <c r="S13" s="3"/>
      <c r="T13" s="3"/>
      <c r="U13" s="3"/>
      <c r="V13" s="3"/>
      <c r="W13" s="3"/>
      <c r="X13" s="3"/>
      <c r="Y13" s="3"/>
      <c r="Z13" s="3"/>
    </row>
    <row r="14" spans="1:26">
      <c r="A14" s="49">
        <v>11</v>
      </c>
      <c r="B14" s="50">
        <f t="shared" si="2"/>
        <v>243374.3083946523</v>
      </c>
      <c r="C14" s="50">
        <f t="shared" si="0"/>
        <v>4867.4861678930456</v>
      </c>
      <c r="D14" s="50">
        <f t="shared" si="1"/>
        <v>248241.79456254534</v>
      </c>
      <c r="E14" s="3"/>
      <c r="F14" s="3"/>
      <c r="G14" s="3"/>
      <c r="H14" s="3"/>
      <c r="I14" s="3"/>
      <c r="J14" s="3"/>
      <c r="K14" s="3"/>
      <c r="L14" s="3"/>
      <c r="M14" s="3"/>
      <c r="N14" s="3"/>
      <c r="O14" s="3"/>
      <c r="P14" s="3"/>
      <c r="Q14" s="3"/>
      <c r="R14" s="3"/>
      <c r="S14" s="3"/>
      <c r="T14" s="3"/>
      <c r="U14" s="3"/>
      <c r="V14" s="3"/>
      <c r="W14" s="3"/>
      <c r="X14" s="3"/>
      <c r="Y14" s="3"/>
      <c r="Z14" s="3"/>
    </row>
    <row r="15" spans="1:26">
      <c r="A15" s="49">
        <v>12</v>
      </c>
      <c r="B15" s="50">
        <f t="shared" si="2"/>
        <v>268241.79456254537</v>
      </c>
      <c r="C15" s="50">
        <f t="shared" si="0"/>
        <v>5364.8358912509075</v>
      </c>
      <c r="D15" s="50">
        <f t="shared" si="1"/>
        <v>273606.6304537963</v>
      </c>
      <c r="E15" s="3"/>
      <c r="F15" s="3"/>
      <c r="G15" s="3"/>
      <c r="H15" s="3"/>
      <c r="I15" s="3"/>
      <c r="J15" s="3"/>
      <c r="K15" s="3"/>
      <c r="L15" s="3"/>
      <c r="M15" s="3"/>
      <c r="N15" s="3"/>
      <c r="O15" s="3"/>
      <c r="P15" s="3"/>
      <c r="Q15" s="3"/>
      <c r="R15" s="3"/>
      <c r="S15" s="3"/>
      <c r="T15" s="3"/>
      <c r="U15" s="3"/>
      <c r="V15" s="3"/>
      <c r="W15" s="3"/>
      <c r="X15" s="3"/>
      <c r="Y15" s="3"/>
      <c r="Z15" s="3"/>
    </row>
    <row r="16" spans="1:26">
      <c r="A16" s="49">
        <v>13</v>
      </c>
      <c r="B16" s="50">
        <f t="shared" si="2"/>
        <v>293606.6304537963</v>
      </c>
      <c r="C16" s="50">
        <f t="shared" si="0"/>
        <v>5872.1326090759258</v>
      </c>
      <c r="D16" s="50">
        <f t="shared" si="1"/>
        <v>299478.76306287223</v>
      </c>
      <c r="E16" s="3"/>
      <c r="F16" s="3"/>
      <c r="G16" s="3"/>
      <c r="H16" s="3"/>
      <c r="I16" s="3"/>
      <c r="J16" s="3"/>
      <c r="K16" s="3"/>
      <c r="L16" s="3"/>
      <c r="M16" s="3"/>
      <c r="N16" s="3"/>
      <c r="O16" s="3"/>
      <c r="P16" s="3"/>
      <c r="Q16" s="3"/>
      <c r="R16" s="3"/>
      <c r="S16" s="3"/>
      <c r="T16" s="3"/>
      <c r="U16" s="3"/>
      <c r="V16" s="3"/>
      <c r="W16" s="3"/>
      <c r="X16" s="3"/>
      <c r="Y16" s="3"/>
      <c r="Z16" s="3"/>
    </row>
    <row r="17" spans="1:26">
      <c r="A17" s="49">
        <v>14</v>
      </c>
      <c r="B17" s="50">
        <f t="shared" si="2"/>
        <v>319478.76306287223</v>
      </c>
      <c r="C17" s="50">
        <f t="shared" si="0"/>
        <v>6389.5752612574443</v>
      </c>
      <c r="D17" s="50">
        <f t="shared" si="1"/>
        <v>325868.3383241297</v>
      </c>
      <c r="E17" s="3"/>
      <c r="F17" s="3"/>
      <c r="G17" s="3"/>
      <c r="H17" s="3"/>
      <c r="I17" s="3"/>
      <c r="J17" s="3"/>
      <c r="K17" s="3"/>
      <c r="L17" s="3"/>
      <c r="M17" s="3"/>
      <c r="N17" s="3"/>
      <c r="O17" s="3"/>
      <c r="P17" s="3"/>
      <c r="Q17" s="3"/>
      <c r="R17" s="3"/>
      <c r="S17" s="3"/>
      <c r="T17" s="3"/>
      <c r="U17" s="3"/>
      <c r="V17" s="3"/>
      <c r="W17" s="3"/>
      <c r="X17" s="3"/>
      <c r="Y17" s="3"/>
      <c r="Z17" s="3"/>
    </row>
    <row r="18" spans="1:26">
      <c r="A18" s="49">
        <v>15</v>
      </c>
      <c r="B18" s="50">
        <f t="shared" si="2"/>
        <v>345868.3383241297</v>
      </c>
      <c r="C18" s="50">
        <f t="shared" si="0"/>
        <v>6917.3667664825944</v>
      </c>
      <c r="D18" s="50">
        <f t="shared" si="1"/>
        <v>352785.70509061229</v>
      </c>
      <c r="E18" s="3"/>
      <c r="F18" s="3"/>
      <c r="G18" s="3"/>
      <c r="H18" s="3"/>
      <c r="I18" s="3"/>
      <c r="J18" s="3"/>
      <c r="K18" s="3"/>
      <c r="L18" s="3"/>
      <c r="M18" s="3"/>
      <c r="N18" s="3"/>
      <c r="O18" s="3"/>
      <c r="P18" s="3"/>
      <c r="Q18" s="3"/>
      <c r="R18" s="3"/>
      <c r="S18" s="3"/>
      <c r="T18" s="3"/>
      <c r="U18" s="3"/>
      <c r="V18" s="3"/>
      <c r="W18" s="3"/>
      <c r="X18" s="3"/>
      <c r="Y18" s="3"/>
      <c r="Z18" s="3"/>
    </row>
    <row r="19" spans="1:26">
      <c r="A19" s="49">
        <v>16</v>
      </c>
      <c r="B19" s="50">
        <f t="shared" si="2"/>
        <v>372785.70509061229</v>
      </c>
      <c r="C19" s="50">
        <f t="shared" si="0"/>
        <v>7455.7141018122456</v>
      </c>
      <c r="D19" s="50">
        <f t="shared" si="1"/>
        <v>380241.41919242451</v>
      </c>
      <c r="E19" s="3"/>
      <c r="F19" s="3"/>
      <c r="G19" s="3"/>
      <c r="H19" s="3"/>
      <c r="I19" s="3"/>
      <c r="J19" s="3"/>
      <c r="K19" s="3"/>
      <c r="L19" s="3"/>
      <c r="M19" s="3"/>
      <c r="N19" s="3"/>
      <c r="O19" s="3"/>
      <c r="P19" s="3"/>
      <c r="Q19" s="3"/>
      <c r="R19" s="3"/>
      <c r="S19" s="3"/>
      <c r="T19" s="3"/>
      <c r="U19" s="3"/>
      <c r="V19" s="3"/>
      <c r="W19" s="3"/>
      <c r="X19" s="3"/>
      <c r="Y19" s="3"/>
      <c r="Z19" s="3"/>
    </row>
    <row r="20" spans="1:26">
      <c r="A20" s="49">
        <v>17</v>
      </c>
      <c r="B20" s="50">
        <f t="shared" si="2"/>
        <v>400241.41919242451</v>
      </c>
      <c r="C20" s="50">
        <f t="shared" si="0"/>
        <v>8004.8283838484904</v>
      </c>
      <c r="D20" s="50">
        <f t="shared" si="1"/>
        <v>408246.24757627299</v>
      </c>
      <c r="E20" s="3"/>
      <c r="F20" s="3"/>
      <c r="G20" s="3"/>
      <c r="H20" s="3"/>
      <c r="I20" s="3"/>
      <c r="J20" s="3"/>
      <c r="K20" s="3"/>
      <c r="L20" s="3"/>
      <c r="M20" s="3"/>
      <c r="N20" s="3"/>
      <c r="O20" s="3"/>
      <c r="P20" s="3"/>
      <c r="Q20" s="3"/>
      <c r="R20" s="3"/>
      <c r="S20" s="3"/>
      <c r="T20" s="3"/>
      <c r="U20" s="3"/>
      <c r="V20" s="3"/>
      <c r="W20" s="3"/>
      <c r="X20" s="3"/>
      <c r="Y20" s="3"/>
      <c r="Z20" s="3"/>
    </row>
    <row r="21" spans="1:26" ht="15.75" customHeight="1">
      <c r="A21" s="49">
        <v>18</v>
      </c>
      <c r="B21" s="50">
        <f t="shared" si="2"/>
        <v>428246.24757627299</v>
      </c>
      <c r="C21" s="50">
        <f t="shared" si="0"/>
        <v>8564.9249515254596</v>
      </c>
      <c r="D21" s="50">
        <f t="shared" si="1"/>
        <v>436811.17252779845</v>
      </c>
      <c r="E21" s="3"/>
      <c r="F21" s="3"/>
      <c r="G21" s="3"/>
      <c r="H21" s="3"/>
      <c r="I21" s="3"/>
      <c r="J21" s="3"/>
      <c r="K21" s="3"/>
      <c r="L21" s="3"/>
      <c r="M21" s="3"/>
      <c r="N21" s="3"/>
      <c r="O21" s="3"/>
      <c r="P21" s="3"/>
      <c r="Q21" s="3"/>
      <c r="R21" s="3"/>
      <c r="S21" s="3"/>
      <c r="T21" s="3"/>
      <c r="U21" s="3"/>
      <c r="V21" s="3"/>
      <c r="W21" s="3"/>
      <c r="X21" s="3"/>
      <c r="Y21" s="3"/>
      <c r="Z21" s="3"/>
    </row>
    <row r="22" spans="1:26" ht="15.75" customHeight="1">
      <c r="A22" s="49">
        <v>19</v>
      </c>
      <c r="B22" s="50">
        <f t="shared" si="2"/>
        <v>456811.17252779845</v>
      </c>
      <c r="C22" s="50">
        <f t="shared" si="0"/>
        <v>9136.22345055597</v>
      </c>
      <c r="D22" s="50">
        <f t="shared" si="1"/>
        <v>465947.39597835444</v>
      </c>
      <c r="E22" s="3"/>
      <c r="F22" s="3"/>
      <c r="G22" s="3"/>
      <c r="H22" s="3"/>
      <c r="I22" s="3"/>
      <c r="J22" s="3"/>
      <c r="K22" s="3"/>
      <c r="L22" s="3"/>
      <c r="M22" s="3"/>
      <c r="N22" s="3"/>
      <c r="O22" s="3"/>
      <c r="P22" s="3"/>
      <c r="Q22" s="3"/>
      <c r="R22" s="3"/>
      <c r="S22" s="3"/>
      <c r="T22" s="3"/>
      <c r="U22" s="3"/>
      <c r="V22" s="3"/>
      <c r="W22" s="3"/>
      <c r="X22" s="3"/>
      <c r="Y22" s="3"/>
      <c r="Z22" s="3"/>
    </row>
    <row r="23" spans="1:26" ht="15.75" customHeight="1">
      <c r="A23" s="49">
        <v>20</v>
      </c>
      <c r="B23" s="50">
        <f t="shared" si="2"/>
        <v>485947.39597835444</v>
      </c>
      <c r="C23" s="50">
        <f t="shared" si="0"/>
        <v>9718.9479195670883</v>
      </c>
      <c r="D23" s="50">
        <f t="shared" si="1"/>
        <v>495666.34389792156</v>
      </c>
      <c r="E23" s="3"/>
      <c r="F23" s="3"/>
      <c r="G23" s="3"/>
      <c r="H23" s="3"/>
      <c r="I23" s="3"/>
      <c r="J23" s="3"/>
      <c r="K23" s="3"/>
      <c r="L23" s="3"/>
      <c r="M23" s="3"/>
      <c r="N23" s="3"/>
      <c r="O23" s="3"/>
      <c r="P23" s="3"/>
      <c r="Q23" s="3"/>
      <c r="R23" s="3"/>
      <c r="S23" s="3"/>
      <c r="T23" s="3"/>
      <c r="U23" s="3"/>
      <c r="V23" s="3"/>
      <c r="W23" s="3"/>
      <c r="X23" s="3"/>
      <c r="Y23" s="3"/>
      <c r="Z23" s="3"/>
    </row>
    <row r="24" spans="1:26" ht="15.75" customHeight="1">
      <c r="A24" s="49">
        <v>21</v>
      </c>
      <c r="B24" s="50">
        <f t="shared" si="2"/>
        <v>515666.34389792156</v>
      </c>
      <c r="C24" s="50">
        <f t="shared" si="0"/>
        <v>10313.32687795843</v>
      </c>
      <c r="D24" s="50">
        <f t="shared" si="1"/>
        <v>525979.67077587999</v>
      </c>
      <c r="E24" s="3"/>
      <c r="F24" s="3"/>
      <c r="G24" s="3"/>
      <c r="H24" s="3"/>
      <c r="I24" s="3"/>
      <c r="J24" s="3"/>
      <c r="K24" s="3"/>
      <c r="L24" s="3"/>
      <c r="M24" s="3"/>
      <c r="N24" s="3"/>
      <c r="O24" s="3"/>
      <c r="P24" s="3"/>
      <c r="Q24" s="3"/>
      <c r="R24" s="3"/>
      <c r="S24" s="3"/>
      <c r="T24" s="3"/>
      <c r="U24" s="3"/>
      <c r="V24" s="3"/>
      <c r="W24" s="3"/>
      <c r="X24" s="3"/>
      <c r="Y24" s="3"/>
      <c r="Z24" s="3"/>
    </row>
    <row r="25" spans="1:26" ht="15.75" customHeight="1">
      <c r="A25" s="49">
        <v>22</v>
      </c>
      <c r="B25" s="50">
        <f t="shared" si="2"/>
        <v>545979.67077587999</v>
      </c>
      <c r="C25" s="50">
        <f t="shared" si="0"/>
        <v>10919.5934155176</v>
      </c>
      <c r="D25" s="50">
        <f t="shared" si="1"/>
        <v>556899.26419139758</v>
      </c>
      <c r="E25" s="3"/>
      <c r="F25" s="3"/>
      <c r="G25" s="3"/>
      <c r="H25" s="3"/>
      <c r="I25" s="3"/>
      <c r="J25" s="3"/>
      <c r="K25" s="3"/>
      <c r="L25" s="3"/>
      <c r="M25" s="3"/>
      <c r="N25" s="3"/>
      <c r="O25" s="3"/>
      <c r="P25" s="3"/>
      <c r="Q25" s="3"/>
      <c r="R25" s="3"/>
      <c r="S25" s="3"/>
      <c r="T25" s="3"/>
      <c r="U25" s="3"/>
      <c r="V25" s="3"/>
      <c r="W25" s="3"/>
      <c r="X25" s="3"/>
      <c r="Y25" s="3"/>
      <c r="Z25" s="3"/>
    </row>
    <row r="26" spans="1:26" ht="15.75" customHeight="1">
      <c r="A26" s="49">
        <v>23</v>
      </c>
      <c r="B26" s="50">
        <f t="shared" si="2"/>
        <v>576899.26419139758</v>
      </c>
      <c r="C26" s="50">
        <f t="shared" si="0"/>
        <v>11537.985283827951</v>
      </c>
      <c r="D26" s="50">
        <f t="shared" si="1"/>
        <v>588437.24947522557</v>
      </c>
      <c r="E26" s="3"/>
      <c r="F26" s="3"/>
      <c r="G26" s="3"/>
      <c r="H26" s="3"/>
      <c r="I26" s="3"/>
      <c r="J26" s="3"/>
      <c r="K26" s="3"/>
      <c r="L26" s="3"/>
      <c r="M26" s="3"/>
      <c r="N26" s="3"/>
      <c r="O26" s="3"/>
      <c r="P26" s="3"/>
      <c r="Q26" s="3"/>
      <c r="R26" s="3"/>
      <c r="S26" s="3"/>
      <c r="T26" s="3"/>
      <c r="U26" s="3"/>
      <c r="V26" s="3"/>
      <c r="W26" s="3"/>
      <c r="X26" s="3"/>
      <c r="Y26" s="3"/>
      <c r="Z26" s="3"/>
    </row>
    <row r="27" spans="1:26" ht="15.75" customHeight="1">
      <c r="A27" s="49">
        <v>24</v>
      </c>
      <c r="B27" s="50">
        <f t="shared" si="2"/>
        <v>608437.24947522557</v>
      </c>
      <c r="C27" s="50">
        <f t="shared" si="0"/>
        <v>12168.744989504512</v>
      </c>
      <c r="D27" s="50">
        <f t="shared" si="1"/>
        <v>620605.99446473003</v>
      </c>
      <c r="E27" s="3"/>
      <c r="F27" s="3"/>
      <c r="G27" s="3"/>
      <c r="H27" s="3"/>
      <c r="I27" s="3"/>
      <c r="J27" s="3"/>
      <c r="K27" s="3"/>
      <c r="L27" s="3"/>
      <c r="M27" s="3"/>
      <c r="N27" s="3"/>
      <c r="O27" s="3"/>
      <c r="P27" s="3"/>
      <c r="Q27" s="3"/>
      <c r="R27" s="3"/>
      <c r="S27" s="3"/>
      <c r="T27" s="3"/>
      <c r="U27" s="3"/>
      <c r="V27" s="3"/>
      <c r="W27" s="3"/>
      <c r="X27" s="3"/>
      <c r="Y27" s="3"/>
      <c r="Z27" s="3"/>
    </row>
    <row r="28" spans="1:26" ht="15.75" customHeight="1">
      <c r="A28" s="49">
        <v>25</v>
      </c>
      <c r="B28" s="50">
        <f t="shared" si="2"/>
        <v>640605.99446473003</v>
      </c>
      <c r="C28" s="50">
        <f t="shared" si="0"/>
        <v>12812.119889294601</v>
      </c>
      <c r="D28" s="50">
        <f t="shared" si="1"/>
        <v>653418.11435402464</v>
      </c>
      <c r="E28" s="3"/>
      <c r="F28" s="3"/>
      <c r="G28" s="3"/>
      <c r="H28" s="3"/>
      <c r="I28" s="3"/>
      <c r="J28" s="3"/>
      <c r="K28" s="3"/>
      <c r="L28" s="3"/>
      <c r="M28" s="3"/>
      <c r="N28" s="3"/>
      <c r="O28" s="3"/>
      <c r="P28" s="3"/>
      <c r="Q28" s="3"/>
      <c r="R28" s="3"/>
      <c r="S28" s="3"/>
      <c r="T28" s="3"/>
      <c r="U28" s="3"/>
      <c r="V28" s="3"/>
      <c r="W28" s="3"/>
      <c r="X28" s="3"/>
      <c r="Y28" s="3"/>
      <c r="Z28" s="3"/>
    </row>
    <row r="29" spans="1:26" ht="15.75" customHeight="1">
      <c r="A29" s="49">
        <v>26</v>
      </c>
      <c r="B29" s="50">
        <f t="shared" si="2"/>
        <v>673418.11435402464</v>
      </c>
      <c r="C29" s="50">
        <f t="shared" si="0"/>
        <v>13468.362287080494</v>
      </c>
      <c r="D29" s="50">
        <f t="shared" si="1"/>
        <v>686886.47664110514</v>
      </c>
      <c r="E29" s="3"/>
      <c r="F29" s="3"/>
      <c r="G29" s="3"/>
      <c r="H29" s="3"/>
      <c r="I29" s="3"/>
      <c r="J29" s="3"/>
      <c r="K29" s="3"/>
      <c r="L29" s="3"/>
      <c r="M29" s="3"/>
      <c r="N29" s="3"/>
      <c r="O29" s="3"/>
      <c r="P29" s="3"/>
      <c r="Q29" s="3"/>
      <c r="R29" s="3"/>
      <c r="S29" s="3"/>
      <c r="T29" s="3"/>
      <c r="U29" s="3"/>
      <c r="V29" s="3"/>
      <c r="W29" s="3"/>
      <c r="X29" s="3"/>
      <c r="Y29" s="3"/>
      <c r="Z29" s="3"/>
    </row>
    <row r="30" spans="1:26" ht="15.75" customHeight="1">
      <c r="A30" s="49">
        <v>27</v>
      </c>
      <c r="B30" s="50">
        <f t="shared" si="2"/>
        <v>706886.47664110514</v>
      </c>
      <c r="C30" s="50">
        <f t="shared" si="0"/>
        <v>14137.729532822103</v>
      </c>
      <c r="D30" s="50">
        <f t="shared" si="1"/>
        <v>721024.20617392729</v>
      </c>
      <c r="E30" s="3"/>
      <c r="F30" s="3"/>
      <c r="G30" s="3"/>
      <c r="H30" s="3"/>
      <c r="I30" s="3"/>
      <c r="J30" s="3"/>
      <c r="K30" s="3"/>
      <c r="L30" s="3"/>
      <c r="M30" s="3"/>
      <c r="N30" s="3"/>
      <c r="O30" s="3"/>
      <c r="P30" s="3"/>
      <c r="Q30" s="3"/>
      <c r="R30" s="3"/>
      <c r="S30" s="3"/>
      <c r="T30" s="3"/>
      <c r="U30" s="3"/>
      <c r="V30" s="3"/>
      <c r="W30" s="3"/>
      <c r="X30" s="3"/>
      <c r="Y30" s="3"/>
      <c r="Z30" s="3"/>
    </row>
    <row r="31" spans="1:26" ht="15.75" customHeight="1">
      <c r="A31" s="49">
        <v>28</v>
      </c>
      <c r="B31" s="50">
        <f t="shared" si="2"/>
        <v>741024.20617392729</v>
      </c>
      <c r="C31" s="50">
        <f t="shared" si="0"/>
        <v>14820.484123478545</v>
      </c>
      <c r="D31" s="50">
        <f t="shared" si="1"/>
        <v>755844.69029740582</v>
      </c>
      <c r="E31" s="3"/>
      <c r="F31" s="3"/>
      <c r="G31" s="3"/>
      <c r="H31" s="3"/>
      <c r="I31" s="3"/>
      <c r="J31" s="3"/>
      <c r="K31" s="3"/>
      <c r="L31" s="3"/>
      <c r="M31" s="3"/>
      <c r="N31" s="3"/>
      <c r="O31" s="3"/>
      <c r="P31" s="3"/>
      <c r="Q31" s="3"/>
      <c r="R31" s="3"/>
      <c r="S31" s="3"/>
      <c r="T31" s="3"/>
      <c r="U31" s="3"/>
      <c r="V31" s="3"/>
      <c r="W31" s="3"/>
      <c r="X31" s="3"/>
      <c r="Y31" s="3"/>
      <c r="Z31" s="3"/>
    </row>
    <row r="32" spans="1:26" ht="15.75" customHeight="1">
      <c r="A32" s="49">
        <v>29</v>
      </c>
      <c r="B32" s="50">
        <f t="shared" si="2"/>
        <v>775844.69029740582</v>
      </c>
      <c r="C32" s="50">
        <f t="shared" si="0"/>
        <v>15516.893805948117</v>
      </c>
      <c r="D32" s="50">
        <f t="shared" si="1"/>
        <v>791361.5841033539</v>
      </c>
      <c r="E32" s="3"/>
      <c r="F32" s="3"/>
      <c r="G32" s="3"/>
      <c r="H32" s="3"/>
      <c r="I32" s="3"/>
      <c r="J32" s="3"/>
      <c r="K32" s="3"/>
      <c r="L32" s="3"/>
      <c r="M32" s="3"/>
      <c r="N32" s="3"/>
      <c r="O32" s="3"/>
      <c r="P32" s="3"/>
      <c r="Q32" s="3"/>
      <c r="R32" s="3"/>
      <c r="S32" s="3"/>
      <c r="T32" s="3"/>
      <c r="U32" s="3"/>
      <c r="V32" s="3"/>
      <c r="W32" s="3"/>
      <c r="X32" s="3"/>
      <c r="Y32" s="3"/>
      <c r="Z32" s="3"/>
    </row>
    <row r="33" spans="1:26" ht="15.75" customHeight="1">
      <c r="A33" s="49">
        <v>30</v>
      </c>
      <c r="B33" s="50">
        <f t="shared" si="2"/>
        <v>811361.5841033539</v>
      </c>
      <c r="C33" s="50">
        <f t="shared" si="0"/>
        <v>16227.231682067079</v>
      </c>
      <c r="D33" s="50">
        <f t="shared" si="1"/>
        <v>827588.81578542094</v>
      </c>
      <c r="E33" s="3"/>
      <c r="F33" s="3"/>
      <c r="G33" s="3"/>
      <c r="H33" s="3"/>
      <c r="I33" s="3"/>
      <c r="J33" s="3"/>
      <c r="K33" s="3"/>
      <c r="L33" s="3"/>
      <c r="M33" s="3"/>
      <c r="N33" s="3"/>
      <c r="O33" s="3"/>
      <c r="P33" s="3"/>
      <c r="Q33" s="3"/>
      <c r="R33" s="3"/>
      <c r="S33" s="3"/>
      <c r="T33" s="3"/>
      <c r="U33" s="3"/>
      <c r="V33" s="3"/>
      <c r="W33" s="3"/>
      <c r="X33" s="3"/>
      <c r="Y33" s="3"/>
      <c r="Z33" s="3"/>
    </row>
    <row r="34" spans="1:26" ht="15.75" customHeight="1">
      <c r="A34" s="49">
        <v>31</v>
      </c>
      <c r="B34" s="50">
        <f t="shared" si="2"/>
        <v>847588.81578542094</v>
      </c>
      <c r="C34" s="50">
        <f t="shared" si="0"/>
        <v>16951.776315708419</v>
      </c>
      <c r="D34" s="50">
        <f t="shared" si="1"/>
        <v>864540.59210112935</v>
      </c>
      <c r="E34" s="3"/>
      <c r="F34" s="3"/>
      <c r="G34" s="3"/>
      <c r="H34" s="3"/>
      <c r="I34" s="3"/>
      <c r="J34" s="3"/>
      <c r="K34" s="3"/>
      <c r="L34" s="3"/>
      <c r="M34" s="3"/>
      <c r="N34" s="3"/>
      <c r="O34" s="3"/>
      <c r="P34" s="3"/>
      <c r="Q34" s="3"/>
      <c r="R34" s="3"/>
      <c r="S34" s="3"/>
      <c r="T34" s="3"/>
      <c r="U34" s="3"/>
      <c r="V34" s="3"/>
      <c r="W34" s="3"/>
      <c r="X34" s="3"/>
      <c r="Y34" s="3"/>
      <c r="Z34" s="3"/>
    </row>
    <row r="35" spans="1:26" ht="15.75" customHeight="1">
      <c r="A35" s="49">
        <v>32</v>
      </c>
      <c r="B35" s="50">
        <f t="shared" si="2"/>
        <v>884540.59210112935</v>
      </c>
      <c r="C35" s="50">
        <f t="shared" si="0"/>
        <v>17690.811842022587</v>
      </c>
      <c r="D35" s="50">
        <f t="shared" si="1"/>
        <v>902231.40394315193</v>
      </c>
      <c r="E35" s="3"/>
      <c r="F35" s="3"/>
      <c r="G35" s="3"/>
      <c r="H35" s="3"/>
      <c r="I35" s="3"/>
      <c r="J35" s="3"/>
      <c r="K35" s="3"/>
      <c r="L35" s="3"/>
      <c r="M35" s="3"/>
      <c r="N35" s="3"/>
      <c r="O35" s="3"/>
      <c r="P35" s="3"/>
      <c r="Q35" s="3"/>
      <c r="R35" s="3"/>
      <c r="S35" s="3"/>
      <c r="T35" s="3"/>
      <c r="U35" s="3"/>
      <c r="V35" s="3"/>
      <c r="W35" s="3"/>
      <c r="X35" s="3"/>
      <c r="Y35" s="3"/>
      <c r="Z35" s="3"/>
    </row>
    <row r="36" spans="1:26" ht="15.75" customHeight="1">
      <c r="A36" s="49">
        <v>33</v>
      </c>
      <c r="B36" s="50">
        <f t="shared" si="2"/>
        <v>922231.40394315193</v>
      </c>
      <c r="C36" s="50">
        <f t="shared" si="0"/>
        <v>18444.628078863039</v>
      </c>
      <c r="D36" s="50">
        <f t="shared" si="1"/>
        <v>940676.03202201496</v>
      </c>
      <c r="E36" s="3"/>
      <c r="F36" s="3"/>
      <c r="G36" s="3"/>
      <c r="H36" s="3"/>
      <c r="I36" s="3"/>
      <c r="J36" s="3"/>
      <c r="K36" s="3"/>
      <c r="L36" s="3"/>
      <c r="M36" s="3"/>
      <c r="N36" s="3"/>
      <c r="O36" s="3"/>
      <c r="P36" s="3"/>
      <c r="Q36" s="3"/>
      <c r="R36" s="3"/>
      <c r="S36" s="3"/>
      <c r="T36" s="3"/>
      <c r="U36" s="3"/>
      <c r="V36" s="3"/>
      <c r="W36" s="3"/>
      <c r="X36" s="3"/>
      <c r="Y36" s="3"/>
      <c r="Z36" s="3"/>
    </row>
    <row r="37" spans="1:26" ht="15.75" customHeight="1">
      <c r="A37" s="49">
        <v>34</v>
      </c>
      <c r="B37" s="50">
        <f t="shared" si="2"/>
        <v>960676.03202201496</v>
      </c>
      <c r="C37" s="50">
        <f t="shared" si="0"/>
        <v>19213.5206404403</v>
      </c>
      <c r="D37" s="50">
        <f t="shared" si="1"/>
        <v>979889.55266245524</v>
      </c>
      <c r="E37" s="3"/>
      <c r="F37" s="3"/>
      <c r="G37" s="3"/>
      <c r="H37" s="3"/>
      <c r="I37" s="3"/>
      <c r="J37" s="3"/>
      <c r="K37" s="3"/>
      <c r="L37" s="3"/>
      <c r="M37" s="3"/>
      <c r="N37" s="3"/>
      <c r="O37" s="3"/>
      <c r="P37" s="3"/>
      <c r="Q37" s="3"/>
      <c r="R37" s="3"/>
      <c r="S37" s="3"/>
      <c r="T37" s="3"/>
      <c r="U37" s="3"/>
      <c r="V37" s="3"/>
      <c r="W37" s="3"/>
      <c r="X37" s="3"/>
      <c r="Y37" s="3"/>
      <c r="Z37" s="3"/>
    </row>
    <row r="38" spans="1:26" ht="15.75" customHeight="1">
      <c r="A38" s="49">
        <v>35</v>
      </c>
      <c r="B38" s="50">
        <f t="shared" si="2"/>
        <v>999889.55266245524</v>
      </c>
      <c r="C38" s="50">
        <f t="shared" si="0"/>
        <v>19997.791053249104</v>
      </c>
      <c r="D38" s="50">
        <f t="shared" si="1"/>
        <v>1019887.3437157044</v>
      </c>
      <c r="E38" s="3"/>
      <c r="F38" s="3"/>
      <c r="G38" s="3"/>
      <c r="H38" s="3"/>
      <c r="I38" s="3"/>
      <c r="J38" s="3"/>
      <c r="K38" s="3"/>
      <c r="L38" s="3"/>
      <c r="M38" s="3"/>
      <c r="N38" s="3"/>
      <c r="O38" s="3"/>
      <c r="P38" s="3"/>
      <c r="Q38" s="3"/>
      <c r="R38" s="3"/>
      <c r="S38" s="3"/>
      <c r="T38" s="3"/>
      <c r="U38" s="3"/>
      <c r="V38" s="3"/>
      <c r="W38" s="3"/>
      <c r="X38" s="3"/>
      <c r="Y38" s="3"/>
      <c r="Z38" s="3"/>
    </row>
    <row r="39" spans="1:26" ht="15.75" customHeight="1">
      <c r="A39" s="49">
        <v>36</v>
      </c>
      <c r="B39" s="50">
        <f t="shared" si="2"/>
        <v>1039887.3437157044</v>
      </c>
      <c r="C39" s="50">
        <f t="shared" si="0"/>
        <v>20797.746874314089</v>
      </c>
      <c r="D39" s="50">
        <f t="shared" si="1"/>
        <v>1060685.0905900185</v>
      </c>
      <c r="E39" s="3"/>
      <c r="F39" s="3"/>
      <c r="G39" s="3"/>
      <c r="H39" s="3"/>
      <c r="I39" s="3"/>
      <c r="J39" s="3"/>
      <c r="K39" s="3"/>
      <c r="L39" s="3"/>
      <c r="M39" s="3"/>
      <c r="N39" s="3"/>
      <c r="O39" s="3"/>
      <c r="P39" s="3"/>
      <c r="Q39" s="3"/>
      <c r="R39" s="3"/>
      <c r="S39" s="3"/>
      <c r="T39" s="3"/>
      <c r="U39" s="3"/>
      <c r="V39" s="3"/>
      <c r="W39" s="3"/>
      <c r="X39" s="3"/>
      <c r="Y39" s="3"/>
      <c r="Z39" s="3"/>
    </row>
    <row r="40" spans="1:26" ht="15.75" customHeight="1">
      <c r="A40" s="49">
        <v>37</v>
      </c>
      <c r="B40" s="50">
        <f t="shared" si="2"/>
        <v>1080685.0905900185</v>
      </c>
      <c r="C40" s="50">
        <f t="shared" si="0"/>
        <v>21613.701811800373</v>
      </c>
      <c r="D40" s="50">
        <f t="shared" si="1"/>
        <v>1102298.792401819</v>
      </c>
      <c r="E40" s="3"/>
      <c r="F40" s="3"/>
      <c r="G40" s="3"/>
      <c r="H40" s="3"/>
      <c r="I40" s="3"/>
      <c r="J40" s="3"/>
      <c r="K40" s="3"/>
      <c r="L40" s="3"/>
      <c r="M40" s="3"/>
      <c r="N40" s="3"/>
      <c r="O40" s="3"/>
      <c r="P40" s="3"/>
      <c r="Q40" s="3"/>
      <c r="R40" s="3"/>
      <c r="S40" s="3"/>
      <c r="T40" s="3"/>
      <c r="U40" s="3"/>
      <c r="V40" s="3"/>
      <c r="W40" s="3"/>
      <c r="X40" s="3"/>
      <c r="Y40" s="3"/>
      <c r="Z40" s="3"/>
    </row>
    <row r="41" spans="1:26" ht="15.75" customHeight="1">
      <c r="A41" s="49">
        <v>38</v>
      </c>
      <c r="B41" s="50">
        <f t="shared" si="2"/>
        <v>1122298.792401819</v>
      </c>
      <c r="C41" s="50">
        <f t="shared" si="0"/>
        <v>22445.975848036382</v>
      </c>
      <c r="D41" s="50">
        <f t="shared" si="1"/>
        <v>1144744.7682498554</v>
      </c>
      <c r="E41" s="3"/>
      <c r="F41" s="3"/>
      <c r="G41" s="3"/>
      <c r="H41" s="3"/>
      <c r="I41" s="3"/>
      <c r="J41" s="3"/>
      <c r="K41" s="3"/>
      <c r="L41" s="3"/>
      <c r="M41" s="3"/>
      <c r="N41" s="3"/>
      <c r="O41" s="3"/>
      <c r="P41" s="3"/>
      <c r="Q41" s="3"/>
      <c r="R41" s="3"/>
      <c r="S41" s="3"/>
      <c r="T41" s="3"/>
      <c r="U41" s="3"/>
      <c r="V41" s="3"/>
      <c r="W41" s="3"/>
      <c r="X41" s="3"/>
      <c r="Y41" s="3"/>
      <c r="Z41" s="3"/>
    </row>
    <row r="42" spans="1:26" ht="15.75" customHeight="1">
      <c r="A42" s="49">
        <v>39</v>
      </c>
      <c r="B42" s="50">
        <f t="shared" si="2"/>
        <v>1164744.7682498554</v>
      </c>
      <c r="C42" s="50">
        <f t="shared" si="0"/>
        <v>23294.895364997108</v>
      </c>
      <c r="D42" s="50">
        <f t="shared" si="1"/>
        <v>1188039.6636148526</v>
      </c>
      <c r="E42" s="3"/>
      <c r="F42" s="3"/>
      <c r="G42" s="3"/>
      <c r="H42" s="3"/>
      <c r="I42" s="3"/>
      <c r="J42" s="3"/>
      <c r="K42" s="3"/>
      <c r="L42" s="3"/>
      <c r="M42" s="3"/>
      <c r="N42" s="3"/>
      <c r="O42" s="3"/>
      <c r="P42" s="3"/>
      <c r="Q42" s="3"/>
      <c r="R42" s="3"/>
      <c r="S42" s="3"/>
      <c r="T42" s="3"/>
      <c r="U42" s="3"/>
      <c r="V42" s="3"/>
      <c r="W42" s="3"/>
      <c r="X42" s="3"/>
      <c r="Y42" s="3"/>
      <c r="Z42" s="3"/>
    </row>
    <row r="43" spans="1:26" ht="15.75" customHeight="1">
      <c r="A43" s="49">
        <v>40</v>
      </c>
      <c r="B43" s="50">
        <f t="shared" si="2"/>
        <v>1208039.6636148526</v>
      </c>
      <c r="C43" s="50">
        <f t="shared" si="0"/>
        <v>24160.793272297051</v>
      </c>
      <c r="D43" s="50">
        <f t="shared" si="1"/>
        <v>1232200.4568871497</v>
      </c>
      <c r="E43" s="3"/>
      <c r="F43" s="3"/>
      <c r="G43" s="3"/>
      <c r="H43" s="3"/>
      <c r="I43" s="3"/>
      <c r="J43" s="3"/>
      <c r="K43" s="3"/>
      <c r="L43" s="3"/>
      <c r="M43" s="3"/>
      <c r="N43" s="3"/>
      <c r="O43" s="3"/>
      <c r="P43" s="3"/>
      <c r="Q43" s="3"/>
      <c r="R43" s="3"/>
      <c r="S43" s="3"/>
      <c r="T43" s="3"/>
      <c r="U43" s="3"/>
      <c r="V43" s="3"/>
      <c r="W43" s="3"/>
      <c r="X43" s="3"/>
      <c r="Y43" s="3"/>
      <c r="Z43" s="3"/>
    </row>
    <row r="44" spans="1:26" ht="15.75" customHeight="1">
      <c r="A44" s="49">
        <v>41</v>
      </c>
      <c r="B44" s="50">
        <f t="shared" si="2"/>
        <v>1252200.4568871497</v>
      </c>
      <c r="C44" s="50">
        <f t="shared" si="0"/>
        <v>25044.009137742996</v>
      </c>
      <c r="D44" s="50">
        <f t="shared" si="1"/>
        <v>1277244.4660248926</v>
      </c>
      <c r="E44" s="3"/>
      <c r="F44" s="3"/>
      <c r="G44" s="3"/>
      <c r="H44" s="3"/>
      <c r="I44" s="3"/>
      <c r="J44" s="3"/>
      <c r="K44" s="3"/>
      <c r="L44" s="3"/>
      <c r="M44" s="3"/>
      <c r="N44" s="3"/>
      <c r="O44" s="3"/>
      <c r="P44" s="3"/>
      <c r="Q44" s="3"/>
      <c r="R44" s="3"/>
      <c r="S44" s="3"/>
      <c r="T44" s="3"/>
      <c r="U44" s="3"/>
      <c r="V44" s="3"/>
      <c r="W44" s="3"/>
      <c r="X44" s="3"/>
      <c r="Y44" s="3"/>
      <c r="Z44" s="3"/>
    </row>
    <row r="45" spans="1:26" ht="15.75" customHeight="1">
      <c r="A45" s="49">
        <v>42</v>
      </c>
      <c r="B45" s="50">
        <f t="shared" si="2"/>
        <v>1297244.4660248926</v>
      </c>
      <c r="C45" s="50">
        <f t="shared" si="0"/>
        <v>25944.889320497852</v>
      </c>
      <c r="D45" s="50">
        <f t="shared" si="1"/>
        <v>1323189.3553453905</v>
      </c>
      <c r="E45" s="3"/>
      <c r="F45" s="3"/>
      <c r="G45" s="3"/>
      <c r="H45" s="3"/>
      <c r="I45" s="3"/>
      <c r="J45" s="3"/>
      <c r="K45" s="3"/>
      <c r="L45" s="3"/>
      <c r="M45" s="3"/>
      <c r="N45" s="3"/>
      <c r="O45" s="3"/>
      <c r="P45" s="3"/>
      <c r="Q45" s="3"/>
      <c r="R45" s="3"/>
      <c r="S45" s="3"/>
      <c r="T45" s="3"/>
      <c r="U45" s="3"/>
      <c r="V45" s="3"/>
      <c r="W45" s="3"/>
      <c r="X45" s="3"/>
      <c r="Y45" s="3"/>
      <c r="Z45" s="3"/>
    </row>
    <row r="46" spans="1:26" ht="15.75" customHeight="1">
      <c r="A46" s="49">
        <v>43</v>
      </c>
      <c r="B46" s="50">
        <f t="shared" si="2"/>
        <v>1343189.3553453905</v>
      </c>
      <c r="C46" s="50">
        <f t="shared" si="0"/>
        <v>26863.78710690781</v>
      </c>
      <c r="D46" s="50">
        <f t="shared" si="1"/>
        <v>1370053.1424522982</v>
      </c>
      <c r="E46" s="3"/>
      <c r="F46" s="3"/>
      <c r="G46" s="3"/>
      <c r="H46" s="3"/>
      <c r="I46" s="3"/>
      <c r="J46" s="3"/>
      <c r="K46" s="3"/>
      <c r="L46" s="3"/>
      <c r="M46" s="3"/>
      <c r="N46" s="3"/>
      <c r="O46" s="3"/>
      <c r="P46" s="3"/>
      <c r="Q46" s="3"/>
      <c r="R46" s="3"/>
      <c r="S46" s="3"/>
      <c r="T46" s="3"/>
      <c r="U46" s="3"/>
      <c r="V46" s="3"/>
      <c r="W46" s="3"/>
      <c r="X46" s="3"/>
      <c r="Y46" s="3"/>
      <c r="Z46" s="3"/>
    </row>
    <row r="47" spans="1:26" ht="15.75" customHeight="1">
      <c r="A47" s="49">
        <v>44</v>
      </c>
      <c r="B47" s="50">
        <f t="shared" si="2"/>
        <v>1390053.1424522982</v>
      </c>
      <c r="C47" s="50">
        <f t="shared" si="0"/>
        <v>27801.062849045964</v>
      </c>
      <c r="D47" s="50">
        <f t="shared" si="1"/>
        <v>1417854.2053013442</v>
      </c>
      <c r="E47" s="3"/>
      <c r="F47" s="3"/>
      <c r="G47" s="3"/>
      <c r="H47" s="3"/>
      <c r="I47" s="3"/>
      <c r="J47" s="3"/>
      <c r="K47" s="3"/>
      <c r="L47" s="3"/>
      <c r="M47" s="3"/>
      <c r="N47" s="3"/>
      <c r="O47" s="3"/>
      <c r="P47" s="3"/>
      <c r="Q47" s="3"/>
      <c r="R47" s="3"/>
      <c r="S47" s="3"/>
      <c r="T47" s="3"/>
      <c r="U47" s="3"/>
      <c r="V47" s="3"/>
      <c r="W47" s="3"/>
      <c r="X47" s="3"/>
      <c r="Y47" s="3"/>
      <c r="Z47" s="3"/>
    </row>
    <row r="48" spans="1:26" ht="15.75" customHeight="1">
      <c r="A48" s="49">
        <v>45</v>
      </c>
      <c r="B48" s="50">
        <f t="shared" si="2"/>
        <v>1437854.2053013442</v>
      </c>
      <c r="C48" s="50">
        <f t="shared" si="0"/>
        <v>28757.084106026883</v>
      </c>
      <c r="D48" s="50">
        <f t="shared" si="1"/>
        <v>1466611.2894073711</v>
      </c>
      <c r="E48" s="3"/>
      <c r="F48" s="3"/>
      <c r="G48" s="3"/>
      <c r="H48" s="3"/>
      <c r="I48" s="3"/>
      <c r="J48" s="3"/>
      <c r="K48" s="3"/>
      <c r="L48" s="3"/>
      <c r="M48" s="3"/>
      <c r="N48" s="3"/>
      <c r="O48" s="3"/>
      <c r="P48" s="3"/>
      <c r="Q48" s="3"/>
      <c r="R48" s="3"/>
      <c r="S48" s="3"/>
      <c r="T48" s="3"/>
      <c r="U48" s="3"/>
      <c r="V48" s="3"/>
      <c r="W48" s="3"/>
      <c r="X48" s="3"/>
      <c r="Y48" s="3"/>
      <c r="Z48" s="3"/>
    </row>
    <row r="49" spans="1:26" ht="15.75" customHeight="1">
      <c r="A49" s="49">
        <v>46</v>
      </c>
      <c r="B49" s="50">
        <f t="shared" si="2"/>
        <v>1486611.2894073711</v>
      </c>
      <c r="C49" s="50">
        <f t="shared" si="0"/>
        <v>29732.225788147422</v>
      </c>
      <c r="D49" s="50">
        <f t="shared" si="1"/>
        <v>1516343.5151955185</v>
      </c>
      <c r="E49" s="3"/>
      <c r="F49" s="3"/>
      <c r="G49" s="3"/>
      <c r="H49" s="3"/>
      <c r="I49" s="3"/>
      <c r="J49" s="3"/>
      <c r="K49" s="3"/>
      <c r="L49" s="3"/>
      <c r="M49" s="3"/>
      <c r="N49" s="3"/>
      <c r="O49" s="3"/>
      <c r="P49" s="3"/>
      <c r="Q49" s="3"/>
      <c r="R49" s="3"/>
      <c r="S49" s="3"/>
      <c r="T49" s="3"/>
      <c r="U49" s="3"/>
      <c r="V49" s="3"/>
      <c r="W49" s="3"/>
      <c r="X49" s="3"/>
      <c r="Y49" s="3"/>
      <c r="Z49" s="3"/>
    </row>
    <row r="50" spans="1:26" ht="15.75" customHeight="1">
      <c r="A50" s="49">
        <v>47</v>
      </c>
      <c r="B50" s="50">
        <f t="shared" si="2"/>
        <v>1536343.5151955185</v>
      </c>
      <c r="C50" s="50">
        <f t="shared" si="0"/>
        <v>30726.870303910371</v>
      </c>
      <c r="D50" s="50">
        <f t="shared" si="1"/>
        <v>1567070.385499429</v>
      </c>
      <c r="E50" s="3"/>
      <c r="F50" s="3"/>
      <c r="G50" s="3"/>
      <c r="H50" s="3"/>
      <c r="I50" s="3"/>
      <c r="J50" s="3"/>
      <c r="K50" s="3"/>
      <c r="L50" s="3"/>
      <c r="M50" s="3"/>
      <c r="N50" s="3"/>
      <c r="O50" s="3"/>
      <c r="P50" s="3"/>
      <c r="Q50" s="3"/>
      <c r="R50" s="3"/>
      <c r="S50" s="3"/>
      <c r="T50" s="3"/>
      <c r="U50" s="3"/>
      <c r="V50" s="3"/>
      <c r="W50" s="3"/>
      <c r="X50" s="3"/>
      <c r="Y50" s="3"/>
      <c r="Z50" s="3"/>
    </row>
    <row r="51" spans="1:26" ht="15.75" customHeight="1">
      <c r="A51" s="49">
        <v>48</v>
      </c>
      <c r="B51" s="50">
        <f t="shared" si="2"/>
        <v>1587070.385499429</v>
      </c>
      <c r="C51" s="50">
        <f t="shared" si="0"/>
        <v>31741.40770998858</v>
      </c>
      <c r="D51" s="50">
        <f t="shared" si="1"/>
        <v>1618811.7932094175</v>
      </c>
      <c r="E51" s="3"/>
      <c r="F51" s="3"/>
      <c r="G51" s="3"/>
      <c r="H51" s="3"/>
      <c r="I51" s="3"/>
      <c r="J51" s="3"/>
      <c r="K51" s="3"/>
      <c r="L51" s="3"/>
      <c r="M51" s="3"/>
      <c r="N51" s="3"/>
      <c r="O51" s="3"/>
      <c r="P51" s="3"/>
      <c r="Q51" s="3"/>
      <c r="R51" s="3"/>
      <c r="S51" s="3"/>
      <c r="T51" s="3"/>
      <c r="U51" s="3"/>
      <c r="V51" s="3"/>
      <c r="W51" s="3"/>
      <c r="X51" s="3"/>
      <c r="Y51" s="3"/>
      <c r="Z51" s="3"/>
    </row>
    <row r="52" spans="1:26" ht="15.75" customHeight="1">
      <c r="A52" s="49">
        <v>49</v>
      </c>
      <c r="B52" s="50">
        <f t="shared" si="2"/>
        <v>1638811.7932094175</v>
      </c>
      <c r="C52" s="50">
        <f t="shared" si="0"/>
        <v>32776.235864188347</v>
      </c>
      <c r="D52" s="50">
        <f t="shared" si="1"/>
        <v>1671588.0290736058</v>
      </c>
      <c r="E52" s="3"/>
      <c r="F52" s="3"/>
      <c r="G52" s="3"/>
      <c r="H52" s="3"/>
      <c r="I52" s="3"/>
      <c r="J52" s="3"/>
      <c r="K52" s="3"/>
      <c r="L52" s="3"/>
      <c r="M52" s="3"/>
      <c r="N52" s="3"/>
      <c r="O52" s="3"/>
      <c r="P52" s="3"/>
      <c r="Q52" s="3"/>
      <c r="R52" s="3"/>
      <c r="S52" s="3"/>
      <c r="T52" s="3"/>
      <c r="U52" s="3"/>
      <c r="V52" s="3"/>
      <c r="W52" s="3"/>
      <c r="X52" s="3"/>
      <c r="Y52" s="3"/>
      <c r="Z52" s="3"/>
    </row>
    <row r="53" spans="1:26" ht="15.75" customHeight="1">
      <c r="A53" s="49">
        <v>50</v>
      </c>
      <c r="B53" s="50">
        <f t="shared" si="2"/>
        <v>1691588.0290736058</v>
      </c>
      <c r="C53" s="50">
        <f t="shared" si="0"/>
        <v>33831.760581472117</v>
      </c>
      <c r="D53" s="50">
        <f t="shared" si="1"/>
        <v>1725419.789655078</v>
      </c>
      <c r="E53" s="3"/>
      <c r="F53" s="3"/>
      <c r="G53" s="3"/>
      <c r="H53" s="3"/>
      <c r="I53" s="3"/>
      <c r="J53" s="3"/>
      <c r="K53" s="3"/>
      <c r="L53" s="3"/>
      <c r="M53" s="3"/>
      <c r="N53" s="3"/>
      <c r="O53" s="3"/>
      <c r="P53" s="3"/>
      <c r="Q53" s="3"/>
      <c r="R53" s="3"/>
      <c r="S53" s="3"/>
      <c r="T53" s="3"/>
      <c r="U53" s="3"/>
      <c r="V53" s="3"/>
      <c r="W53" s="3"/>
      <c r="X53" s="3"/>
      <c r="Y53" s="3"/>
      <c r="Z53" s="3"/>
    </row>
    <row r="54" spans="1:26" ht="15.75" customHeight="1">
      <c r="A54" s="49">
        <v>51</v>
      </c>
      <c r="B54" s="50">
        <f t="shared" si="2"/>
        <v>1745419.789655078</v>
      </c>
      <c r="C54" s="50">
        <f t="shared" si="0"/>
        <v>34908.395793101561</v>
      </c>
      <c r="D54" s="50">
        <f t="shared" si="1"/>
        <v>1780328.1854481795</v>
      </c>
      <c r="E54" s="3"/>
      <c r="F54" s="3"/>
      <c r="G54" s="3"/>
      <c r="H54" s="3"/>
      <c r="I54" s="3"/>
      <c r="J54" s="3"/>
      <c r="K54" s="3"/>
      <c r="L54" s="3"/>
      <c r="M54" s="3"/>
      <c r="N54" s="3"/>
      <c r="O54" s="3"/>
      <c r="P54" s="3"/>
      <c r="Q54" s="3"/>
      <c r="R54" s="3"/>
      <c r="S54" s="3"/>
      <c r="T54" s="3"/>
      <c r="U54" s="3"/>
      <c r="V54" s="3"/>
      <c r="W54" s="3"/>
      <c r="X54" s="3"/>
      <c r="Y54" s="3"/>
      <c r="Z54" s="3"/>
    </row>
    <row r="55" spans="1:26" ht="15.75" customHeight="1">
      <c r="A55" s="49">
        <v>52</v>
      </c>
      <c r="B55" s="50">
        <f t="shared" si="2"/>
        <v>1800328.1854481795</v>
      </c>
      <c r="C55" s="50">
        <f t="shared" si="0"/>
        <v>36006.563708963593</v>
      </c>
      <c r="D55" s="50">
        <f t="shared" si="1"/>
        <v>1836334.7491571431</v>
      </c>
      <c r="E55" s="3"/>
      <c r="F55" s="3"/>
      <c r="G55" s="3"/>
      <c r="H55" s="3"/>
      <c r="I55" s="3"/>
      <c r="J55" s="3"/>
      <c r="K55" s="3"/>
      <c r="L55" s="3"/>
      <c r="M55" s="3"/>
      <c r="N55" s="3"/>
      <c r="O55" s="3"/>
      <c r="P55" s="3"/>
      <c r="Q55" s="3"/>
      <c r="R55" s="3"/>
      <c r="S55" s="3"/>
      <c r="T55" s="3"/>
      <c r="U55" s="3"/>
      <c r="V55" s="3"/>
      <c r="W55" s="3"/>
      <c r="X55" s="3"/>
      <c r="Y55" s="3"/>
      <c r="Z55" s="3"/>
    </row>
    <row r="56" spans="1:26" ht="15.75" customHeight="1">
      <c r="A56" s="49">
        <v>53</v>
      </c>
      <c r="B56" s="50">
        <f t="shared" si="2"/>
        <v>1856334.7491571431</v>
      </c>
      <c r="C56" s="50">
        <f t="shared" si="0"/>
        <v>37126.694983142865</v>
      </c>
      <c r="D56" s="50">
        <f t="shared" si="1"/>
        <v>1893461.444140286</v>
      </c>
      <c r="E56" s="3"/>
      <c r="F56" s="3"/>
      <c r="G56" s="3"/>
      <c r="H56" s="3"/>
      <c r="I56" s="3"/>
      <c r="J56" s="3"/>
      <c r="K56" s="3"/>
      <c r="L56" s="3"/>
      <c r="M56" s="3"/>
      <c r="N56" s="3"/>
      <c r="O56" s="3"/>
      <c r="P56" s="3"/>
      <c r="Q56" s="3"/>
      <c r="R56" s="3"/>
      <c r="S56" s="3"/>
      <c r="T56" s="3"/>
      <c r="U56" s="3"/>
      <c r="V56" s="3"/>
      <c r="W56" s="3"/>
      <c r="X56" s="3"/>
      <c r="Y56" s="3"/>
      <c r="Z56" s="3"/>
    </row>
    <row r="57" spans="1:26" ht="15.75" customHeight="1">
      <c r="A57" s="49">
        <v>54</v>
      </c>
      <c r="B57" s="50">
        <f t="shared" si="2"/>
        <v>1913461.444140286</v>
      </c>
      <c r="C57" s="50">
        <f t="shared" si="0"/>
        <v>38269.228882805721</v>
      </c>
      <c r="D57" s="50">
        <f t="shared" si="1"/>
        <v>1951730.6730230916</v>
      </c>
      <c r="E57" s="3"/>
      <c r="F57" s="3"/>
      <c r="G57" s="3"/>
      <c r="H57" s="3"/>
      <c r="I57" s="3"/>
      <c r="J57" s="3"/>
      <c r="K57" s="3"/>
      <c r="L57" s="3"/>
      <c r="M57" s="3"/>
      <c r="N57" s="3"/>
      <c r="O57" s="3"/>
      <c r="P57" s="3"/>
      <c r="Q57" s="3"/>
      <c r="R57" s="3"/>
      <c r="S57" s="3"/>
      <c r="T57" s="3"/>
      <c r="U57" s="3"/>
      <c r="V57" s="3"/>
      <c r="W57" s="3"/>
      <c r="X57" s="3"/>
      <c r="Y57" s="3"/>
      <c r="Z57" s="3"/>
    </row>
    <row r="58" spans="1:26" ht="15.75" customHeight="1">
      <c r="A58" s="49">
        <v>55</v>
      </c>
      <c r="B58" s="50">
        <f t="shared" si="2"/>
        <v>1971730.6730230916</v>
      </c>
      <c r="C58" s="50">
        <f t="shared" si="0"/>
        <v>39434.613460461835</v>
      </c>
      <c r="D58" s="50">
        <f t="shared" si="1"/>
        <v>2011165.2864835535</v>
      </c>
      <c r="E58" s="3"/>
      <c r="F58" s="3"/>
      <c r="G58" s="3"/>
      <c r="H58" s="3"/>
      <c r="I58" s="3"/>
      <c r="J58" s="3"/>
      <c r="K58" s="3"/>
      <c r="L58" s="3"/>
      <c r="M58" s="3"/>
      <c r="N58" s="3"/>
      <c r="O58" s="3"/>
      <c r="P58" s="3"/>
      <c r="Q58" s="3"/>
      <c r="R58" s="3"/>
      <c r="S58" s="3"/>
      <c r="T58" s="3"/>
      <c r="U58" s="3"/>
      <c r="V58" s="3"/>
      <c r="W58" s="3"/>
      <c r="X58" s="3"/>
      <c r="Y58" s="3"/>
      <c r="Z58" s="3"/>
    </row>
    <row r="59" spans="1:26" ht="15.75" customHeight="1">
      <c r="A59" s="49">
        <v>56</v>
      </c>
      <c r="B59" s="50">
        <f t="shared" si="2"/>
        <v>2031165.2864835535</v>
      </c>
      <c r="C59" s="50">
        <f t="shared" si="0"/>
        <v>40623.305729671069</v>
      </c>
      <c r="D59" s="50">
        <f t="shared" si="1"/>
        <v>2071788.5922132246</v>
      </c>
      <c r="E59" s="3"/>
      <c r="F59" s="3"/>
      <c r="G59" s="3"/>
      <c r="H59" s="3"/>
      <c r="I59" s="3"/>
      <c r="J59" s="3"/>
      <c r="K59" s="3"/>
      <c r="L59" s="3"/>
      <c r="M59" s="3"/>
      <c r="N59" s="3"/>
      <c r="O59" s="3"/>
      <c r="P59" s="3"/>
      <c r="Q59" s="3"/>
      <c r="R59" s="3"/>
      <c r="S59" s="3"/>
      <c r="T59" s="3"/>
      <c r="U59" s="3"/>
      <c r="V59" s="3"/>
      <c r="W59" s="3"/>
      <c r="X59" s="3"/>
      <c r="Y59" s="3"/>
      <c r="Z59" s="3"/>
    </row>
    <row r="60" spans="1:26" ht="15.75" customHeight="1">
      <c r="A60" s="49">
        <v>57</v>
      </c>
      <c r="B60" s="50">
        <f t="shared" si="2"/>
        <v>2091788.5922132246</v>
      </c>
      <c r="C60" s="50">
        <f t="shared" si="0"/>
        <v>41835.771844264491</v>
      </c>
      <c r="D60" s="50">
        <f t="shared" si="1"/>
        <v>2133624.3640574892</v>
      </c>
      <c r="E60" s="3"/>
      <c r="F60" s="3"/>
      <c r="G60" s="3"/>
      <c r="H60" s="3"/>
      <c r="I60" s="3"/>
      <c r="J60" s="3"/>
      <c r="K60" s="3"/>
      <c r="L60" s="3"/>
      <c r="M60" s="3"/>
      <c r="N60" s="3"/>
      <c r="O60" s="3"/>
      <c r="P60" s="3"/>
      <c r="Q60" s="3"/>
      <c r="R60" s="3"/>
      <c r="S60" s="3"/>
      <c r="T60" s="3"/>
      <c r="U60" s="3"/>
      <c r="V60" s="3"/>
      <c r="W60" s="3"/>
      <c r="X60" s="3"/>
      <c r="Y60" s="3"/>
      <c r="Z60" s="3"/>
    </row>
    <row r="61" spans="1:26" ht="15.75" customHeight="1">
      <c r="A61" s="49">
        <v>58</v>
      </c>
      <c r="B61" s="50">
        <f t="shared" si="2"/>
        <v>2153624.3640574892</v>
      </c>
      <c r="C61" s="50">
        <f t="shared" si="0"/>
        <v>43072.487281149784</v>
      </c>
      <c r="D61" s="50">
        <f t="shared" si="1"/>
        <v>2196696.8513386389</v>
      </c>
      <c r="E61" s="3"/>
      <c r="F61" s="3"/>
      <c r="G61" s="3"/>
      <c r="H61" s="3"/>
      <c r="I61" s="3"/>
      <c r="J61" s="3"/>
      <c r="K61" s="3"/>
      <c r="L61" s="3"/>
      <c r="M61" s="3"/>
      <c r="N61" s="3"/>
      <c r="O61" s="3"/>
      <c r="P61" s="3"/>
      <c r="Q61" s="3"/>
      <c r="R61" s="3"/>
      <c r="S61" s="3"/>
      <c r="T61" s="3"/>
      <c r="U61" s="3"/>
      <c r="V61" s="3"/>
      <c r="W61" s="3"/>
      <c r="X61" s="3"/>
      <c r="Y61" s="3"/>
      <c r="Z61" s="3"/>
    </row>
    <row r="62" spans="1:26" ht="15.75" customHeight="1">
      <c r="A62" s="49">
        <v>59</v>
      </c>
      <c r="B62" s="50">
        <f t="shared" si="2"/>
        <v>2216696.8513386389</v>
      </c>
      <c r="C62" s="50">
        <f t="shared" si="0"/>
        <v>44333.937026772779</v>
      </c>
      <c r="D62" s="50">
        <f t="shared" si="1"/>
        <v>2261030.7883654116</v>
      </c>
      <c r="E62" s="3"/>
      <c r="F62" s="3"/>
      <c r="G62" s="3"/>
      <c r="H62" s="3"/>
      <c r="I62" s="3"/>
      <c r="J62" s="3"/>
      <c r="K62" s="3"/>
      <c r="L62" s="3"/>
      <c r="M62" s="3"/>
      <c r="N62" s="3"/>
      <c r="O62" s="3"/>
      <c r="P62" s="3"/>
      <c r="Q62" s="3"/>
      <c r="R62" s="3"/>
      <c r="S62" s="3"/>
      <c r="T62" s="3"/>
      <c r="U62" s="3"/>
      <c r="V62" s="3"/>
      <c r="W62" s="3"/>
      <c r="X62" s="3"/>
      <c r="Y62" s="3"/>
      <c r="Z62" s="3"/>
    </row>
    <row r="63" spans="1:26" ht="15.75" customHeight="1">
      <c r="A63" s="49">
        <v>60</v>
      </c>
      <c r="B63" s="50">
        <f t="shared" si="2"/>
        <v>2281030.7883654116</v>
      </c>
      <c r="C63" s="50">
        <f t="shared" si="0"/>
        <v>45620.615767308234</v>
      </c>
      <c r="D63" s="50">
        <f t="shared" si="1"/>
        <v>2326651.4041327196</v>
      </c>
      <c r="E63" s="3"/>
      <c r="F63" s="3"/>
      <c r="G63" s="3"/>
      <c r="H63" s="3"/>
      <c r="I63" s="3"/>
      <c r="J63" s="3"/>
      <c r="K63" s="3"/>
      <c r="L63" s="3"/>
      <c r="M63" s="3"/>
      <c r="N63" s="3"/>
      <c r="O63" s="3"/>
      <c r="P63" s="3"/>
      <c r="Q63" s="3"/>
      <c r="R63" s="3"/>
      <c r="S63" s="3"/>
      <c r="T63" s="3"/>
      <c r="U63" s="3"/>
      <c r="V63" s="3"/>
      <c r="W63" s="3"/>
      <c r="X63" s="3"/>
      <c r="Y63" s="3"/>
      <c r="Z63" s="3"/>
    </row>
    <row r="64" spans="1:26" ht="15.75" customHeight="1">
      <c r="A64" s="49">
        <v>61</v>
      </c>
      <c r="B64" s="50">
        <f t="shared" si="2"/>
        <v>2346651.4041327196</v>
      </c>
      <c r="C64" s="50">
        <f t="shared" si="0"/>
        <v>46933.028082654397</v>
      </c>
      <c r="D64" s="50">
        <f t="shared" si="1"/>
        <v>2393584.432215374</v>
      </c>
      <c r="E64" s="3"/>
      <c r="F64" s="3"/>
      <c r="G64" s="3"/>
      <c r="H64" s="3"/>
      <c r="I64" s="3"/>
      <c r="J64" s="3"/>
      <c r="K64" s="3"/>
      <c r="L64" s="3"/>
      <c r="M64" s="3"/>
      <c r="N64" s="3"/>
      <c r="O64" s="3"/>
      <c r="P64" s="3"/>
      <c r="Q64" s="3"/>
      <c r="R64" s="3"/>
      <c r="S64" s="3"/>
      <c r="T64" s="3"/>
      <c r="U64" s="3"/>
      <c r="V64" s="3"/>
      <c r="W64" s="3"/>
      <c r="X64" s="3"/>
      <c r="Y64" s="3"/>
      <c r="Z64" s="3"/>
    </row>
    <row r="65" spans="1:26" ht="15.75" customHeight="1">
      <c r="A65" s="49">
        <v>62</v>
      </c>
      <c r="B65" s="50">
        <f t="shared" si="2"/>
        <v>2413584.432215374</v>
      </c>
      <c r="C65" s="50">
        <f t="shared" si="0"/>
        <v>48271.688644307484</v>
      </c>
      <c r="D65" s="50">
        <f t="shared" si="1"/>
        <v>2461856.1208596816</v>
      </c>
      <c r="E65" s="3"/>
      <c r="F65" s="3"/>
      <c r="G65" s="3"/>
      <c r="H65" s="3"/>
      <c r="I65" s="3"/>
      <c r="J65" s="3"/>
      <c r="K65" s="3"/>
      <c r="L65" s="3"/>
      <c r="M65" s="3"/>
      <c r="N65" s="3"/>
      <c r="O65" s="3"/>
      <c r="P65" s="3"/>
      <c r="Q65" s="3"/>
      <c r="R65" s="3"/>
      <c r="S65" s="3"/>
      <c r="T65" s="3"/>
      <c r="U65" s="3"/>
      <c r="V65" s="3"/>
      <c r="W65" s="3"/>
      <c r="X65" s="3"/>
      <c r="Y65" s="3"/>
      <c r="Z65" s="3"/>
    </row>
    <row r="66" spans="1:26" ht="15.75" customHeight="1">
      <c r="A66" s="49">
        <v>63</v>
      </c>
      <c r="B66" s="50">
        <f t="shared" si="2"/>
        <v>2481856.1208596816</v>
      </c>
      <c r="C66" s="50">
        <f t="shared" si="0"/>
        <v>49637.122417193634</v>
      </c>
      <c r="D66" s="50">
        <f t="shared" si="1"/>
        <v>2531493.2432768755</v>
      </c>
      <c r="E66" s="3"/>
      <c r="F66" s="3"/>
      <c r="G66" s="3"/>
      <c r="H66" s="3"/>
      <c r="I66" s="3"/>
      <c r="J66" s="3"/>
      <c r="K66" s="3"/>
      <c r="L66" s="3"/>
      <c r="M66" s="3"/>
      <c r="N66" s="3"/>
      <c r="O66" s="3"/>
      <c r="P66" s="3"/>
      <c r="Q66" s="3"/>
      <c r="R66" s="3"/>
      <c r="S66" s="3"/>
      <c r="T66" s="3"/>
      <c r="U66" s="3"/>
      <c r="V66" s="3"/>
      <c r="W66" s="3"/>
      <c r="X66" s="3"/>
      <c r="Y66" s="3"/>
      <c r="Z66" s="3"/>
    </row>
    <row r="67" spans="1:26" ht="15.75" customHeight="1">
      <c r="A67" s="49">
        <v>64</v>
      </c>
      <c r="B67" s="50">
        <f t="shared" si="2"/>
        <v>2551493.2432768755</v>
      </c>
      <c r="C67" s="50">
        <f t="shared" si="0"/>
        <v>51029.864865537507</v>
      </c>
      <c r="D67" s="50">
        <f t="shared" si="1"/>
        <v>2602523.1081424132</v>
      </c>
      <c r="E67" s="3"/>
      <c r="F67" s="3"/>
      <c r="G67" s="3"/>
      <c r="H67" s="3"/>
      <c r="I67" s="3"/>
      <c r="J67" s="3"/>
      <c r="K67" s="3"/>
      <c r="L67" s="3"/>
      <c r="M67" s="3"/>
      <c r="N67" s="3"/>
      <c r="O67" s="3"/>
      <c r="P67" s="3"/>
      <c r="Q67" s="3"/>
      <c r="R67" s="3"/>
      <c r="S67" s="3"/>
      <c r="T67" s="3"/>
      <c r="U67" s="3"/>
      <c r="V67" s="3"/>
      <c r="W67" s="3"/>
      <c r="X67" s="3"/>
      <c r="Y67" s="3"/>
      <c r="Z67" s="3"/>
    </row>
    <row r="68" spans="1:26" ht="15.75" customHeight="1">
      <c r="A68" s="49">
        <v>65</v>
      </c>
      <c r="B68" s="50">
        <f t="shared" si="2"/>
        <v>2622523.1081424132</v>
      </c>
      <c r="C68" s="50">
        <f t="shared" si="0"/>
        <v>52450.462162848264</v>
      </c>
      <c r="D68" s="50">
        <f t="shared" si="1"/>
        <v>2674973.5703052613</v>
      </c>
      <c r="E68" s="3"/>
      <c r="F68" s="3"/>
      <c r="G68" s="3"/>
      <c r="H68" s="3"/>
      <c r="I68" s="3"/>
      <c r="J68" s="3"/>
      <c r="K68" s="3"/>
      <c r="L68" s="3"/>
      <c r="M68" s="3"/>
      <c r="N68" s="3"/>
      <c r="O68" s="3"/>
      <c r="P68" s="3"/>
      <c r="Q68" s="3"/>
      <c r="R68" s="3"/>
      <c r="S68" s="3"/>
      <c r="T68" s="3"/>
      <c r="U68" s="3"/>
      <c r="V68" s="3"/>
      <c r="W68" s="3"/>
      <c r="X68" s="3"/>
      <c r="Y68" s="3"/>
      <c r="Z68" s="3"/>
    </row>
    <row r="69" spans="1:26" ht="15.75" customHeight="1">
      <c r="A69" s="49">
        <v>66</v>
      </c>
      <c r="B69" s="50">
        <f t="shared" si="2"/>
        <v>2694973.5703052613</v>
      </c>
      <c r="C69" s="50">
        <f t="shared" si="0"/>
        <v>53899.471406105229</v>
      </c>
      <c r="D69" s="50">
        <f t="shared" si="1"/>
        <v>2748873.0417113667</v>
      </c>
      <c r="E69" s="3"/>
      <c r="F69" s="3"/>
      <c r="G69" s="3"/>
      <c r="H69" s="3"/>
      <c r="I69" s="3"/>
      <c r="J69" s="3"/>
      <c r="K69" s="3"/>
      <c r="L69" s="3"/>
      <c r="M69" s="3"/>
      <c r="N69" s="3"/>
      <c r="O69" s="3"/>
      <c r="P69" s="3"/>
      <c r="Q69" s="3"/>
      <c r="R69" s="3"/>
      <c r="S69" s="3"/>
      <c r="T69" s="3"/>
      <c r="U69" s="3"/>
      <c r="V69" s="3"/>
      <c r="W69" s="3"/>
      <c r="X69" s="3"/>
      <c r="Y69" s="3"/>
      <c r="Z69" s="3"/>
    </row>
    <row r="70" spans="1:26" ht="15.75" customHeight="1">
      <c r="A70" s="49">
        <v>67</v>
      </c>
      <c r="B70" s="50">
        <f t="shared" si="2"/>
        <v>2768873.0417113667</v>
      </c>
      <c r="C70" s="50">
        <f t="shared" si="0"/>
        <v>55377.460834227335</v>
      </c>
      <c r="D70" s="50">
        <f t="shared" si="1"/>
        <v>2824250.5025455942</v>
      </c>
      <c r="E70" s="3"/>
      <c r="F70" s="3"/>
      <c r="G70" s="3"/>
      <c r="H70" s="3"/>
      <c r="I70" s="3"/>
      <c r="J70" s="3"/>
      <c r="K70" s="3"/>
      <c r="L70" s="3"/>
      <c r="M70" s="3"/>
      <c r="N70" s="3"/>
      <c r="O70" s="3"/>
      <c r="P70" s="3"/>
      <c r="Q70" s="3"/>
      <c r="R70" s="3"/>
      <c r="S70" s="3"/>
      <c r="T70" s="3"/>
      <c r="U70" s="3"/>
      <c r="V70" s="3"/>
      <c r="W70" s="3"/>
      <c r="X70" s="3"/>
      <c r="Y70" s="3"/>
      <c r="Z70" s="3"/>
    </row>
    <row r="71" spans="1:26" ht="15.75" customHeight="1">
      <c r="A71" s="49">
        <v>68</v>
      </c>
      <c r="B71" s="50">
        <f t="shared" si="2"/>
        <v>2844250.5025455942</v>
      </c>
      <c r="C71" s="50">
        <f t="shared" si="0"/>
        <v>56885.010050911886</v>
      </c>
      <c r="D71" s="50">
        <f t="shared" si="1"/>
        <v>2901135.5125965062</v>
      </c>
      <c r="E71" s="3"/>
      <c r="F71" s="3"/>
      <c r="G71" s="3"/>
      <c r="H71" s="3"/>
      <c r="I71" s="3"/>
      <c r="J71" s="3"/>
      <c r="K71" s="3"/>
      <c r="L71" s="3"/>
      <c r="M71" s="3"/>
      <c r="N71" s="3"/>
      <c r="O71" s="3"/>
      <c r="P71" s="3"/>
      <c r="Q71" s="3"/>
      <c r="R71" s="3"/>
      <c r="S71" s="3"/>
      <c r="T71" s="3"/>
      <c r="U71" s="3"/>
      <c r="V71" s="3"/>
      <c r="W71" s="3"/>
      <c r="X71" s="3"/>
      <c r="Y71" s="3"/>
      <c r="Z71" s="3"/>
    </row>
    <row r="72" spans="1:26" ht="15.75" customHeight="1">
      <c r="A72" s="49">
        <v>69</v>
      </c>
      <c r="B72" s="50">
        <f t="shared" si="2"/>
        <v>2921135.5125965062</v>
      </c>
      <c r="C72" s="50">
        <f t="shared" si="0"/>
        <v>58422.710251930126</v>
      </c>
      <c r="D72" s="50">
        <f t="shared" si="1"/>
        <v>2979558.2228484363</v>
      </c>
      <c r="E72" s="3"/>
      <c r="F72" s="3"/>
      <c r="G72" s="3"/>
      <c r="H72" s="3"/>
      <c r="I72" s="3"/>
      <c r="J72" s="3"/>
      <c r="K72" s="3"/>
      <c r="L72" s="3"/>
      <c r="M72" s="3"/>
      <c r="N72" s="3"/>
      <c r="O72" s="3"/>
      <c r="P72" s="3"/>
      <c r="Q72" s="3"/>
      <c r="R72" s="3"/>
      <c r="S72" s="3"/>
      <c r="T72" s="3"/>
      <c r="U72" s="3"/>
      <c r="V72" s="3"/>
      <c r="W72" s="3"/>
      <c r="X72" s="3"/>
      <c r="Y72" s="3"/>
      <c r="Z72" s="3"/>
    </row>
    <row r="73" spans="1:26" ht="15.75" customHeight="1">
      <c r="A73" s="49">
        <v>70</v>
      </c>
      <c r="B73" s="50">
        <f t="shared" si="2"/>
        <v>2999558.2228484363</v>
      </c>
      <c r="C73" s="50">
        <f t="shared" si="0"/>
        <v>59991.164456968727</v>
      </c>
      <c r="D73" s="50">
        <f t="shared" si="1"/>
        <v>3059549.387305405</v>
      </c>
      <c r="E73" s="3"/>
      <c r="F73" s="3"/>
      <c r="G73" s="3"/>
      <c r="H73" s="3"/>
      <c r="I73" s="3"/>
      <c r="J73" s="3"/>
      <c r="K73" s="3"/>
      <c r="L73" s="3"/>
      <c r="M73" s="3"/>
      <c r="N73" s="3"/>
      <c r="O73" s="3"/>
      <c r="P73" s="3"/>
      <c r="Q73" s="3"/>
      <c r="R73" s="3"/>
      <c r="S73" s="3"/>
      <c r="T73" s="3"/>
      <c r="U73" s="3"/>
      <c r="V73" s="3"/>
      <c r="W73" s="3"/>
      <c r="X73" s="3"/>
      <c r="Y73" s="3"/>
      <c r="Z73" s="3"/>
    </row>
    <row r="74" spans="1:26" ht="15.75" customHeight="1">
      <c r="A74" s="49">
        <v>71</v>
      </c>
      <c r="B74" s="50">
        <f t="shared" si="2"/>
        <v>3079549.387305405</v>
      </c>
      <c r="C74" s="50">
        <f t="shared" si="0"/>
        <v>61590.987746108098</v>
      </c>
      <c r="D74" s="50">
        <f t="shared" si="1"/>
        <v>3141140.3750515133</v>
      </c>
      <c r="E74" s="3"/>
      <c r="F74" s="3"/>
      <c r="G74" s="3"/>
      <c r="H74" s="3"/>
      <c r="I74" s="3"/>
      <c r="J74" s="3"/>
      <c r="K74" s="3"/>
      <c r="L74" s="3"/>
      <c r="M74" s="3"/>
      <c r="N74" s="3"/>
      <c r="O74" s="3"/>
      <c r="P74" s="3"/>
      <c r="Q74" s="3"/>
      <c r="R74" s="3"/>
      <c r="S74" s="3"/>
      <c r="T74" s="3"/>
      <c r="U74" s="3"/>
      <c r="V74" s="3"/>
      <c r="W74" s="3"/>
      <c r="X74" s="3"/>
      <c r="Y74" s="3"/>
      <c r="Z74" s="3"/>
    </row>
    <row r="75" spans="1:26" ht="15.75" customHeight="1">
      <c r="A75" s="49">
        <v>72</v>
      </c>
      <c r="B75" s="50">
        <f t="shared" si="2"/>
        <v>3161140.3750515133</v>
      </c>
      <c r="C75" s="50">
        <f t="shared" si="0"/>
        <v>63222.807501030271</v>
      </c>
      <c r="D75" s="50">
        <f t="shared" si="1"/>
        <v>3224363.1825525435</v>
      </c>
      <c r="E75" s="3"/>
      <c r="F75" s="3"/>
      <c r="G75" s="3"/>
      <c r="H75" s="3"/>
      <c r="I75" s="3"/>
      <c r="J75" s="3"/>
      <c r="K75" s="3"/>
      <c r="L75" s="3"/>
      <c r="M75" s="3"/>
      <c r="N75" s="3"/>
      <c r="O75" s="3"/>
      <c r="P75" s="3"/>
      <c r="Q75" s="3"/>
      <c r="R75" s="3"/>
      <c r="S75" s="3"/>
      <c r="T75" s="3"/>
      <c r="U75" s="3"/>
      <c r="V75" s="3"/>
      <c r="W75" s="3"/>
      <c r="X75" s="3"/>
      <c r="Y75" s="3"/>
      <c r="Z75" s="3"/>
    </row>
    <row r="76" spans="1:26" ht="15.75" customHeight="1">
      <c r="A76" s="49">
        <v>73</v>
      </c>
      <c r="B76" s="50">
        <f t="shared" si="2"/>
        <v>3244363.1825525435</v>
      </c>
      <c r="C76" s="50">
        <f t="shared" si="0"/>
        <v>64887.263651050867</v>
      </c>
      <c r="D76" s="50">
        <f t="shared" si="1"/>
        <v>3309250.4462035946</v>
      </c>
      <c r="E76" s="3"/>
      <c r="F76" s="3"/>
      <c r="G76" s="3"/>
      <c r="H76" s="3"/>
      <c r="I76" s="3"/>
      <c r="J76" s="3"/>
      <c r="K76" s="3"/>
      <c r="L76" s="3"/>
      <c r="M76" s="3"/>
      <c r="N76" s="3"/>
      <c r="O76" s="3"/>
      <c r="P76" s="3"/>
      <c r="Q76" s="3"/>
      <c r="R76" s="3"/>
      <c r="S76" s="3"/>
      <c r="T76" s="3"/>
      <c r="U76" s="3"/>
      <c r="V76" s="3"/>
      <c r="W76" s="3"/>
      <c r="X76" s="3"/>
      <c r="Y76" s="3"/>
      <c r="Z76" s="3"/>
    </row>
    <row r="77" spans="1:26" ht="15.75" customHeight="1">
      <c r="A77" s="49">
        <v>74</v>
      </c>
      <c r="B77" s="50">
        <f t="shared" si="2"/>
        <v>3329250.4462035946</v>
      </c>
      <c r="C77" s="50">
        <f t="shared" si="0"/>
        <v>66585.008924071895</v>
      </c>
      <c r="D77" s="50">
        <f t="shared" si="1"/>
        <v>3395835.4551276662</v>
      </c>
      <c r="E77" s="3"/>
      <c r="F77" s="3"/>
      <c r="G77" s="3"/>
      <c r="H77" s="3"/>
      <c r="I77" s="3"/>
      <c r="J77" s="3"/>
      <c r="K77" s="3"/>
      <c r="L77" s="3"/>
      <c r="M77" s="3"/>
      <c r="N77" s="3"/>
      <c r="O77" s="3"/>
      <c r="P77" s="3"/>
      <c r="Q77" s="3"/>
      <c r="R77" s="3"/>
      <c r="S77" s="3"/>
      <c r="T77" s="3"/>
      <c r="U77" s="3"/>
      <c r="V77" s="3"/>
      <c r="W77" s="3"/>
      <c r="X77" s="3"/>
      <c r="Y77" s="3"/>
      <c r="Z77" s="3"/>
    </row>
    <row r="78" spans="1:26" ht="15.75" customHeight="1">
      <c r="A78" s="49">
        <v>75</v>
      </c>
      <c r="B78" s="50">
        <f t="shared" si="2"/>
        <v>3415835.4551276662</v>
      </c>
      <c r="C78" s="50">
        <f t="shared" si="0"/>
        <v>68316.70910255333</v>
      </c>
      <c r="D78" s="50">
        <f t="shared" si="1"/>
        <v>3484152.1642302196</v>
      </c>
      <c r="E78" s="3"/>
      <c r="F78" s="3"/>
      <c r="G78" s="3"/>
      <c r="H78" s="3"/>
      <c r="I78" s="3"/>
      <c r="J78" s="3"/>
      <c r="K78" s="3"/>
      <c r="L78" s="3"/>
      <c r="M78" s="3"/>
      <c r="N78" s="3"/>
      <c r="O78" s="3"/>
      <c r="P78" s="3"/>
      <c r="Q78" s="3"/>
      <c r="R78" s="3"/>
      <c r="S78" s="3"/>
      <c r="T78" s="3"/>
      <c r="U78" s="3"/>
      <c r="V78" s="3"/>
      <c r="W78" s="3"/>
      <c r="X78" s="3"/>
      <c r="Y78" s="3"/>
      <c r="Z78" s="3"/>
    </row>
    <row r="79" spans="1:26" ht="15.75" customHeight="1">
      <c r="A79" s="49">
        <v>76</v>
      </c>
      <c r="B79" s="50">
        <f t="shared" si="2"/>
        <v>3504152.1642302196</v>
      </c>
      <c r="C79" s="50">
        <f t="shared" si="0"/>
        <v>70083.043284604399</v>
      </c>
      <c r="D79" s="50">
        <f t="shared" si="1"/>
        <v>3574235.2075148239</v>
      </c>
      <c r="E79" s="3"/>
      <c r="F79" s="3"/>
      <c r="G79" s="3"/>
      <c r="H79" s="3"/>
      <c r="I79" s="3"/>
      <c r="J79" s="3"/>
      <c r="K79" s="3"/>
      <c r="L79" s="3"/>
      <c r="M79" s="3"/>
      <c r="N79" s="3"/>
      <c r="O79" s="3"/>
      <c r="P79" s="3"/>
      <c r="Q79" s="3"/>
      <c r="R79" s="3"/>
      <c r="S79" s="3"/>
      <c r="T79" s="3"/>
      <c r="U79" s="3"/>
      <c r="V79" s="3"/>
      <c r="W79" s="3"/>
      <c r="X79" s="3"/>
      <c r="Y79" s="3"/>
      <c r="Z79" s="3"/>
    </row>
    <row r="80" spans="1:26" ht="15.75" customHeight="1">
      <c r="A80" s="49">
        <v>77</v>
      </c>
      <c r="B80" s="50">
        <f t="shared" si="2"/>
        <v>3594235.2075148239</v>
      </c>
      <c r="C80" s="50">
        <f t="shared" si="0"/>
        <v>71884.704150296486</v>
      </c>
      <c r="D80" s="50">
        <f t="shared" si="1"/>
        <v>3666119.9116651202</v>
      </c>
      <c r="E80" s="3"/>
      <c r="F80" s="3"/>
      <c r="G80" s="3"/>
      <c r="H80" s="3"/>
      <c r="I80" s="3"/>
      <c r="J80" s="3"/>
      <c r="K80" s="3"/>
      <c r="L80" s="3"/>
      <c r="M80" s="3"/>
      <c r="N80" s="3"/>
      <c r="O80" s="3"/>
      <c r="P80" s="3"/>
      <c r="Q80" s="3"/>
      <c r="R80" s="3"/>
      <c r="S80" s="3"/>
      <c r="T80" s="3"/>
      <c r="U80" s="3"/>
      <c r="V80" s="3"/>
      <c r="W80" s="3"/>
      <c r="X80" s="3"/>
      <c r="Y80" s="3"/>
      <c r="Z80" s="3"/>
    </row>
    <row r="81" spans="1:26" ht="15.75" customHeight="1">
      <c r="A81" s="49">
        <v>78</v>
      </c>
      <c r="B81" s="50">
        <f t="shared" si="2"/>
        <v>3686119.9116651202</v>
      </c>
      <c r="C81" s="50">
        <f t="shared" si="0"/>
        <v>73722.398233302403</v>
      </c>
      <c r="D81" s="50">
        <f t="shared" si="1"/>
        <v>3759842.3098984226</v>
      </c>
      <c r="E81" s="3"/>
      <c r="F81" s="3"/>
      <c r="G81" s="3"/>
      <c r="H81" s="3"/>
      <c r="I81" s="3"/>
      <c r="J81" s="3"/>
      <c r="K81" s="3"/>
      <c r="L81" s="3"/>
      <c r="M81" s="3"/>
      <c r="N81" s="3"/>
      <c r="O81" s="3"/>
      <c r="P81" s="3"/>
      <c r="Q81" s="3"/>
      <c r="R81" s="3"/>
      <c r="S81" s="3"/>
      <c r="T81" s="3"/>
      <c r="U81" s="3"/>
      <c r="V81" s="3"/>
      <c r="W81" s="3"/>
      <c r="X81" s="3"/>
      <c r="Y81" s="3"/>
      <c r="Z81" s="3"/>
    </row>
    <row r="82" spans="1:26" ht="15.75" customHeight="1">
      <c r="A82" s="49">
        <v>79</v>
      </c>
      <c r="B82" s="50">
        <f t="shared" si="2"/>
        <v>3779842.3098984226</v>
      </c>
      <c r="C82" s="50">
        <f t="shared" si="0"/>
        <v>75596.846197968451</v>
      </c>
      <c r="D82" s="50">
        <f t="shared" si="1"/>
        <v>3855439.1560963909</v>
      </c>
      <c r="E82" s="3"/>
      <c r="F82" s="3"/>
      <c r="G82" s="3"/>
      <c r="H82" s="3"/>
      <c r="I82" s="3"/>
      <c r="J82" s="3"/>
      <c r="K82" s="3"/>
      <c r="L82" s="3"/>
      <c r="M82" s="3"/>
      <c r="N82" s="3"/>
      <c r="O82" s="3"/>
      <c r="P82" s="3"/>
      <c r="Q82" s="3"/>
      <c r="R82" s="3"/>
      <c r="S82" s="3"/>
      <c r="T82" s="3"/>
      <c r="U82" s="3"/>
      <c r="V82" s="3"/>
      <c r="W82" s="3"/>
      <c r="X82" s="3"/>
      <c r="Y82" s="3"/>
      <c r="Z82" s="3"/>
    </row>
    <row r="83" spans="1:26" ht="15.75" customHeight="1">
      <c r="A83" s="49">
        <v>80</v>
      </c>
      <c r="B83" s="50">
        <f t="shared" si="2"/>
        <v>3875439.1560963909</v>
      </c>
      <c r="C83" s="50">
        <f t="shared" si="0"/>
        <v>77508.783121927816</v>
      </c>
      <c r="D83" s="50">
        <f t="shared" si="1"/>
        <v>3952947.9392183186</v>
      </c>
      <c r="E83" s="3"/>
      <c r="F83" s="3"/>
      <c r="G83" s="3"/>
      <c r="H83" s="3"/>
      <c r="I83" s="3"/>
      <c r="J83" s="3"/>
      <c r="K83" s="3"/>
      <c r="L83" s="3"/>
      <c r="M83" s="3"/>
      <c r="N83" s="3"/>
      <c r="O83" s="3"/>
      <c r="P83" s="3"/>
      <c r="Q83" s="3"/>
      <c r="R83" s="3"/>
      <c r="S83" s="3"/>
      <c r="T83" s="3"/>
      <c r="U83" s="3"/>
      <c r="V83" s="3"/>
      <c r="W83" s="3"/>
      <c r="X83" s="3"/>
      <c r="Y83" s="3"/>
      <c r="Z83" s="3"/>
    </row>
    <row r="84" spans="1:26" ht="15.75" customHeight="1">
      <c r="A84" s="49">
        <v>81</v>
      </c>
      <c r="B84" s="50">
        <f t="shared" si="2"/>
        <v>3972947.9392183186</v>
      </c>
      <c r="C84" s="50">
        <f t="shared" si="0"/>
        <v>79458.958784366376</v>
      </c>
      <c r="D84" s="50">
        <f t="shared" si="1"/>
        <v>4052406.898002685</v>
      </c>
      <c r="E84" s="3"/>
      <c r="F84" s="3"/>
      <c r="G84" s="3"/>
      <c r="H84" s="3"/>
      <c r="I84" s="3"/>
      <c r="J84" s="3"/>
      <c r="K84" s="3"/>
      <c r="L84" s="3"/>
      <c r="M84" s="3"/>
      <c r="N84" s="3"/>
      <c r="O84" s="3"/>
      <c r="P84" s="3"/>
      <c r="Q84" s="3"/>
      <c r="R84" s="3"/>
      <c r="S84" s="3"/>
      <c r="T84" s="3"/>
      <c r="U84" s="3"/>
      <c r="V84" s="3"/>
      <c r="W84" s="3"/>
      <c r="X84" s="3"/>
      <c r="Y84" s="3"/>
      <c r="Z84" s="3"/>
    </row>
    <row r="85" spans="1:26" ht="15.75" customHeight="1">
      <c r="A85" s="49">
        <v>82</v>
      </c>
      <c r="B85" s="50">
        <f t="shared" si="2"/>
        <v>4072406.898002685</v>
      </c>
      <c r="C85" s="50">
        <f t="shared" si="0"/>
        <v>81448.137960053704</v>
      </c>
      <c r="D85" s="50">
        <f t="shared" si="1"/>
        <v>4153855.0359627386</v>
      </c>
      <c r="E85" s="3"/>
      <c r="F85" s="3"/>
      <c r="G85" s="3"/>
      <c r="H85" s="3"/>
      <c r="I85" s="3"/>
      <c r="J85" s="3"/>
      <c r="K85" s="3"/>
      <c r="L85" s="3"/>
      <c r="M85" s="3"/>
      <c r="N85" s="3"/>
      <c r="O85" s="3"/>
      <c r="P85" s="3"/>
      <c r="Q85" s="3"/>
      <c r="R85" s="3"/>
      <c r="S85" s="3"/>
      <c r="T85" s="3"/>
      <c r="U85" s="3"/>
      <c r="V85" s="3"/>
      <c r="W85" s="3"/>
      <c r="X85" s="3"/>
      <c r="Y85" s="3"/>
      <c r="Z85" s="3"/>
    </row>
    <row r="86" spans="1:26" ht="15.75" customHeight="1">
      <c r="A86" s="49">
        <v>83</v>
      </c>
      <c r="B86" s="50">
        <f t="shared" si="2"/>
        <v>4173855.0359627386</v>
      </c>
      <c r="C86" s="50">
        <f t="shared" si="0"/>
        <v>83477.10071925477</v>
      </c>
      <c r="D86" s="50">
        <f t="shared" si="1"/>
        <v>4257332.1366819935</v>
      </c>
      <c r="E86" s="3"/>
      <c r="F86" s="3"/>
      <c r="G86" s="3"/>
      <c r="H86" s="3"/>
      <c r="I86" s="3"/>
      <c r="J86" s="3"/>
      <c r="K86" s="3"/>
      <c r="L86" s="3"/>
      <c r="M86" s="3"/>
      <c r="N86" s="3"/>
      <c r="O86" s="3"/>
      <c r="P86" s="3"/>
      <c r="Q86" s="3"/>
      <c r="R86" s="3"/>
      <c r="S86" s="3"/>
      <c r="T86" s="3"/>
      <c r="U86" s="3"/>
      <c r="V86" s="3"/>
      <c r="W86" s="3"/>
      <c r="X86" s="3"/>
      <c r="Y86" s="3"/>
      <c r="Z86" s="3"/>
    </row>
    <row r="87" spans="1:26" ht="15.75" customHeight="1">
      <c r="A87" s="49">
        <v>84</v>
      </c>
      <c r="B87" s="50">
        <f t="shared" si="2"/>
        <v>4277332.1366819935</v>
      </c>
      <c r="C87" s="50">
        <f t="shared" si="0"/>
        <v>85546.642733639877</v>
      </c>
      <c r="D87" s="50">
        <f t="shared" si="1"/>
        <v>4362878.7794156335</v>
      </c>
      <c r="E87" s="3"/>
      <c r="F87" s="3"/>
      <c r="G87" s="3"/>
      <c r="H87" s="3"/>
      <c r="I87" s="3"/>
      <c r="J87" s="3"/>
      <c r="K87" s="3"/>
      <c r="L87" s="3"/>
      <c r="M87" s="3"/>
      <c r="N87" s="3"/>
      <c r="O87" s="3"/>
      <c r="P87" s="3"/>
      <c r="Q87" s="3"/>
      <c r="R87" s="3"/>
      <c r="S87" s="3"/>
      <c r="T87" s="3"/>
      <c r="U87" s="3"/>
      <c r="V87" s="3"/>
      <c r="W87" s="3"/>
      <c r="X87" s="3"/>
      <c r="Y87" s="3"/>
      <c r="Z87" s="3"/>
    </row>
    <row r="88" spans="1:26" ht="15.75" customHeight="1">
      <c r="A88" s="49">
        <v>85</v>
      </c>
      <c r="B88" s="50">
        <f t="shared" si="2"/>
        <v>4382878.7794156335</v>
      </c>
      <c r="C88" s="50">
        <f t="shared" si="0"/>
        <v>87657.575588312669</v>
      </c>
      <c r="D88" s="50">
        <f t="shared" si="1"/>
        <v>4470536.3550039465</v>
      </c>
      <c r="E88" s="3"/>
      <c r="F88" s="3"/>
      <c r="G88" s="3"/>
      <c r="H88" s="3"/>
      <c r="I88" s="3"/>
      <c r="J88" s="3"/>
      <c r="K88" s="3"/>
      <c r="L88" s="3"/>
      <c r="M88" s="3"/>
      <c r="N88" s="3"/>
      <c r="O88" s="3"/>
      <c r="P88" s="3"/>
      <c r="Q88" s="3"/>
      <c r="R88" s="3"/>
      <c r="S88" s="3"/>
      <c r="T88" s="3"/>
      <c r="U88" s="3"/>
      <c r="V88" s="3"/>
      <c r="W88" s="3"/>
      <c r="X88" s="3"/>
      <c r="Y88" s="3"/>
      <c r="Z88" s="3"/>
    </row>
    <row r="89" spans="1:26" ht="15.75" customHeight="1">
      <c r="A89" s="49">
        <v>86</v>
      </c>
      <c r="B89" s="50">
        <f t="shared" si="2"/>
        <v>4490536.3550039465</v>
      </c>
      <c r="C89" s="50">
        <f t="shared" si="0"/>
        <v>89810.727100078933</v>
      </c>
      <c r="D89" s="50">
        <f t="shared" si="1"/>
        <v>4580347.0821040254</v>
      </c>
      <c r="E89" s="3"/>
      <c r="F89" s="3"/>
      <c r="G89" s="3"/>
      <c r="H89" s="3"/>
      <c r="I89" s="3"/>
      <c r="J89" s="3"/>
      <c r="K89" s="3"/>
      <c r="L89" s="3"/>
      <c r="M89" s="3"/>
      <c r="N89" s="3"/>
      <c r="O89" s="3"/>
      <c r="P89" s="3"/>
      <c r="Q89" s="3"/>
      <c r="R89" s="3"/>
      <c r="S89" s="3"/>
      <c r="T89" s="3"/>
      <c r="U89" s="3"/>
      <c r="V89" s="3"/>
      <c r="W89" s="3"/>
      <c r="X89" s="3"/>
      <c r="Y89" s="3"/>
      <c r="Z89" s="3"/>
    </row>
    <row r="90" spans="1:26" ht="15.75" customHeight="1">
      <c r="A90" s="49">
        <v>87</v>
      </c>
      <c r="B90" s="50">
        <f t="shared" si="2"/>
        <v>4600347.0821040254</v>
      </c>
      <c r="C90" s="50">
        <f t="shared" si="0"/>
        <v>92006.941642080506</v>
      </c>
      <c r="D90" s="50">
        <f t="shared" si="1"/>
        <v>4692354.0237461058</v>
      </c>
      <c r="E90" s="3"/>
      <c r="F90" s="3"/>
      <c r="G90" s="3"/>
      <c r="H90" s="3"/>
      <c r="I90" s="3"/>
      <c r="J90" s="3"/>
      <c r="K90" s="3"/>
      <c r="L90" s="3"/>
      <c r="M90" s="3"/>
      <c r="N90" s="3"/>
      <c r="O90" s="3"/>
      <c r="P90" s="3"/>
      <c r="Q90" s="3"/>
      <c r="R90" s="3"/>
      <c r="S90" s="3"/>
      <c r="T90" s="3"/>
      <c r="U90" s="3"/>
      <c r="V90" s="3"/>
      <c r="W90" s="3"/>
      <c r="X90" s="3"/>
      <c r="Y90" s="3"/>
      <c r="Z90" s="3"/>
    </row>
    <row r="91" spans="1:26" ht="15.75" customHeight="1">
      <c r="A91" s="49">
        <v>88</v>
      </c>
      <c r="B91" s="50">
        <f t="shared" si="2"/>
        <v>4712354.0237461058</v>
      </c>
      <c r="C91" s="50">
        <f t="shared" si="0"/>
        <v>94247.080474922113</v>
      </c>
      <c r="D91" s="50">
        <f t="shared" si="1"/>
        <v>4806601.1042210283</v>
      </c>
      <c r="E91" s="3"/>
      <c r="F91" s="3"/>
      <c r="G91" s="3"/>
      <c r="H91" s="3"/>
      <c r="I91" s="3"/>
      <c r="J91" s="3"/>
      <c r="K91" s="3"/>
      <c r="L91" s="3"/>
      <c r="M91" s="3"/>
      <c r="N91" s="3"/>
      <c r="O91" s="3"/>
      <c r="P91" s="3"/>
      <c r="Q91" s="3"/>
      <c r="R91" s="3"/>
      <c r="S91" s="3"/>
      <c r="T91" s="3"/>
      <c r="U91" s="3"/>
      <c r="V91" s="3"/>
      <c r="W91" s="3"/>
      <c r="X91" s="3"/>
      <c r="Y91" s="3"/>
      <c r="Z91" s="3"/>
    </row>
    <row r="92" spans="1:26" ht="15.75" customHeight="1">
      <c r="A92" s="49">
        <v>89</v>
      </c>
      <c r="B92" s="50">
        <f t="shared" si="2"/>
        <v>4826601.1042210283</v>
      </c>
      <c r="C92" s="50">
        <f t="shared" si="0"/>
        <v>96532.022084420561</v>
      </c>
      <c r="D92" s="50">
        <f t="shared" si="1"/>
        <v>4923133.1263054488</v>
      </c>
      <c r="E92" s="3"/>
      <c r="F92" s="3"/>
      <c r="G92" s="3"/>
      <c r="H92" s="3"/>
      <c r="I92" s="3"/>
      <c r="J92" s="3"/>
      <c r="K92" s="3"/>
      <c r="L92" s="3"/>
      <c r="M92" s="3"/>
      <c r="N92" s="3"/>
      <c r="O92" s="3"/>
      <c r="P92" s="3"/>
      <c r="Q92" s="3"/>
      <c r="R92" s="3"/>
      <c r="S92" s="3"/>
      <c r="T92" s="3"/>
      <c r="U92" s="3"/>
      <c r="V92" s="3"/>
      <c r="W92" s="3"/>
      <c r="X92" s="3"/>
      <c r="Y92" s="3"/>
      <c r="Z92" s="3"/>
    </row>
    <row r="93" spans="1:26" ht="15.75" customHeight="1">
      <c r="A93" s="49">
        <v>90</v>
      </c>
      <c r="B93" s="50">
        <f t="shared" si="2"/>
        <v>4943133.1263054488</v>
      </c>
      <c r="C93" s="50">
        <f t="shared" si="0"/>
        <v>98862.662526108979</v>
      </c>
      <c r="D93" s="50">
        <f t="shared" si="1"/>
        <v>5041995.7888315581</v>
      </c>
      <c r="E93" s="3"/>
      <c r="F93" s="3"/>
      <c r="G93" s="3"/>
      <c r="H93" s="3"/>
      <c r="I93" s="3"/>
      <c r="J93" s="3"/>
      <c r="K93" s="3"/>
      <c r="L93" s="3"/>
      <c r="M93" s="3"/>
      <c r="N93" s="3"/>
      <c r="O93" s="3"/>
      <c r="P93" s="3"/>
      <c r="Q93" s="3"/>
      <c r="R93" s="3"/>
      <c r="S93" s="3"/>
      <c r="T93" s="3"/>
      <c r="U93" s="3"/>
      <c r="V93" s="3"/>
      <c r="W93" s="3"/>
      <c r="X93" s="3"/>
      <c r="Y93" s="3"/>
      <c r="Z93" s="3"/>
    </row>
    <row r="94" spans="1:26" ht="15.75" customHeight="1">
      <c r="A94" s="49">
        <v>91</v>
      </c>
      <c r="B94" s="50">
        <f t="shared" si="2"/>
        <v>5061995.7888315581</v>
      </c>
      <c r="C94" s="50">
        <f t="shared" si="0"/>
        <v>101239.91577663117</v>
      </c>
      <c r="D94" s="50">
        <f t="shared" si="1"/>
        <v>5163235.7046081889</v>
      </c>
      <c r="E94" s="3"/>
      <c r="F94" s="3"/>
      <c r="G94" s="3"/>
      <c r="H94" s="3"/>
      <c r="I94" s="3"/>
      <c r="J94" s="3"/>
      <c r="K94" s="3"/>
      <c r="L94" s="3"/>
      <c r="M94" s="3"/>
      <c r="N94" s="3"/>
      <c r="O94" s="3"/>
      <c r="P94" s="3"/>
      <c r="Q94" s="3"/>
      <c r="R94" s="3"/>
      <c r="S94" s="3"/>
      <c r="T94" s="3"/>
      <c r="U94" s="3"/>
      <c r="V94" s="3"/>
      <c r="W94" s="3"/>
      <c r="X94" s="3"/>
      <c r="Y94" s="3"/>
      <c r="Z94" s="3"/>
    </row>
    <row r="95" spans="1:26" ht="15.75" customHeight="1">
      <c r="A95" s="49">
        <v>92</v>
      </c>
      <c r="B95" s="50">
        <f t="shared" si="2"/>
        <v>5183235.7046081889</v>
      </c>
      <c r="C95" s="50">
        <f t="shared" si="0"/>
        <v>103664.71409216378</v>
      </c>
      <c r="D95" s="50">
        <f t="shared" si="1"/>
        <v>5286900.4187003523</v>
      </c>
      <c r="E95" s="3"/>
      <c r="F95" s="3"/>
      <c r="G95" s="3"/>
      <c r="H95" s="3"/>
      <c r="I95" s="3"/>
      <c r="J95" s="3"/>
      <c r="K95" s="3"/>
      <c r="L95" s="3"/>
      <c r="M95" s="3"/>
      <c r="N95" s="3"/>
      <c r="O95" s="3"/>
      <c r="P95" s="3"/>
      <c r="Q95" s="3"/>
      <c r="R95" s="3"/>
      <c r="S95" s="3"/>
      <c r="T95" s="3"/>
      <c r="U95" s="3"/>
      <c r="V95" s="3"/>
      <c r="W95" s="3"/>
      <c r="X95" s="3"/>
      <c r="Y95" s="3"/>
      <c r="Z95" s="3"/>
    </row>
    <row r="96" spans="1:26" ht="15.75" customHeight="1">
      <c r="A96" s="49">
        <v>93</v>
      </c>
      <c r="B96" s="50">
        <f t="shared" si="2"/>
        <v>5306900.4187003523</v>
      </c>
      <c r="C96" s="50">
        <f t="shared" si="0"/>
        <v>106138.00837400705</v>
      </c>
      <c r="D96" s="50">
        <f t="shared" si="1"/>
        <v>5413038.4270743597</v>
      </c>
      <c r="E96" s="3"/>
      <c r="F96" s="3"/>
      <c r="G96" s="3"/>
      <c r="H96" s="3"/>
      <c r="I96" s="3"/>
      <c r="J96" s="3"/>
      <c r="K96" s="3"/>
      <c r="L96" s="3"/>
      <c r="M96" s="3"/>
      <c r="N96" s="3"/>
      <c r="O96" s="3"/>
      <c r="P96" s="3"/>
      <c r="Q96" s="3"/>
      <c r="R96" s="3"/>
      <c r="S96" s="3"/>
      <c r="T96" s="3"/>
      <c r="U96" s="3"/>
      <c r="V96" s="3"/>
      <c r="W96" s="3"/>
      <c r="X96" s="3"/>
      <c r="Y96" s="3"/>
      <c r="Z96" s="3"/>
    </row>
    <row r="97" spans="1:26" ht="15.75" customHeight="1">
      <c r="A97" s="49">
        <v>94</v>
      </c>
      <c r="B97" s="50">
        <f t="shared" si="2"/>
        <v>5433038.4270743597</v>
      </c>
      <c r="C97" s="50">
        <f t="shared" si="0"/>
        <v>108660.7685414872</v>
      </c>
      <c r="D97" s="50">
        <f t="shared" si="1"/>
        <v>5541699.1956158467</v>
      </c>
      <c r="E97" s="3"/>
      <c r="F97" s="3"/>
      <c r="G97" s="3"/>
      <c r="H97" s="3"/>
      <c r="I97" s="3"/>
      <c r="J97" s="3"/>
      <c r="K97" s="3"/>
      <c r="L97" s="3"/>
      <c r="M97" s="3"/>
      <c r="N97" s="3"/>
      <c r="O97" s="3"/>
      <c r="P97" s="3"/>
      <c r="Q97" s="3"/>
      <c r="R97" s="3"/>
      <c r="S97" s="3"/>
      <c r="T97" s="3"/>
      <c r="U97" s="3"/>
      <c r="V97" s="3"/>
      <c r="W97" s="3"/>
      <c r="X97" s="3"/>
      <c r="Y97" s="3"/>
      <c r="Z97" s="3"/>
    </row>
    <row r="98" spans="1:26" ht="15.75" customHeight="1">
      <c r="A98" s="49">
        <v>95</v>
      </c>
      <c r="B98" s="50">
        <f t="shared" si="2"/>
        <v>5561699.1956158467</v>
      </c>
      <c r="C98" s="50">
        <f t="shared" si="0"/>
        <v>111233.98391231694</v>
      </c>
      <c r="D98" s="50">
        <f t="shared" si="1"/>
        <v>5672933.1795281637</v>
      </c>
      <c r="E98" s="3"/>
      <c r="F98" s="3"/>
      <c r="G98" s="3"/>
      <c r="H98" s="3"/>
      <c r="I98" s="3"/>
      <c r="J98" s="3"/>
      <c r="K98" s="3"/>
      <c r="L98" s="3"/>
      <c r="M98" s="3"/>
      <c r="N98" s="3"/>
      <c r="O98" s="3"/>
      <c r="P98" s="3"/>
      <c r="Q98" s="3"/>
      <c r="R98" s="3"/>
      <c r="S98" s="3"/>
      <c r="T98" s="3"/>
      <c r="U98" s="3"/>
      <c r="V98" s="3"/>
      <c r="W98" s="3"/>
      <c r="X98" s="3"/>
      <c r="Y98" s="3"/>
      <c r="Z98" s="3"/>
    </row>
    <row r="99" spans="1:26" ht="15.75" customHeight="1">
      <c r="A99" s="49">
        <v>96</v>
      </c>
      <c r="B99" s="50">
        <f t="shared" si="2"/>
        <v>5692933.1795281637</v>
      </c>
      <c r="C99" s="50">
        <f t="shared" si="0"/>
        <v>113858.66359056327</v>
      </c>
      <c r="D99" s="50">
        <f t="shared" si="1"/>
        <v>5806791.8431187272</v>
      </c>
      <c r="E99" s="3"/>
      <c r="F99" s="3"/>
      <c r="G99" s="3"/>
      <c r="H99" s="3"/>
      <c r="I99" s="3"/>
      <c r="J99" s="3"/>
      <c r="K99" s="3"/>
      <c r="L99" s="3"/>
      <c r="M99" s="3"/>
      <c r="N99" s="3"/>
      <c r="O99" s="3"/>
      <c r="P99" s="3"/>
      <c r="Q99" s="3"/>
      <c r="R99" s="3"/>
      <c r="S99" s="3"/>
      <c r="T99" s="3"/>
      <c r="U99" s="3"/>
      <c r="V99" s="3"/>
      <c r="W99" s="3"/>
      <c r="X99" s="3"/>
      <c r="Y99" s="3"/>
      <c r="Z99" s="3"/>
    </row>
    <row r="100" spans="1:26" ht="15.75" customHeight="1">
      <c r="A100" s="49">
        <v>97</v>
      </c>
      <c r="B100" s="50">
        <f t="shared" si="2"/>
        <v>5826791.8431187272</v>
      </c>
      <c r="C100" s="50">
        <f t="shared" si="0"/>
        <v>116535.83686237455</v>
      </c>
      <c r="D100" s="50">
        <f t="shared" si="1"/>
        <v>5943327.6799811013</v>
      </c>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49">
        <v>98</v>
      </c>
      <c r="B101" s="50">
        <f t="shared" si="2"/>
        <v>5963327.6799811013</v>
      </c>
      <c r="C101" s="50">
        <f t="shared" si="0"/>
        <v>119266.55359962203</v>
      </c>
      <c r="D101" s="50">
        <f t="shared" si="1"/>
        <v>6082594.2335807234</v>
      </c>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49">
        <v>99</v>
      </c>
      <c r="B102" s="50">
        <f t="shared" si="2"/>
        <v>6102594.2335807234</v>
      </c>
      <c r="C102" s="50">
        <f t="shared" si="0"/>
        <v>122051.88467161448</v>
      </c>
      <c r="D102" s="50">
        <f t="shared" si="1"/>
        <v>6224646.1182523379</v>
      </c>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49">
        <v>100</v>
      </c>
      <c r="B103" s="50">
        <f t="shared" si="2"/>
        <v>6244646.1182523379</v>
      </c>
      <c r="C103" s="50">
        <f t="shared" si="0"/>
        <v>124892.92236504676</v>
      </c>
      <c r="D103" s="50">
        <f t="shared" si="1"/>
        <v>6369539.0406173849</v>
      </c>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49">
        <v>101</v>
      </c>
      <c r="B104" s="50">
        <f t="shared" si="2"/>
        <v>6389539.0406173849</v>
      </c>
      <c r="C104" s="50">
        <f t="shared" si="0"/>
        <v>127790.7808123477</v>
      </c>
      <c r="D104" s="50">
        <f t="shared" si="1"/>
        <v>6517329.8214297323</v>
      </c>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49">
        <v>102</v>
      </c>
      <c r="B105" s="50">
        <f t="shared" si="2"/>
        <v>6537329.8214297323</v>
      </c>
      <c r="C105" s="50">
        <f t="shared" si="0"/>
        <v>130746.59642859465</v>
      </c>
      <c r="D105" s="50">
        <f t="shared" si="1"/>
        <v>6668076.4178583268</v>
      </c>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49">
        <v>103</v>
      </c>
      <c r="B106" s="50">
        <f t="shared" si="2"/>
        <v>6688076.4178583268</v>
      </c>
      <c r="C106" s="50">
        <f t="shared" si="0"/>
        <v>133761.52835716653</v>
      </c>
      <c r="D106" s="50">
        <f t="shared" si="1"/>
        <v>6821837.9462154936</v>
      </c>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49">
        <v>104</v>
      </c>
      <c r="B107" s="50">
        <f t="shared" si="2"/>
        <v>6841837.9462154936</v>
      </c>
      <c r="C107" s="50">
        <f t="shared" si="0"/>
        <v>136836.75892430986</v>
      </c>
      <c r="D107" s="50">
        <f t="shared" si="1"/>
        <v>6978674.7051398037</v>
      </c>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49">
        <v>105</v>
      </c>
      <c r="B108" s="50">
        <f t="shared" si="2"/>
        <v>6998674.7051398037</v>
      </c>
      <c r="C108" s="50">
        <f t="shared" si="0"/>
        <v>139973.49410279607</v>
      </c>
      <c r="D108" s="50">
        <f t="shared" si="1"/>
        <v>7138648.1992425993</v>
      </c>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49">
        <v>106</v>
      </c>
      <c r="B109" s="50">
        <f t="shared" si="2"/>
        <v>7158648.1992425993</v>
      </c>
      <c r="C109" s="50">
        <f t="shared" si="0"/>
        <v>143172.96398485199</v>
      </c>
      <c r="D109" s="50">
        <f t="shared" si="1"/>
        <v>7301821.163227451</v>
      </c>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49">
        <v>107</v>
      </c>
      <c r="B110" s="50">
        <f t="shared" si="2"/>
        <v>7321821.163227451</v>
      </c>
      <c r="C110" s="50">
        <f t="shared" si="0"/>
        <v>146436.42326454903</v>
      </c>
      <c r="D110" s="50">
        <f t="shared" si="1"/>
        <v>7468257.5864920001</v>
      </c>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49">
        <v>108</v>
      </c>
      <c r="B111" s="50">
        <f t="shared" si="2"/>
        <v>7488257.5864920001</v>
      </c>
      <c r="C111" s="50">
        <f t="shared" si="0"/>
        <v>149765.15172984</v>
      </c>
      <c r="D111" s="50">
        <f t="shared" si="1"/>
        <v>7638022.73822184</v>
      </c>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49">
        <v>109</v>
      </c>
      <c r="B112" s="50">
        <f t="shared" si="2"/>
        <v>7658022.73822184</v>
      </c>
      <c r="C112" s="50">
        <f t="shared" si="0"/>
        <v>153160.45476443681</v>
      </c>
      <c r="D112" s="50">
        <f t="shared" si="1"/>
        <v>7811183.1929862769</v>
      </c>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49">
        <v>110</v>
      </c>
      <c r="B113" s="50">
        <f t="shared" si="2"/>
        <v>7831183.1929862769</v>
      </c>
      <c r="C113" s="50">
        <f t="shared" si="0"/>
        <v>156623.66385972555</v>
      </c>
      <c r="D113" s="50">
        <f t="shared" si="1"/>
        <v>7987806.8568460029</v>
      </c>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49">
        <v>111</v>
      </c>
      <c r="B114" s="50">
        <f t="shared" si="2"/>
        <v>8007806.8568460029</v>
      </c>
      <c r="C114" s="50">
        <f t="shared" si="0"/>
        <v>160156.13713692006</v>
      </c>
      <c r="D114" s="50">
        <f t="shared" si="1"/>
        <v>8167962.9939829232</v>
      </c>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49">
        <v>112</v>
      </c>
      <c r="B115" s="50">
        <f t="shared" si="2"/>
        <v>8187962.9939829232</v>
      </c>
      <c r="C115" s="50">
        <f t="shared" si="0"/>
        <v>163759.25987965846</v>
      </c>
      <c r="D115" s="50">
        <f t="shared" si="1"/>
        <v>8351722.2538625821</v>
      </c>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49">
        <v>113</v>
      </c>
      <c r="B116" s="50">
        <f t="shared" si="2"/>
        <v>8371722.2538625821</v>
      </c>
      <c r="C116" s="50">
        <f t="shared" si="0"/>
        <v>167434.44507725164</v>
      </c>
      <c r="D116" s="50">
        <f t="shared" si="1"/>
        <v>8539156.6989398338</v>
      </c>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9">
        <v>114</v>
      </c>
      <c r="B117" s="50">
        <f t="shared" si="2"/>
        <v>8559156.6989398338</v>
      </c>
      <c r="C117" s="50">
        <f t="shared" si="0"/>
        <v>171183.13397879669</v>
      </c>
      <c r="D117" s="50">
        <f t="shared" si="1"/>
        <v>8730339.8329186309</v>
      </c>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49">
        <v>115</v>
      </c>
      <c r="B118" s="50">
        <f t="shared" si="2"/>
        <v>8750339.8329186309</v>
      </c>
      <c r="C118" s="50">
        <f t="shared" si="0"/>
        <v>175006.79665837262</v>
      </c>
      <c r="D118" s="50">
        <f t="shared" si="1"/>
        <v>8925346.6295770034</v>
      </c>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49">
        <v>116</v>
      </c>
      <c r="B119" s="50">
        <f t="shared" si="2"/>
        <v>8945346.6295770034</v>
      </c>
      <c r="C119" s="50">
        <f t="shared" si="0"/>
        <v>178906.93259154007</v>
      </c>
      <c r="D119" s="50">
        <f t="shared" si="1"/>
        <v>9124253.5621685442</v>
      </c>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49">
        <v>117</v>
      </c>
      <c r="B120" s="50">
        <f t="shared" si="2"/>
        <v>9144253.5621685442</v>
      </c>
      <c r="C120" s="50">
        <f t="shared" si="0"/>
        <v>182885.07124337088</v>
      </c>
      <c r="D120" s="50">
        <f t="shared" si="1"/>
        <v>9327138.6334119141</v>
      </c>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49">
        <v>118</v>
      </c>
      <c r="B121" s="50">
        <f t="shared" si="2"/>
        <v>9347138.6334119141</v>
      </c>
      <c r="C121" s="50">
        <f t="shared" si="0"/>
        <v>186942.77266823829</v>
      </c>
      <c r="D121" s="50">
        <f t="shared" si="1"/>
        <v>9534081.4060801528</v>
      </c>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49">
        <v>119</v>
      </c>
      <c r="B122" s="50">
        <f t="shared" si="2"/>
        <v>9554081.4060801528</v>
      </c>
      <c r="C122" s="50">
        <f t="shared" si="0"/>
        <v>191081.62812160305</v>
      </c>
      <c r="D122" s="50">
        <f t="shared" si="1"/>
        <v>9745163.0342017561</v>
      </c>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49">
        <v>120</v>
      </c>
      <c r="B123" s="50">
        <f t="shared" si="2"/>
        <v>9765163.0342017561</v>
      </c>
      <c r="C123" s="50">
        <f t="shared" si="0"/>
        <v>195303.26068403514</v>
      </c>
      <c r="D123" s="50">
        <f t="shared" si="1"/>
        <v>9960466.2948857918</v>
      </c>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49">
        <v>121</v>
      </c>
      <c r="B124" s="50">
        <f t="shared" si="2"/>
        <v>9980466.2948857918</v>
      </c>
      <c r="C124" s="50">
        <f t="shared" si="0"/>
        <v>199609.32589771584</v>
      </c>
      <c r="D124" s="50">
        <f t="shared" si="1"/>
        <v>10180075.620783508</v>
      </c>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49">
        <v>122</v>
      </c>
      <c r="B125" s="50">
        <f t="shared" si="2"/>
        <v>10200075.620783508</v>
      </c>
      <c r="C125" s="50">
        <f t="shared" si="0"/>
        <v>204001.51241567015</v>
      </c>
      <c r="D125" s="50">
        <f t="shared" si="1"/>
        <v>10404077.133199178</v>
      </c>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49">
        <v>123</v>
      </c>
      <c r="B126" s="50">
        <f t="shared" si="2"/>
        <v>10424077.133199178</v>
      </c>
      <c r="C126" s="50">
        <f t="shared" si="0"/>
        <v>208481.54266398356</v>
      </c>
      <c r="D126" s="50">
        <f t="shared" si="1"/>
        <v>10632558.675863162</v>
      </c>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49">
        <v>124</v>
      </c>
      <c r="B127" s="50">
        <f t="shared" si="2"/>
        <v>10652558.675863162</v>
      </c>
      <c r="C127" s="50">
        <f t="shared" si="0"/>
        <v>213051.17351726323</v>
      </c>
      <c r="D127" s="50">
        <f t="shared" si="1"/>
        <v>10865609.849380424</v>
      </c>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49">
        <v>125</v>
      </c>
      <c r="B128" s="50">
        <f t="shared" si="2"/>
        <v>10885609.849380424</v>
      </c>
      <c r="C128" s="50">
        <f t="shared" si="0"/>
        <v>217712.19698760848</v>
      </c>
      <c r="D128" s="50">
        <f t="shared" si="1"/>
        <v>11103322.046368033</v>
      </c>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49">
        <v>126</v>
      </c>
      <c r="B129" s="50">
        <f t="shared" si="2"/>
        <v>11123322.046368033</v>
      </c>
      <c r="C129" s="50">
        <f t="shared" si="0"/>
        <v>222466.44092736067</v>
      </c>
      <c r="D129" s="50">
        <f t="shared" si="1"/>
        <v>11345788.487295393</v>
      </c>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9">
        <v>127</v>
      </c>
      <c r="B130" s="50">
        <f t="shared" si="2"/>
        <v>11365788.487295393</v>
      </c>
      <c r="C130" s="50">
        <f t="shared" si="0"/>
        <v>227315.76974590786</v>
      </c>
      <c r="D130" s="50">
        <f t="shared" si="1"/>
        <v>11593104.257041302</v>
      </c>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49">
        <v>128</v>
      </c>
      <c r="B131" s="50">
        <f t="shared" si="2"/>
        <v>11613104.257041302</v>
      </c>
      <c r="C131" s="50">
        <f t="shared" si="0"/>
        <v>232262.08514082604</v>
      </c>
      <c r="D131" s="50">
        <f t="shared" si="1"/>
        <v>11845366.342182128</v>
      </c>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49">
        <v>129</v>
      </c>
      <c r="B132" s="50">
        <f t="shared" si="2"/>
        <v>11865366.342182128</v>
      </c>
      <c r="C132" s="50">
        <f t="shared" si="0"/>
        <v>237307.32684364257</v>
      </c>
      <c r="D132" s="50">
        <f t="shared" si="1"/>
        <v>12102673.669025769</v>
      </c>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49">
        <v>130</v>
      </c>
      <c r="B133" s="50">
        <f t="shared" si="2"/>
        <v>12122673.669025769</v>
      </c>
      <c r="C133" s="50">
        <f t="shared" si="0"/>
        <v>242453.47338051538</v>
      </c>
      <c r="D133" s="50">
        <f t="shared" si="1"/>
        <v>12365127.142406285</v>
      </c>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49">
        <v>131</v>
      </c>
      <c r="B134" s="50">
        <f t="shared" si="2"/>
        <v>12385127.142406285</v>
      </c>
      <c r="C134" s="50">
        <f t="shared" si="0"/>
        <v>247702.54284812571</v>
      </c>
      <c r="D134" s="50">
        <f t="shared" si="1"/>
        <v>12632829.68525441</v>
      </c>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49">
        <v>132</v>
      </c>
      <c r="B135" s="50">
        <f t="shared" si="2"/>
        <v>12652829.68525441</v>
      </c>
      <c r="C135" s="50">
        <f t="shared" si="0"/>
        <v>253056.59370508819</v>
      </c>
      <c r="D135" s="50">
        <f t="shared" si="1"/>
        <v>12905886.278959498</v>
      </c>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49">
        <v>133</v>
      </c>
      <c r="B136" s="50">
        <f t="shared" si="2"/>
        <v>12925886.278959498</v>
      </c>
      <c r="C136" s="50">
        <f t="shared" si="0"/>
        <v>258517.72557918995</v>
      </c>
      <c r="D136" s="50">
        <f t="shared" si="1"/>
        <v>13184404.004538687</v>
      </c>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49">
        <v>134</v>
      </c>
      <c r="B137" s="50">
        <f t="shared" si="2"/>
        <v>13204404.004538687</v>
      </c>
      <c r="C137" s="50">
        <f t="shared" si="0"/>
        <v>264088.08009077376</v>
      </c>
      <c r="D137" s="50">
        <f t="shared" si="1"/>
        <v>13468492.084629461</v>
      </c>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49">
        <v>135</v>
      </c>
      <c r="B138" s="50">
        <f t="shared" si="2"/>
        <v>13488492.084629461</v>
      </c>
      <c r="C138" s="50">
        <f t="shared" si="0"/>
        <v>269769.84169258922</v>
      </c>
      <c r="D138" s="50">
        <f t="shared" si="1"/>
        <v>13758261.92632205</v>
      </c>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49">
        <v>136</v>
      </c>
      <c r="B139" s="50">
        <f t="shared" si="2"/>
        <v>13778261.92632205</v>
      </c>
      <c r="C139" s="50">
        <f t="shared" si="0"/>
        <v>275565.23852644104</v>
      </c>
      <c r="D139" s="50">
        <f t="shared" si="1"/>
        <v>14053827.164848492</v>
      </c>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49">
        <v>137</v>
      </c>
      <c r="B140" s="50">
        <f t="shared" si="2"/>
        <v>14073827.164848492</v>
      </c>
      <c r="C140" s="50">
        <f t="shared" si="0"/>
        <v>281476.54329696984</v>
      </c>
      <c r="D140" s="50">
        <f t="shared" si="1"/>
        <v>14355303.708145462</v>
      </c>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49">
        <v>138</v>
      </c>
      <c r="B141" s="50">
        <f t="shared" si="2"/>
        <v>14375303.708145462</v>
      </c>
      <c r="C141" s="50">
        <f t="shared" si="0"/>
        <v>287506.07416290924</v>
      </c>
      <c r="D141" s="50">
        <f t="shared" si="1"/>
        <v>14662809.782308372</v>
      </c>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49">
        <v>139</v>
      </c>
      <c r="B142" s="50">
        <f t="shared" si="2"/>
        <v>14682809.782308372</v>
      </c>
      <c r="C142" s="50">
        <f t="shared" si="0"/>
        <v>293656.19564616744</v>
      </c>
      <c r="D142" s="50">
        <f t="shared" si="1"/>
        <v>14976465.977954539</v>
      </c>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49">
        <v>140</v>
      </c>
      <c r="B143" s="50">
        <f t="shared" si="2"/>
        <v>14996465.977954539</v>
      </c>
      <c r="C143" s="50">
        <f t="shared" si="0"/>
        <v>299929.31955909077</v>
      </c>
      <c r="D143" s="50">
        <f t="shared" si="1"/>
        <v>15296395.29751363</v>
      </c>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49">
        <v>141</v>
      </c>
      <c r="B144" s="50">
        <f t="shared" si="2"/>
        <v>15316395.29751363</v>
      </c>
      <c r="C144" s="50">
        <f t="shared" si="0"/>
        <v>306327.90595027263</v>
      </c>
      <c r="D144" s="50">
        <f t="shared" si="1"/>
        <v>15622723.203463903</v>
      </c>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49">
        <v>142</v>
      </c>
      <c r="B145" s="50">
        <f t="shared" si="2"/>
        <v>15642723.203463903</v>
      </c>
      <c r="C145" s="50">
        <f t="shared" si="0"/>
        <v>312854.46406927804</v>
      </c>
      <c r="D145" s="50">
        <f t="shared" si="1"/>
        <v>15955577.667533182</v>
      </c>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49">
        <v>143</v>
      </c>
      <c r="B146" s="50">
        <f t="shared" si="2"/>
        <v>15975577.667533182</v>
      </c>
      <c r="C146" s="50">
        <f t="shared" si="0"/>
        <v>319511.55335066363</v>
      </c>
      <c r="D146" s="50">
        <f t="shared" si="1"/>
        <v>16295089.220883844</v>
      </c>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49">
        <v>144</v>
      </c>
      <c r="B147" s="50">
        <f t="shared" si="2"/>
        <v>16315089.220883844</v>
      </c>
      <c r="C147" s="50">
        <f t="shared" si="0"/>
        <v>326301.78441767691</v>
      </c>
      <c r="D147" s="50">
        <f t="shared" si="1"/>
        <v>16641391.005301522</v>
      </c>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49">
        <v>145</v>
      </c>
      <c r="B148" s="50">
        <f t="shared" si="2"/>
        <v>16661391.005301522</v>
      </c>
      <c r="C148" s="50">
        <f t="shared" si="0"/>
        <v>333227.82010603044</v>
      </c>
      <c r="D148" s="50">
        <f t="shared" si="1"/>
        <v>16994618.825407553</v>
      </c>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49">
        <v>146</v>
      </c>
      <c r="B149" s="50">
        <f t="shared" si="2"/>
        <v>17014618.825407553</v>
      </c>
      <c r="C149" s="50">
        <f t="shared" si="0"/>
        <v>340292.37650815106</v>
      </c>
      <c r="D149" s="50">
        <f t="shared" si="1"/>
        <v>17354911.201915704</v>
      </c>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49">
        <v>147</v>
      </c>
      <c r="B150" s="50">
        <f t="shared" si="2"/>
        <v>17374911.201915704</v>
      </c>
      <c r="C150" s="50">
        <f t="shared" si="0"/>
        <v>347498.22403831407</v>
      </c>
      <c r="D150" s="50">
        <f t="shared" si="1"/>
        <v>17722409.425954018</v>
      </c>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49">
        <v>148</v>
      </c>
      <c r="B151" s="50">
        <f t="shared" si="2"/>
        <v>17742409.425954018</v>
      </c>
      <c r="C151" s="50">
        <f t="shared" si="0"/>
        <v>354848.18851908034</v>
      </c>
      <c r="D151" s="50">
        <f t="shared" si="1"/>
        <v>18097257.614473097</v>
      </c>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49">
        <v>149</v>
      </c>
      <c r="B152" s="50">
        <f t="shared" si="2"/>
        <v>18117257.614473097</v>
      </c>
      <c r="C152" s="50">
        <f t="shared" si="0"/>
        <v>362345.15228946193</v>
      </c>
      <c r="D152" s="50">
        <f t="shared" si="1"/>
        <v>18479602.766762558</v>
      </c>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49">
        <v>150</v>
      </c>
      <c r="B153" s="50">
        <f t="shared" si="2"/>
        <v>18499602.766762558</v>
      </c>
      <c r="C153" s="50">
        <f t="shared" si="0"/>
        <v>369992.05533525115</v>
      </c>
      <c r="D153" s="50">
        <f t="shared" si="1"/>
        <v>18869594.822097808</v>
      </c>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49">
        <v>151</v>
      </c>
      <c r="B154" s="50">
        <f t="shared" si="2"/>
        <v>18889594.822097808</v>
      </c>
      <c r="C154" s="50">
        <f t="shared" si="0"/>
        <v>377791.89644195617</v>
      </c>
      <c r="D154" s="50">
        <f t="shared" si="1"/>
        <v>19267386.718539763</v>
      </c>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49">
        <v>152</v>
      </c>
      <c r="B155" s="50">
        <f t="shared" si="2"/>
        <v>19287386.718539763</v>
      </c>
      <c r="C155" s="50">
        <f t="shared" si="0"/>
        <v>385747.73437079525</v>
      </c>
      <c r="D155" s="50">
        <f t="shared" si="1"/>
        <v>19673134.452910557</v>
      </c>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49">
        <v>153</v>
      </c>
      <c r="B156" s="50">
        <f t="shared" si="2"/>
        <v>19693134.452910557</v>
      </c>
      <c r="C156" s="50">
        <f t="shared" si="0"/>
        <v>393862.68905821117</v>
      </c>
      <c r="D156" s="50">
        <f t="shared" si="1"/>
        <v>20086997.141968768</v>
      </c>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49">
        <v>154</v>
      </c>
      <c r="B157" s="50">
        <f t="shared" si="2"/>
        <v>20106997.141968768</v>
      </c>
      <c r="C157" s="50">
        <f t="shared" si="0"/>
        <v>402139.94283937535</v>
      </c>
      <c r="D157" s="50">
        <f t="shared" si="1"/>
        <v>20509137.084808145</v>
      </c>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49">
        <v>155</v>
      </c>
      <c r="B158" s="50">
        <f t="shared" si="2"/>
        <v>20529137.084808145</v>
      </c>
      <c r="C158" s="50">
        <f t="shared" si="0"/>
        <v>410582.74169616291</v>
      </c>
      <c r="D158" s="50">
        <f t="shared" si="1"/>
        <v>20939719.826504309</v>
      </c>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49">
        <v>156</v>
      </c>
      <c r="B159" s="50">
        <f t="shared" si="2"/>
        <v>20959719.826504309</v>
      </c>
      <c r="C159" s="50">
        <f t="shared" si="0"/>
        <v>419194.39653008617</v>
      </c>
      <c r="D159" s="50">
        <f t="shared" si="1"/>
        <v>21378914.223034397</v>
      </c>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49">
        <v>157</v>
      </c>
      <c r="B160" s="50">
        <f t="shared" si="2"/>
        <v>21398914.223034397</v>
      </c>
      <c r="C160" s="50">
        <f t="shared" si="0"/>
        <v>427978.28446068795</v>
      </c>
      <c r="D160" s="50">
        <f t="shared" si="1"/>
        <v>21826892.507495083</v>
      </c>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49">
        <v>158</v>
      </c>
      <c r="B161" s="50">
        <f t="shared" si="2"/>
        <v>21846892.507495083</v>
      </c>
      <c r="C161" s="50">
        <f t="shared" si="0"/>
        <v>436937.85014990164</v>
      </c>
      <c r="D161" s="50">
        <f t="shared" si="1"/>
        <v>22283830.357644986</v>
      </c>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49">
        <v>159</v>
      </c>
      <c r="B162" s="50">
        <f t="shared" si="2"/>
        <v>22303830.357644986</v>
      </c>
      <c r="C162" s="50">
        <f t="shared" si="0"/>
        <v>446076.60715289973</v>
      </c>
      <c r="D162" s="50">
        <f t="shared" si="1"/>
        <v>22749906.964797884</v>
      </c>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49">
        <v>160</v>
      </c>
      <c r="B163" s="50">
        <f t="shared" si="2"/>
        <v>22769906.964797884</v>
      </c>
      <c r="C163" s="50">
        <f t="shared" si="0"/>
        <v>455398.13929595769</v>
      </c>
      <c r="D163" s="50">
        <f t="shared" si="1"/>
        <v>23225305.104093842</v>
      </c>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49">
        <v>161</v>
      </c>
      <c r="B164" s="50">
        <f t="shared" si="2"/>
        <v>23245305.104093842</v>
      </c>
      <c r="C164" s="50">
        <f t="shared" si="0"/>
        <v>464906.10208187683</v>
      </c>
      <c r="D164" s="50">
        <f t="shared" si="1"/>
        <v>23710211.206175718</v>
      </c>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49">
        <v>162</v>
      </c>
      <c r="B165" s="50">
        <f t="shared" si="2"/>
        <v>23730211.206175718</v>
      </c>
      <c r="C165" s="50">
        <f t="shared" si="0"/>
        <v>474604.22412351437</v>
      </c>
      <c r="D165" s="50">
        <f t="shared" si="1"/>
        <v>24204815.430299234</v>
      </c>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49">
        <v>163</v>
      </c>
      <c r="B166" s="50">
        <f t="shared" si="2"/>
        <v>24224815.430299234</v>
      </c>
      <c r="C166" s="50">
        <f t="shared" si="0"/>
        <v>484496.30860598467</v>
      </c>
      <c r="D166" s="50">
        <f t="shared" si="1"/>
        <v>24709311.738905217</v>
      </c>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49">
        <v>164</v>
      </c>
      <c r="B167" s="50">
        <f t="shared" si="2"/>
        <v>24729311.738905217</v>
      </c>
      <c r="C167" s="50">
        <f t="shared" si="0"/>
        <v>494586.23477810435</v>
      </c>
      <c r="D167" s="50">
        <f t="shared" si="1"/>
        <v>25223897.97368332</v>
      </c>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49">
        <v>165</v>
      </c>
      <c r="B168" s="50">
        <f t="shared" si="2"/>
        <v>25243897.97368332</v>
      </c>
      <c r="C168" s="50">
        <f t="shared" si="0"/>
        <v>504877.95947366639</v>
      </c>
      <c r="D168" s="50">
        <f t="shared" si="1"/>
        <v>25748775.933156986</v>
      </c>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49">
        <v>166</v>
      </c>
      <c r="B169" s="50">
        <f t="shared" si="2"/>
        <v>25768775.933156986</v>
      </c>
      <c r="C169" s="50">
        <f t="shared" si="0"/>
        <v>515375.51866313972</v>
      </c>
      <c r="D169" s="50">
        <f t="shared" si="1"/>
        <v>26284151.451820124</v>
      </c>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49">
        <v>167</v>
      </c>
      <c r="B170" s="50">
        <f t="shared" si="2"/>
        <v>26304151.451820124</v>
      </c>
      <c r="C170" s="50">
        <f t="shared" si="0"/>
        <v>526083.02903640247</v>
      </c>
      <c r="D170" s="50">
        <f t="shared" si="1"/>
        <v>26830234.480856527</v>
      </c>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49">
        <v>168</v>
      </c>
      <c r="B171" s="50">
        <f t="shared" si="2"/>
        <v>26850234.480856527</v>
      </c>
      <c r="C171" s="50">
        <f t="shared" si="0"/>
        <v>537004.68961713056</v>
      </c>
      <c r="D171" s="50">
        <f t="shared" si="1"/>
        <v>27387239.170473658</v>
      </c>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49">
        <v>169</v>
      </c>
      <c r="B172" s="50">
        <f t="shared" si="2"/>
        <v>27407239.170473658</v>
      </c>
      <c r="C172" s="50">
        <f t="shared" si="0"/>
        <v>548144.78340947314</v>
      </c>
      <c r="D172" s="50">
        <f t="shared" si="1"/>
        <v>27955383.95388313</v>
      </c>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49">
        <v>170</v>
      </c>
      <c r="B173" s="50">
        <f t="shared" si="2"/>
        <v>27975383.95388313</v>
      </c>
      <c r="C173" s="50">
        <f t="shared" si="0"/>
        <v>559507.67907766264</v>
      </c>
      <c r="D173" s="50">
        <f t="shared" si="1"/>
        <v>28534891.632960793</v>
      </c>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49">
        <v>171</v>
      </c>
      <c r="B174" s="50">
        <f t="shared" si="2"/>
        <v>28554891.632960793</v>
      </c>
      <c r="C174" s="50">
        <f t="shared" si="0"/>
        <v>571097.8326592159</v>
      </c>
      <c r="D174" s="50">
        <f t="shared" si="1"/>
        <v>29125989.465620007</v>
      </c>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49">
        <v>172</v>
      </c>
      <c r="B175" s="50">
        <f t="shared" si="2"/>
        <v>29145989.465620007</v>
      </c>
      <c r="C175" s="50">
        <f t="shared" si="0"/>
        <v>582919.78931240016</v>
      </c>
      <c r="D175" s="50">
        <f t="shared" si="1"/>
        <v>29728909.254932407</v>
      </c>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49">
        <v>173</v>
      </c>
      <c r="B176" s="50">
        <f t="shared" si="2"/>
        <v>29748909.254932407</v>
      </c>
      <c r="C176" s="50">
        <f t="shared" si="0"/>
        <v>594978.18509864819</v>
      </c>
      <c r="D176" s="50">
        <f t="shared" si="1"/>
        <v>30343887.440031055</v>
      </c>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49">
        <v>174</v>
      </c>
      <c r="B177" s="50">
        <f t="shared" si="2"/>
        <v>30363887.440031055</v>
      </c>
      <c r="C177" s="50">
        <f t="shared" si="0"/>
        <v>607277.74880062114</v>
      </c>
      <c r="D177" s="50">
        <f t="shared" si="1"/>
        <v>30971165.188831676</v>
      </c>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49">
        <v>175</v>
      </c>
      <c r="B178" s="50">
        <f t="shared" si="2"/>
        <v>30991165.188831676</v>
      </c>
      <c r="C178" s="50">
        <f t="shared" si="0"/>
        <v>619823.30377663358</v>
      </c>
      <c r="D178" s="50">
        <f t="shared" si="1"/>
        <v>31610988.492608309</v>
      </c>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49">
        <v>176</v>
      </c>
      <c r="B179" s="50">
        <f t="shared" si="2"/>
        <v>31630988.492608309</v>
      </c>
      <c r="C179" s="50">
        <f t="shared" si="0"/>
        <v>632619.76985216618</v>
      </c>
      <c r="D179" s="50">
        <f t="shared" si="1"/>
        <v>32263608.262460474</v>
      </c>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49">
        <v>177</v>
      </c>
      <c r="B180" s="50">
        <f t="shared" si="2"/>
        <v>32283608.262460474</v>
      </c>
      <c r="C180" s="50">
        <f t="shared" si="0"/>
        <v>645672.1652492095</v>
      </c>
      <c r="D180" s="50">
        <f t="shared" si="1"/>
        <v>32929280.427709684</v>
      </c>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49">
        <v>178</v>
      </c>
      <c r="B181" s="50">
        <f t="shared" si="2"/>
        <v>32949280.427709684</v>
      </c>
      <c r="C181" s="50">
        <f t="shared" si="0"/>
        <v>658985.60855419363</v>
      </c>
      <c r="D181" s="50">
        <f t="shared" si="1"/>
        <v>33608266.036263876</v>
      </c>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49">
        <v>179</v>
      </c>
      <c r="B182" s="50">
        <f t="shared" si="2"/>
        <v>33628266.036263876</v>
      </c>
      <c r="C182" s="50">
        <f t="shared" si="0"/>
        <v>672565.32072527753</v>
      </c>
      <c r="D182" s="50">
        <f t="shared" si="1"/>
        <v>34300831.356989153</v>
      </c>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49">
        <v>180</v>
      </c>
      <c r="B183" s="50">
        <f t="shared" si="2"/>
        <v>34320831.356989153</v>
      </c>
      <c r="C183" s="50">
        <f t="shared" si="0"/>
        <v>686416.62713978312</v>
      </c>
      <c r="D183" s="50">
        <f t="shared" si="1"/>
        <v>35007247.984128937</v>
      </c>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49">
        <v>181</v>
      </c>
      <c r="B184" s="50">
        <f t="shared" si="2"/>
        <v>35027247.984128937</v>
      </c>
      <c r="C184" s="50">
        <f t="shared" si="0"/>
        <v>700544.9596825788</v>
      </c>
      <c r="D184" s="50">
        <f t="shared" si="1"/>
        <v>35727792.943811513</v>
      </c>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49">
        <v>182</v>
      </c>
      <c r="B185" s="50">
        <f t="shared" si="2"/>
        <v>35747792.943811513</v>
      </c>
      <c r="C185" s="50">
        <f t="shared" si="0"/>
        <v>714955.85887623031</v>
      </c>
      <c r="D185" s="50">
        <f t="shared" si="1"/>
        <v>36462748.802687742</v>
      </c>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49">
        <v>183</v>
      </c>
      <c r="B186" s="50">
        <f t="shared" si="2"/>
        <v>36482748.802687742</v>
      </c>
      <c r="C186" s="50">
        <f t="shared" si="0"/>
        <v>729654.9760537548</v>
      </c>
      <c r="D186" s="50">
        <f t="shared" si="1"/>
        <v>37212403.778741494</v>
      </c>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49">
        <v>184</v>
      </c>
      <c r="B187" s="50">
        <f t="shared" si="2"/>
        <v>37232403.778741494</v>
      </c>
      <c r="C187" s="50">
        <f t="shared" si="0"/>
        <v>744648.07557482994</v>
      </c>
      <c r="D187" s="50">
        <f t="shared" si="1"/>
        <v>37977051.854316324</v>
      </c>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49">
        <v>185</v>
      </c>
      <c r="B188" s="50">
        <f t="shared" si="2"/>
        <v>37997051.854316324</v>
      </c>
      <c r="C188" s="50">
        <f t="shared" si="0"/>
        <v>759941.03708632651</v>
      </c>
      <c r="D188" s="50">
        <f t="shared" si="1"/>
        <v>38756992.891402647</v>
      </c>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49">
        <v>186</v>
      </c>
      <c r="B189" s="50">
        <f t="shared" si="2"/>
        <v>38776992.891402647</v>
      </c>
      <c r="C189" s="50">
        <f t="shared" si="0"/>
        <v>775539.85782805295</v>
      </c>
      <c r="D189" s="50">
        <f t="shared" si="1"/>
        <v>39552532.749230698</v>
      </c>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49">
        <v>187</v>
      </c>
      <c r="B190" s="50">
        <f t="shared" si="2"/>
        <v>39572532.749230698</v>
      </c>
      <c r="C190" s="50">
        <f t="shared" si="0"/>
        <v>791450.654984614</v>
      </c>
      <c r="D190" s="50">
        <f t="shared" si="1"/>
        <v>40363983.404215313</v>
      </c>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49">
        <v>188</v>
      </c>
      <c r="B191" s="50">
        <f t="shared" si="2"/>
        <v>40383983.404215313</v>
      </c>
      <c r="C191" s="50">
        <f t="shared" si="0"/>
        <v>807679.66808430629</v>
      </c>
      <c r="D191" s="50">
        <f t="shared" si="1"/>
        <v>41191663.072299622</v>
      </c>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49">
        <v>189</v>
      </c>
      <c r="B192" s="50">
        <f t="shared" si="2"/>
        <v>41211663.072299622</v>
      </c>
      <c r="C192" s="50">
        <f t="shared" si="0"/>
        <v>824233.26144599251</v>
      </c>
      <c r="D192" s="50">
        <f t="shared" si="1"/>
        <v>42035896.333745614</v>
      </c>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49">
        <v>190</v>
      </c>
      <c r="B193" s="50">
        <f t="shared" si="2"/>
        <v>42055896.333745614</v>
      </c>
      <c r="C193" s="50">
        <f t="shared" si="0"/>
        <v>841117.92667491233</v>
      </c>
      <c r="D193" s="50">
        <f t="shared" si="1"/>
        <v>42897014.260420524</v>
      </c>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49">
        <v>191</v>
      </c>
      <c r="B194" s="50">
        <f t="shared" si="2"/>
        <v>42917014.260420524</v>
      </c>
      <c r="C194" s="50">
        <f t="shared" si="0"/>
        <v>858340.28520841047</v>
      </c>
      <c r="D194" s="50">
        <f t="shared" si="1"/>
        <v>43775354.545628935</v>
      </c>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49">
        <v>192</v>
      </c>
      <c r="B195" s="50">
        <f t="shared" si="2"/>
        <v>43795354.545628935</v>
      </c>
      <c r="C195" s="50">
        <f t="shared" si="0"/>
        <v>875907.09091257874</v>
      </c>
      <c r="D195" s="50">
        <f t="shared" si="1"/>
        <v>44671261.636541516</v>
      </c>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49">
        <v>193</v>
      </c>
      <c r="B196" s="50">
        <f t="shared" si="2"/>
        <v>44691261.636541516</v>
      </c>
      <c r="C196" s="50">
        <f t="shared" si="0"/>
        <v>893825.23273083032</v>
      </c>
      <c r="D196" s="50">
        <f t="shared" si="1"/>
        <v>45585086.869272344</v>
      </c>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49">
        <v>194</v>
      </c>
      <c r="B197" s="50">
        <f t="shared" si="2"/>
        <v>45605086.869272344</v>
      </c>
      <c r="C197" s="50">
        <f t="shared" si="0"/>
        <v>912101.7373854469</v>
      </c>
      <c r="D197" s="50">
        <f t="shared" si="1"/>
        <v>46517188.606657788</v>
      </c>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49">
        <v>195</v>
      </c>
      <c r="B198" s="50">
        <f t="shared" si="2"/>
        <v>46537188.606657788</v>
      </c>
      <c r="C198" s="50">
        <f t="shared" si="0"/>
        <v>930743.77213315573</v>
      </c>
      <c r="D198" s="50">
        <f t="shared" si="1"/>
        <v>47467932.378790945</v>
      </c>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49">
        <v>196</v>
      </c>
      <c r="B199" s="50">
        <f t="shared" si="2"/>
        <v>47487932.378790945</v>
      </c>
      <c r="C199" s="50">
        <f t="shared" si="0"/>
        <v>949758.64757581893</v>
      </c>
      <c r="D199" s="50">
        <f t="shared" si="1"/>
        <v>48437691.026366763</v>
      </c>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49">
        <v>197</v>
      </c>
      <c r="B200" s="50">
        <f t="shared" si="2"/>
        <v>48457691.026366763</v>
      </c>
      <c r="C200" s="50">
        <f t="shared" si="0"/>
        <v>969153.82052733528</v>
      </c>
      <c r="D200" s="50">
        <f t="shared" si="1"/>
        <v>49426844.8468941</v>
      </c>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49">
        <v>198</v>
      </c>
      <c r="B201" s="50">
        <f t="shared" si="2"/>
        <v>49446844.8468941</v>
      </c>
      <c r="C201" s="50">
        <f t="shared" si="0"/>
        <v>988936.89693788206</v>
      </c>
      <c r="D201" s="50">
        <f t="shared" si="1"/>
        <v>50435781.743831985</v>
      </c>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49">
        <v>199</v>
      </c>
      <c r="B202" s="50">
        <f t="shared" si="2"/>
        <v>50455781.743831985</v>
      </c>
      <c r="C202" s="50">
        <f t="shared" si="0"/>
        <v>1009115.6348766397</v>
      </c>
      <c r="D202" s="50">
        <f t="shared" si="1"/>
        <v>51464897.378708623</v>
      </c>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49">
        <v>200</v>
      </c>
      <c r="B203" s="50">
        <f t="shared" si="2"/>
        <v>51484897.378708623</v>
      </c>
      <c r="C203" s="50">
        <f t="shared" si="0"/>
        <v>1029697.9475741725</v>
      </c>
      <c r="D203" s="50">
        <f t="shared" si="1"/>
        <v>52514595.326282799</v>
      </c>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49">
        <v>201</v>
      </c>
      <c r="B204" s="50">
        <f t="shared" si="2"/>
        <v>52534595.326282799</v>
      </c>
      <c r="C204" s="50">
        <f t="shared" si="0"/>
        <v>1050691.9065256561</v>
      </c>
      <c r="D204" s="50">
        <f t="shared" si="1"/>
        <v>53585287.232808456</v>
      </c>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49">
        <v>202</v>
      </c>
      <c r="B205" s="50">
        <f t="shared" si="2"/>
        <v>53605287.232808456</v>
      </c>
      <c r="C205" s="50">
        <f t="shared" si="0"/>
        <v>1072105.7446561691</v>
      </c>
      <c r="D205" s="50">
        <f t="shared" si="1"/>
        <v>54677392.977464624</v>
      </c>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49">
        <v>203</v>
      </c>
      <c r="B206" s="50">
        <f t="shared" si="2"/>
        <v>54697392.977464624</v>
      </c>
      <c r="C206" s="50">
        <f t="shared" si="0"/>
        <v>1093947.8595492926</v>
      </c>
      <c r="D206" s="50">
        <f t="shared" si="1"/>
        <v>55791340.837013915</v>
      </c>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49">
        <v>204</v>
      </c>
      <c r="B207" s="50">
        <f t="shared" si="2"/>
        <v>55811340.837013915</v>
      </c>
      <c r="C207" s="50">
        <f t="shared" si="0"/>
        <v>1116226.8167402784</v>
      </c>
      <c r="D207" s="50">
        <f t="shared" si="1"/>
        <v>56927567.653754197</v>
      </c>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49">
        <v>205</v>
      </c>
      <c r="B208" s="50">
        <f t="shared" si="2"/>
        <v>56947567.653754197</v>
      </c>
      <c r="C208" s="50">
        <f t="shared" si="0"/>
        <v>1138951.353075084</v>
      </c>
      <c r="D208" s="50">
        <f t="shared" si="1"/>
        <v>58086519.006829284</v>
      </c>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49">
        <v>206</v>
      </c>
      <c r="B209" s="50">
        <f t="shared" si="2"/>
        <v>58106519.006829284</v>
      </c>
      <c r="C209" s="50">
        <f t="shared" si="0"/>
        <v>1162130.3801365858</v>
      </c>
      <c r="D209" s="50">
        <f t="shared" si="1"/>
        <v>59268649.386965871</v>
      </c>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49">
        <v>207</v>
      </c>
      <c r="B210" s="50">
        <f t="shared" si="2"/>
        <v>59288649.386965871</v>
      </c>
      <c r="C210" s="50">
        <f t="shared" si="0"/>
        <v>1185772.9877393174</v>
      </c>
      <c r="D210" s="50">
        <f t="shared" si="1"/>
        <v>60474422.374705188</v>
      </c>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49">
        <v>208</v>
      </c>
      <c r="B211" s="50">
        <f t="shared" si="2"/>
        <v>60494422.374705188</v>
      </c>
      <c r="C211" s="50">
        <f t="shared" si="0"/>
        <v>1209888.4474941038</v>
      </c>
      <c r="D211" s="50">
        <f t="shared" si="1"/>
        <v>61704310.822199292</v>
      </c>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49">
        <v>209</v>
      </c>
      <c r="B212" s="50">
        <f t="shared" si="2"/>
        <v>61724310.822199292</v>
      </c>
      <c r="C212" s="50">
        <f t="shared" si="0"/>
        <v>1234486.2164439859</v>
      </c>
      <c r="D212" s="50">
        <f t="shared" si="1"/>
        <v>62958797.038643278</v>
      </c>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49">
        <v>210</v>
      </c>
      <c r="B213" s="50">
        <f t="shared" si="2"/>
        <v>62978797.038643278</v>
      </c>
      <c r="C213" s="50">
        <f t="shared" si="0"/>
        <v>1259575.9407728657</v>
      </c>
      <c r="D213" s="50">
        <f t="shared" si="1"/>
        <v>64238372.979416147</v>
      </c>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49">
        <v>211</v>
      </c>
      <c r="B214" s="50">
        <f t="shared" si="2"/>
        <v>64258372.979416147</v>
      </c>
      <c r="C214" s="50">
        <f t="shared" si="0"/>
        <v>1285167.459588323</v>
      </c>
      <c r="D214" s="50">
        <f t="shared" si="1"/>
        <v>65543540.439004473</v>
      </c>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49">
        <v>212</v>
      </c>
      <c r="B215" s="50">
        <f t="shared" si="2"/>
        <v>65563540.439004473</v>
      </c>
      <c r="C215" s="50">
        <f t="shared" si="0"/>
        <v>1311270.8087800895</v>
      </c>
      <c r="D215" s="50">
        <f t="shared" si="1"/>
        <v>66874811.247784562</v>
      </c>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49">
        <v>213</v>
      </c>
      <c r="B216" s="50">
        <f t="shared" si="2"/>
        <v>66894811.247784562</v>
      </c>
      <c r="C216" s="50">
        <f t="shared" si="0"/>
        <v>1337896.2249556913</v>
      </c>
      <c r="D216" s="50">
        <f t="shared" si="1"/>
        <v>68232707.472740248</v>
      </c>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49">
        <v>214</v>
      </c>
      <c r="B217" s="50">
        <f t="shared" si="2"/>
        <v>68252707.472740248</v>
      </c>
      <c r="C217" s="50">
        <f t="shared" si="0"/>
        <v>1365054.1494548051</v>
      </c>
      <c r="D217" s="50">
        <f t="shared" si="1"/>
        <v>69617761.62219505</v>
      </c>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49">
        <v>215</v>
      </c>
      <c r="B218" s="50">
        <f t="shared" si="2"/>
        <v>69637761.62219505</v>
      </c>
      <c r="C218" s="50">
        <f t="shared" si="0"/>
        <v>1392755.232443901</v>
      </c>
      <c r="D218" s="50">
        <f t="shared" si="1"/>
        <v>71030516.854638949</v>
      </c>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49">
        <v>216</v>
      </c>
      <c r="B219" s="50">
        <f t="shared" si="2"/>
        <v>71050516.854638949</v>
      </c>
      <c r="C219" s="50">
        <f t="shared" si="0"/>
        <v>1421010.3370927791</v>
      </c>
      <c r="D219" s="50">
        <f t="shared" si="1"/>
        <v>72471527.191731721</v>
      </c>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49">
        <v>217</v>
      </c>
      <c r="B220" s="50">
        <f t="shared" si="2"/>
        <v>72491527.191731721</v>
      </c>
      <c r="C220" s="50">
        <f t="shared" si="0"/>
        <v>1449830.5438346344</v>
      </c>
      <c r="D220" s="50">
        <f t="shared" si="1"/>
        <v>73941357.735566363</v>
      </c>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49">
        <v>218</v>
      </c>
      <c r="B221" s="50">
        <f t="shared" si="2"/>
        <v>73961357.735566363</v>
      </c>
      <c r="C221" s="50">
        <f t="shared" si="0"/>
        <v>1479227.1547113273</v>
      </c>
      <c r="D221" s="50">
        <f t="shared" si="1"/>
        <v>75440584.890277684</v>
      </c>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49">
        <v>219</v>
      </c>
      <c r="B222" s="50">
        <f t="shared" si="2"/>
        <v>75460584.890277684</v>
      </c>
      <c r="C222" s="50">
        <f t="shared" si="0"/>
        <v>1509211.6978055537</v>
      </c>
      <c r="D222" s="50">
        <f t="shared" si="1"/>
        <v>76969796.588083237</v>
      </c>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49">
        <v>220</v>
      </c>
      <c r="B223" s="50">
        <f t="shared" si="2"/>
        <v>76989796.588083237</v>
      </c>
      <c r="C223" s="50">
        <f t="shared" si="0"/>
        <v>1539795.9317616648</v>
      </c>
      <c r="D223" s="50">
        <f t="shared" si="1"/>
        <v>78529592.519844905</v>
      </c>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49">
        <v>221</v>
      </c>
      <c r="B224" s="50">
        <f t="shared" si="2"/>
        <v>78549592.519844905</v>
      </c>
      <c r="C224" s="50">
        <f t="shared" si="0"/>
        <v>1570991.8503968981</v>
      </c>
      <c r="D224" s="50">
        <f t="shared" si="1"/>
        <v>80120584.370241806</v>
      </c>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49">
        <v>222</v>
      </c>
      <c r="B225" s="50">
        <f t="shared" si="2"/>
        <v>80140584.370241806</v>
      </c>
      <c r="C225" s="50">
        <f t="shared" si="0"/>
        <v>1602811.6874048361</v>
      </c>
      <c r="D225" s="50">
        <f t="shared" si="1"/>
        <v>81743396.057646647</v>
      </c>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49">
        <v>223</v>
      </c>
      <c r="B226" s="50">
        <f t="shared" si="2"/>
        <v>81763396.057646647</v>
      </c>
      <c r="C226" s="50">
        <f t="shared" si="0"/>
        <v>1635267.921152933</v>
      </c>
      <c r="D226" s="50">
        <f t="shared" si="1"/>
        <v>83398663.978799582</v>
      </c>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49">
        <v>224</v>
      </c>
      <c r="B227" s="50">
        <f t="shared" si="2"/>
        <v>83418663.978799582</v>
      </c>
      <c r="C227" s="50">
        <f t="shared" si="0"/>
        <v>1668373.2795759917</v>
      </c>
      <c r="D227" s="50">
        <f t="shared" si="1"/>
        <v>85087037.25837557</v>
      </c>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49">
        <v>225</v>
      </c>
      <c r="B228" s="50">
        <f t="shared" si="2"/>
        <v>85107037.25837557</v>
      </c>
      <c r="C228" s="50">
        <f t="shared" si="0"/>
        <v>1702140.7451675115</v>
      </c>
      <c r="D228" s="50">
        <f t="shared" si="1"/>
        <v>86809178.003543079</v>
      </c>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49">
        <v>226</v>
      </c>
      <c r="B229" s="50">
        <f t="shared" si="2"/>
        <v>86829178.003543079</v>
      </c>
      <c r="C229" s="50">
        <f t="shared" si="0"/>
        <v>1736583.5600708616</v>
      </c>
      <c r="D229" s="50">
        <f t="shared" si="1"/>
        <v>88565761.563613936</v>
      </c>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49">
        <v>227</v>
      </c>
      <c r="B230" s="50">
        <f t="shared" si="2"/>
        <v>88585761.563613936</v>
      </c>
      <c r="C230" s="50">
        <f t="shared" si="0"/>
        <v>1771715.2312722788</v>
      </c>
      <c r="D230" s="50">
        <f t="shared" si="1"/>
        <v>90357476.794886217</v>
      </c>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49">
        <v>228</v>
      </c>
      <c r="B231" s="50">
        <f t="shared" si="2"/>
        <v>90377476.794886217</v>
      </c>
      <c r="C231" s="50">
        <f t="shared" si="0"/>
        <v>1807549.5358977243</v>
      </c>
      <c r="D231" s="50">
        <f t="shared" si="1"/>
        <v>92185026.330783933</v>
      </c>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49">
        <v>229</v>
      </c>
      <c r="B232" s="50">
        <f t="shared" si="2"/>
        <v>92205026.330783933</v>
      </c>
      <c r="C232" s="50">
        <f t="shared" si="0"/>
        <v>1844100.5266156788</v>
      </c>
      <c r="D232" s="50">
        <f t="shared" si="1"/>
        <v>94049126.857399613</v>
      </c>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49">
        <v>230</v>
      </c>
      <c r="B233" s="50">
        <f t="shared" si="2"/>
        <v>94069126.857399613</v>
      </c>
      <c r="C233" s="50">
        <f t="shared" si="0"/>
        <v>1881382.5371479923</v>
      </c>
      <c r="D233" s="50">
        <f t="shared" si="1"/>
        <v>95950509.394547611</v>
      </c>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49">
        <v>231</v>
      </c>
      <c r="B234" s="50">
        <f t="shared" si="2"/>
        <v>95970509.394547611</v>
      </c>
      <c r="C234" s="50">
        <f t="shared" si="0"/>
        <v>1919410.1878909522</v>
      </c>
      <c r="D234" s="50">
        <f t="shared" si="1"/>
        <v>97889919.582438558</v>
      </c>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49">
        <v>232</v>
      </c>
      <c r="B235" s="50">
        <f t="shared" si="2"/>
        <v>97909919.582438558</v>
      </c>
      <c r="C235" s="50">
        <f t="shared" si="0"/>
        <v>1958198.3916487712</v>
      </c>
      <c r="D235" s="50">
        <f t="shared" si="1"/>
        <v>99868117.974087328</v>
      </c>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49">
        <v>233</v>
      </c>
      <c r="B236" s="50">
        <f t="shared" si="2"/>
        <v>99888117.974087328</v>
      </c>
      <c r="C236" s="50">
        <f t="shared" si="0"/>
        <v>1997762.3594817466</v>
      </c>
      <c r="D236" s="50">
        <f t="shared" si="1"/>
        <v>101885880.33356908</v>
      </c>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49">
        <v>234</v>
      </c>
      <c r="B237" s="50">
        <f t="shared" si="2"/>
        <v>101905880.33356908</v>
      </c>
      <c r="C237" s="50">
        <f t="shared" si="0"/>
        <v>2038117.6066713817</v>
      </c>
      <c r="D237" s="50">
        <f t="shared" si="1"/>
        <v>103943997.94024046</v>
      </c>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49">
        <v>235</v>
      </c>
      <c r="B238" s="50">
        <f t="shared" si="2"/>
        <v>103963997.94024046</v>
      </c>
      <c r="C238" s="50">
        <f t="shared" si="0"/>
        <v>2079279.9588048093</v>
      </c>
      <c r="D238" s="50">
        <f t="shared" si="1"/>
        <v>106043277.89904527</v>
      </c>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49">
        <v>236</v>
      </c>
      <c r="B239" s="50">
        <f t="shared" si="2"/>
        <v>106063277.89904527</v>
      </c>
      <c r="C239" s="50">
        <f t="shared" si="0"/>
        <v>2121265.5579809053</v>
      </c>
      <c r="D239" s="50">
        <f t="shared" si="1"/>
        <v>108184543.45702618</v>
      </c>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49">
        <v>237</v>
      </c>
      <c r="B240" s="50">
        <f t="shared" si="2"/>
        <v>108204543.45702618</v>
      </c>
      <c r="C240" s="50">
        <f t="shared" si="0"/>
        <v>2164090.8691405235</v>
      </c>
      <c r="D240" s="50">
        <f t="shared" si="1"/>
        <v>110368634.3261667</v>
      </c>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49">
        <v>238</v>
      </c>
      <c r="B241" s="50">
        <f t="shared" si="2"/>
        <v>110388634.3261667</v>
      </c>
      <c r="C241" s="50">
        <f t="shared" si="0"/>
        <v>2207772.6865233341</v>
      </c>
      <c r="D241" s="50">
        <f t="shared" si="1"/>
        <v>112596407.01269004</v>
      </c>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49">
        <v>239</v>
      </c>
      <c r="B242" s="50">
        <f t="shared" si="2"/>
        <v>112616407.01269004</v>
      </c>
      <c r="C242" s="50">
        <f t="shared" si="0"/>
        <v>2252328.1402538009</v>
      </c>
      <c r="D242" s="50">
        <f t="shared" si="1"/>
        <v>114868735.15294383</v>
      </c>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49">
        <v>240</v>
      </c>
      <c r="B243" s="50">
        <f t="shared" si="2"/>
        <v>114888735.15294383</v>
      </c>
      <c r="C243" s="50">
        <f t="shared" si="0"/>
        <v>2297774.7030588766</v>
      </c>
      <c r="D243" s="50">
        <f t="shared" si="1"/>
        <v>117186509.85600272</v>
      </c>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4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4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4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4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4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4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4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4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4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4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4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4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4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4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4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4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4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4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4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4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4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4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4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4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4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4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4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4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4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4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4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4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4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4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4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4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4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4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4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4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4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4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4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4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4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4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4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4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4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4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4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4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4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4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4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4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4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4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4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4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4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4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4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4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4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4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4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4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4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4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4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4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4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4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4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4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4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4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4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4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4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4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4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4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4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4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4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4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4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4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4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4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4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4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4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4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4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4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4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4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4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4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4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4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4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4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4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4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4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4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4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4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4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4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4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4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4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4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4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4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4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4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4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4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4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4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4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4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4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4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4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4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4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4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4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4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4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4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4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4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4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4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4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4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4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4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4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4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4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4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4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4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4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4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4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4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4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4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4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4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4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4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4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4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4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4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4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4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4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4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4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4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4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4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4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4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4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4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4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4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4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4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4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4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4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4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4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4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4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4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4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4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4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4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4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4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4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4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4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4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4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4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4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4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4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4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4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4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4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4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4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4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4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4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4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4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4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4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4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4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4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4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4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4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4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4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4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4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4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4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4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4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4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4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4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4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4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4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4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4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4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4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4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4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4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4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4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4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4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4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4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4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4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4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4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4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4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4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4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4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4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4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4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4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4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4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4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4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4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4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4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4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4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4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4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4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4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4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4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4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4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4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4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4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4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4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4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4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4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4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4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4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4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4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4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4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4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4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4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4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4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4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4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4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4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4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4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4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4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4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4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4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4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4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4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4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4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4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4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4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4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4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4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4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4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4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4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4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4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4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4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4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4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4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4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4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4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4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4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4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4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4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4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4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4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4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4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4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4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4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4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4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4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4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4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4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4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4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4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4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4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4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4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4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4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4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4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4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4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4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4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4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4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4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4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4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4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4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4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4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4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4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4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4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4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4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4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4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4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4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4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4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4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4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4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4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4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4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4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4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4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4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4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4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4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4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4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4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4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4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4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4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4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4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4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4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4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4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4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4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4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4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4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4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4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4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4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4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4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4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4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4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4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4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4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4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4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4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4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4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4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4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4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4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4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4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4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4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4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4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4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4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4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4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4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4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4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4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4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4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4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4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4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4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4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4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4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4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4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4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4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4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4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4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4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4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4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4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4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4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4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4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4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4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4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4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4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4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4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4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4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4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4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4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4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4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4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4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4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4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4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4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4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4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4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4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4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4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4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4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4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4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4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4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4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4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4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4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4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4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4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4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4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4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4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4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4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4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4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4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4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4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4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4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4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4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4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4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4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4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4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4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4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4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4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4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4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4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4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4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4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4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4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4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4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4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4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4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4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4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4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4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4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4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4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4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4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4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4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4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4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4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4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4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4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4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4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4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4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4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4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4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4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4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4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4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4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4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4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4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4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4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4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4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4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4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4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4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4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4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4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4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4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4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4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4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4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4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4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4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4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4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4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4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4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4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4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4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4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4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4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4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4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4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4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4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4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4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4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4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4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4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4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4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4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4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4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4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4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4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4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4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4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4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4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4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4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4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4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4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4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4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4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4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4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4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4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4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4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4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4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4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4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4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4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4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4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4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4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4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4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4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4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4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4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4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4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4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4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4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4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4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4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4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4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4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4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4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4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4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4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4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4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4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4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4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4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4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4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4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4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4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4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4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4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4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4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4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4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4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4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4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4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4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4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4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4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4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4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4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4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4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4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4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4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4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4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4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4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4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4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4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4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4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4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4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4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4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4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4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4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4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4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4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4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4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4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4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4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4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4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4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4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4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4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4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4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A457-7A31-4DB8-9E92-80EFD760D9AE}">
  <dimension ref="A1:Z1000"/>
  <sheetViews>
    <sheetView workbookViewId="0">
      <selection activeCell="J2" sqref="J2"/>
    </sheetView>
  </sheetViews>
  <sheetFormatPr baseColWidth="10" defaultColWidth="14.42578125" defaultRowHeight="15" customHeight="1"/>
  <cols>
    <col min="1" max="1" width="11.5703125" customWidth="1"/>
    <col min="2" max="2" width="18" customWidth="1"/>
    <col min="3" max="3" width="16" customWidth="1"/>
    <col min="4" max="4" width="22.28515625" customWidth="1"/>
    <col min="5" max="5" width="24.140625" customWidth="1"/>
    <col min="6" max="6" width="13.85546875" customWidth="1"/>
    <col min="7" max="26" width="10.7109375" customWidth="1"/>
  </cols>
  <sheetData>
    <row r="1" spans="1:26">
      <c r="A1" s="44"/>
      <c r="B1" s="45" t="s">
        <v>32</v>
      </c>
      <c r="C1" s="46">
        <v>10000</v>
      </c>
      <c r="D1" s="45" t="s">
        <v>33</v>
      </c>
      <c r="E1" s="46">
        <f>+C1*240</f>
        <v>2400000</v>
      </c>
      <c r="F1" s="3"/>
      <c r="G1" s="3"/>
      <c r="H1" s="3"/>
      <c r="I1" s="3"/>
      <c r="J1" s="3"/>
      <c r="K1" s="3"/>
      <c r="L1" s="3"/>
      <c r="M1" s="3"/>
      <c r="N1" s="3"/>
      <c r="O1" s="3"/>
      <c r="P1" s="3"/>
      <c r="Q1" s="3"/>
      <c r="R1" s="3"/>
      <c r="S1" s="3"/>
      <c r="T1" s="3"/>
      <c r="U1" s="3"/>
      <c r="V1" s="3"/>
      <c r="W1" s="3"/>
      <c r="X1" s="3"/>
      <c r="Y1" s="3"/>
      <c r="Z1" s="3"/>
    </row>
    <row r="2" spans="1:26">
      <c r="A2" s="44"/>
      <c r="B2" s="45" t="s">
        <v>34</v>
      </c>
      <c r="C2" s="47">
        <v>0.02</v>
      </c>
      <c r="D2" s="45" t="s">
        <v>35</v>
      </c>
      <c r="E2" s="46">
        <f>+D243</f>
        <v>58593254.928001359</v>
      </c>
      <c r="F2" s="3"/>
      <c r="G2" s="3"/>
      <c r="H2" s="3"/>
      <c r="I2" s="3"/>
      <c r="J2" s="3"/>
      <c r="K2" s="3"/>
      <c r="L2" s="3"/>
      <c r="M2" s="3"/>
      <c r="N2" s="3"/>
      <c r="O2" s="3"/>
      <c r="P2" s="3"/>
      <c r="Q2" s="3"/>
      <c r="R2" s="3"/>
      <c r="S2" s="3"/>
      <c r="T2" s="3"/>
      <c r="U2" s="3"/>
      <c r="V2" s="3"/>
      <c r="W2" s="3"/>
      <c r="X2" s="3"/>
      <c r="Y2" s="3"/>
      <c r="Z2" s="3"/>
    </row>
    <row r="3" spans="1:26" ht="18.75">
      <c r="A3" s="48" t="s">
        <v>36</v>
      </c>
      <c r="B3" s="48" t="s">
        <v>37</v>
      </c>
      <c r="C3" s="48" t="s">
        <v>38</v>
      </c>
      <c r="D3" s="48" t="s">
        <v>39</v>
      </c>
      <c r="E3" s="3"/>
      <c r="F3" s="3"/>
      <c r="G3" s="3"/>
      <c r="H3" s="3"/>
      <c r="I3" s="3"/>
      <c r="J3" s="3"/>
      <c r="K3" s="3"/>
      <c r="L3" s="3"/>
      <c r="M3" s="3"/>
      <c r="N3" s="3"/>
      <c r="O3" s="3"/>
      <c r="P3" s="3"/>
      <c r="Q3" s="3"/>
      <c r="R3" s="3"/>
      <c r="S3" s="3"/>
      <c r="T3" s="3"/>
      <c r="U3" s="3"/>
      <c r="V3" s="3"/>
      <c r="W3" s="3"/>
      <c r="X3" s="3"/>
      <c r="Y3" s="3"/>
      <c r="Z3" s="3"/>
    </row>
    <row r="4" spans="1:26">
      <c r="A4" s="49">
        <v>1</v>
      </c>
      <c r="B4" s="50">
        <f>+C1</f>
        <v>10000</v>
      </c>
      <c r="C4" s="50">
        <f t="shared" ref="C4:C243" si="0">+B4*$C$2</f>
        <v>200</v>
      </c>
      <c r="D4" s="50">
        <f t="shared" ref="D4:D243" si="1">+B4+C4</f>
        <v>10200</v>
      </c>
      <c r="E4" s="3"/>
      <c r="F4" s="3"/>
      <c r="G4" s="3"/>
      <c r="H4" s="3"/>
      <c r="I4" s="3"/>
      <c r="J4" s="3"/>
      <c r="K4" s="3"/>
      <c r="L4" s="3"/>
      <c r="M4" s="3"/>
      <c r="N4" s="3"/>
      <c r="O4" s="3"/>
      <c r="P4" s="3"/>
      <c r="Q4" s="3"/>
      <c r="R4" s="3"/>
      <c r="S4" s="3"/>
      <c r="T4" s="3"/>
      <c r="U4" s="3"/>
      <c r="V4" s="3"/>
      <c r="W4" s="3"/>
      <c r="X4" s="3"/>
      <c r="Y4" s="3"/>
      <c r="Z4" s="3"/>
    </row>
    <row r="5" spans="1:26">
      <c r="A5" s="49">
        <v>2</v>
      </c>
      <c r="B5" s="50">
        <f t="shared" ref="B5:B243" si="2">+D4+$C$1</f>
        <v>20200</v>
      </c>
      <c r="C5" s="50">
        <f t="shared" si="0"/>
        <v>404</v>
      </c>
      <c r="D5" s="50">
        <f t="shared" si="1"/>
        <v>20604</v>
      </c>
      <c r="E5" s="3"/>
      <c r="F5" s="3"/>
      <c r="G5" s="3"/>
      <c r="H5" s="3"/>
      <c r="I5" s="3"/>
      <c r="J5" s="3"/>
      <c r="K5" s="3"/>
      <c r="L5" s="3"/>
      <c r="M5" s="3"/>
      <c r="N5" s="3"/>
      <c r="O5" s="3"/>
      <c r="P5" s="3"/>
      <c r="Q5" s="3"/>
      <c r="R5" s="3"/>
      <c r="S5" s="3"/>
      <c r="T5" s="3"/>
      <c r="U5" s="3"/>
      <c r="V5" s="3"/>
      <c r="W5" s="3"/>
      <c r="X5" s="3"/>
      <c r="Y5" s="3"/>
      <c r="Z5" s="3"/>
    </row>
    <row r="6" spans="1:26">
      <c r="A6" s="49">
        <v>3</v>
      </c>
      <c r="B6" s="50">
        <f t="shared" si="2"/>
        <v>30604</v>
      </c>
      <c r="C6" s="50">
        <f t="shared" si="0"/>
        <v>612.08000000000004</v>
      </c>
      <c r="D6" s="50">
        <f t="shared" si="1"/>
        <v>31216.080000000002</v>
      </c>
      <c r="E6" s="3"/>
      <c r="F6" s="3"/>
      <c r="G6" s="3"/>
      <c r="H6" s="3"/>
      <c r="I6" s="3"/>
      <c r="J6" s="3"/>
      <c r="K6" s="3"/>
      <c r="L6" s="3"/>
      <c r="M6" s="3"/>
      <c r="N6" s="3"/>
      <c r="O6" s="3"/>
      <c r="P6" s="3"/>
      <c r="Q6" s="3"/>
      <c r="R6" s="3"/>
      <c r="S6" s="3"/>
      <c r="T6" s="3"/>
      <c r="U6" s="3"/>
      <c r="V6" s="3"/>
      <c r="W6" s="3"/>
      <c r="X6" s="3"/>
      <c r="Y6" s="3"/>
      <c r="Z6" s="3"/>
    </row>
    <row r="7" spans="1:26">
      <c r="A7" s="49">
        <v>4</v>
      </c>
      <c r="B7" s="50">
        <f t="shared" si="2"/>
        <v>41216.080000000002</v>
      </c>
      <c r="C7" s="50">
        <f t="shared" si="0"/>
        <v>824.3216000000001</v>
      </c>
      <c r="D7" s="50">
        <f t="shared" si="1"/>
        <v>42040.401600000005</v>
      </c>
      <c r="E7" s="3"/>
      <c r="F7" s="3"/>
      <c r="G7" s="3"/>
      <c r="H7" s="3"/>
      <c r="I7" s="3"/>
      <c r="J7" s="3"/>
      <c r="K7" s="3"/>
      <c r="L7" s="3"/>
      <c r="M7" s="3"/>
      <c r="N7" s="3"/>
      <c r="O7" s="3"/>
      <c r="P7" s="3"/>
      <c r="Q7" s="3"/>
      <c r="R7" s="3"/>
      <c r="S7" s="3"/>
      <c r="T7" s="3"/>
      <c r="U7" s="3"/>
      <c r="V7" s="3"/>
      <c r="W7" s="3"/>
      <c r="X7" s="3"/>
      <c r="Y7" s="3"/>
      <c r="Z7" s="3"/>
    </row>
    <row r="8" spans="1:26">
      <c r="A8" s="49">
        <v>5</v>
      </c>
      <c r="B8" s="50">
        <f t="shared" si="2"/>
        <v>52040.401600000005</v>
      </c>
      <c r="C8" s="50">
        <f t="shared" si="0"/>
        <v>1040.8080320000001</v>
      </c>
      <c r="D8" s="50">
        <f t="shared" si="1"/>
        <v>53081.209632000006</v>
      </c>
      <c r="E8" s="3"/>
      <c r="F8" s="3"/>
      <c r="G8" s="3"/>
      <c r="H8" s="3"/>
      <c r="I8" s="3"/>
      <c r="J8" s="3"/>
      <c r="K8" s="3"/>
      <c r="L8" s="3"/>
      <c r="M8" s="3"/>
      <c r="N8" s="3"/>
      <c r="O8" s="3"/>
      <c r="P8" s="3"/>
      <c r="Q8" s="3"/>
      <c r="R8" s="3"/>
      <c r="S8" s="3"/>
      <c r="T8" s="3"/>
      <c r="U8" s="3"/>
      <c r="V8" s="3"/>
      <c r="W8" s="3"/>
      <c r="X8" s="3"/>
      <c r="Y8" s="3"/>
      <c r="Z8" s="3"/>
    </row>
    <row r="9" spans="1:26">
      <c r="A9" s="49">
        <v>6</v>
      </c>
      <c r="B9" s="50">
        <f t="shared" si="2"/>
        <v>63081.209632000006</v>
      </c>
      <c r="C9" s="50">
        <f t="shared" si="0"/>
        <v>1261.62419264</v>
      </c>
      <c r="D9" s="50">
        <f t="shared" si="1"/>
        <v>64342.833824640009</v>
      </c>
      <c r="E9" s="3"/>
      <c r="F9" s="3"/>
      <c r="G9" s="3"/>
      <c r="H9" s="3"/>
      <c r="I9" s="3"/>
      <c r="J9" s="3"/>
      <c r="K9" s="3"/>
      <c r="L9" s="3"/>
      <c r="M9" s="3"/>
      <c r="N9" s="3"/>
      <c r="O9" s="3"/>
      <c r="P9" s="3"/>
      <c r="Q9" s="3"/>
      <c r="R9" s="3"/>
      <c r="S9" s="3"/>
      <c r="T9" s="3"/>
      <c r="U9" s="3"/>
      <c r="V9" s="3"/>
      <c r="W9" s="3"/>
      <c r="X9" s="3"/>
      <c r="Y9" s="3"/>
      <c r="Z9" s="3"/>
    </row>
    <row r="10" spans="1:26">
      <c r="A10" s="49">
        <v>7</v>
      </c>
      <c r="B10" s="50">
        <f t="shared" si="2"/>
        <v>74342.833824640009</v>
      </c>
      <c r="C10" s="50">
        <f t="shared" si="0"/>
        <v>1486.8566764928003</v>
      </c>
      <c r="D10" s="50">
        <f t="shared" si="1"/>
        <v>75829.690501132805</v>
      </c>
      <c r="E10" s="3"/>
      <c r="F10" s="3"/>
      <c r="G10" s="3"/>
      <c r="H10" s="3"/>
      <c r="I10" s="3"/>
      <c r="J10" s="3"/>
      <c r="K10" s="3"/>
      <c r="L10" s="3"/>
      <c r="M10" s="3"/>
      <c r="N10" s="3"/>
      <c r="O10" s="3"/>
      <c r="P10" s="3"/>
      <c r="Q10" s="3"/>
      <c r="R10" s="3"/>
      <c r="S10" s="3"/>
      <c r="T10" s="3"/>
      <c r="U10" s="3"/>
      <c r="V10" s="3"/>
      <c r="W10" s="3"/>
      <c r="X10" s="3"/>
      <c r="Y10" s="3"/>
      <c r="Z10" s="3"/>
    </row>
    <row r="11" spans="1:26">
      <c r="A11" s="49">
        <v>8</v>
      </c>
      <c r="B11" s="50">
        <f t="shared" si="2"/>
        <v>85829.690501132805</v>
      </c>
      <c r="C11" s="50">
        <f t="shared" si="0"/>
        <v>1716.593810022656</v>
      </c>
      <c r="D11" s="50">
        <f t="shared" si="1"/>
        <v>87546.284311155468</v>
      </c>
      <c r="E11" s="3"/>
      <c r="F11" s="3"/>
      <c r="G11" s="3"/>
      <c r="H11" s="3"/>
      <c r="I11" s="3"/>
      <c r="J11" s="3"/>
      <c r="K11" s="3"/>
      <c r="L11" s="3"/>
      <c r="M11" s="3"/>
      <c r="N11" s="3"/>
      <c r="O11" s="3"/>
      <c r="P11" s="3"/>
      <c r="Q11" s="3"/>
      <c r="R11" s="3"/>
      <c r="S11" s="3"/>
      <c r="T11" s="3"/>
      <c r="U11" s="3"/>
      <c r="V11" s="3"/>
      <c r="W11" s="3"/>
      <c r="X11" s="3"/>
      <c r="Y11" s="3"/>
      <c r="Z11" s="3"/>
    </row>
    <row r="12" spans="1:26">
      <c r="A12" s="49">
        <v>9</v>
      </c>
      <c r="B12" s="50">
        <f t="shared" si="2"/>
        <v>97546.284311155468</v>
      </c>
      <c r="C12" s="50">
        <f t="shared" si="0"/>
        <v>1950.9256862231093</v>
      </c>
      <c r="D12" s="50">
        <f t="shared" si="1"/>
        <v>99497.209997378581</v>
      </c>
      <c r="E12" s="3"/>
      <c r="F12" s="3"/>
      <c r="G12" s="3"/>
      <c r="H12" s="3"/>
      <c r="I12" s="3"/>
      <c r="J12" s="3"/>
      <c r="K12" s="3"/>
      <c r="L12" s="3"/>
      <c r="M12" s="3"/>
      <c r="N12" s="3"/>
      <c r="O12" s="3"/>
      <c r="P12" s="3"/>
      <c r="Q12" s="3"/>
      <c r="R12" s="3"/>
      <c r="S12" s="3"/>
      <c r="T12" s="3"/>
      <c r="U12" s="3"/>
      <c r="V12" s="3"/>
      <c r="W12" s="3"/>
      <c r="X12" s="3"/>
      <c r="Y12" s="3"/>
      <c r="Z12" s="3"/>
    </row>
    <row r="13" spans="1:26">
      <c r="A13" s="49">
        <v>10</v>
      </c>
      <c r="B13" s="50">
        <f t="shared" si="2"/>
        <v>109497.20999737858</v>
      </c>
      <c r="C13" s="50">
        <f t="shared" si="0"/>
        <v>2189.9441999475716</v>
      </c>
      <c r="D13" s="50">
        <f t="shared" si="1"/>
        <v>111687.15419732615</v>
      </c>
      <c r="E13" s="3"/>
      <c r="F13" s="51"/>
      <c r="G13" s="3"/>
      <c r="H13" s="3"/>
      <c r="I13" s="3"/>
      <c r="J13" s="3"/>
      <c r="K13" s="3"/>
      <c r="L13" s="3"/>
      <c r="M13" s="3"/>
      <c r="N13" s="3"/>
      <c r="O13" s="3"/>
      <c r="P13" s="3"/>
      <c r="Q13" s="3"/>
      <c r="R13" s="3"/>
      <c r="S13" s="3"/>
      <c r="T13" s="3"/>
      <c r="U13" s="3"/>
      <c r="V13" s="3"/>
      <c r="W13" s="3"/>
      <c r="X13" s="3"/>
      <c r="Y13" s="3"/>
      <c r="Z13" s="3"/>
    </row>
    <row r="14" spans="1:26">
      <c r="A14" s="49">
        <v>11</v>
      </c>
      <c r="B14" s="50">
        <f t="shared" si="2"/>
        <v>121687.15419732615</v>
      </c>
      <c r="C14" s="50">
        <f t="shared" si="0"/>
        <v>2433.7430839465228</v>
      </c>
      <c r="D14" s="50">
        <f t="shared" si="1"/>
        <v>124120.89728127267</v>
      </c>
      <c r="E14" s="3"/>
      <c r="F14" s="3"/>
      <c r="G14" s="3"/>
      <c r="H14" s="3"/>
      <c r="I14" s="3"/>
      <c r="J14" s="3"/>
      <c r="K14" s="3"/>
      <c r="L14" s="3"/>
      <c r="M14" s="3"/>
      <c r="N14" s="3"/>
      <c r="O14" s="3"/>
      <c r="P14" s="3"/>
      <c r="Q14" s="3"/>
      <c r="R14" s="3"/>
      <c r="S14" s="3"/>
      <c r="T14" s="3"/>
      <c r="U14" s="3"/>
      <c r="V14" s="3"/>
      <c r="W14" s="3"/>
      <c r="X14" s="3"/>
      <c r="Y14" s="3"/>
      <c r="Z14" s="3"/>
    </row>
    <row r="15" spans="1:26">
      <c r="A15" s="49">
        <v>12</v>
      </c>
      <c r="B15" s="50">
        <f t="shared" si="2"/>
        <v>134120.89728127269</v>
      </c>
      <c r="C15" s="50">
        <f t="shared" si="0"/>
        <v>2682.4179456254537</v>
      </c>
      <c r="D15" s="50">
        <f t="shared" si="1"/>
        <v>136803.31522689815</v>
      </c>
      <c r="E15" s="3"/>
      <c r="F15" s="3"/>
      <c r="G15" s="3"/>
      <c r="H15" s="3"/>
      <c r="I15" s="3"/>
      <c r="J15" s="3"/>
      <c r="K15" s="3"/>
      <c r="L15" s="3"/>
      <c r="M15" s="3"/>
      <c r="N15" s="3"/>
      <c r="O15" s="3"/>
      <c r="P15" s="3"/>
      <c r="Q15" s="3"/>
      <c r="R15" s="3"/>
      <c r="S15" s="3"/>
      <c r="T15" s="3"/>
      <c r="U15" s="3"/>
      <c r="V15" s="3"/>
      <c r="W15" s="3"/>
      <c r="X15" s="3"/>
      <c r="Y15" s="3"/>
      <c r="Z15" s="3"/>
    </row>
    <row r="16" spans="1:26">
      <c r="A16" s="49">
        <v>13</v>
      </c>
      <c r="B16" s="50">
        <f t="shared" si="2"/>
        <v>146803.31522689815</v>
      </c>
      <c r="C16" s="50">
        <f t="shared" si="0"/>
        <v>2936.0663045379629</v>
      </c>
      <c r="D16" s="50">
        <f t="shared" si="1"/>
        <v>149739.38153143611</v>
      </c>
      <c r="E16" s="3"/>
      <c r="F16" s="3"/>
      <c r="G16" s="3"/>
      <c r="H16" s="3"/>
      <c r="I16" s="3"/>
      <c r="J16" s="3"/>
      <c r="K16" s="3"/>
      <c r="L16" s="3"/>
      <c r="M16" s="3"/>
      <c r="N16" s="3"/>
      <c r="O16" s="3"/>
      <c r="P16" s="3"/>
      <c r="Q16" s="3"/>
      <c r="R16" s="3"/>
      <c r="S16" s="3"/>
      <c r="T16" s="3"/>
      <c r="U16" s="3"/>
      <c r="V16" s="3"/>
      <c r="W16" s="3"/>
      <c r="X16" s="3"/>
      <c r="Y16" s="3"/>
      <c r="Z16" s="3"/>
    </row>
    <row r="17" spans="1:26">
      <c r="A17" s="49">
        <v>14</v>
      </c>
      <c r="B17" s="50">
        <f t="shared" si="2"/>
        <v>159739.38153143611</v>
      </c>
      <c r="C17" s="50">
        <f t="shared" si="0"/>
        <v>3194.7876306287221</v>
      </c>
      <c r="D17" s="50">
        <f t="shared" si="1"/>
        <v>162934.16916206485</v>
      </c>
      <c r="E17" s="3"/>
      <c r="F17" s="3"/>
      <c r="G17" s="3"/>
      <c r="H17" s="3"/>
      <c r="I17" s="3"/>
      <c r="J17" s="3"/>
      <c r="K17" s="3"/>
      <c r="L17" s="3"/>
      <c r="M17" s="3"/>
      <c r="N17" s="3"/>
      <c r="O17" s="3"/>
      <c r="P17" s="3"/>
      <c r="Q17" s="3"/>
      <c r="R17" s="3"/>
      <c r="S17" s="3"/>
      <c r="T17" s="3"/>
      <c r="U17" s="3"/>
      <c r="V17" s="3"/>
      <c r="W17" s="3"/>
      <c r="X17" s="3"/>
      <c r="Y17" s="3"/>
      <c r="Z17" s="3"/>
    </row>
    <row r="18" spans="1:26">
      <c r="A18" s="49">
        <v>15</v>
      </c>
      <c r="B18" s="50">
        <f t="shared" si="2"/>
        <v>172934.16916206485</v>
      </c>
      <c r="C18" s="50">
        <f t="shared" si="0"/>
        <v>3458.6833832412972</v>
      </c>
      <c r="D18" s="50">
        <f t="shared" si="1"/>
        <v>176392.85254530614</v>
      </c>
      <c r="E18" s="3"/>
      <c r="F18" s="3"/>
      <c r="G18" s="3"/>
      <c r="H18" s="3"/>
      <c r="I18" s="3"/>
      <c r="J18" s="3"/>
      <c r="K18" s="3"/>
      <c r="L18" s="3"/>
      <c r="M18" s="3"/>
      <c r="N18" s="3"/>
      <c r="O18" s="3"/>
      <c r="P18" s="3"/>
      <c r="Q18" s="3"/>
      <c r="R18" s="3"/>
      <c r="S18" s="3"/>
      <c r="T18" s="3"/>
      <c r="U18" s="3"/>
      <c r="V18" s="3"/>
      <c r="W18" s="3"/>
      <c r="X18" s="3"/>
      <c r="Y18" s="3"/>
      <c r="Z18" s="3"/>
    </row>
    <row r="19" spans="1:26">
      <c r="A19" s="49">
        <v>16</v>
      </c>
      <c r="B19" s="50">
        <f t="shared" si="2"/>
        <v>186392.85254530614</v>
      </c>
      <c r="C19" s="50">
        <f t="shared" si="0"/>
        <v>3727.8570509061228</v>
      </c>
      <c r="D19" s="50">
        <f t="shared" si="1"/>
        <v>190120.70959621225</v>
      </c>
      <c r="E19" s="3"/>
      <c r="F19" s="3"/>
      <c r="G19" s="3"/>
      <c r="H19" s="3"/>
      <c r="I19" s="3"/>
      <c r="J19" s="3"/>
      <c r="K19" s="3"/>
      <c r="L19" s="3"/>
      <c r="M19" s="3"/>
      <c r="N19" s="3"/>
      <c r="O19" s="3"/>
      <c r="P19" s="3"/>
      <c r="Q19" s="3"/>
      <c r="R19" s="3"/>
      <c r="S19" s="3"/>
      <c r="T19" s="3"/>
      <c r="U19" s="3"/>
      <c r="V19" s="3"/>
      <c r="W19" s="3"/>
      <c r="X19" s="3"/>
      <c r="Y19" s="3"/>
      <c r="Z19" s="3"/>
    </row>
    <row r="20" spans="1:26">
      <c r="A20" s="49">
        <v>17</v>
      </c>
      <c r="B20" s="50">
        <f t="shared" si="2"/>
        <v>200120.70959621225</v>
      </c>
      <c r="C20" s="50">
        <f t="shared" si="0"/>
        <v>4002.4141919242452</v>
      </c>
      <c r="D20" s="50">
        <f t="shared" si="1"/>
        <v>204123.12378813649</v>
      </c>
      <c r="E20" s="3"/>
      <c r="F20" s="3"/>
      <c r="G20" s="3"/>
      <c r="H20" s="3"/>
      <c r="I20" s="3"/>
      <c r="J20" s="3"/>
      <c r="K20" s="3"/>
      <c r="L20" s="3"/>
      <c r="M20" s="3"/>
      <c r="N20" s="3"/>
      <c r="O20" s="3"/>
      <c r="P20" s="3"/>
      <c r="Q20" s="3"/>
      <c r="R20" s="3"/>
      <c r="S20" s="3"/>
      <c r="T20" s="3"/>
      <c r="U20" s="3"/>
      <c r="V20" s="3"/>
      <c r="W20" s="3"/>
      <c r="X20" s="3"/>
      <c r="Y20" s="3"/>
      <c r="Z20" s="3"/>
    </row>
    <row r="21" spans="1:26" ht="15.75" customHeight="1">
      <c r="A21" s="49">
        <v>18</v>
      </c>
      <c r="B21" s="50">
        <f t="shared" si="2"/>
        <v>214123.12378813649</v>
      </c>
      <c r="C21" s="50">
        <f t="shared" si="0"/>
        <v>4282.4624757627298</v>
      </c>
      <c r="D21" s="50">
        <f t="shared" si="1"/>
        <v>218405.58626389923</v>
      </c>
      <c r="E21" s="3"/>
      <c r="F21" s="3"/>
      <c r="G21" s="3"/>
      <c r="H21" s="3"/>
      <c r="I21" s="3"/>
      <c r="J21" s="3"/>
      <c r="K21" s="3"/>
      <c r="L21" s="3"/>
      <c r="M21" s="3"/>
      <c r="N21" s="3"/>
      <c r="O21" s="3"/>
      <c r="P21" s="3"/>
      <c r="Q21" s="3"/>
      <c r="R21" s="3"/>
      <c r="S21" s="3"/>
      <c r="T21" s="3"/>
      <c r="U21" s="3"/>
      <c r="V21" s="3"/>
      <c r="W21" s="3"/>
      <c r="X21" s="3"/>
      <c r="Y21" s="3"/>
      <c r="Z21" s="3"/>
    </row>
    <row r="22" spans="1:26" ht="15.75" customHeight="1">
      <c r="A22" s="49">
        <v>19</v>
      </c>
      <c r="B22" s="50">
        <f t="shared" si="2"/>
        <v>228405.58626389923</v>
      </c>
      <c r="C22" s="50">
        <f t="shared" si="0"/>
        <v>4568.111725277985</v>
      </c>
      <c r="D22" s="50">
        <f t="shared" si="1"/>
        <v>232973.69798917722</v>
      </c>
      <c r="E22" s="3"/>
      <c r="F22" s="3"/>
      <c r="G22" s="3"/>
      <c r="H22" s="3"/>
      <c r="I22" s="3"/>
      <c r="J22" s="3"/>
      <c r="K22" s="3"/>
      <c r="L22" s="3"/>
      <c r="M22" s="3"/>
      <c r="N22" s="3"/>
      <c r="O22" s="3"/>
      <c r="P22" s="3"/>
      <c r="Q22" s="3"/>
      <c r="R22" s="3"/>
      <c r="S22" s="3"/>
      <c r="T22" s="3"/>
      <c r="U22" s="3"/>
      <c r="V22" s="3"/>
      <c r="W22" s="3"/>
      <c r="X22" s="3"/>
      <c r="Y22" s="3"/>
      <c r="Z22" s="3"/>
    </row>
    <row r="23" spans="1:26" ht="15.75" customHeight="1">
      <c r="A23" s="49">
        <v>20</v>
      </c>
      <c r="B23" s="50">
        <f t="shared" si="2"/>
        <v>242973.69798917722</v>
      </c>
      <c r="C23" s="50">
        <f t="shared" si="0"/>
        <v>4859.4739597835442</v>
      </c>
      <c r="D23" s="50">
        <f t="shared" si="1"/>
        <v>247833.17194896078</v>
      </c>
      <c r="E23" s="3"/>
      <c r="F23" s="3"/>
      <c r="G23" s="3"/>
      <c r="H23" s="3"/>
      <c r="I23" s="3"/>
      <c r="J23" s="3"/>
      <c r="K23" s="3"/>
      <c r="L23" s="3"/>
      <c r="M23" s="3"/>
      <c r="N23" s="3"/>
      <c r="O23" s="3"/>
      <c r="P23" s="3"/>
      <c r="Q23" s="3"/>
      <c r="R23" s="3"/>
      <c r="S23" s="3"/>
      <c r="T23" s="3"/>
      <c r="U23" s="3"/>
      <c r="V23" s="3"/>
      <c r="W23" s="3"/>
      <c r="X23" s="3"/>
      <c r="Y23" s="3"/>
      <c r="Z23" s="3"/>
    </row>
    <row r="24" spans="1:26" ht="15.75" customHeight="1">
      <c r="A24" s="49">
        <v>21</v>
      </c>
      <c r="B24" s="50">
        <f t="shared" si="2"/>
        <v>257833.17194896078</v>
      </c>
      <c r="C24" s="50">
        <f t="shared" si="0"/>
        <v>5156.6634389792152</v>
      </c>
      <c r="D24" s="50">
        <f t="shared" si="1"/>
        <v>262989.83538793999</v>
      </c>
      <c r="E24" s="3"/>
      <c r="F24" s="3"/>
      <c r="G24" s="3"/>
      <c r="H24" s="3"/>
      <c r="I24" s="3"/>
      <c r="J24" s="3"/>
      <c r="K24" s="3"/>
      <c r="L24" s="3"/>
      <c r="M24" s="3"/>
      <c r="N24" s="3"/>
      <c r="O24" s="3"/>
      <c r="P24" s="3"/>
      <c r="Q24" s="3"/>
      <c r="R24" s="3"/>
      <c r="S24" s="3"/>
      <c r="T24" s="3"/>
      <c r="U24" s="3"/>
      <c r="V24" s="3"/>
      <c r="W24" s="3"/>
      <c r="X24" s="3"/>
      <c r="Y24" s="3"/>
      <c r="Z24" s="3"/>
    </row>
    <row r="25" spans="1:26" ht="15.75" customHeight="1">
      <c r="A25" s="49">
        <v>22</v>
      </c>
      <c r="B25" s="50">
        <f t="shared" si="2"/>
        <v>272989.83538793999</v>
      </c>
      <c r="C25" s="50">
        <f t="shared" si="0"/>
        <v>5459.7967077588</v>
      </c>
      <c r="D25" s="50">
        <f t="shared" si="1"/>
        <v>278449.63209569879</v>
      </c>
      <c r="E25" s="3"/>
      <c r="F25" s="3"/>
      <c r="G25" s="3"/>
      <c r="H25" s="3"/>
      <c r="I25" s="3"/>
      <c r="J25" s="3"/>
      <c r="K25" s="3"/>
      <c r="L25" s="3"/>
      <c r="M25" s="3"/>
      <c r="N25" s="3"/>
      <c r="O25" s="3"/>
      <c r="P25" s="3"/>
      <c r="Q25" s="3"/>
      <c r="R25" s="3"/>
      <c r="S25" s="3"/>
      <c r="T25" s="3"/>
      <c r="U25" s="3"/>
      <c r="V25" s="3"/>
      <c r="W25" s="3"/>
      <c r="X25" s="3"/>
      <c r="Y25" s="3"/>
      <c r="Z25" s="3"/>
    </row>
    <row r="26" spans="1:26" ht="15.75" customHeight="1">
      <c r="A26" s="49">
        <v>23</v>
      </c>
      <c r="B26" s="50">
        <f t="shared" si="2"/>
        <v>288449.63209569879</v>
      </c>
      <c r="C26" s="50">
        <f t="shared" si="0"/>
        <v>5768.9926419139756</v>
      </c>
      <c r="D26" s="50">
        <f t="shared" si="1"/>
        <v>294218.62473761279</v>
      </c>
      <c r="E26" s="3"/>
      <c r="F26" s="3"/>
      <c r="G26" s="3"/>
      <c r="H26" s="3"/>
      <c r="I26" s="3"/>
      <c r="J26" s="3"/>
      <c r="K26" s="3"/>
      <c r="L26" s="3"/>
      <c r="M26" s="3"/>
      <c r="N26" s="3"/>
      <c r="O26" s="3"/>
      <c r="P26" s="3"/>
      <c r="Q26" s="3"/>
      <c r="R26" s="3"/>
      <c r="S26" s="3"/>
      <c r="T26" s="3"/>
      <c r="U26" s="3"/>
      <c r="V26" s="3"/>
      <c r="W26" s="3"/>
      <c r="X26" s="3"/>
      <c r="Y26" s="3"/>
      <c r="Z26" s="3"/>
    </row>
    <row r="27" spans="1:26" ht="15.75" customHeight="1">
      <c r="A27" s="49">
        <v>24</v>
      </c>
      <c r="B27" s="50">
        <f t="shared" si="2"/>
        <v>304218.62473761279</v>
      </c>
      <c r="C27" s="50">
        <f t="shared" si="0"/>
        <v>6084.372494752256</v>
      </c>
      <c r="D27" s="50">
        <f t="shared" si="1"/>
        <v>310302.99723236501</v>
      </c>
      <c r="E27" s="3"/>
      <c r="F27" s="3"/>
      <c r="G27" s="3"/>
      <c r="H27" s="3"/>
      <c r="I27" s="3"/>
      <c r="J27" s="3"/>
      <c r="K27" s="3"/>
      <c r="L27" s="3"/>
      <c r="M27" s="3"/>
      <c r="N27" s="3"/>
      <c r="O27" s="3"/>
      <c r="P27" s="3"/>
      <c r="Q27" s="3"/>
      <c r="R27" s="3"/>
      <c r="S27" s="3"/>
      <c r="T27" s="3"/>
      <c r="U27" s="3"/>
      <c r="V27" s="3"/>
      <c r="W27" s="3"/>
      <c r="X27" s="3"/>
      <c r="Y27" s="3"/>
      <c r="Z27" s="3"/>
    </row>
    <row r="28" spans="1:26" ht="15.75" customHeight="1">
      <c r="A28" s="49">
        <v>25</v>
      </c>
      <c r="B28" s="50">
        <f t="shared" si="2"/>
        <v>320302.99723236501</v>
      </c>
      <c r="C28" s="50">
        <f t="shared" si="0"/>
        <v>6406.0599446473007</v>
      </c>
      <c r="D28" s="50">
        <f t="shared" si="1"/>
        <v>326709.05717701232</v>
      </c>
      <c r="E28" s="3"/>
      <c r="F28" s="3"/>
      <c r="G28" s="3"/>
      <c r="H28" s="3"/>
      <c r="I28" s="3"/>
      <c r="J28" s="3"/>
      <c r="K28" s="3"/>
      <c r="L28" s="3"/>
      <c r="M28" s="3"/>
      <c r="N28" s="3"/>
      <c r="O28" s="3"/>
      <c r="P28" s="3"/>
      <c r="Q28" s="3"/>
      <c r="R28" s="3"/>
      <c r="S28" s="3"/>
      <c r="T28" s="3"/>
      <c r="U28" s="3"/>
      <c r="V28" s="3"/>
      <c r="W28" s="3"/>
      <c r="X28" s="3"/>
      <c r="Y28" s="3"/>
      <c r="Z28" s="3"/>
    </row>
    <row r="29" spans="1:26" ht="15.75" customHeight="1">
      <c r="A29" s="49">
        <v>26</v>
      </c>
      <c r="B29" s="50">
        <f t="shared" si="2"/>
        <v>336709.05717701232</v>
      </c>
      <c r="C29" s="50">
        <f t="shared" si="0"/>
        <v>6734.1811435402469</v>
      </c>
      <c r="D29" s="50">
        <f t="shared" si="1"/>
        <v>343443.23832055257</v>
      </c>
      <c r="E29" s="3"/>
      <c r="F29" s="3"/>
      <c r="G29" s="3"/>
      <c r="H29" s="3"/>
      <c r="I29" s="3"/>
      <c r="J29" s="3"/>
      <c r="K29" s="3"/>
      <c r="L29" s="3"/>
      <c r="M29" s="3"/>
      <c r="N29" s="3"/>
      <c r="O29" s="3"/>
      <c r="P29" s="3"/>
      <c r="Q29" s="3"/>
      <c r="R29" s="3"/>
      <c r="S29" s="3"/>
      <c r="T29" s="3"/>
      <c r="U29" s="3"/>
      <c r="V29" s="3"/>
      <c r="W29" s="3"/>
      <c r="X29" s="3"/>
      <c r="Y29" s="3"/>
      <c r="Z29" s="3"/>
    </row>
    <row r="30" spans="1:26" ht="15.75" customHeight="1">
      <c r="A30" s="49">
        <v>27</v>
      </c>
      <c r="B30" s="50">
        <f t="shared" si="2"/>
        <v>353443.23832055257</v>
      </c>
      <c r="C30" s="50">
        <f t="shared" si="0"/>
        <v>7068.8647664110513</v>
      </c>
      <c r="D30" s="50">
        <f t="shared" si="1"/>
        <v>360512.10308696365</v>
      </c>
      <c r="E30" s="3"/>
      <c r="F30" s="3"/>
      <c r="G30" s="3"/>
      <c r="H30" s="3"/>
      <c r="I30" s="3"/>
      <c r="J30" s="3"/>
      <c r="K30" s="3"/>
      <c r="L30" s="3"/>
      <c r="M30" s="3"/>
      <c r="N30" s="3"/>
      <c r="O30" s="3"/>
      <c r="P30" s="3"/>
      <c r="Q30" s="3"/>
      <c r="R30" s="3"/>
      <c r="S30" s="3"/>
      <c r="T30" s="3"/>
      <c r="U30" s="3"/>
      <c r="V30" s="3"/>
      <c r="W30" s="3"/>
      <c r="X30" s="3"/>
      <c r="Y30" s="3"/>
      <c r="Z30" s="3"/>
    </row>
    <row r="31" spans="1:26" ht="15.75" customHeight="1">
      <c r="A31" s="49">
        <v>28</v>
      </c>
      <c r="B31" s="50">
        <f t="shared" si="2"/>
        <v>370512.10308696365</v>
      </c>
      <c r="C31" s="50">
        <f t="shared" si="0"/>
        <v>7410.2420617392727</v>
      </c>
      <c r="D31" s="50">
        <f t="shared" si="1"/>
        <v>377922.34514870291</v>
      </c>
      <c r="E31" s="3"/>
      <c r="F31" s="3"/>
      <c r="G31" s="3"/>
      <c r="H31" s="3"/>
      <c r="I31" s="3"/>
      <c r="J31" s="3"/>
      <c r="K31" s="3"/>
      <c r="L31" s="3"/>
      <c r="M31" s="3"/>
      <c r="N31" s="3"/>
      <c r="O31" s="3"/>
      <c r="P31" s="3"/>
      <c r="Q31" s="3"/>
      <c r="R31" s="3"/>
      <c r="S31" s="3"/>
      <c r="T31" s="3"/>
      <c r="U31" s="3"/>
      <c r="V31" s="3"/>
      <c r="W31" s="3"/>
      <c r="X31" s="3"/>
      <c r="Y31" s="3"/>
      <c r="Z31" s="3"/>
    </row>
    <row r="32" spans="1:26" ht="15.75" customHeight="1">
      <c r="A32" s="49">
        <v>29</v>
      </c>
      <c r="B32" s="50">
        <f t="shared" si="2"/>
        <v>387922.34514870291</v>
      </c>
      <c r="C32" s="50">
        <f t="shared" si="0"/>
        <v>7758.4469029740585</v>
      </c>
      <c r="D32" s="50">
        <f t="shared" si="1"/>
        <v>395680.79205167695</v>
      </c>
      <c r="E32" s="3"/>
      <c r="F32" s="3"/>
      <c r="G32" s="3"/>
      <c r="H32" s="3"/>
      <c r="I32" s="3"/>
      <c r="J32" s="3"/>
      <c r="K32" s="3"/>
      <c r="L32" s="3"/>
      <c r="M32" s="3"/>
      <c r="N32" s="3"/>
      <c r="O32" s="3"/>
      <c r="P32" s="3"/>
      <c r="Q32" s="3"/>
      <c r="R32" s="3"/>
      <c r="S32" s="3"/>
      <c r="T32" s="3"/>
      <c r="U32" s="3"/>
      <c r="V32" s="3"/>
      <c r="W32" s="3"/>
      <c r="X32" s="3"/>
      <c r="Y32" s="3"/>
      <c r="Z32" s="3"/>
    </row>
    <row r="33" spans="1:26" ht="15.75" customHeight="1">
      <c r="A33" s="49">
        <v>30</v>
      </c>
      <c r="B33" s="50">
        <f t="shared" si="2"/>
        <v>405680.79205167695</v>
      </c>
      <c r="C33" s="50">
        <f t="shared" si="0"/>
        <v>8113.6158410335393</v>
      </c>
      <c r="D33" s="50">
        <f t="shared" si="1"/>
        <v>413794.40789271047</v>
      </c>
      <c r="E33" s="3"/>
      <c r="F33" s="3"/>
      <c r="G33" s="3"/>
      <c r="H33" s="3"/>
      <c r="I33" s="3"/>
      <c r="J33" s="3"/>
      <c r="K33" s="3"/>
      <c r="L33" s="3"/>
      <c r="M33" s="3"/>
      <c r="N33" s="3"/>
      <c r="O33" s="3"/>
      <c r="P33" s="3"/>
      <c r="Q33" s="3"/>
      <c r="R33" s="3"/>
      <c r="S33" s="3"/>
      <c r="T33" s="3"/>
      <c r="U33" s="3"/>
      <c r="V33" s="3"/>
      <c r="W33" s="3"/>
      <c r="X33" s="3"/>
      <c r="Y33" s="3"/>
      <c r="Z33" s="3"/>
    </row>
    <row r="34" spans="1:26" ht="15.75" customHeight="1">
      <c r="A34" s="49">
        <v>31</v>
      </c>
      <c r="B34" s="50">
        <f t="shared" si="2"/>
        <v>423794.40789271047</v>
      </c>
      <c r="C34" s="50">
        <f t="shared" si="0"/>
        <v>8475.8881578542096</v>
      </c>
      <c r="D34" s="50">
        <f t="shared" si="1"/>
        <v>432270.29605056468</v>
      </c>
      <c r="E34" s="3"/>
      <c r="F34" s="3"/>
      <c r="G34" s="3"/>
      <c r="H34" s="3"/>
      <c r="I34" s="3"/>
      <c r="J34" s="3"/>
      <c r="K34" s="3"/>
      <c r="L34" s="3"/>
      <c r="M34" s="3"/>
      <c r="N34" s="3"/>
      <c r="O34" s="3"/>
      <c r="P34" s="3"/>
      <c r="Q34" s="3"/>
      <c r="R34" s="3"/>
      <c r="S34" s="3"/>
      <c r="T34" s="3"/>
      <c r="U34" s="3"/>
      <c r="V34" s="3"/>
      <c r="W34" s="3"/>
      <c r="X34" s="3"/>
      <c r="Y34" s="3"/>
      <c r="Z34" s="3"/>
    </row>
    <row r="35" spans="1:26" ht="15.75" customHeight="1">
      <c r="A35" s="49">
        <v>32</v>
      </c>
      <c r="B35" s="50">
        <f t="shared" si="2"/>
        <v>442270.29605056468</v>
      </c>
      <c r="C35" s="50">
        <f t="shared" si="0"/>
        <v>8845.4059210112937</v>
      </c>
      <c r="D35" s="50">
        <f t="shared" si="1"/>
        <v>451115.70197157597</v>
      </c>
      <c r="E35" s="3"/>
      <c r="F35" s="3"/>
      <c r="G35" s="3"/>
      <c r="H35" s="3"/>
      <c r="I35" s="3"/>
      <c r="J35" s="3"/>
      <c r="K35" s="3"/>
      <c r="L35" s="3"/>
      <c r="M35" s="3"/>
      <c r="N35" s="3"/>
      <c r="O35" s="3"/>
      <c r="P35" s="3"/>
      <c r="Q35" s="3"/>
      <c r="R35" s="3"/>
      <c r="S35" s="3"/>
      <c r="T35" s="3"/>
      <c r="U35" s="3"/>
      <c r="V35" s="3"/>
      <c r="W35" s="3"/>
      <c r="X35" s="3"/>
      <c r="Y35" s="3"/>
      <c r="Z35" s="3"/>
    </row>
    <row r="36" spans="1:26" ht="15.75" customHeight="1">
      <c r="A36" s="49">
        <v>33</v>
      </c>
      <c r="B36" s="50">
        <f t="shared" si="2"/>
        <v>461115.70197157597</v>
      </c>
      <c r="C36" s="50">
        <f t="shared" si="0"/>
        <v>9222.3140394315196</v>
      </c>
      <c r="D36" s="50">
        <f t="shared" si="1"/>
        <v>470338.01601100748</v>
      </c>
      <c r="E36" s="3"/>
      <c r="F36" s="3"/>
      <c r="G36" s="3"/>
      <c r="H36" s="3"/>
      <c r="I36" s="3"/>
      <c r="J36" s="3"/>
      <c r="K36" s="3"/>
      <c r="L36" s="3"/>
      <c r="M36" s="3"/>
      <c r="N36" s="3"/>
      <c r="O36" s="3"/>
      <c r="P36" s="3"/>
      <c r="Q36" s="3"/>
      <c r="R36" s="3"/>
      <c r="S36" s="3"/>
      <c r="T36" s="3"/>
      <c r="U36" s="3"/>
      <c r="V36" s="3"/>
      <c r="W36" s="3"/>
      <c r="X36" s="3"/>
      <c r="Y36" s="3"/>
      <c r="Z36" s="3"/>
    </row>
    <row r="37" spans="1:26" ht="15.75" customHeight="1">
      <c r="A37" s="49">
        <v>34</v>
      </c>
      <c r="B37" s="50">
        <f t="shared" si="2"/>
        <v>480338.01601100748</v>
      </c>
      <c r="C37" s="50">
        <f t="shared" si="0"/>
        <v>9606.7603202201499</v>
      </c>
      <c r="D37" s="50">
        <f t="shared" si="1"/>
        <v>489944.77633122762</v>
      </c>
      <c r="E37" s="3"/>
      <c r="F37" s="3"/>
      <c r="G37" s="3"/>
      <c r="H37" s="3"/>
      <c r="I37" s="3"/>
      <c r="J37" s="3"/>
      <c r="K37" s="3"/>
      <c r="L37" s="3"/>
      <c r="M37" s="3"/>
      <c r="N37" s="3"/>
      <c r="O37" s="3"/>
      <c r="P37" s="3"/>
      <c r="Q37" s="3"/>
      <c r="R37" s="3"/>
      <c r="S37" s="3"/>
      <c r="T37" s="3"/>
      <c r="U37" s="3"/>
      <c r="V37" s="3"/>
      <c r="W37" s="3"/>
      <c r="X37" s="3"/>
      <c r="Y37" s="3"/>
      <c r="Z37" s="3"/>
    </row>
    <row r="38" spans="1:26" ht="15.75" customHeight="1">
      <c r="A38" s="49">
        <v>35</v>
      </c>
      <c r="B38" s="50">
        <f t="shared" si="2"/>
        <v>499944.77633122762</v>
      </c>
      <c r="C38" s="50">
        <f t="shared" si="0"/>
        <v>9998.8955266245521</v>
      </c>
      <c r="D38" s="50">
        <f t="shared" si="1"/>
        <v>509943.6718578522</v>
      </c>
      <c r="E38" s="3"/>
      <c r="F38" s="3"/>
      <c r="G38" s="3"/>
      <c r="H38" s="3"/>
      <c r="I38" s="3"/>
      <c r="J38" s="3"/>
      <c r="K38" s="3"/>
      <c r="L38" s="3"/>
      <c r="M38" s="3"/>
      <c r="N38" s="3"/>
      <c r="O38" s="3"/>
      <c r="P38" s="3"/>
      <c r="Q38" s="3"/>
      <c r="R38" s="3"/>
      <c r="S38" s="3"/>
      <c r="T38" s="3"/>
      <c r="U38" s="3"/>
      <c r="V38" s="3"/>
      <c r="W38" s="3"/>
      <c r="X38" s="3"/>
      <c r="Y38" s="3"/>
      <c r="Z38" s="3"/>
    </row>
    <row r="39" spans="1:26" ht="15.75" customHeight="1">
      <c r="A39" s="49">
        <v>36</v>
      </c>
      <c r="B39" s="50">
        <f t="shared" si="2"/>
        <v>519943.6718578522</v>
      </c>
      <c r="C39" s="50">
        <f t="shared" si="0"/>
        <v>10398.873437157044</v>
      </c>
      <c r="D39" s="50">
        <f t="shared" si="1"/>
        <v>530342.54529500927</v>
      </c>
      <c r="E39" s="3"/>
      <c r="F39" s="3"/>
      <c r="G39" s="3"/>
      <c r="H39" s="3"/>
      <c r="I39" s="3"/>
      <c r="J39" s="3"/>
      <c r="K39" s="3"/>
      <c r="L39" s="3"/>
      <c r="M39" s="3"/>
      <c r="N39" s="3"/>
      <c r="O39" s="3"/>
      <c r="P39" s="3"/>
      <c r="Q39" s="3"/>
      <c r="R39" s="3"/>
      <c r="S39" s="3"/>
      <c r="T39" s="3"/>
      <c r="U39" s="3"/>
      <c r="V39" s="3"/>
      <c r="W39" s="3"/>
      <c r="X39" s="3"/>
      <c r="Y39" s="3"/>
      <c r="Z39" s="3"/>
    </row>
    <row r="40" spans="1:26" ht="15.75" customHeight="1">
      <c r="A40" s="49">
        <v>37</v>
      </c>
      <c r="B40" s="50">
        <f t="shared" si="2"/>
        <v>540342.54529500927</v>
      </c>
      <c r="C40" s="50">
        <f t="shared" si="0"/>
        <v>10806.850905900186</v>
      </c>
      <c r="D40" s="50">
        <f t="shared" si="1"/>
        <v>551149.39620090951</v>
      </c>
      <c r="E40" s="3"/>
      <c r="F40" s="3"/>
      <c r="G40" s="3"/>
      <c r="H40" s="3"/>
      <c r="I40" s="3"/>
      <c r="J40" s="3"/>
      <c r="K40" s="3"/>
      <c r="L40" s="3"/>
      <c r="M40" s="3"/>
      <c r="N40" s="3"/>
      <c r="O40" s="3"/>
      <c r="P40" s="3"/>
      <c r="Q40" s="3"/>
      <c r="R40" s="3"/>
      <c r="S40" s="3"/>
      <c r="T40" s="3"/>
      <c r="U40" s="3"/>
      <c r="V40" s="3"/>
      <c r="W40" s="3"/>
      <c r="X40" s="3"/>
      <c r="Y40" s="3"/>
      <c r="Z40" s="3"/>
    </row>
    <row r="41" spans="1:26" ht="15.75" customHeight="1">
      <c r="A41" s="49">
        <v>38</v>
      </c>
      <c r="B41" s="50">
        <f t="shared" si="2"/>
        <v>561149.39620090951</v>
      </c>
      <c r="C41" s="50">
        <f t="shared" si="0"/>
        <v>11222.987924018191</v>
      </c>
      <c r="D41" s="50">
        <f t="shared" si="1"/>
        <v>572372.38412492769</v>
      </c>
      <c r="E41" s="3"/>
      <c r="F41" s="3"/>
      <c r="G41" s="3"/>
      <c r="H41" s="3"/>
      <c r="I41" s="3"/>
      <c r="J41" s="3"/>
      <c r="K41" s="3"/>
      <c r="L41" s="3"/>
      <c r="M41" s="3"/>
      <c r="N41" s="3"/>
      <c r="O41" s="3"/>
      <c r="P41" s="3"/>
      <c r="Q41" s="3"/>
      <c r="R41" s="3"/>
      <c r="S41" s="3"/>
      <c r="T41" s="3"/>
      <c r="U41" s="3"/>
      <c r="V41" s="3"/>
      <c r="W41" s="3"/>
      <c r="X41" s="3"/>
      <c r="Y41" s="3"/>
      <c r="Z41" s="3"/>
    </row>
    <row r="42" spans="1:26" ht="15.75" customHeight="1">
      <c r="A42" s="49">
        <v>39</v>
      </c>
      <c r="B42" s="50">
        <f t="shared" si="2"/>
        <v>582372.38412492769</v>
      </c>
      <c r="C42" s="50">
        <f t="shared" si="0"/>
        <v>11647.447682498554</v>
      </c>
      <c r="D42" s="50">
        <f t="shared" si="1"/>
        <v>594019.83180742629</v>
      </c>
      <c r="E42" s="3"/>
      <c r="F42" s="3"/>
      <c r="G42" s="3"/>
      <c r="H42" s="3"/>
      <c r="I42" s="3"/>
      <c r="J42" s="3"/>
      <c r="K42" s="3"/>
      <c r="L42" s="3"/>
      <c r="M42" s="3"/>
      <c r="N42" s="3"/>
      <c r="O42" s="3"/>
      <c r="P42" s="3"/>
      <c r="Q42" s="3"/>
      <c r="R42" s="3"/>
      <c r="S42" s="3"/>
      <c r="T42" s="3"/>
      <c r="U42" s="3"/>
      <c r="V42" s="3"/>
      <c r="W42" s="3"/>
      <c r="X42" s="3"/>
      <c r="Y42" s="3"/>
      <c r="Z42" s="3"/>
    </row>
    <row r="43" spans="1:26" ht="15.75" customHeight="1">
      <c r="A43" s="49">
        <v>40</v>
      </c>
      <c r="B43" s="50">
        <f t="shared" si="2"/>
        <v>604019.83180742629</v>
      </c>
      <c r="C43" s="50">
        <f t="shared" si="0"/>
        <v>12080.396636148525</v>
      </c>
      <c r="D43" s="50">
        <f t="shared" si="1"/>
        <v>616100.22844357486</v>
      </c>
      <c r="E43" s="3"/>
      <c r="F43" s="3"/>
      <c r="G43" s="3"/>
      <c r="H43" s="3"/>
      <c r="I43" s="3"/>
      <c r="J43" s="3"/>
      <c r="K43" s="3"/>
      <c r="L43" s="3"/>
      <c r="M43" s="3"/>
      <c r="N43" s="3"/>
      <c r="O43" s="3"/>
      <c r="P43" s="3"/>
      <c r="Q43" s="3"/>
      <c r="R43" s="3"/>
      <c r="S43" s="3"/>
      <c r="T43" s="3"/>
      <c r="U43" s="3"/>
      <c r="V43" s="3"/>
      <c r="W43" s="3"/>
      <c r="X43" s="3"/>
      <c r="Y43" s="3"/>
      <c r="Z43" s="3"/>
    </row>
    <row r="44" spans="1:26" ht="15.75" customHeight="1">
      <c r="A44" s="49">
        <v>41</v>
      </c>
      <c r="B44" s="50">
        <f t="shared" si="2"/>
        <v>626100.22844357486</v>
      </c>
      <c r="C44" s="50">
        <f t="shared" si="0"/>
        <v>12522.004568871498</v>
      </c>
      <c r="D44" s="50">
        <f t="shared" si="1"/>
        <v>638622.23301244632</v>
      </c>
      <c r="E44" s="3"/>
      <c r="F44" s="3"/>
      <c r="G44" s="3"/>
      <c r="H44" s="3"/>
      <c r="I44" s="3"/>
      <c r="J44" s="3"/>
      <c r="K44" s="3"/>
      <c r="L44" s="3"/>
      <c r="M44" s="3"/>
      <c r="N44" s="3"/>
      <c r="O44" s="3"/>
      <c r="P44" s="3"/>
      <c r="Q44" s="3"/>
      <c r="R44" s="3"/>
      <c r="S44" s="3"/>
      <c r="T44" s="3"/>
      <c r="U44" s="3"/>
      <c r="V44" s="3"/>
      <c r="W44" s="3"/>
      <c r="X44" s="3"/>
      <c r="Y44" s="3"/>
      <c r="Z44" s="3"/>
    </row>
    <row r="45" spans="1:26" ht="15.75" customHeight="1">
      <c r="A45" s="49">
        <v>42</v>
      </c>
      <c r="B45" s="50">
        <f t="shared" si="2"/>
        <v>648622.23301244632</v>
      </c>
      <c r="C45" s="50">
        <f t="shared" si="0"/>
        <v>12972.444660248926</v>
      </c>
      <c r="D45" s="50">
        <f t="shared" si="1"/>
        <v>661594.67767269525</v>
      </c>
      <c r="E45" s="3"/>
      <c r="F45" s="3"/>
      <c r="G45" s="3"/>
      <c r="H45" s="3"/>
      <c r="I45" s="3"/>
      <c r="J45" s="3"/>
      <c r="K45" s="3"/>
      <c r="L45" s="3"/>
      <c r="M45" s="3"/>
      <c r="N45" s="3"/>
      <c r="O45" s="3"/>
      <c r="P45" s="3"/>
      <c r="Q45" s="3"/>
      <c r="R45" s="3"/>
      <c r="S45" s="3"/>
      <c r="T45" s="3"/>
      <c r="U45" s="3"/>
      <c r="V45" s="3"/>
      <c r="W45" s="3"/>
      <c r="X45" s="3"/>
      <c r="Y45" s="3"/>
      <c r="Z45" s="3"/>
    </row>
    <row r="46" spans="1:26" ht="15.75" customHeight="1">
      <c r="A46" s="49">
        <v>43</v>
      </c>
      <c r="B46" s="50">
        <f t="shared" si="2"/>
        <v>671594.67767269525</v>
      </c>
      <c r="C46" s="50">
        <f t="shared" si="0"/>
        <v>13431.893553453905</v>
      </c>
      <c r="D46" s="50">
        <f t="shared" si="1"/>
        <v>685026.5712261491</v>
      </c>
      <c r="E46" s="3"/>
      <c r="F46" s="3"/>
      <c r="G46" s="3"/>
      <c r="H46" s="3"/>
      <c r="I46" s="3"/>
      <c r="J46" s="3"/>
      <c r="K46" s="3"/>
      <c r="L46" s="3"/>
      <c r="M46" s="3"/>
      <c r="N46" s="3"/>
      <c r="O46" s="3"/>
      <c r="P46" s="3"/>
      <c r="Q46" s="3"/>
      <c r="R46" s="3"/>
      <c r="S46" s="3"/>
      <c r="T46" s="3"/>
      <c r="U46" s="3"/>
      <c r="V46" s="3"/>
      <c r="W46" s="3"/>
      <c r="X46" s="3"/>
      <c r="Y46" s="3"/>
      <c r="Z46" s="3"/>
    </row>
    <row r="47" spans="1:26" ht="15.75" customHeight="1">
      <c r="A47" s="49">
        <v>44</v>
      </c>
      <c r="B47" s="50">
        <f t="shared" si="2"/>
        <v>695026.5712261491</v>
      </c>
      <c r="C47" s="50">
        <f t="shared" si="0"/>
        <v>13900.531424522982</v>
      </c>
      <c r="D47" s="50">
        <f t="shared" si="1"/>
        <v>708927.10265067208</v>
      </c>
      <c r="E47" s="3"/>
      <c r="F47" s="3"/>
      <c r="G47" s="3"/>
      <c r="H47" s="3"/>
      <c r="I47" s="3"/>
      <c r="J47" s="3"/>
      <c r="K47" s="3"/>
      <c r="L47" s="3"/>
      <c r="M47" s="3"/>
      <c r="N47" s="3"/>
      <c r="O47" s="3"/>
      <c r="P47" s="3"/>
      <c r="Q47" s="3"/>
      <c r="R47" s="3"/>
      <c r="S47" s="3"/>
      <c r="T47" s="3"/>
      <c r="U47" s="3"/>
      <c r="V47" s="3"/>
      <c r="W47" s="3"/>
      <c r="X47" s="3"/>
      <c r="Y47" s="3"/>
      <c r="Z47" s="3"/>
    </row>
    <row r="48" spans="1:26" ht="15.75" customHeight="1">
      <c r="A48" s="49">
        <v>45</v>
      </c>
      <c r="B48" s="50">
        <f t="shared" si="2"/>
        <v>718927.10265067208</v>
      </c>
      <c r="C48" s="50">
        <f t="shared" si="0"/>
        <v>14378.542053013442</v>
      </c>
      <c r="D48" s="50">
        <f t="shared" si="1"/>
        <v>733305.64470368554</v>
      </c>
      <c r="E48" s="3"/>
      <c r="F48" s="3"/>
      <c r="G48" s="3"/>
      <c r="H48" s="3"/>
      <c r="I48" s="3"/>
      <c r="J48" s="3"/>
      <c r="K48" s="3"/>
      <c r="L48" s="3"/>
      <c r="M48" s="3"/>
      <c r="N48" s="3"/>
      <c r="O48" s="3"/>
      <c r="P48" s="3"/>
      <c r="Q48" s="3"/>
      <c r="R48" s="3"/>
      <c r="S48" s="3"/>
      <c r="T48" s="3"/>
      <c r="U48" s="3"/>
      <c r="V48" s="3"/>
      <c r="W48" s="3"/>
      <c r="X48" s="3"/>
      <c r="Y48" s="3"/>
      <c r="Z48" s="3"/>
    </row>
    <row r="49" spans="1:26" ht="15.75" customHeight="1">
      <c r="A49" s="49">
        <v>46</v>
      </c>
      <c r="B49" s="50">
        <f t="shared" si="2"/>
        <v>743305.64470368554</v>
      </c>
      <c r="C49" s="50">
        <f t="shared" si="0"/>
        <v>14866.112894073711</v>
      </c>
      <c r="D49" s="50">
        <f t="shared" si="1"/>
        <v>758171.75759775925</v>
      </c>
      <c r="E49" s="3"/>
      <c r="F49" s="3"/>
      <c r="G49" s="3"/>
      <c r="H49" s="3"/>
      <c r="I49" s="3"/>
      <c r="J49" s="3"/>
      <c r="K49" s="3"/>
      <c r="L49" s="3"/>
      <c r="M49" s="3"/>
      <c r="N49" s="3"/>
      <c r="O49" s="3"/>
      <c r="P49" s="3"/>
      <c r="Q49" s="3"/>
      <c r="R49" s="3"/>
      <c r="S49" s="3"/>
      <c r="T49" s="3"/>
      <c r="U49" s="3"/>
      <c r="V49" s="3"/>
      <c r="W49" s="3"/>
      <c r="X49" s="3"/>
      <c r="Y49" s="3"/>
      <c r="Z49" s="3"/>
    </row>
    <row r="50" spans="1:26" ht="15.75" customHeight="1">
      <c r="A50" s="49">
        <v>47</v>
      </c>
      <c r="B50" s="50">
        <f t="shared" si="2"/>
        <v>768171.75759775925</v>
      </c>
      <c r="C50" s="50">
        <f t="shared" si="0"/>
        <v>15363.435151955186</v>
      </c>
      <c r="D50" s="50">
        <f t="shared" si="1"/>
        <v>783535.19274971448</v>
      </c>
      <c r="E50" s="3"/>
      <c r="F50" s="3"/>
      <c r="G50" s="3"/>
      <c r="H50" s="3"/>
      <c r="I50" s="3"/>
      <c r="J50" s="3"/>
      <c r="K50" s="3"/>
      <c r="L50" s="3"/>
      <c r="M50" s="3"/>
      <c r="N50" s="3"/>
      <c r="O50" s="3"/>
      <c r="P50" s="3"/>
      <c r="Q50" s="3"/>
      <c r="R50" s="3"/>
      <c r="S50" s="3"/>
      <c r="T50" s="3"/>
      <c r="U50" s="3"/>
      <c r="V50" s="3"/>
      <c r="W50" s="3"/>
      <c r="X50" s="3"/>
      <c r="Y50" s="3"/>
      <c r="Z50" s="3"/>
    </row>
    <row r="51" spans="1:26" ht="15.75" customHeight="1">
      <c r="A51" s="49">
        <v>48</v>
      </c>
      <c r="B51" s="50">
        <f t="shared" si="2"/>
        <v>793535.19274971448</v>
      </c>
      <c r="C51" s="50">
        <f t="shared" si="0"/>
        <v>15870.70385499429</v>
      </c>
      <c r="D51" s="50">
        <f t="shared" si="1"/>
        <v>809405.89660470875</v>
      </c>
      <c r="E51" s="3"/>
      <c r="F51" s="3"/>
      <c r="G51" s="3"/>
      <c r="H51" s="3"/>
      <c r="I51" s="3"/>
      <c r="J51" s="3"/>
      <c r="K51" s="3"/>
      <c r="L51" s="3"/>
      <c r="M51" s="3"/>
      <c r="N51" s="3"/>
      <c r="O51" s="3"/>
      <c r="P51" s="3"/>
      <c r="Q51" s="3"/>
      <c r="R51" s="3"/>
      <c r="S51" s="3"/>
      <c r="T51" s="3"/>
      <c r="U51" s="3"/>
      <c r="V51" s="3"/>
      <c r="W51" s="3"/>
      <c r="X51" s="3"/>
      <c r="Y51" s="3"/>
      <c r="Z51" s="3"/>
    </row>
    <row r="52" spans="1:26" ht="15.75" customHeight="1">
      <c r="A52" s="49">
        <v>49</v>
      </c>
      <c r="B52" s="50">
        <f t="shared" si="2"/>
        <v>819405.89660470875</v>
      </c>
      <c r="C52" s="50">
        <f t="shared" si="0"/>
        <v>16388.117932094174</v>
      </c>
      <c r="D52" s="50">
        <f t="shared" si="1"/>
        <v>835794.01453680289</v>
      </c>
      <c r="E52" s="3"/>
      <c r="F52" s="3"/>
      <c r="G52" s="3"/>
      <c r="H52" s="3"/>
      <c r="I52" s="3"/>
      <c r="J52" s="3"/>
      <c r="K52" s="3"/>
      <c r="L52" s="3"/>
      <c r="M52" s="3"/>
      <c r="N52" s="3"/>
      <c r="O52" s="3"/>
      <c r="P52" s="3"/>
      <c r="Q52" s="3"/>
      <c r="R52" s="3"/>
      <c r="S52" s="3"/>
      <c r="T52" s="3"/>
      <c r="U52" s="3"/>
      <c r="V52" s="3"/>
      <c r="W52" s="3"/>
      <c r="X52" s="3"/>
      <c r="Y52" s="3"/>
      <c r="Z52" s="3"/>
    </row>
    <row r="53" spans="1:26" ht="15.75" customHeight="1">
      <c r="A53" s="49">
        <v>50</v>
      </c>
      <c r="B53" s="50">
        <f t="shared" si="2"/>
        <v>845794.01453680289</v>
      </c>
      <c r="C53" s="50">
        <f t="shared" si="0"/>
        <v>16915.880290736059</v>
      </c>
      <c r="D53" s="50">
        <f t="shared" si="1"/>
        <v>862709.89482753898</v>
      </c>
      <c r="E53" s="3"/>
      <c r="F53" s="3"/>
      <c r="G53" s="3"/>
      <c r="H53" s="3"/>
      <c r="I53" s="3"/>
      <c r="J53" s="3"/>
      <c r="K53" s="3"/>
      <c r="L53" s="3"/>
      <c r="M53" s="3"/>
      <c r="N53" s="3"/>
      <c r="O53" s="3"/>
      <c r="P53" s="3"/>
      <c r="Q53" s="3"/>
      <c r="R53" s="3"/>
      <c r="S53" s="3"/>
      <c r="T53" s="3"/>
      <c r="U53" s="3"/>
      <c r="V53" s="3"/>
      <c r="W53" s="3"/>
      <c r="X53" s="3"/>
      <c r="Y53" s="3"/>
      <c r="Z53" s="3"/>
    </row>
    <row r="54" spans="1:26" ht="15.75" customHeight="1">
      <c r="A54" s="49">
        <v>51</v>
      </c>
      <c r="B54" s="50">
        <f t="shared" si="2"/>
        <v>872709.89482753898</v>
      </c>
      <c r="C54" s="50">
        <f t="shared" si="0"/>
        <v>17454.197896550781</v>
      </c>
      <c r="D54" s="50">
        <f t="shared" si="1"/>
        <v>890164.09272408974</v>
      </c>
      <c r="E54" s="3"/>
      <c r="F54" s="3"/>
      <c r="G54" s="3"/>
      <c r="H54" s="3"/>
      <c r="I54" s="3"/>
      <c r="J54" s="3"/>
      <c r="K54" s="3"/>
      <c r="L54" s="3"/>
      <c r="M54" s="3"/>
      <c r="N54" s="3"/>
      <c r="O54" s="3"/>
      <c r="P54" s="3"/>
      <c r="Q54" s="3"/>
      <c r="R54" s="3"/>
      <c r="S54" s="3"/>
      <c r="T54" s="3"/>
      <c r="U54" s="3"/>
      <c r="V54" s="3"/>
      <c r="W54" s="3"/>
      <c r="X54" s="3"/>
      <c r="Y54" s="3"/>
      <c r="Z54" s="3"/>
    </row>
    <row r="55" spans="1:26" ht="15.75" customHeight="1">
      <c r="A55" s="49">
        <v>52</v>
      </c>
      <c r="B55" s="50">
        <f t="shared" si="2"/>
        <v>900164.09272408974</v>
      </c>
      <c r="C55" s="50">
        <f t="shared" si="0"/>
        <v>18003.281854481796</v>
      </c>
      <c r="D55" s="50">
        <f t="shared" si="1"/>
        <v>918167.37457857153</v>
      </c>
      <c r="E55" s="3"/>
      <c r="F55" s="3"/>
      <c r="G55" s="3"/>
      <c r="H55" s="3"/>
      <c r="I55" s="3"/>
      <c r="J55" s="3"/>
      <c r="K55" s="3"/>
      <c r="L55" s="3"/>
      <c r="M55" s="3"/>
      <c r="N55" s="3"/>
      <c r="O55" s="3"/>
      <c r="P55" s="3"/>
      <c r="Q55" s="3"/>
      <c r="R55" s="3"/>
      <c r="S55" s="3"/>
      <c r="T55" s="3"/>
      <c r="U55" s="3"/>
      <c r="V55" s="3"/>
      <c r="W55" s="3"/>
      <c r="X55" s="3"/>
      <c r="Y55" s="3"/>
      <c r="Z55" s="3"/>
    </row>
    <row r="56" spans="1:26" ht="15.75" customHeight="1">
      <c r="A56" s="49">
        <v>53</v>
      </c>
      <c r="B56" s="50">
        <f t="shared" si="2"/>
        <v>928167.37457857153</v>
      </c>
      <c r="C56" s="50">
        <f t="shared" si="0"/>
        <v>18563.347491571432</v>
      </c>
      <c r="D56" s="50">
        <f t="shared" si="1"/>
        <v>946730.72207014298</v>
      </c>
      <c r="E56" s="3"/>
      <c r="F56" s="3"/>
      <c r="G56" s="3"/>
      <c r="H56" s="3"/>
      <c r="I56" s="3"/>
      <c r="J56" s="3"/>
      <c r="K56" s="3"/>
      <c r="L56" s="3"/>
      <c r="M56" s="3"/>
      <c r="N56" s="3"/>
      <c r="O56" s="3"/>
      <c r="P56" s="3"/>
      <c r="Q56" s="3"/>
      <c r="R56" s="3"/>
      <c r="S56" s="3"/>
      <c r="T56" s="3"/>
      <c r="U56" s="3"/>
      <c r="V56" s="3"/>
      <c r="W56" s="3"/>
      <c r="X56" s="3"/>
      <c r="Y56" s="3"/>
      <c r="Z56" s="3"/>
    </row>
    <row r="57" spans="1:26" ht="15.75" customHeight="1">
      <c r="A57" s="49">
        <v>54</v>
      </c>
      <c r="B57" s="50">
        <f t="shared" si="2"/>
        <v>956730.72207014298</v>
      </c>
      <c r="C57" s="50">
        <f t="shared" si="0"/>
        <v>19134.61444140286</v>
      </c>
      <c r="D57" s="50">
        <f t="shared" si="1"/>
        <v>975865.33651154581</v>
      </c>
      <c r="E57" s="3"/>
      <c r="F57" s="3"/>
      <c r="G57" s="3"/>
      <c r="H57" s="3"/>
      <c r="I57" s="3"/>
      <c r="J57" s="3"/>
      <c r="K57" s="3"/>
      <c r="L57" s="3"/>
      <c r="M57" s="3"/>
      <c r="N57" s="3"/>
      <c r="O57" s="3"/>
      <c r="P57" s="3"/>
      <c r="Q57" s="3"/>
      <c r="R57" s="3"/>
      <c r="S57" s="3"/>
      <c r="T57" s="3"/>
      <c r="U57" s="3"/>
      <c r="V57" s="3"/>
      <c r="W57" s="3"/>
      <c r="X57" s="3"/>
      <c r="Y57" s="3"/>
      <c r="Z57" s="3"/>
    </row>
    <row r="58" spans="1:26" ht="15.75" customHeight="1">
      <c r="A58" s="49">
        <v>55</v>
      </c>
      <c r="B58" s="50">
        <f t="shared" si="2"/>
        <v>985865.33651154581</v>
      </c>
      <c r="C58" s="50">
        <f t="shared" si="0"/>
        <v>19717.306730230917</v>
      </c>
      <c r="D58" s="50">
        <f t="shared" si="1"/>
        <v>1005582.6432417767</v>
      </c>
      <c r="E58" s="3"/>
      <c r="F58" s="3"/>
      <c r="G58" s="3"/>
      <c r="H58" s="3"/>
      <c r="I58" s="3"/>
      <c r="J58" s="3"/>
      <c r="K58" s="3"/>
      <c r="L58" s="3"/>
      <c r="M58" s="3"/>
      <c r="N58" s="3"/>
      <c r="O58" s="3"/>
      <c r="P58" s="3"/>
      <c r="Q58" s="3"/>
      <c r="R58" s="3"/>
      <c r="S58" s="3"/>
      <c r="T58" s="3"/>
      <c r="U58" s="3"/>
      <c r="V58" s="3"/>
      <c r="W58" s="3"/>
      <c r="X58" s="3"/>
      <c r="Y58" s="3"/>
      <c r="Z58" s="3"/>
    </row>
    <row r="59" spans="1:26" ht="15.75" customHeight="1">
      <c r="A59" s="49">
        <v>56</v>
      </c>
      <c r="B59" s="50">
        <f t="shared" si="2"/>
        <v>1015582.6432417767</v>
      </c>
      <c r="C59" s="50">
        <f t="shared" si="0"/>
        <v>20311.652864835534</v>
      </c>
      <c r="D59" s="50">
        <f t="shared" si="1"/>
        <v>1035894.2961066123</v>
      </c>
      <c r="E59" s="3"/>
      <c r="F59" s="3"/>
      <c r="G59" s="3"/>
      <c r="H59" s="3"/>
      <c r="I59" s="3"/>
      <c r="J59" s="3"/>
      <c r="K59" s="3"/>
      <c r="L59" s="3"/>
      <c r="M59" s="3"/>
      <c r="N59" s="3"/>
      <c r="O59" s="3"/>
      <c r="P59" s="3"/>
      <c r="Q59" s="3"/>
      <c r="R59" s="3"/>
      <c r="S59" s="3"/>
      <c r="T59" s="3"/>
      <c r="U59" s="3"/>
      <c r="V59" s="3"/>
      <c r="W59" s="3"/>
      <c r="X59" s="3"/>
      <c r="Y59" s="3"/>
      <c r="Z59" s="3"/>
    </row>
    <row r="60" spans="1:26" ht="15.75" customHeight="1">
      <c r="A60" s="49">
        <v>57</v>
      </c>
      <c r="B60" s="50">
        <f t="shared" si="2"/>
        <v>1045894.2961066123</v>
      </c>
      <c r="C60" s="50">
        <f t="shared" si="0"/>
        <v>20917.885922132245</v>
      </c>
      <c r="D60" s="50">
        <f t="shared" si="1"/>
        <v>1066812.1820287446</v>
      </c>
      <c r="E60" s="3"/>
      <c r="F60" s="3"/>
      <c r="G60" s="3"/>
      <c r="H60" s="3"/>
      <c r="I60" s="3"/>
      <c r="J60" s="3"/>
      <c r="K60" s="3"/>
      <c r="L60" s="3"/>
      <c r="M60" s="3"/>
      <c r="N60" s="3"/>
      <c r="O60" s="3"/>
      <c r="P60" s="3"/>
      <c r="Q60" s="3"/>
      <c r="R60" s="3"/>
      <c r="S60" s="3"/>
      <c r="T60" s="3"/>
      <c r="U60" s="3"/>
      <c r="V60" s="3"/>
      <c r="W60" s="3"/>
      <c r="X60" s="3"/>
      <c r="Y60" s="3"/>
      <c r="Z60" s="3"/>
    </row>
    <row r="61" spans="1:26" ht="15.75" customHeight="1">
      <c r="A61" s="49">
        <v>58</v>
      </c>
      <c r="B61" s="50">
        <f t="shared" si="2"/>
        <v>1076812.1820287446</v>
      </c>
      <c r="C61" s="50">
        <f t="shared" si="0"/>
        <v>21536.243640574892</v>
      </c>
      <c r="D61" s="50">
        <f t="shared" si="1"/>
        <v>1098348.4256693195</v>
      </c>
      <c r="E61" s="3"/>
      <c r="F61" s="3"/>
      <c r="G61" s="3"/>
      <c r="H61" s="3"/>
      <c r="I61" s="3"/>
      <c r="J61" s="3"/>
      <c r="K61" s="3"/>
      <c r="L61" s="3"/>
      <c r="M61" s="3"/>
      <c r="N61" s="3"/>
      <c r="O61" s="3"/>
      <c r="P61" s="3"/>
      <c r="Q61" s="3"/>
      <c r="R61" s="3"/>
      <c r="S61" s="3"/>
      <c r="T61" s="3"/>
      <c r="U61" s="3"/>
      <c r="V61" s="3"/>
      <c r="W61" s="3"/>
      <c r="X61" s="3"/>
      <c r="Y61" s="3"/>
      <c r="Z61" s="3"/>
    </row>
    <row r="62" spans="1:26" ht="15.75" customHeight="1">
      <c r="A62" s="49">
        <v>59</v>
      </c>
      <c r="B62" s="50">
        <f t="shared" si="2"/>
        <v>1108348.4256693195</v>
      </c>
      <c r="C62" s="50">
        <f t="shared" si="0"/>
        <v>22166.96851338639</v>
      </c>
      <c r="D62" s="50">
        <f t="shared" si="1"/>
        <v>1130515.3941827058</v>
      </c>
      <c r="E62" s="3"/>
      <c r="F62" s="3"/>
      <c r="G62" s="3"/>
      <c r="H62" s="3"/>
      <c r="I62" s="3"/>
      <c r="J62" s="3"/>
      <c r="K62" s="3"/>
      <c r="L62" s="3"/>
      <c r="M62" s="3"/>
      <c r="N62" s="3"/>
      <c r="O62" s="3"/>
      <c r="P62" s="3"/>
      <c r="Q62" s="3"/>
      <c r="R62" s="3"/>
      <c r="S62" s="3"/>
      <c r="T62" s="3"/>
      <c r="U62" s="3"/>
      <c r="V62" s="3"/>
      <c r="W62" s="3"/>
      <c r="X62" s="3"/>
      <c r="Y62" s="3"/>
      <c r="Z62" s="3"/>
    </row>
    <row r="63" spans="1:26" ht="15.75" customHeight="1">
      <c r="A63" s="49">
        <v>60</v>
      </c>
      <c r="B63" s="50">
        <f t="shared" si="2"/>
        <v>1140515.3941827058</v>
      </c>
      <c r="C63" s="50">
        <f t="shared" si="0"/>
        <v>22810.307883654117</v>
      </c>
      <c r="D63" s="50">
        <f t="shared" si="1"/>
        <v>1163325.7020663598</v>
      </c>
      <c r="E63" s="3"/>
      <c r="F63" s="3"/>
      <c r="G63" s="3"/>
      <c r="H63" s="3"/>
      <c r="I63" s="3"/>
      <c r="J63" s="3"/>
      <c r="K63" s="3"/>
      <c r="L63" s="3"/>
      <c r="M63" s="3"/>
      <c r="N63" s="3"/>
      <c r="O63" s="3"/>
      <c r="P63" s="3"/>
      <c r="Q63" s="3"/>
      <c r="R63" s="3"/>
      <c r="S63" s="3"/>
      <c r="T63" s="3"/>
      <c r="U63" s="3"/>
      <c r="V63" s="3"/>
      <c r="W63" s="3"/>
      <c r="X63" s="3"/>
      <c r="Y63" s="3"/>
      <c r="Z63" s="3"/>
    </row>
    <row r="64" spans="1:26" ht="15.75" customHeight="1">
      <c r="A64" s="49">
        <v>61</v>
      </c>
      <c r="B64" s="50">
        <f t="shared" si="2"/>
        <v>1173325.7020663598</v>
      </c>
      <c r="C64" s="50">
        <f t="shared" si="0"/>
        <v>23466.514041327198</v>
      </c>
      <c r="D64" s="50">
        <f t="shared" si="1"/>
        <v>1196792.216107687</v>
      </c>
      <c r="E64" s="3"/>
      <c r="F64" s="3"/>
      <c r="G64" s="3"/>
      <c r="H64" s="3"/>
      <c r="I64" s="3"/>
      <c r="J64" s="3"/>
      <c r="K64" s="3"/>
      <c r="L64" s="3"/>
      <c r="M64" s="3"/>
      <c r="N64" s="3"/>
      <c r="O64" s="3"/>
      <c r="P64" s="3"/>
      <c r="Q64" s="3"/>
      <c r="R64" s="3"/>
      <c r="S64" s="3"/>
      <c r="T64" s="3"/>
      <c r="U64" s="3"/>
      <c r="V64" s="3"/>
      <c r="W64" s="3"/>
      <c r="X64" s="3"/>
      <c r="Y64" s="3"/>
      <c r="Z64" s="3"/>
    </row>
    <row r="65" spans="1:26" ht="15.75" customHeight="1">
      <c r="A65" s="49">
        <v>62</v>
      </c>
      <c r="B65" s="50">
        <f t="shared" si="2"/>
        <v>1206792.216107687</v>
      </c>
      <c r="C65" s="50">
        <f t="shared" si="0"/>
        <v>24135.844322153742</v>
      </c>
      <c r="D65" s="50">
        <f t="shared" si="1"/>
        <v>1230928.0604298408</v>
      </c>
      <c r="E65" s="3"/>
      <c r="F65" s="3"/>
      <c r="G65" s="3"/>
      <c r="H65" s="3"/>
      <c r="I65" s="3"/>
      <c r="J65" s="3"/>
      <c r="K65" s="3"/>
      <c r="L65" s="3"/>
      <c r="M65" s="3"/>
      <c r="N65" s="3"/>
      <c r="O65" s="3"/>
      <c r="P65" s="3"/>
      <c r="Q65" s="3"/>
      <c r="R65" s="3"/>
      <c r="S65" s="3"/>
      <c r="T65" s="3"/>
      <c r="U65" s="3"/>
      <c r="V65" s="3"/>
      <c r="W65" s="3"/>
      <c r="X65" s="3"/>
      <c r="Y65" s="3"/>
      <c r="Z65" s="3"/>
    </row>
    <row r="66" spans="1:26" ht="15.75" customHeight="1">
      <c r="A66" s="49">
        <v>63</v>
      </c>
      <c r="B66" s="50">
        <f t="shared" si="2"/>
        <v>1240928.0604298408</v>
      </c>
      <c r="C66" s="50">
        <f t="shared" si="0"/>
        <v>24818.561208596817</v>
      </c>
      <c r="D66" s="50">
        <f t="shared" si="1"/>
        <v>1265746.6216384377</v>
      </c>
      <c r="E66" s="3"/>
      <c r="F66" s="3"/>
      <c r="G66" s="3"/>
      <c r="H66" s="3"/>
      <c r="I66" s="3"/>
      <c r="J66" s="3"/>
      <c r="K66" s="3"/>
      <c r="L66" s="3"/>
      <c r="M66" s="3"/>
      <c r="N66" s="3"/>
      <c r="O66" s="3"/>
      <c r="P66" s="3"/>
      <c r="Q66" s="3"/>
      <c r="R66" s="3"/>
      <c r="S66" s="3"/>
      <c r="T66" s="3"/>
      <c r="U66" s="3"/>
      <c r="V66" s="3"/>
      <c r="W66" s="3"/>
      <c r="X66" s="3"/>
      <c r="Y66" s="3"/>
      <c r="Z66" s="3"/>
    </row>
    <row r="67" spans="1:26" ht="15.75" customHeight="1">
      <c r="A67" s="49">
        <v>64</v>
      </c>
      <c r="B67" s="50">
        <f t="shared" si="2"/>
        <v>1275746.6216384377</v>
      </c>
      <c r="C67" s="50">
        <f t="shared" si="0"/>
        <v>25514.932432768754</v>
      </c>
      <c r="D67" s="50">
        <f t="shared" si="1"/>
        <v>1301261.5540712066</v>
      </c>
      <c r="E67" s="3"/>
      <c r="F67" s="3"/>
      <c r="G67" s="3"/>
      <c r="H67" s="3"/>
      <c r="I67" s="3"/>
      <c r="J67" s="3"/>
      <c r="K67" s="3"/>
      <c r="L67" s="3"/>
      <c r="M67" s="3"/>
      <c r="N67" s="3"/>
      <c r="O67" s="3"/>
      <c r="P67" s="3"/>
      <c r="Q67" s="3"/>
      <c r="R67" s="3"/>
      <c r="S67" s="3"/>
      <c r="T67" s="3"/>
      <c r="U67" s="3"/>
      <c r="V67" s="3"/>
      <c r="W67" s="3"/>
      <c r="X67" s="3"/>
      <c r="Y67" s="3"/>
      <c r="Z67" s="3"/>
    </row>
    <row r="68" spans="1:26" ht="15.75" customHeight="1">
      <c r="A68" s="49">
        <v>65</v>
      </c>
      <c r="B68" s="50">
        <f t="shared" si="2"/>
        <v>1311261.5540712066</v>
      </c>
      <c r="C68" s="50">
        <f t="shared" si="0"/>
        <v>26225.231081424132</v>
      </c>
      <c r="D68" s="50">
        <f t="shared" si="1"/>
        <v>1337486.7851526306</v>
      </c>
      <c r="E68" s="3"/>
      <c r="F68" s="3"/>
      <c r="G68" s="3"/>
      <c r="H68" s="3"/>
      <c r="I68" s="3"/>
      <c r="J68" s="3"/>
      <c r="K68" s="3"/>
      <c r="L68" s="3"/>
      <c r="M68" s="3"/>
      <c r="N68" s="3"/>
      <c r="O68" s="3"/>
      <c r="P68" s="3"/>
      <c r="Q68" s="3"/>
      <c r="R68" s="3"/>
      <c r="S68" s="3"/>
      <c r="T68" s="3"/>
      <c r="U68" s="3"/>
      <c r="V68" s="3"/>
      <c r="W68" s="3"/>
      <c r="X68" s="3"/>
      <c r="Y68" s="3"/>
      <c r="Z68" s="3"/>
    </row>
    <row r="69" spans="1:26" ht="15.75" customHeight="1">
      <c r="A69" s="49">
        <v>66</v>
      </c>
      <c r="B69" s="50">
        <f t="shared" si="2"/>
        <v>1347486.7851526306</v>
      </c>
      <c r="C69" s="50">
        <f t="shared" si="0"/>
        <v>26949.735703052615</v>
      </c>
      <c r="D69" s="50">
        <f t="shared" si="1"/>
        <v>1374436.5208556834</v>
      </c>
      <c r="E69" s="3"/>
      <c r="F69" s="3"/>
      <c r="G69" s="3"/>
      <c r="H69" s="3"/>
      <c r="I69" s="3"/>
      <c r="J69" s="3"/>
      <c r="K69" s="3"/>
      <c r="L69" s="3"/>
      <c r="M69" s="3"/>
      <c r="N69" s="3"/>
      <c r="O69" s="3"/>
      <c r="P69" s="3"/>
      <c r="Q69" s="3"/>
      <c r="R69" s="3"/>
      <c r="S69" s="3"/>
      <c r="T69" s="3"/>
      <c r="U69" s="3"/>
      <c r="V69" s="3"/>
      <c r="W69" s="3"/>
      <c r="X69" s="3"/>
      <c r="Y69" s="3"/>
      <c r="Z69" s="3"/>
    </row>
    <row r="70" spans="1:26" ht="15.75" customHeight="1">
      <c r="A70" s="49">
        <v>67</v>
      </c>
      <c r="B70" s="50">
        <f t="shared" si="2"/>
        <v>1384436.5208556834</v>
      </c>
      <c r="C70" s="50">
        <f t="shared" si="0"/>
        <v>27688.730417113667</v>
      </c>
      <c r="D70" s="50">
        <f t="shared" si="1"/>
        <v>1412125.2512727971</v>
      </c>
      <c r="E70" s="3"/>
      <c r="F70" s="3"/>
      <c r="G70" s="3"/>
      <c r="H70" s="3"/>
      <c r="I70" s="3"/>
      <c r="J70" s="3"/>
      <c r="K70" s="3"/>
      <c r="L70" s="3"/>
      <c r="M70" s="3"/>
      <c r="N70" s="3"/>
      <c r="O70" s="3"/>
      <c r="P70" s="3"/>
      <c r="Q70" s="3"/>
      <c r="R70" s="3"/>
      <c r="S70" s="3"/>
      <c r="T70" s="3"/>
      <c r="U70" s="3"/>
      <c r="V70" s="3"/>
      <c r="W70" s="3"/>
      <c r="X70" s="3"/>
      <c r="Y70" s="3"/>
      <c r="Z70" s="3"/>
    </row>
    <row r="71" spans="1:26" ht="15.75" customHeight="1">
      <c r="A71" s="49">
        <v>68</v>
      </c>
      <c r="B71" s="50">
        <f t="shared" si="2"/>
        <v>1422125.2512727971</v>
      </c>
      <c r="C71" s="50">
        <f t="shared" si="0"/>
        <v>28442.505025455943</v>
      </c>
      <c r="D71" s="50">
        <f t="shared" si="1"/>
        <v>1450567.7562982531</v>
      </c>
      <c r="E71" s="3"/>
      <c r="F71" s="3"/>
      <c r="G71" s="3"/>
      <c r="H71" s="3"/>
      <c r="I71" s="3"/>
      <c r="J71" s="3"/>
      <c r="K71" s="3"/>
      <c r="L71" s="3"/>
      <c r="M71" s="3"/>
      <c r="N71" s="3"/>
      <c r="O71" s="3"/>
      <c r="P71" s="3"/>
      <c r="Q71" s="3"/>
      <c r="R71" s="3"/>
      <c r="S71" s="3"/>
      <c r="T71" s="3"/>
      <c r="U71" s="3"/>
      <c r="V71" s="3"/>
      <c r="W71" s="3"/>
      <c r="X71" s="3"/>
      <c r="Y71" s="3"/>
      <c r="Z71" s="3"/>
    </row>
    <row r="72" spans="1:26" ht="15.75" customHeight="1">
      <c r="A72" s="49">
        <v>69</v>
      </c>
      <c r="B72" s="50">
        <f t="shared" si="2"/>
        <v>1460567.7562982531</v>
      </c>
      <c r="C72" s="50">
        <f t="shared" si="0"/>
        <v>29211.355125965063</v>
      </c>
      <c r="D72" s="50">
        <f t="shared" si="1"/>
        <v>1489779.1114242182</v>
      </c>
      <c r="E72" s="3"/>
      <c r="F72" s="3"/>
      <c r="G72" s="3"/>
      <c r="H72" s="3"/>
      <c r="I72" s="3"/>
      <c r="J72" s="3"/>
      <c r="K72" s="3"/>
      <c r="L72" s="3"/>
      <c r="M72" s="3"/>
      <c r="N72" s="3"/>
      <c r="O72" s="3"/>
      <c r="P72" s="3"/>
      <c r="Q72" s="3"/>
      <c r="R72" s="3"/>
      <c r="S72" s="3"/>
      <c r="T72" s="3"/>
      <c r="U72" s="3"/>
      <c r="V72" s="3"/>
      <c r="W72" s="3"/>
      <c r="X72" s="3"/>
      <c r="Y72" s="3"/>
      <c r="Z72" s="3"/>
    </row>
    <row r="73" spans="1:26" ht="15.75" customHeight="1">
      <c r="A73" s="49">
        <v>70</v>
      </c>
      <c r="B73" s="50">
        <f t="shared" si="2"/>
        <v>1499779.1114242182</v>
      </c>
      <c r="C73" s="50">
        <f t="shared" si="0"/>
        <v>29995.582228484363</v>
      </c>
      <c r="D73" s="50">
        <f t="shared" si="1"/>
        <v>1529774.6936527025</v>
      </c>
      <c r="E73" s="3"/>
      <c r="F73" s="3"/>
      <c r="G73" s="3"/>
      <c r="H73" s="3"/>
      <c r="I73" s="3"/>
      <c r="J73" s="3"/>
      <c r="K73" s="3"/>
      <c r="L73" s="3"/>
      <c r="M73" s="3"/>
      <c r="N73" s="3"/>
      <c r="O73" s="3"/>
      <c r="P73" s="3"/>
      <c r="Q73" s="3"/>
      <c r="R73" s="3"/>
      <c r="S73" s="3"/>
      <c r="T73" s="3"/>
      <c r="U73" s="3"/>
      <c r="V73" s="3"/>
      <c r="W73" s="3"/>
      <c r="X73" s="3"/>
      <c r="Y73" s="3"/>
      <c r="Z73" s="3"/>
    </row>
    <row r="74" spans="1:26" ht="15.75" customHeight="1">
      <c r="A74" s="49">
        <v>71</v>
      </c>
      <c r="B74" s="50">
        <f t="shared" si="2"/>
        <v>1539774.6936527025</v>
      </c>
      <c r="C74" s="50">
        <f t="shared" si="0"/>
        <v>30795.493873054049</v>
      </c>
      <c r="D74" s="50">
        <f t="shared" si="1"/>
        <v>1570570.1875257567</v>
      </c>
      <c r="E74" s="3"/>
      <c r="F74" s="3"/>
      <c r="G74" s="3"/>
      <c r="H74" s="3"/>
      <c r="I74" s="3"/>
      <c r="J74" s="3"/>
      <c r="K74" s="3"/>
      <c r="L74" s="3"/>
      <c r="M74" s="3"/>
      <c r="N74" s="3"/>
      <c r="O74" s="3"/>
      <c r="P74" s="3"/>
      <c r="Q74" s="3"/>
      <c r="R74" s="3"/>
      <c r="S74" s="3"/>
      <c r="T74" s="3"/>
      <c r="U74" s="3"/>
      <c r="V74" s="3"/>
      <c r="W74" s="3"/>
      <c r="X74" s="3"/>
      <c r="Y74" s="3"/>
      <c r="Z74" s="3"/>
    </row>
    <row r="75" spans="1:26" ht="15.75" customHeight="1">
      <c r="A75" s="49">
        <v>72</v>
      </c>
      <c r="B75" s="50">
        <f t="shared" si="2"/>
        <v>1580570.1875257567</v>
      </c>
      <c r="C75" s="50">
        <f t="shared" si="0"/>
        <v>31611.403750515135</v>
      </c>
      <c r="D75" s="50">
        <f t="shared" si="1"/>
        <v>1612181.5912762717</v>
      </c>
      <c r="E75" s="3"/>
      <c r="F75" s="3"/>
      <c r="G75" s="3"/>
      <c r="H75" s="3"/>
      <c r="I75" s="3"/>
      <c r="J75" s="3"/>
      <c r="K75" s="3"/>
      <c r="L75" s="3"/>
      <c r="M75" s="3"/>
      <c r="N75" s="3"/>
      <c r="O75" s="3"/>
      <c r="P75" s="3"/>
      <c r="Q75" s="3"/>
      <c r="R75" s="3"/>
      <c r="S75" s="3"/>
      <c r="T75" s="3"/>
      <c r="U75" s="3"/>
      <c r="V75" s="3"/>
      <c r="W75" s="3"/>
      <c r="X75" s="3"/>
      <c r="Y75" s="3"/>
      <c r="Z75" s="3"/>
    </row>
    <row r="76" spans="1:26" ht="15.75" customHeight="1">
      <c r="A76" s="49">
        <v>73</v>
      </c>
      <c r="B76" s="50">
        <f t="shared" si="2"/>
        <v>1622181.5912762717</v>
      </c>
      <c r="C76" s="50">
        <f t="shared" si="0"/>
        <v>32443.631825525434</v>
      </c>
      <c r="D76" s="50">
        <f t="shared" si="1"/>
        <v>1654625.2231017973</v>
      </c>
      <c r="E76" s="3"/>
      <c r="F76" s="3"/>
      <c r="G76" s="3"/>
      <c r="H76" s="3"/>
      <c r="I76" s="3"/>
      <c r="J76" s="3"/>
      <c r="K76" s="3"/>
      <c r="L76" s="3"/>
      <c r="M76" s="3"/>
      <c r="N76" s="3"/>
      <c r="O76" s="3"/>
      <c r="P76" s="3"/>
      <c r="Q76" s="3"/>
      <c r="R76" s="3"/>
      <c r="S76" s="3"/>
      <c r="T76" s="3"/>
      <c r="U76" s="3"/>
      <c r="V76" s="3"/>
      <c r="W76" s="3"/>
      <c r="X76" s="3"/>
      <c r="Y76" s="3"/>
      <c r="Z76" s="3"/>
    </row>
    <row r="77" spans="1:26" ht="15.75" customHeight="1">
      <c r="A77" s="49">
        <v>74</v>
      </c>
      <c r="B77" s="50">
        <f t="shared" si="2"/>
        <v>1664625.2231017973</v>
      </c>
      <c r="C77" s="50">
        <f t="shared" si="0"/>
        <v>33292.504462035948</v>
      </c>
      <c r="D77" s="50">
        <f t="shared" si="1"/>
        <v>1697917.7275638331</v>
      </c>
      <c r="E77" s="3"/>
      <c r="F77" s="3"/>
      <c r="G77" s="3"/>
      <c r="H77" s="3"/>
      <c r="I77" s="3"/>
      <c r="J77" s="3"/>
      <c r="K77" s="3"/>
      <c r="L77" s="3"/>
      <c r="M77" s="3"/>
      <c r="N77" s="3"/>
      <c r="O77" s="3"/>
      <c r="P77" s="3"/>
      <c r="Q77" s="3"/>
      <c r="R77" s="3"/>
      <c r="S77" s="3"/>
      <c r="T77" s="3"/>
      <c r="U77" s="3"/>
      <c r="V77" s="3"/>
      <c r="W77" s="3"/>
      <c r="X77" s="3"/>
      <c r="Y77" s="3"/>
      <c r="Z77" s="3"/>
    </row>
    <row r="78" spans="1:26" ht="15.75" customHeight="1">
      <c r="A78" s="49">
        <v>75</v>
      </c>
      <c r="B78" s="50">
        <f t="shared" si="2"/>
        <v>1707917.7275638331</v>
      </c>
      <c r="C78" s="50">
        <f t="shared" si="0"/>
        <v>34158.354551276665</v>
      </c>
      <c r="D78" s="50">
        <f t="shared" si="1"/>
        <v>1742076.0821151098</v>
      </c>
      <c r="E78" s="3"/>
      <c r="F78" s="3"/>
      <c r="G78" s="3"/>
      <c r="H78" s="3"/>
      <c r="I78" s="3"/>
      <c r="J78" s="3"/>
      <c r="K78" s="3"/>
      <c r="L78" s="3"/>
      <c r="M78" s="3"/>
      <c r="N78" s="3"/>
      <c r="O78" s="3"/>
      <c r="P78" s="3"/>
      <c r="Q78" s="3"/>
      <c r="R78" s="3"/>
      <c r="S78" s="3"/>
      <c r="T78" s="3"/>
      <c r="U78" s="3"/>
      <c r="V78" s="3"/>
      <c r="W78" s="3"/>
      <c r="X78" s="3"/>
      <c r="Y78" s="3"/>
      <c r="Z78" s="3"/>
    </row>
    <row r="79" spans="1:26" ht="15.75" customHeight="1">
      <c r="A79" s="49">
        <v>76</v>
      </c>
      <c r="B79" s="50">
        <f t="shared" si="2"/>
        <v>1752076.0821151098</v>
      </c>
      <c r="C79" s="50">
        <f t="shared" si="0"/>
        <v>35041.521642302199</v>
      </c>
      <c r="D79" s="50">
        <f t="shared" si="1"/>
        <v>1787117.6037574119</v>
      </c>
      <c r="E79" s="3"/>
      <c r="F79" s="3"/>
      <c r="G79" s="3"/>
      <c r="H79" s="3"/>
      <c r="I79" s="3"/>
      <c r="J79" s="3"/>
      <c r="K79" s="3"/>
      <c r="L79" s="3"/>
      <c r="M79" s="3"/>
      <c r="N79" s="3"/>
      <c r="O79" s="3"/>
      <c r="P79" s="3"/>
      <c r="Q79" s="3"/>
      <c r="R79" s="3"/>
      <c r="S79" s="3"/>
      <c r="T79" s="3"/>
      <c r="U79" s="3"/>
      <c r="V79" s="3"/>
      <c r="W79" s="3"/>
      <c r="X79" s="3"/>
      <c r="Y79" s="3"/>
      <c r="Z79" s="3"/>
    </row>
    <row r="80" spans="1:26" ht="15.75" customHeight="1">
      <c r="A80" s="49">
        <v>77</v>
      </c>
      <c r="B80" s="50">
        <f t="shared" si="2"/>
        <v>1797117.6037574119</v>
      </c>
      <c r="C80" s="50">
        <f t="shared" si="0"/>
        <v>35942.352075148243</v>
      </c>
      <c r="D80" s="50">
        <f t="shared" si="1"/>
        <v>1833059.9558325601</v>
      </c>
      <c r="E80" s="3"/>
      <c r="F80" s="3"/>
      <c r="G80" s="3"/>
      <c r="H80" s="3"/>
      <c r="I80" s="3"/>
      <c r="J80" s="3"/>
      <c r="K80" s="3"/>
      <c r="L80" s="3"/>
      <c r="M80" s="3"/>
      <c r="N80" s="3"/>
      <c r="O80" s="3"/>
      <c r="P80" s="3"/>
      <c r="Q80" s="3"/>
      <c r="R80" s="3"/>
      <c r="S80" s="3"/>
      <c r="T80" s="3"/>
      <c r="U80" s="3"/>
      <c r="V80" s="3"/>
      <c r="W80" s="3"/>
      <c r="X80" s="3"/>
      <c r="Y80" s="3"/>
      <c r="Z80" s="3"/>
    </row>
    <row r="81" spans="1:26" ht="15.75" customHeight="1">
      <c r="A81" s="49">
        <v>78</v>
      </c>
      <c r="B81" s="50">
        <f t="shared" si="2"/>
        <v>1843059.9558325601</v>
      </c>
      <c r="C81" s="50">
        <f t="shared" si="0"/>
        <v>36861.199116651202</v>
      </c>
      <c r="D81" s="50">
        <f t="shared" si="1"/>
        <v>1879921.1549492113</v>
      </c>
      <c r="E81" s="3"/>
      <c r="F81" s="3"/>
      <c r="G81" s="3"/>
      <c r="H81" s="3"/>
      <c r="I81" s="3"/>
      <c r="J81" s="3"/>
      <c r="K81" s="3"/>
      <c r="L81" s="3"/>
      <c r="M81" s="3"/>
      <c r="N81" s="3"/>
      <c r="O81" s="3"/>
      <c r="P81" s="3"/>
      <c r="Q81" s="3"/>
      <c r="R81" s="3"/>
      <c r="S81" s="3"/>
      <c r="T81" s="3"/>
      <c r="U81" s="3"/>
      <c r="V81" s="3"/>
      <c r="W81" s="3"/>
      <c r="X81" s="3"/>
      <c r="Y81" s="3"/>
      <c r="Z81" s="3"/>
    </row>
    <row r="82" spans="1:26" ht="15.75" customHeight="1">
      <c r="A82" s="49">
        <v>79</v>
      </c>
      <c r="B82" s="50">
        <f t="shared" si="2"/>
        <v>1889921.1549492113</v>
      </c>
      <c r="C82" s="50">
        <f t="shared" si="0"/>
        <v>37798.423098984225</v>
      </c>
      <c r="D82" s="50">
        <f t="shared" si="1"/>
        <v>1927719.5780481955</v>
      </c>
      <c r="E82" s="3"/>
      <c r="F82" s="3"/>
      <c r="G82" s="3"/>
      <c r="H82" s="3"/>
      <c r="I82" s="3"/>
      <c r="J82" s="3"/>
      <c r="K82" s="3"/>
      <c r="L82" s="3"/>
      <c r="M82" s="3"/>
      <c r="N82" s="3"/>
      <c r="O82" s="3"/>
      <c r="P82" s="3"/>
      <c r="Q82" s="3"/>
      <c r="R82" s="3"/>
      <c r="S82" s="3"/>
      <c r="T82" s="3"/>
      <c r="U82" s="3"/>
      <c r="V82" s="3"/>
      <c r="W82" s="3"/>
      <c r="X82" s="3"/>
      <c r="Y82" s="3"/>
      <c r="Z82" s="3"/>
    </row>
    <row r="83" spans="1:26" ht="15.75" customHeight="1">
      <c r="A83" s="49">
        <v>80</v>
      </c>
      <c r="B83" s="50">
        <f t="shared" si="2"/>
        <v>1937719.5780481955</v>
      </c>
      <c r="C83" s="50">
        <f t="shared" si="0"/>
        <v>38754.391560963908</v>
      </c>
      <c r="D83" s="50">
        <f t="shared" si="1"/>
        <v>1976473.9696091593</v>
      </c>
      <c r="E83" s="3"/>
      <c r="F83" s="3"/>
      <c r="G83" s="3"/>
      <c r="H83" s="3"/>
      <c r="I83" s="3"/>
      <c r="J83" s="3"/>
      <c r="K83" s="3"/>
      <c r="L83" s="3"/>
      <c r="M83" s="3"/>
      <c r="N83" s="3"/>
      <c r="O83" s="3"/>
      <c r="P83" s="3"/>
      <c r="Q83" s="3"/>
      <c r="R83" s="3"/>
      <c r="S83" s="3"/>
      <c r="T83" s="3"/>
      <c r="U83" s="3"/>
      <c r="V83" s="3"/>
      <c r="W83" s="3"/>
      <c r="X83" s="3"/>
      <c r="Y83" s="3"/>
      <c r="Z83" s="3"/>
    </row>
    <row r="84" spans="1:26" ht="15.75" customHeight="1">
      <c r="A84" s="49">
        <v>81</v>
      </c>
      <c r="B84" s="50">
        <f t="shared" si="2"/>
        <v>1986473.9696091593</v>
      </c>
      <c r="C84" s="50">
        <f t="shared" si="0"/>
        <v>39729.479392183188</v>
      </c>
      <c r="D84" s="50">
        <f t="shared" si="1"/>
        <v>2026203.4490013425</v>
      </c>
      <c r="E84" s="3"/>
      <c r="F84" s="3"/>
      <c r="G84" s="3"/>
      <c r="H84" s="3"/>
      <c r="I84" s="3"/>
      <c r="J84" s="3"/>
      <c r="K84" s="3"/>
      <c r="L84" s="3"/>
      <c r="M84" s="3"/>
      <c r="N84" s="3"/>
      <c r="O84" s="3"/>
      <c r="P84" s="3"/>
      <c r="Q84" s="3"/>
      <c r="R84" s="3"/>
      <c r="S84" s="3"/>
      <c r="T84" s="3"/>
      <c r="U84" s="3"/>
      <c r="V84" s="3"/>
      <c r="W84" s="3"/>
      <c r="X84" s="3"/>
      <c r="Y84" s="3"/>
      <c r="Z84" s="3"/>
    </row>
    <row r="85" spans="1:26" ht="15.75" customHeight="1">
      <c r="A85" s="49">
        <v>82</v>
      </c>
      <c r="B85" s="50">
        <f t="shared" si="2"/>
        <v>2036203.4490013425</v>
      </c>
      <c r="C85" s="50">
        <f t="shared" si="0"/>
        <v>40724.068980026852</v>
      </c>
      <c r="D85" s="50">
        <f t="shared" si="1"/>
        <v>2076927.5179813693</v>
      </c>
      <c r="E85" s="3"/>
      <c r="F85" s="3"/>
      <c r="G85" s="3"/>
      <c r="H85" s="3"/>
      <c r="I85" s="3"/>
      <c r="J85" s="3"/>
      <c r="K85" s="3"/>
      <c r="L85" s="3"/>
      <c r="M85" s="3"/>
      <c r="N85" s="3"/>
      <c r="O85" s="3"/>
      <c r="P85" s="3"/>
      <c r="Q85" s="3"/>
      <c r="R85" s="3"/>
      <c r="S85" s="3"/>
      <c r="T85" s="3"/>
      <c r="U85" s="3"/>
      <c r="V85" s="3"/>
      <c r="W85" s="3"/>
      <c r="X85" s="3"/>
      <c r="Y85" s="3"/>
      <c r="Z85" s="3"/>
    </row>
    <row r="86" spans="1:26" ht="15.75" customHeight="1">
      <c r="A86" s="49">
        <v>83</v>
      </c>
      <c r="B86" s="50">
        <f t="shared" si="2"/>
        <v>2086927.5179813693</v>
      </c>
      <c r="C86" s="50">
        <f t="shared" si="0"/>
        <v>41738.550359627385</v>
      </c>
      <c r="D86" s="50">
        <f t="shared" si="1"/>
        <v>2128666.0683409967</v>
      </c>
      <c r="E86" s="3"/>
      <c r="F86" s="3"/>
      <c r="G86" s="3"/>
      <c r="H86" s="3"/>
      <c r="I86" s="3"/>
      <c r="J86" s="3"/>
      <c r="K86" s="3"/>
      <c r="L86" s="3"/>
      <c r="M86" s="3"/>
      <c r="N86" s="3"/>
      <c r="O86" s="3"/>
      <c r="P86" s="3"/>
      <c r="Q86" s="3"/>
      <c r="R86" s="3"/>
      <c r="S86" s="3"/>
      <c r="T86" s="3"/>
      <c r="U86" s="3"/>
      <c r="V86" s="3"/>
      <c r="W86" s="3"/>
      <c r="X86" s="3"/>
      <c r="Y86" s="3"/>
      <c r="Z86" s="3"/>
    </row>
    <row r="87" spans="1:26" ht="15.75" customHeight="1">
      <c r="A87" s="49">
        <v>84</v>
      </c>
      <c r="B87" s="50">
        <f t="shared" si="2"/>
        <v>2138666.0683409967</v>
      </c>
      <c r="C87" s="50">
        <f t="shared" si="0"/>
        <v>42773.321366819939</v>
      </c>
      <c r="D87" s="50">
        <f t="shared" si="1"/>
        <v>2181439.3897078168</v>
      </c>
      <c r="E87" s="3"/>
      <c r="F87" s="3"/>
      <c r="G87" s="3"/>
      <c r="H87" s="3"/>
      <c r="I87" s="3"/>
      <c r="J87" s="3"/>
      <c r="K87" s="3"/>
      <c r="L87" s="3"/>
      <c r="M87" s="3"/>
      <c r="N87" s="3"/>
      <c r="O87" s="3"/>
      <c r="P87" s="3"/>
      <c r="Q87" s="3"/>
      <c r="R87" s="3"/>
      <c r="S87" s="3"/>
      <c r="T87" s="3"/>
      <c r="U87" s="3"/>
      <c r="V87" s="3"/>
      <c r="W87" s="3"/>
      <c r="X87" s="3"/>
      <c r="Y87" s="3"/>
      <c r="Z87" s="3"/>
    </row>
    <row r="88" spans="1:26" ht="15.75" customHeight="1">
      <c r="A88" s="49">
        <v>85</v>
      </c>
      <c r="B88" s="50">
        <f t="shared" si="2"/>
        <v>2191439.3897078168</v>
      </c>
      <c r="C88" s="50">
        <f t="shared" si="0"/>
        <v>43828.787794156335</v>
      </c>
      <c r="D88" s="50">
        <f t="shared" si="1"/>
        <v>2235268.1775019732</v>
      </c>
      <c r="E88" s="3"/>
      <c r="F88" s="3"/>
      <c r="G88" s="3"/>
      <c r="H88" s="3"/>
      <c r="I88" s="3"/>
      <c r="J88" s="3"/>
      <c r="K88" s="3"/>
      <c r="L88" s="3"/>
      <c r="M88" s="3"/>
      <c r="N88" s="3"/>
      <c r="O88" s="3"/>
      <c r="P88" s="3"/>
      <c r="Q88" s="3"/>
      <c r="R88" s="3"/>
      <c r="S88" s="3"/>
      <c r="T88" s="3"/>
      <c r="U88" s="3"/>
      <c r="V88" s="3"/>
      <c r="W88" s="3"/>
      <c r="X88" s="3"/>
      <c r="Y88" s="3"/>
      <c r="Z88" s="3"/>
    </row>
    <row r="89" spans="1:26" ht="15.75" customHeight="1">
      <c r="A89" s="49">
        <v>86</v>
      </c>
      <c r="B89" s="50">
        <f t="shared" si="2"/>
        <v>2245268.1775019732</v>
      </c>
      <c r="C89" s="50">
        <f t="shared" si="0"/>
        <v>44905.363550039467</v>
      </c>
      <c r="D89" s="50">
        <f t="shared" si="1"/>
        <v>2290173.5410520127</v>
      </c>
      <c r="E89" s="3"/>
      <c r="F89" s="3"/>
      <c r="G89" s="3"/>
      <c r="H89" s="3"/>
      <c r="I89" s="3"/>
      <c r="J89" s="3"/>
      <c r="K89" s="3"/>
      <c r="L89" s="3"/>
      <c r="M89" s="3"/>
      <c r="N89" s="3"/>
      <c r="O89" s="3"/>
      <c r="P89" s="3"/>
      <c r="Q89" s="3"/>
      <c r="R89" s="3"/>
      <c r="S89" s="3"/>
      <c r="T89" s="3"/>
      <c r="U89" s="3"/>
      <c r="V89" s="3"/>
      <c r="W89" s="3"/>
      <c r="X89" s="3"/>
      <c r="Y89" s="3"/>
      <c r="Z89" s="3"/>
    </row>
    <row r="90" spans="1:26" ht="15.75" customHeight="1">
      <c r="A90" s="49">
        <v>87</v>
      </c>
      <c r="B90" s="50">
        <f t="shared" si="2"/>
        <v>2300173.5410520127</v>
      </c>
      <c r="C90" s="50">
        <f t="shared" si="0"/>
        <v>46003.470821040253</v>
      </c>
      <c r="D90" s="50">
        <f t="shared" si="1"/>
        <v>2346177.0118730529</v>
      </c>
      <c r="E90" s="3"/>
      <c r="F90" s="3"/>
      <c r="G90" s="3"/>
      <c r="H90" s="3"/>
      <c r="I90" s="3"/>
      <c r="J90" s="3"/>
      <c r="K90" s="3"/>
      <c r="L90" s="3"/>
      <c r="M90" s="3"/>
      <c r="N90" s="3"/>
      <c r="O90" s="3"/>
      <c r="P90" s="3"/>
      <c r="Q90" s="3"/>
      <c r="R90" s="3"/>
      <c r="S90" s="3"/>
      <c r="T90" s="3"/>
      <c r="U90" s="3"/>
      <c r="V90" s="3"/>
      <c r="W90" s="3"/>
      <c r="X90" s="3"/>
      <c r="Y90" s="3"/>
      <c r="Z90" s="3"/>
    </row>
    <row r="91" spans="1:26" ht="15.75" customHeight="1">
      <c r="A91" s="49">
        <v>88</v>
      </c>
      <c r="B91" s="50">
        <f t="shared" si="2"/>
        <v>2356177.0118730529</v>
      </c>
      <c r="C91" s="50">
        <f t="shared" si="0"/>
        <v>47123.540237461057</v>
      </c>
      <c r="D91" s="50">
        <f t="shared" si="1"/>
        <v>2403300.5521105141</v>
      </c>
      <c r="E91" s="3"/>
      <c r="F91" s="3"/>
      <c r="G91" s="3"/>
      <c r="H91" s="3"/>
      <c r="I91" s="3"/>
      <c r="J91" s="3"/>
      <c r="K91" s="3"/>
      <c r="L91" s="3"/>
      <c r="M91" s="3"/>
      <c r="N91" s="3"/>
      <c r="O91" s="3"/>
      <c r="P91" s="3"/>
      <c r="Q91" s="3"/>
      <c r="R91" s="3"/>
      <c r="S91" s="3"/>
      <c r="T91" s="3"/>
      <c r="U91" s="3"/>
      <c r="V91" s="3"/>
      <c r="W91" s="3"/>
      <c r="X91" s="3"/>
      <c r="Y91" s="3"/>
      <c r="Z91" s="3"/>
    </row>
    <row r="92" spans="1:26" ht="15.75" customHeight="1">
      <c r="A92" s="49">
        <v>89</v>
      </c>
      <c r="B92" s="50">
        <f t="shared" si="2"/>
        <v>2413300.5521105141</v>
      </c>
      <c r="C92" s="50">
        <f t="shared" si="0"/>
        <v>48266.011042210281</v>
      </c>
      <c r="D92" s="50">
        <f t="shared" si="1"/>
        <v>2461566.5631527244</v>
      </c>
      <c r="E92" s="3"/>
      <c r="F92" s="3"/>
      <c r="G92" s="3"/>
      <c r="H92" s="3"/>
      <c r="I92" s="3"/>
      <c r="J92" s="3"/>
      <c r="K92" s="3"/>
      <c r="L92" s="3"/>
      <c r="M92" s="3"/>
      <c r="N92" s="3"/>
      <c r="O92" s="3"/>
      <c r="P92" s="3"/>
      <c r="Q92" s="3"/>
      <c r="R92" s="3"/>
      <c r="S92" s="3"/>
      <c r="T92" s="3"/>
      <c r="U92" s="3"/>
      <c r="V92" s="3"/>
      <c r="W92" s="3"/>
      <c r="X92" s="3"/>
      <c r="Y92" s="3"/>
      <c r="Z92" s="3"/>
    </row>
    <row r="93" spans="1:26" ht="15.75" customHeight="1">
      <c r="A93" s="49">
        <v>90</v>
      </c>
      <c r="B93" s="50">
        <f t="shared" si="2"/>
        <v>2471566.5631527244</v>
      </c>
      <c r="C93" s="50">
        <f t="shared" si="0"/>
        <v>49431.33126305449</v>
      </c>
      <c r="D93" s="50">
        <f t="shared" si="1"/>
        <v>2520997.894415779</v>
      </c>
      <c r="E93" s="3"/>
      <c r="F93" s="3"/>
      <c r="G93" s="3"/>
      <c r="H93" s="3"/>
      <c r="I93" s="3"/>
      <c r="J93" s="3"/>
      <c r="K93" s="3"/>
      <c r="L93" s="3"/>
      <c r="M93" s="3"/>
      <c r="N93" s="3"/>
      <c r="O93" s="3"/>
      <c r="P93" s="3"/>
      <c r="Q93" s="3"/>
      <c r="R93" s="3"/>
      <c r="S93" s="3"/>
      <c r="T93" s="3"/>
      <c r="U93" s="3"/>
      <c r="V93" s="3"/>
      <c r="W93" s="3"/>
      <c r="X93" s="3"/>
      <c r="Y93" s="3"/>
      <c r="Z93" s="3"/>
    </row>
    <row r="94" spans="1:26" ht="15.75" customHeight="1">
      <c r="A94" s="49">
        <v>91</v>
      </c>
      <c r="B94" s="50">
        <f t="shared" si="2"/>
        <v>2530997.894415779</v>
      </c>
      <c r="C94" s="50">
        <f t="shared" si="0"/>
        <v>50619.957888315585</v>
      </c>
      <c r="D94" s="50">
        <f t="shared" si="1"/>
        <v>2581617.8523040945</v>
      </c>
      <c r="E94" s="3"/>
      <c r="F94" s="3"/>
      <c r="G94" s="3"/>
      <c r="H94" s="3"/>
      <c r="I94" s="3"/>
      <c r="J94" s="3"/>
      <c r="K94" s="3"/>
      <c r="L94" s="3"/>
      <c r="M94" s="3"/>
      <c r="N94" s="3"/>
      <c r="O94" s="3"/>
      <c r="P94" s="3"/>
      <c r="Q94" s="3"/>
      <c r="R94" s="3"/>
      <c r="S94" s="3"/>
      <c r="T94" s="3"/>
      <c r="U94" s="3"/>
      <c r="V94" s="3"/>
      <c r="W94" s="3"/>
      <c r="X94" s="3"/>
      <c r="Y94" s="3"/>
      <c r="Z94" s="3"/>
    </row>
    <row r="95" spans="1:26" ht="15.75" customHeight="1">
      <c r="A95" s="49">
        <v>92</v>
      </c>
      <c r="B95" s="50">
        <f t="shared" si="2"/>
        <v>2591617.8523040945</v>
      </c>
      <c r="C95" s="50">
        <f t="shared" si="0"/>
        <v>51832.357046081888</v>
      </c>
      <c r="D95" s="50">
        <f t="shared" si="1"/>
        <v>2643450.2093501762</v>
      </c>
      <c r="E95" s="3"/>
      <c r="F95" s="3"/>
      <c r="G95" s="3"/>
      <c r="H95" s="3"/>
      <c r="I95" s="3"/>
      <c r="J95" s="3"/>
      <c r="K95" s="3"/>
      <c r="L95" s="3"/>
      <c r="M95" s="3"/>
      <c r="N95" s="3"/>
      <c r="O95" s="3"/>
      <c r="P95" s="3"/>
      <c r="Q95" s="3"/>
      <c r="R95" s="3"/>
      <c r="S95" s="3"/>
      <c r="T95" s="3"/>
      <c r="U95" s="3"/>
      <c r="V95" s="3"/>
      <c r="W95" s="3"/>
      <c r="X95" s="3"/>
      <c r="Y95" s="3"/>
      <c r="Z95" s="3"/>
    </row>
    <row r="96" spans="1:26" ht="15.75" customHeight="1">
      <c r="A96" s="49">
        <v>93</v>
      </c>
      <c r="B96" s="50">
        <f t="shared" si="2"/>
        <v>2653450.2093501762</v>
      </c>
      <c r="C96" s="50">
        <f t="shared" si="0"/>
        <v>53069.004187003527</v>
      </c>
      <c r="D96" s="50">
        <f t="shared" si="1"/>
        <v>2706519.2135371799</v>
      </c>
      <c r="E96" s="3"/>
      <c r="F96" s="3"/>
      <c r="G96" s="3"/>
      <c r="H96" s="3"/>
      <c r="I96" s="3"/>
      <c r="J96" s="3"/>
      <c r="K96" s="3"/>
      <c r="L96" s="3"/>
      <c r="M96" s="3"/>
      <c r="N96" s="3"/>
      <c r="O96" s="3"/>
      <c r="P96" s="3"/>
      <c r="Q96" s="3"/>
      <c r="R96" s="3"/>
      <c r="S96" s="3"/>
      <c r="T96" s="3"/>
      <c r="U96" s="3"/>
      <c r="V96" s="3"/>
      <c r="W96" s="3"/>
      <c r="X96" s="3"/>
      <c r="Y96" s="3"/>
      <c r="Z96" s="3"/>
    </row>
    <row r="97" spans="1:26" ht="15.75" customHeight="1">
      <c r="A97" s="49">
        <v>94</v>
      </c>
      <c r="B97" s="50">
        <f t="shared" si="2"/>
        <v>2716519.2135371799</v>
      </c>
      <c r="C97" s="50">
        <f t="shared" si="0"/>
        <v>54330.384270743598</v>
      </c>
      <c r="D97" s="50">
        <f t="shared" si="1"/>
        <v>2770849.5978079233</v>
      </c>
      <c r="E97" s="3"/>
      <c r="F97" s="3"/>
      <c r="G97" s="3"/>
      <c r="H97" s="3"/>
      <c r="I97" s="3"/>
      <c r="J97" s="3"/>
      <c r="K97" s="3"/>
      <c r="L97" s="3"/>
      <c r="M97" s="3"/>
      <c r="N97" s="3"/>
      <c r="O97" s="3"/>
      <c r="P97" s="3"/>
      <c r="Q97" s="3"/>
      <c r="R97" s="3"/>
      <c r="S97" s="3"/>
      <c r="T97" s="3"/>
      <c r="U97" s="3"/>
      <c r="V97" s="3"/>
      <c r="W97" s="3"/>
      <c r="X97" s="3"/>
      <c r="Y97" s="3"/>
      <c r="Z97" s="3"/>
    </row>
    <row r="98" spans="1:26" ht="15.75" customHeight="1">
      <c r="A98" s="49">
        <v>95</v>
      </c>
      <c r="B98" s="50">
        <f t="shared" si="2"/>
        <v>2780849.5978079233</v>
      </c>
      <c r="C98" s="50">
        <f t="shared" si="0"/>
        <v>55616.991956158468</v>
      </c>
      <c r="D98" s="50">
        <f t="shared" si="1"/>
        <v>2836466.5897640819</v>
      </c>
      <c r="E98" s="3"/>
      <c r="F98" s="3"/>
      <c r="G98" s="3"/>
      <c r="H98" s="3"/>
      <c r="I98" s="3"/>
      <c r="J98" s="3"/>
      <c r="K98" s="3"/>
      <c r="L98" s="3"/>
      <c r="M98" s="3"/>
      <c r="N98" s="3"/>
      <c r="O98" s="3"/>
      <c r="P98" s="3"/>
      <c r="Q98" s="3"/>
      <c r="R98" s="3"/>
      <c r="S98" s="3"/>
      <c r="T98" s="3"/>
      <c r="U98" s="3"/>
      <c r="V98" s="3"/>
      <c r="W98" s="3"/>
      <c r="X98" s="3"/>
      <c r="Y98" s="3"/>
      <c r="Z98" s="3"/>
    </row>
    <row r="99" spans="1:26" ht="15.75" customHeight="1">
      <c r="A99" s="49">
        <v>96</v>
      </c>
      <c r="B99" s="50">
        <f t="shared" si="2"/>
        <v>2846466.5897640819</v>
      </c>
      <c r="C99" s="50">
        <f t="shared" si="0"/>
        <v>56929.331795281636</v>
      </c>
      <c r="D99" s="50">
        <f t="shared" si="1"/>
        <v>2903395.9215593636</v>
      </c>
      <c r="E99" s="3"/>
      <c r="F99" s="3"/>
      <c r="G99" s="3"/>
      <c r="H99" s="3"/>
      <c r="I99" s="3"/>
      <c r="J99" s="3"/>
      <c r="K99" s="3"/>
      <c r="L99" s="3"/>
      <c r="M99" s="3"/>
      <c r="N99" s="3"/>
      <c r="O99" s="3"/>
      <c r="P99" s="3"/>
      <c r="Q99" s="3"/>
      <c r="R99" s="3"/>
      <c r="S99" s="3"/>
      <c r="T99" s="3"/>
      <c r="U99" s="3"/>
      <c r="V99" s="3"/>
      <c r="W99" s="3"/>
      <c r="X99" s="3"/>
      <c r="Y99" s="3"/>
      <c r="Z99" s="3"/>
    </row>
    <row r="100" spans="1:26" ht="15.75" customHeight="1">
      <c r="A100" s="49">
        <v>97</v>
      </c>
      <c r="B100" s="50">
        <f t="shared" si="2"/>
        <v>2913395.9215593636</v>
      </c>
      <c r="C100" s="50">
        <f t="shared" si="0"/>
        <v>58267.918431187274</v>
      </c>
      <c r="D100" s="50">
        <f t="shared" si="1"/>
        <v>2971663.8399905507</v>
      </c>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49">
        <v>98</v>
      </c>
      <c r="B101" s="50">
        <f t="shared" si="2"/>
        <v>2981663.8399905507</v>
      </c>
      <c r="C101" s="50">
        <f t="shared" si="0"/>
        <v>59633.276799811014</v>
      </c>
      <c r="D101" s="50">
        <f t="shared" si="1"/>
        <v>3041297.1167903617</v>
      </c>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49">
        <v>99</v>
      </c>
      <c r="B102" s="50">
        <f t="shared" si="2"/>
        <v>3051297.1167903617</v>
      </c>
      <c r="C102" s="50">
        <f t="shared" si="0"/>
        <v>61025.942335807238</v>
      </c>
      <c r="D102" s="50">
        <f t="shared" si="1"/>
        <v>3112323.059126169</v>
      </c>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49">
        <v>100</v>
      </c>
      <c r="B103" s="50">
        <f t="shared" si="2"/>
        <v>3122323.059126169</v>
      </c>
      <c r="C103" s="50">
        <f t="shared" si="0"/>
        <v>62446.461182523381</v>
      </c>
      <c r="D103" s="50">
        <f t="shared" si="1"/>
        <v>3184769.5203086925</v>
      </c>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49">
        <v>101</v>
      </c>
      <c r="B104" s="50">
        <f t="shared" si="2"/>
        <v>3194769.5203086925</v>
      </c>
      <c r="C104" s="50">
        <f t="shared" si="0"/>
        <v>63895.39040617385</v>
      </c>
      <c r="D104" s="50">
        <f t="shared" si="1"/>
        <v>3258664.9107148661</v>
      </c>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49">
        <v>102</v>
      </c>
      <c r="B105" s="50">
        <f t="shared" si="2"/>
        <v>3268664.9107148661</v>
      </c>
      <c r="C105" s="50">
        <f t="shared" si="0"/>
        <v>65373.298214297327</v>
      </c>
      <c r="D105" s="50">
        <f t="shared" si="1"/>
        <v>3334038.2089291634</v>
      </c>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49">
        <v>103</v>
      </c>
      <c r="B106" s="50">
        <f t="shared" si="2"/>
        <v>3344038.2089291634</v>
      </c>
      <c r="C106" s="50">
        <f t="shared" si="0"/>
        <v>66880.764178583267</v>
      </c>
      <c r="D106" s="50">
        <f t="shared" si="1"/>
        <v>3410918.9731077468</v>
      </c>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49">
        <v>104</v>
      </c>
      <c r="B107" s="50">
        <f t="shared" si="2"/>
        <v>3420918.9731077468</v>
      </c>
      <c r="C107" s="50">
        <f t="shared" si="0"/>
        <v>68418.379462154931</v>
      </c>
      <c r="D107" s="50">
        <f t="shared" si="1"/>
        <v>3489337.3525699019</v>
      </c>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49">
        <v>105</v>
      </c>
      <c r="B108" s="50">
        <f t="shared" si="2"/>
        <v>3499337.3525699019</v>
      </c>
      <c r="C108" s="50">
        <f t="shared" si="0"/>
        <v>69986.747051398037</v>
      </c>
      <c r="D108" s="50">
        <f t="shared" si="1"/>
        <v>3569324.0996212997</v>
      </c>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49">
        <v>106</v>
      </c>
      <c r="B109" s="50">
        <f t="shared" si="2"/>
        <v>3579324.0996212997</v>
      </c>
      <c r="C109" s="50">
        <f t="shared" si="0"/>
        <v>71586.481992425994</v>
      </c>
      <c r="D109" s="50">
        <f t="shared" si="1"/>
        <v>3650910.5816137255</v>
      </c>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49">
        <v>107</v>
      </c>
      <c r="B110" s="50">
        <f t="shared" si="2"/>
        <v>3660910.5816137255</v>
      </c>
      <c r="C110" s="50">
        <f t="shared" si="0"/>
        <v>73218.211632274513</v>
      </c>
      <c r="D110" s="50">
        <f t="shared" si="1"/>
        <v>3734128.7932460001</v>
      </c>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49">
        <v>108</v>
      </c>
      <c r="B111" s="50">
        <f t="shared" si="2"/>
        <v>3744128.7932460001</v>
      </c>
      <c r="C111" s="50">
        <f t="shared" si="0"/>
        <v>74882.57586492</v>
      </c>
      <c r="D111" s="50">
        <f t="shared" si="1"/>
        <v>3819011.36911092</v>
      </c>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49">
        <v>109</v>
      </c>
      <c r="B112" s="50">
        <f t="shared" si="2"/>
        <v>3829011.36911092</v>
      </c>
      <c r="C112" s="50">
        <f t="shared" si="0"/>
        <v>76580.227382218407</v>
      </c>
      <c r="D112" s="50">
        <f t="shared" si="1"/>
        <v>3905591.5964931385</v>
      </c>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49">
        <v>110</v>
      </c>
      <c r="B113" s="50">
        <f t="shared" si="2"/>
        <v>3915591.5964931385</v>
      </c>
      <c r="C113" s="50">
        <f t="shared" si="0"/>
        <v>78311.831929862776</v>
      </c>
      <c r="D113" s="50">
        <f t="shared" si="1"/>
        <v>3993903.4284230014</v>
      </c>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49">
        <v>111</v>
      </c>
      <c r="B114" s="50">
        <f t="shared" si="2"/>
        <v>4003903.4284230014</v>
      </c>
      <c r="C114" s="50">
        <f t="shared" si="0"/>
        <v>80078.068568460032</v>
      </c>
      <c r="D114" s="50">
        <f t="shared" si="1"/>
        <v>4083981.4969914616</v>
      </c>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49">
        <v>112</v>
      </c>
      <c r="B115" s="50">
        <f t="shared" si="2"/>
        <v>4093981.4969914616</v>
      </c>
      <c r="C115" s="50">
        <f t="shared" si="0"/>
        <v>81879.629939829232</v>
      </c>
      <c r="D115" s="50">
        <f t="shared" si="1"/>
        <v>4175861.1269312911</v>
      </c>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49">
        <v>113</v>
      </c>
      <c r="B116" s="50">
        <f t="shared" si="2"/>
        <v>4185861.1269312911</v>
      </c>
      <c r="C116" s="50">
        <f t="shared" si="0"/>
        <v>83717.222538625821</v>
      </c>
      <c r="D116" s="50">
        <f t="shared" si="1"/>
        <v>4269578.3494699169</v>
      </c>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9">
        <v>114</v>
      </c>
      <c r="B117" s="50">
        <f t="shared" si="2"/>
        <v>4279578.3494699169</v>
      </c>
      <c r="C117" s="50">
        <f t="shared" si="0"/>
        <v>85591.566989398343</v>
      </c>
      <c r="D117" s="50">
        <f t="shared" si="1"/>
        <v>4365169.9164593155</v>
      </c>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49">
        <v>115</v>
      </c>
      <c r="B118" s="50">
        <f t="shared" si="2"/>
        <v>4375169.9164593155</v>
      </c>
      <c r="C118" s="50">
        <f t="shared" si="0"/>
        <v>87503.398329186311</v>
      </c>
      <c r="D118" s="50">
        <f t="shared" si="1"/>
        <v>4462673.3147885017</v>
      </c>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49">
        <v>116</v>
      </c>
      <c r="B119" s="50">
        <f t="shared" si="2"/>
        <v>4472673.3147885017</v>
      </c>
      <c r="C119" s="50">
        <f t="shared" si="0"/>
        <v>89453.466295770035</v>
      </c>
      <c r="D119" s="50">
        <f t="shared" si="1"/>
        <v>4562126.7810842721</v>
      </c>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49">
        <v>117</v>
      </c>
      <c r="B120" s="50">
        <f t="shared" si="2"/>
        <v>4572126.7810842721</v>
      </c>
      <c r="C120" s="50">
        <f t="shared" si="0"/>
        <v>91442.535621685442</v>
      </c>
      <c r="D120" s="50">
        <f t="shared" si="1"/>
        <v>4663569.3167059571</v>
      </c>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49">
        <v>118</v>
      </c>
      <c r="B121" s="50">
        <f t="shared" si="2"/>
        <v>4673569.3167059571</v>
      </c>
      <c r="C121" s="50">
        <f t="shared" si="0"/>
        <v>93471.386334119146</v>
      </c>
      <c r="D121" s="50">
        <f t="shared" si="1"/>
        <v>4767040.7030400764</v>
      </c>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49">
        <v>119</v>
      </c>
      <c r="B122" s="50">
        <f t="shared" si="2"/>
        <v>4777040.7030400764</v>
      </c>
      <c r="C122" s="50">
        <f t="shared" si="0"/>
        <v>95540.814060801524</v>
      </c>
      <c r="D122" s="50">
        <f t="shared" si="1"/>
        <v>4872581.5171008781</v>
      </c>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49">
        <v>120</v>
      </c>
      <c r="B123" s="50">
        <f t="shared" si="2"/>
        <v>4882581.5171008781</v>
      </c>
      <c r="C123" s="50">
        <f t="shared" si="0"/>
        <v>97651.630342017568</v>
      </c>
      <c r="D123" s="50">
        <f t="shared" si="1"/>
        <v>4980233.1474428959</v>
      </c>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49">
        <v>121</v>
      </c>
      <c r="B124" s="50">
        <f t="shared" si="2"/>
        <v>4990233.1474428959</v>
      </c>
      <c r="C124" s="50">
        <f t="shared" si="0"/>
        <v>99804.66294885792</v>
      </c>
      <c r="D124" s="50">
        <f t="shared" si="1"/>
        <v>5090037.8103917539</v>
      </c>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49">
        <v>122</v>
      </c>
      <c r="B125" s="50">
        <f t="shared" si="2"/>
        <v>5100037.8103917539</v>
      </c>
      <c r="C125" s="50">
        <f t="shared" si="0"/>
        <v>102000.75620783507</v>
      </c>
      <c r="D125" s="50">
        <f t="shared" si="1"/>
        <v>5202038.5665995888</v>
      </c>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49">
        <v>123</v>
      </c>
      <c r="B126" s="50">
        <f t="shared" si="2"/>
        <v>5212038.5665995888</v>
      </c>
      <c r="C126" s="50">
        <f t="shared" si="0"/>
        <v>104240.77133199178</v>
      </c>
      <c r="D126" s="50">
        <f t="shared" si="1"/>
        <v>5316279.3379315808</v>
      </c>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49">
        <v>124</v>
      </c>
      <c r="B127" s="50">
        <f t="shared" si="2"/>
        <v>5326279.3379315808</v>
      </c>
      <c r="C127" s="50">
        <f t="shared" si="0"/>
        <v>106525.58675863162</v>
      </c>
      <c r="D127" s="50">
        <f t="shared" si="1"/>
        <v>5432804.9246902121</v>
      </c>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49">
        <v>125</v>
      </c>
      <c r="B128" s="50">
        <f t="shared" si="2"/>
        <v>5442804.9246902121</v>
      </c>
      <c r="C128" s="50">
        <f t="shared" si="0"/>
        <v>108856.09849380424</v>
      </c>
      <c r="D128" s="50">
        <f t="shared" si="1"/>
        <v>5551661.0231840163</v>
      </c>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49">
        <v>126</v>
      </c>
      <c r="B129" s="50">
        <f t="shared" si="2"/>
        <v>5561661.0231840163</v>
      </c>
      <c r="C129" s="50">
        <f t="shared" si="0"/>
        <v>111233.22046368034</v>
      </c>
      <c r="D129" s="50">
        <f t="shared" si="1"/>
        <v>5672894.2436476965</v>
      </c>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9">
        <v>127</v>
      </c>
      <c r="B130" s="50">
        <f t="shared" si="2"/>
        <v>5682894.2436476965</v>
      </c>
      <c r="C130" s="50">
        <f t="shared" si="0"/>
        <v>113657.88487295393</v>
      </c>
      <c r="D130" s="50">
        <f t="shared" si="1"/>
        <v>5796552.1285206508</v>
      </c>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49">
        <v>128</v>
      </c>
      <c r="B131" s="50">
        <f t="shared" si="2"/>
        <v>5806552.1285206508</v>
      </c>
      <c r="C131" s="50">
        <f t="shared" si="0"/>
        <v>116131.04257041302</v>
      </c>
      <c r="D131" s="50">
        <f t="shared" si="1"/>
        <v>5922683.1710910639</v>
      </c>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49">
        <v>129</v>
      </c>
      <c r="B132" s="50">
        <f t="shared" si="2"/>
        <v>5932683.1710910639</v>
      </c>
      <c r="C132" s="50">
        <f t="shared" si="0"/>
        <v>118653.66342182129</v>
      </c>
      <c r="D132" s="50">
        <f t="shared" si="1"/>
        <v>6051336.8345128847</v>
      </c>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49">
        <v>130</v>
      </c>
      <c r="B133" s="50">
        <f t="shared" si="2"/>
        <v>6061336.8345128847</v>
      </c>
      <c r="C133" s="50">
        <f t="shared" si="0"/>
        <v>121226.73669025769</v>
      </c>
      <c r="D133" s="50">
        <f t="shared" si="1"/>
        <v>6182563.5712031424</v>
      </c>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49">
        <v>131</v>
      </c>
      <c r="B134" s="50">
        <f t="shared" si="2"/>
        <v>6192563.5712031424</v>
      </c>
      <c r="C134" s="50">
        <f t="shared" si="0"/>
        <v>123851.27142406286</v>
      </c>
      <c r="D134" s="50">
        <f t="shared" si="1"/>
        <v>6316414.842627205</v>
      </c>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49">
        <v>132</v>
      </c>
      <c r="B135" s="50">
        <f t="shared" si="2"/>
        <v>6326414.842627205</v>
      </c>
      <c r="C135" s="50">
        <f t="shared" si="0"/>
        <v>126528.2968525441</v>
      </c>
      <c r="D135" s="50">
        <f t="shared" si="1"/>
        <v>6452943.1394797489</v>
      </c>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49">
        <v>133</v>
      </c>
      <c r="B136" s="50">
        <f t="shared" si="2"/>
        <v>6462943.1394797489</v>
      </c>
      <c r="C136" s="50">
        <f t="shared" si="0"/>
        <v>129258.86278959498</v>
      </c>
      <c r="D136" s="50">
        <f t="shared" si="1"/>
        <v>6592202.0022693435</v>
      </c>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49">
        <v>134</v>
      </c>
      <c r="B137" s="50">
        <f t="shared" si="2"/>
        <v>6602202.0022693435</v>
      </c>
      <c r="C137" s="50">
        <f t="shared" si="0"/>
        <v>132044.04004538688</v>
      </c>
      <c r="D137" s="50">
        <f t="shared" si="1"/>
        <v>6734246.0423147306</v>
      </c>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49">
        <v>135</v>
      </c>
      <c r="B138" s="50">
        <f t="shared" si="2"/>
        <v>6744246.0423147306</v>
      </c>
      <c r="C138" s="50">
        <f t="shared" si="0"/>
        <v>134884.92084629461</v>
      </c>
      <c r="D138" s="50">
        <f t="shared" si="1"/>
        <v>6879130.9631610252</v>
      </c>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49">
        <v>136</v>
      </c>
      <c r="B139" s="50">
        <f t="shared" si="2"/>
        <v>6889130.9631610252</v>
      </c>
      <c r="C139" s="50">
        <f t="shared" si="0"/>
        <v>137782.61926322052</v>
      </c>
      <c r="D139" s="50">
        <f t="shared" si="1"/>
        <v>7026913.5824242458</v>
      </c>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49">
        <v>137</v>
      </c>
      <c r="B140" s="50">
        <f t="shared" si="2"/>
        <v>7036913.5824242458</v>
      </c>
      <c r="C140" s="50">
        <f t="shared" si="0"/>
        <v>140738.27164848492</v>
      </c>
      <c r="D140" s="50">
        <f t="shared" si="1"/>
        <v>7177651.854072731</v>
      </c>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49">
        <v>138</v>
      </c>
      <c r="B141" s="50">
        <f t="shared" si="2"/>
        <v>7187651.854072731</v>
      </c>
      <c r="C141" s="50">
        <f t="shared" si="0"/>
        <v>143753.03708145462</v>
      </c>
      <c r="D141" s="50">
        <f t="shared" si="1"/>
        <v>7331404.8911541859</v>
      </c>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49">
        <v>139</v>
      </c>
      <c r="B142" s="50">
        <f t="shared" si="2"/>
        <v>7341404.8911541859</v>
      </c>
      <c r="C142" s="50">
        <f t="shared" si="0"/>
        <v>146828.09782308372</v>
      </c>
      <c r="D142" s="50">
        <f t="shared" si="1"/>
        <v>7488232.9889772693</v>
      </c>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49">
        <v>140</v>
      </c>
      <c r="B143" s="50">
        <f t="shared" si="2"/>
        <v>7498232.9889772693</v>
      </c>
      <c r="C143" s="50">
        <f t="shared" si="0"/>
        <v>149964.65977954539</v>
      </c>
      <c r="D143" s="50">
        <f t="shared" si="1"/>
        <v>7648197.6487568151</v>
      </c>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49">
        <v>141</v>
      </c>
      <c r="B144" s="50">
        <f t="shared" si="2"/>
        <v>7658197.6487568151</v>
      </c>
      <c r="C144" s="50">
        <f t="shared" si="0"/>
        <v>153163.95297513632</v>
      </c>
      <c r="D144" s="50">
        <f t="shared" si="1"/>
        <v>7811361.6017319513</v>
      </c>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49">
        <v>142</v>
      </c>
      <c r="B145" s="50">
        <f t="shared" si="2"/>
        <v>7821361.6017319513</v>
      </c>
      <c r="C145" s="50">
        <f t="shared" si="0"/>
        <v>156427.23203463902</v>
      </c>
      <c r="D145" s="50">
        <f t="shared" si="1"/>
        <v>7977788.8337665908</v>
      </c>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49">
        <v>143</v>
      </c>
      <c r="B146" s="50">
        <f t="shared" si="2"/>
        <v>7987788.8337665908</v>
      </c>
      <c r="C146" s="50">
        <f t="shared" si="0"/>
        <v>159755.77667533181</v>
      </c>
      <c r="D146" s="50">
        <f t="shared" si="1"/>
        <v>8147544.6104419222</v>
      </c>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49">
        <v>144</v>
      </c>
      <c r="B147" s="50">
        <f t="shared" si="2"/>
        <v>8157544.6104419222</v>
      </c>
      <c r="C147" s="50">
        <f t="shared" si="0"/>
        <v>163150.89220883846</v>
      </c>
      <c r="D147" s="50">
        <f t="shared" si="1"/>
        <v>8320695.502650761</v>
      </c>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49">
        <v>145</v>
      </c>
      <c r="B148" s="50">
        <f t="shared" si="2"/>
        <v>8330695.502650761</v>
      </c>
      <c r="C148" s="50">
        <f t="shared" si="0"/>
        <v>166613.91005301522</v>
      </c>
      <c r="D148" s="50">
        <f t="shared" si="1"/>
        <v>8497309.4127037767</v>
      </c>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49">
        <v>146</v>
      </c>
      <c r="B149" s="50">
        <f t="shared" si="2"/>
        <v>8507309.4127037767</v>
      </c>
      <c r="C149" s="50">
        <f t="shared" si="0"/>
        <v>170146.18825407553</v>
      </c>
      <c r="D149" s="50">
        <f t="shared" si="1"/>
        <v>8677455.6009578519</v>
      </c>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49">
        <v>147</v>
      </c>
      <c r="B150" s="50">
        <f t="shared" si="2"/>
        <v>8687455.6009578519</v>
      </c>
      <c r="C150" s="50">
        <f t="shared" si="0"/>
        <v>173749.11201915704</v>
      </c>
      <c r="D150" s="50">
        <f t="shared" si="1"/>
        <v>8861204.7129770089</v>
      </c>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49">
        <v>148</v>
      </c>
      <c r="B151" s="50">
        <f t="shared" si="2"/>
        <v>8871204.7129770089</v>
      </c>
      <c r="C151" s="50">
        <f t="shared" si="0"/>
        <v>177424.09425954017</v>
      </c>
      <c r="D151" s="50">
        <f t="shared" si="1"/>
        <v>9048628.8072365485</v>
      </c>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49">
        <v>149</v>
      </c>
      <c r="B152" s="50">
        <f t="shared" si="2"/>
        <v>9058628.8072365485</v>
      </c>
      <c r="C152" s="50">
        <f t="shared" si="0"/>
        <v>181172.57614473096</v>
      </c>
      <c r="D152" s="50">
        <f t="shared" si="1"/>
        <v>9239801.3833812792</v>
      </c>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49">
        <v>150</v>
      </c>
      <c r="B153" s="50">
        <f t="shared" si="2"/>
        <v>9249801.3833812792</v>
      </c>
      <c r="C153" s="50">
        <f t="shared" si="0"/>
        <v>184996.02766762557</v>
      </c>
      <c r="D153" s="50">
        <f t="shared" si="1"/>
        <v>9434797.4110489041</v>
      </c>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49">
        <v>151</v>
      </c>
      <c r="B154" s="50">
        <f t="shared" si="2"/>
        <v>9444797.4110489041</v>
      </c>
      <c r="C154" s="50">
        <f t="shared" si="0"/>
        <v>188895.94822097808</v>
      </c>
      <c r="D154" s="50">
        <f t="shared" si="1"/>
        <v>9633693.3592698816</v>
      </c>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49">
        <v>152</v>
      </c>
      <c r="B155" s="50">
        <f t="shared" si="2"/>
        <v>9643693.3592698816</v>
      </c>
      <c r="C155" s="50">
        <f t="shared" si="0"/>
        <v>192873.86718539763</v>
      </c>
      <c r="D155" s="50">
        <f t="shared" si="1"/>
        <v>9836567.2264552787</v>
      </c>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49">
        <v>153</v>
      </c>
      <c r="B156" s="50">
        <f t="shared" si="2"/>
        <v>9846567.2264552787</v>
      </c>
      <c r="C156" s="50">
        <f t="shared" si="0"/>
        <v>196931.34452910558</v>
      </c>
      <c r="D156" s="50">
        <f t="shared" si="1"/>
        <v>10043498.570984384</v>
      </c>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49">
        <v>154</v>
      </c>
      <c r="B157" s="50">
        <f t="shared" si="2"/>
        <v>10053498.570984384</v>
      </c>
      <c r="C157" s="50">
        <f t="shared" si="0"/>
        <v>201069.97141968767</v>
      </c>
      <c r="D157" s="50">
        <f t="shared" si="1"/>
        <v>10254568.542404072</v>
      </c>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49">
        <v>155</v>
      </c>
      <c r="B158" s="50">
        <f t="shared" si="2"/>
        <v>10264568.542404072</v>
      </c>
      <c r="C158" s="50">
        <f t="shared" si="0"/>
        <v>205291.37084808145</v>
      </c>
      <c r="D158" s="50">
        <f t="shared" si="1"/>
        <v>10469859.913252154</v>
      </c>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49">
        <v>156</v>
      </c>
      <c r="B159" s="50">
        <f t="shared" si="2"/>
        <v>10479859.913252154</v>
      </c>
      <c r="C159" s="50">
        <f t="shared" si="0"/>
        <v>209597.19826504309</v>
      </c>
      <c r="D159" s="50">
        <f t="shared" si="1"/>
        <v>10689457.111517198</v>
      </c>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49">
        <v>157</v>
      </c>
      <c r="B160" s="50">
        <f t="shared" si="2"/>
        <v>10699457.111517198</v>
      </c>
      <c r="C160" s="50">
        <f t="shared" si="0"/>
        <v>213989.14223034398</v>
      </c>
      <c r="D160" s="50">
        <f t="shared" si="1"/>
        <v>10913446.253747541</v>
      </c>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49">
        <v>158</v>
      </c>
      <c r="B161" s="50">
        <f t="shared" si="2"/>
        <v>10923446.253747541</v>
      </c>
      <c r="C161" s="50">
        <f t="shared" si="0"/>
        <v>218468.92507495082</v>
      </c>
      <c r="D161" s="50">
        <f t="shared" si="1"/>
        <v>11141915.178822493</v>
      </c>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49">
        <v>159</v>
      </c>
      <c r="B162" s="50">
        <f t="shared" si="2"/>
        <v>11151915.178822493</v>
      </c>
      <c r="C162" s="50">
        <f t="shared" si="0"/>
        <v>223038.30357644986</v>
      </c>
      <c r="D162" s="50">
        <f t="shared" si="1"/>
        <v>11374953.482398942</v>
      </c>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49">
        <v>160</v>
      </c>
      <c r="B163" s="50">
        <f t="shared" si="2"/>
        <v>11384953.482398942</v>
      </c>
      <c r="C163" s="50">
        <f t="shared" si="0"/>
        <v>227699.06964797885</v>
      </c>
      <c r="D163" s="50">
        <f t="shared" si="1"/>
        <v>11612652.552046921</v>
      </c>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49">
        <v>161</v>
      </c>
      <c r="B164" s="50">
        <f t="shared" si="2"/>
        <v>11622652.552046921</v>
      </c>
      <c r="C164" s="50">
        <f t="shared" si="0"/>
        <v>232453.05104093842</v>
      </c>
      <c r="D164" s="50">
        <f t="shared" si="1"/>
        <v>11855105.603087859</v>
      </c>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49">
        <v>162</v>
      </c>
      <c r="B165" s="50">
        <f t="shared" si="2"/>
        <v>11865105.603087859</v>
      </c>
      <c r="C165" s="50">
        <f t="shared" si="0"/>
        <v>237302.11206175719</v>
      </c>
      <c r="D165" s="50">
        <f t="shared" si="1"/>
        <v>12102407.715149617</v>
      </c>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49">
        <v>163</v>
      </c>
      <c r="B166" s="50">
        <f t="shared" si="2"/>
        <v>12112407.715149617</v>
      </c>
      <c r="C166" s="50">
        <f t="shared" si="0"/>
        <v>242248.15430299233</v>
      </c>
      <c r="D166" s="50">
        <f t="shared" si="1"/>
        <v>12354655.869452609</v>
      </c>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49">
        <v>164</v>
      </c>
      <c r="B167" s="50">
        <f t="shared" si="2"/>
        <v>12364655.869452609</v>
      </c>
      <c r="C167" s="50">
        <f t="shared" si="0"/>
        <v>247293.11738905217</v>
      </c>
      <c r="D167" s="50">
        <f t="shared" si="1"/>
        <v>12611948.98684166</v>
      </c>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49">
        <v>165</v>
      </c>
      <c r="B168" s="50">
        <f t="shared" si="2"/>
        <v>12621948.98684166</v>
      </c>
      <c r="C168" s="50">
        <f t="shared" si="0"/>
        <v>252438.97973683319</v>
      </c>
      <c r="D168" s="50">
        <f t="shared" si="1"/>
        <v>12874387.966578493</v>
      </c>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49">
        <v>166</v>
      </c>
      <c r="B169" s="50">
        <f t="shared" si="2"/>
        <v>12884387.966578493</v>
      </c>
      <c r="C169" s="50">
        <f t="shared" si="0"/>
        <v>257687.75933156986</v>
      </c>
      <c r="D169" s="50">
        <f t="shared" si="1"/>
        <v>13142075.725910062</v>
      </c>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49">
        <v>167</v>
      </c>
      <c r="B170" s="50">
        <f t="shared" si="2"/>
        <v>13152075.725910062</v>
      </c>
      <c r="C170" s="50">
        <f t="shared" si="0"/>
        <v>263041.51451820123</v>
      </c>
      <c r="D170" s="50">
        <f t="shared" si="1"/>
        <v>13415117.240428263</v>
      </c>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49">
        <v>168</v>
      </c>
      <c r="B171" s="50">
        <f t="shared" si="2"/>
        <v>13425117.240428263</v>
      </c>
      <c r="C171" s="50">
        <f t="shared" si="0"/>
        <v>268502.34480856528</v>
      </c>
      <c r="D171" s="50">
        <f t="shared" si="1"/>
        <v>13693619.585236829</v>
      </c>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49">
        <v>169</v>
      </c>
      <c r="B172" s="50">
        <f t="shared" si="2"/>
        <v>13703619.585236829</v>
      </c>
      <c r="C172" s="50">
        <f t="shared" si="0"/>
        <v>274072.39170473657</v>
      </c>
      <c r="D172" s="50">
        <f t="shared" si="1"/>
        <v>13977691.976941565</v>
      </c>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49">
        <v>170</v>
      </c>
      <c r="B173" s="50">
        <f t="shared" si="2"/>
        <v>13987691.976941565</v>
      </c>
      <c r="C173" s="50">
        <f t="shared" si="0"/>
        <v>279753.83953883132</v>
      </c>
      <c r="D173" s="50">
        <f t="shared" si="1"/>
        <v>14267445.816480396</v>
      </c>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49">
        <v>171</v>
      </c>
      <c r="B174" s="50">
        <f t="shared" si="2"/>
        <v>14277445.816480396</v>
      </c>
      <c r="C174" s="50">
        <f t="shared" si="0"/>
        <v>285548.91632960795</v>
      </c>
      <c r="D174" s="50">
        <f t="shared" si="1"/>
        <v>14562994.732810004</v>
      </c>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49">
        <v>172</v>
      </c>
      <c r="B175" s="50">
        <f t="shared" si="2"/>
        <v>14572994.732810004</v>
      </c>
      <c r="C175" s="50">
        <f t="shared" si="0"/>
        <v>291459.89465620008</v>
      </c>
      <c r="D175" s="50">
        <f t="shared" si="1"/>
        <v>14864454.627466204</v>
      </c>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49">
        <v>173</v>
      </c>
      <c r="B176" s="50">
        <f t="shared" si="2"/>
        <v>14874454.627466204</v>
      </c>
      <c r="C176" s="50">
        <f t="shared" si="0"/>
        <v>297489.09254932409</v>
      </c>
      <c r="D176" s="50">
        <f t="shared" si="1"/>
        <v>15171943.720015528</v>
      </c>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49">
        <v>174</v>
      </c>
      <c r="B177" s="50">
        <f t="shared" si="2"/>
        <v>15181943.720015528</v>
      </c>
      <c r="C177" s="50">
        <f t="shared" si="0"/>
        <v>303638.87440031057</v>
      </c>
      <c r="D177" s="50">
        <f t="shared" si="1"/>
        <v>15485582.594415838</v>
      </c>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49">
        <v>175</v>
      </c>
      <c r="B178" s="50">
        <f t="shared" si="2"/>
        <v>15495582.594415838</v>
      </c>
      <c r="C178" s="50">
        <f t="shared" si="0"/>
        <v>309911.65188831679</v>
      </c>
      <c r="D178" s="50">
        <f t="shared" si="1"/>
        <v>15805494.246304154</v>
      </c>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49">
        <v>176</v>
      </c>
      <c r="B179" s="50">
        <f t="shared" si="2"/>
        <v>15815494.246304154</v>
      </c>
      <c r="C179" s="50">
        <f t="shared" si="0"/>
        <v>316309.88492608309</v>
      </c>
      <c r="D179" s="50">
        <f t="shared" si="1"/>
        <v>16131804.131230237</v>
      </c>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49">
        <v>177</v>
      </c>
      <c r="B180" s="50">
        <f t="shared" si="2"/>
        <v>16141804.131230237</v>
      </c>
      <c r="C180" s="50">
        <f t="shared" si="0"/>
        <v>322836.08262460475</v>
      </c>
      <c r="D180" s="50">
        <f t="shared" si="1"/>
        <v>16464640.213854842</v>
      </c>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49">
        <v>178</v>
      </c>
      <c r="B181" s="50">
        <f t="shared" si="2"/>
        <v>16474640.213854842</v>
      </c>
      <c r="C181" s="50">
        <f t="shared" si="0"/>
        <v>329492.80427709682</v>
      </c>
      <c r="D181" s="50">
        <f t="shared" si="1"/>
        <v>16804133.018131938</v>
      </c>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49">
        <v>179</v>
      </c>
      <c r="B182" s="50">
        <f t="shared" si="2"/>
        <v>16814133.018131938</v>
      </c>
      <c r="C182" s="50">
        <f t="shared" si="0"/>
        <v>336282.66036263877</v>
      </c>
      <c r="D182" s="50">
        <f t="shared" si="1"/>
        <v>17150415.678494576</v>
      </c>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49">
        <v>180</v>
      </c>
      <c r="B183" s="50">
        <f t="shared" si="2"/>
        <v>17160415.678494576</v>
      </c>
      <c r="C183" s="50">
        <f t="shared" si="0"/>
        <v>343208.31356989156</v>
      </c>
      <c r="D183" s="50">
        <f t="shared" si="1"/>
        <v>17503623.992064469</v>
      </c>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49">
        <v>181</v>
      </c>
      <c r="B184" s="50">
        <f t="shared" si="2"/>
        <v>17513623.992064469</v>
      </c>
      <c r="C184" s="50">
        <f t="shared" si="0"/>
        <v>350272.4798412894</v>
      </c>
      <c r="D184" s="50">
        <f t="shared" si="1"/>
        <v>17863896.471905757</v>
      </c>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49">
        <v>182</v>
      </c>
      <c r="B185" s="50">
        <f t="shared" si="2"/>
        <v>17873896.471905757</v>
      </c>
      <c r="C185" s="50">
        <f t="shared" si="0"/>
        <v>357477.92943811516</v>
      </c>
      <c r="D185" s="50">
        <f t="shared" si="1"/>
        <v>18231374.401343871</v>
      </c>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49">
        <v>183</v>
      </c>
      <c r="B186" s="50">
        <f t="shared" si="2"/>
        <v>18241374.401343871</v>
      </c>
      <c r="C186" s="50">
        <f t="shared" si="0"/>
        <v>364827.4880268774</v>
      </c>
      <c r="D186" s="50">
        <f t="shared" si="1"/>
        <v>18606201.889370747</v>
      </c>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49">
        <v>184</v>
      </c>
      <c r="B187" s="50">
        <f t="shared" si="2"/>
        <v>18616201.889370747</v>
      </c>
      <c r="C187" s="50">
        <f t="shared" si="0"/>
        <v>372324.03778741497</v>
      </c>
      <c r="D187" s="50">
        <f t="shared" si="1"/>
        <v>18988525.927158162</v>
      </c>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49">
        <v>185</v>
      </c>
      <c r="B188" s="50">
        <f t="shared" si="2"/>
        <v>18998525.927158162</v>
      </c>
      <c r="C188" s="50">
        <f t="shared" si="0"/>
        <v>379970.51854316326</v>
      </c>
      <c r="D188" s="50">
        <f t="shared" si="1"/>
        <v>19378496.445701323</v>
      </c>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49">
        <v>186</v>
      </c>
      <c r="B189" s="50">
        <f t="shared" si="2"/>
        <v>19388496.445701323</v>
      </c>
      <c r="C189" s="50">
        <f t="shared" si="0"/>
        <v>387769.92891402647</v>
      </c>
      <c r="D189" s="50">
        <f t="shared" si="1"/>
        <v>19776266.374615349</v>
      </c>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49">
        <v>187</v>
      </c>
      <c r="B190" s="50">
        <f t="shared" si="2"/>
        <v>19786266.374615349</v>
      </c>
      <c r="C190" s="50">
        <f t="shared" si="0"/>
        <v>395725.327492307</v>
      </c>
      <c r="D190" s="50">
        <f t="shared" si="1"/>
        <v>20181991.702107657</v>
      </c>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49">
        <v>188</v>
      </c>
      <c r="B191" s="50">
        <f t="shared" si="2"/>
        <v>20191991.702107657</v>
      </c>
      <c r="C191" s="50">
        <f t="shared" si="0"/>
        <v>403839.83404215315</v>
      </c>
      <c r="D191" s="50">
        <f t="shared" si="1"/>
        <v>20595831.536149811</v>
      </c>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49">
        <v>189</v>
      </c>
      <c r="B192" s="50">
        <f t="shared" si="2"/>
        <v>20605831.536149811</v>
      </c>
      <c r="C192" s="50">
        <f t="shared" si="0"/>
        <v>412116.63072299625</v>
      </c>
      <c r="D192" s="50">
        <f t="shared" si="1"/>
        <v>21017948.166872807</v>
      </c>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49">
        <v>190</v>
      </c>
      <c r="B193" s="50">
        <f t="shared" si="2"/>
        <v>21027948.166872807</v>
      </c>
      <c r="C193" s="50">
        <f t="shared" si="0"/>
        <v>420558.96333745617</v>
      </c>
      <c r="D193" s="50">
        <f t="shared" si="1"/>
        <v>21448507.130210262</v>
      </c>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49">
        <v>191</v>
      </c>
      <c r="B194" s="50">
        <f t="shared" si="2"/>
        <v>21458507.130210262</v>
      </c>
      <c r="C194" s="50">
        <f t="shared" si="0"/>
        <v>429170.14260420523</v>
      </c>
      <c r="D194" s="50">
        <f t="shared" si="1"/>
        <v>21887677.272814468</v>
      </c>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49">
        <v>192</v>
      </c>
      <c r="B195" s="50">
        <f t="shared" si="2"/>
        <v>21897677.272814468</v>
      </c>
      <c r="C195" s="50">
        <f t="shared" si="0"/>
        <v>437953.54545628937</v>
      </c>
      <c r="D195" s="50">
        <f t="shared" si="1"/>
        <v>22335630.818270758</v>
      </c>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49">
        <v>193</v>
      </c>
      <c r="B196" s="50">
        <f t="shared" si="2"/>
        <v>22345630.818270758</v>
      </c>
      <c r="C196" s="50">
        <f t="shared" si="0"/>
        <v>446912.61636541516</v>
      </c>
      <c r="D196" s="50">
        <f t="shared" si="1"/>
        <v>22792543.434636172</v>
      </c>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49">
        <v>194</v>
      </c>
      <c r="B197" s="50">
        <f t="shared" si="2"/>
        <v>22802543.434636172</v>
      </c>
      <c r="C197" s="50">
        <f t="shared" si="0"/>
        <v>456050.86869272345</v>
      </c>
      <c r="D197" s="50">
        <f t="shared" si="1"/>
        <v>23258594.303328894</v>
      </c>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49">
        <v>195</v>
      </c>
      <c r="B198" s="50">
        <f t="shared" si="2"/>
        <v>23268594.303328894</v>
      </c>
      <c r="C198" s="50">
        <f t="shared" si="0"/>
        <v>465371.88606657786</v>
      </c>
      <c r="D198" s="50">
        <f t="shared" si="1"/>
        <v>23733966.189395472</v>
      </c>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49">
        <v>196</v>
      </c>
      <c r="B199" s="50">
        <f t="shared" si="2"/>
        <v>23743966.189395472</v>
      </c>
      <c r="C199" s="50">
        <f t="shared" si="0"/>
        <v>474879.32378790947</v>
      </c>
      <c r="D199" s="50">
        <f t="shared" si="1"/>
        <v>24218845.513183381</v>
      </c>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49">
        <v>197</v>
      </c>
      <c r="B200" s="50">
        <f t="shared" si="2"/>
        <v>24228845.513183381</v>
      </c>
      <c r="C200" s="50">
        <f t="shared" si="0"/>
        <v>484576.91026366764</v>
      </c>
      <c r="D200" s="50">
        <f t="shared" si="1"/>
        <v>24713422.42344705</v>
      </c>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49">
        <v>198</v>
      </c>
      <c r="B201" s="50">
        <f t="shared" si="2"/>
        <v>24723422.42344705</v>
      </c>
      <c r="C201" s="50">
        <f t="shared" si="0"/>
        <v>494468.44846894103</v>
      </c>
      <c r="D201" s="50">
        <f t="shared" si="1"/>
        <v>25217890.871915992</v>
      </c>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49">
        <v>199</v>
      </c>
      <c r="B202" s="50">
        <f t="shared" si="2"/>
        <v>25227890.871915992</v>
      </c>
      <c r="C202" s="50">
        <f t="shared" si="0"/>
        <v>504557.81743831985</v>
      </c>
      <c r="D202" s="50">
        <f t="shared" si="1"/>
        <v>25732448.689354312</v>
      </c>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49">
        <v>200</v>
      </c>
      <c r="B203" s="50">
        <f t="shared" si="2"/>
        <v>25742448.689354312</v>
      </c>
      <c r="C203" s="50">
        <f t="shared" si="0"/>
        <v>514848.97378708626</v>
      </c>
      <c r="D203" s="50">
        <f t="shared" si="1"/>
        <v>26257297.6631414</v>
      </c>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49">
        <v>201</v>
      </c>
      <c r="B204" s="50">
        <f t="shared" si="2"/>
        <v>26267297.6631414</v>
      </c>
      <c r="C204" s="50">
        <f t="shared" si="0"/>
        <v>525345.95326282806</v>
      </c>
      <c r="D204" s="50">
        <f t="shared" si="1"/>
        <v>26792643.616404228</v>
      </c>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49">
        <v>202</v>
      </c>
      <c r="B205" s="50">
        <f t="shared" si="2"/>
        <v>26802643.616404228</v>
      </c>
      <c r="C205" s="50">
        <f t="shared" si="0"/>
        <v>536052.87232808454</v>
      </c>
      <c r="D205" s="50">
        <f t="shared" si="1"/>
        <v>27338696.488732312</v>
      </c>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49">
        <v>203</v>
      </c>
      <c r="B206" s="50">
        <f t="shared" si="2"/>
        <v>27348696.488732312</v>
      </c>
      <c r="C206" s="50">
        <f t="shared" si="0"/>
        <v>546973.9297746463</v>
      </c>
      <c r="D206" s="50">
        <f t="shared" si="1"/>
        <v>27895670.418506958</v>
      </c>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49">
        <v>204</v>
      </c>
      <c r="B207" s="50">
        <f t="shared" si="2"/>
        <v>27905670.418506958</v>
      </c>
      <c r="C207" s="50">
        <f t="shared" si="0"/>
        <v>558113.40837013919</v>
      </c>
      <c r="D207" s="50">
        <f t="shared" si="1"/>
        <v>28463783.826877099</v>
      </c>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49">
        <v>205</v>
      </c>
      <c r="B208" s="50">
        <f t="shared" si="2"/>
        <v>28473783.826877099</v>
      </c>
      <c r="C208" s="50">
        <f t="shared" si="0"/>
        <v>569475.67653754202</v>
      </c>
      <c r="D208" s="50">
        <f t="shared" si="1"/>
        <v>29043259.503414642</v>
      </c>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49">
        <v>206</v>
      </c>
      <c r="B209" s="50">
        <f t="shared" si="2"/>
        <v>29053259.503414642</v>
      </c>
      <c r="C209" s="50">
        <f t="shared" si="0"/>
        <v>581065.1900682929</v>
      </c>
      <c r="D209" s="50">
        <f t="shared" si="1"/>
        <v>29634324.693482935</v>
      </c>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49">
        <v>207</v>
      </c>
      <c r="B210" s="50">
        <f t="shared" si="2"/>
        <v>29644324.693482935</v>
      </c>
      <c r="C210" s="50">
        <f t="shared" si="0"/>
        <v>592886.49386965868</v>
      </c>
      <c r="D210" s="50">
        <f t="shared" si="1"/>
        <v>30237211.187352594</v>
      </c>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49">
        <v>208</v>
      </c>
      <c r="B211" s="50">
        <f t="shared" si="2"/>
        <v>30247211.187352594</v>
      </c>
      <c r="C211" s="50">
        <f t="shared" si="0"/>
        <v>604944.2237470519</v>
      </c>
      <c r="D211" s="50">
        <f t="shared" si="1"/>
        <v>30852155.411099646</v>
      </c>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49">
        <v>209</v>
      </c>
      <c r="B212" s="50">
        <f t="shared" si="2"/>
        <v>30862155.411099646</v>
      </c>
      <c r="C212" s="50">
        <f t="shared" si="0"/>
        <v>617243.10822199297</v>
      </c>
      <c r="D212" s="50">
        <f t="shared" si="1"/>
        <v>31479398.519321639</v>
      </c>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49">
        <v>210</v>
      </c>
      <c r="B213" s="50">
        <f t="shared" si="2"/>
        <v>31489398.519321639</v>
      </c>
      <c r="C213" s="50">
        <f t="shared" si="0"/>
        <v>629787.97038643283</v>
      </c>
      <c r="D213" s="50">
        <f t="shared" si="1"/>
        <v>32119186.489708073</v>
      </c>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49">
        <v>211</v>
      </c>
      <c r="B214" s="50">
        <f t="shared" si="2"/>
        <v>32129186.489708073</v>
      </c>
      <c r="C214" s="50">
        <f t="shared" si="0"/>
        <v>642583.72979416151</v>
      </c>
      <c r="D214" s="50">
        <f t="shared" si="1"/>
        <v>32771770.219502237</v>
      </c>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49">
        <v>212</v>
      </c>
      <c r="B215" s="50">
        <f t="shared" si="2"/>
        <v>32781770.219502237</v>
      </c>
      <c r="C215" s="50">
        <f t="shared" si="0"/>
        <v>655635.40439004474</v>
      </c>
      <c r="D215" s="50">
        <f t="shared" si="1"/>
        <v>33437405.623892281</v>
      </c>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49">
        <v>213</v>
      </c>
      <c r="B216" s="50">
        <f t="shared" si="2"/>
        <v>33447405.623892281</v>
      </c>
      <c r="C216" s="50">
        <f t="shared" si="0"/>
        <v>668948.11247784563</v>
      </c>
      <c r="D216" s="50">
        <f t="shared" si="1"/>
        <v>34116353.736370124</v>
      </c>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49">
        <v>214</v>
      </c>
      <c r="B217" s="50">
        <f t="shared" si="2"/>
        <v>34126353.736370124</v>
      </c>
      <c r="C217" s="50">
        <f t="shared" si="0"/>
        <v>682527.07472740253</v>
      </c>
      <c r="D217" s="50">
        <f t="shared" si="1"/>
        <v>34808880.811097525</v>
      </c>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49">
        <v>215</v>
      </c>
      <c r="B218" s="50">
        <f t="shared" si="2"/>
        <v>34818880.811097525</v>
      </c>
      <c r="C218" s="50">
        <f t="shared" si="0"/>
        <v>696377.61622195051</v>
      </c>
      <c r="D218" s="50">
        <f t="shared" si="1"/>
        <v>35515258.427319475</v>
      </c>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49">
        <v>216</v>
      </c>
      <c r="B219" s="50">
        <f t="shared" si="2"/>
        <v>35525258.427319475</v>
      </c>
      <c r="C219" s="50">
        <f t="shared" si="0"/>
        <v>710505.16854638956</v>
      </c>
      <c r="D219" s="50">
        <f t="shared" si="1"/>
        <v>36235763.595865861</v>
      </c>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49">
        <v>217</v>
      </c>
      <c r="B220" s="50">
        <f t="shared" si="2"/>
        <v>36245763.595865861</v>
      </c>
      <c r="C220" s="50">
        <f t="shared" si="0"/>
        <v>724915.27191731718</v>
      </c>
      <c r="D220" s="50">
        <f t="shared" si="1"/>
        <v>36970678.867783181</v>
      </c>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49">
        <v>218</v>
      </c>
      <c r="B221" s="50">
        <f t="shared" si="2"/>
        <v>36980678.867783181</v>
      </c>
      <c r="C221" s="50">
        <f t="shared" si="0"/>
        <v>739613.57735566364</v>
      </c>
      <c r="D221" s="50">
        <f t="shared" si="1"/>
        <v>37720292.445138842</v>
      </c>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49">
        <v>219</v>
      </c>
      <c r="B222" s="50">
        <f t="shared" si="2"/>
        <v>37730292.445138842</v>
      </c>
      <c r="C222" s="50">
        <f t="shared" si="0"/>
        <v>754605.84890277684</v>
      </c>
      <c r="D222" s="50">
        <f t="shared" si="1"/>
        <v>38484898.294041619</v>
      </c>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49">
        <v>220</v>
      </c>
      <c r="B223" s="50">
        <f t="shared" si="2"/>
        <v>38494898.294041619</v>
      </c>
      <c r="C223" s="50">
        <f t="shared" si="0"/>
        <v>769897.9658808324</v>
      </c>
      <c r="D223" s="50">
        <f t="shared" si="1"/>
        <v>39264796.259922452</v>
      </c>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49">
        <v>221</v>
      </c>
      <c r="B224" s="50">
        <f t="shared" si="2"/>
        <v>39274796.259922452</v>
      </c>
      <c r="C224" s="50">
        <f t="shared" si="0"/>
        <v>785495.92519844905</v>
      </c>
      <c r="D224" s="50">
        <f t="shared" si="1"/>
        <v>40060292.185120903</v>
      </c>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49">
        <v>222</v>
      </c>
      <c r="B225" s="50">
        <f t="shared" si="2"/>
        <v>40070292.185120903</v>
      </c>
      <c r="C225" s="50">
        <f t="shared" si="0"/>
        <v>801405.84370241803</v>
      </c>
      <c r="D225" s="50">
        <f t="shared" si="1"/>
        <v>40871698.028823324</v>
      </c>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49">
        <v>223</v>
      </c>
      <c r="B226" s="50">
        <f t="shared" si="2"/>
        <v>40881698.028823324</v>
      </c>
      <c r="C226" s="50">
        <f t="shared" si="0"/>
        <v>817633.96057646652</v>
      </c>
      <c r="D226" s="50">
        <f t="shared" si="1"/>
        <v>41699331.989399791</v>
      </c>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49">
        <v>224</v>
      </c>
      <c r="B227" s="50">
        <f t="shared" si="2"/>
        <v>41709331.989399791</v>
      </c>
      <c r="C227" s="50">
        <f t="shared" si="0"/>
        <v>834186.63978799584</v>
      </c>
      <c r="D227" s="50">
        <f t="shared" si="1"/>
        <v>42543518.629187785</v>
      </c>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49">
        <v>225</v>
      </c>
      <c r="B228" s="50">
        <f t="shared" si="2"/>
        <v>42553518.629187785</v>
      </c>
      <c r="C228" s="50">
        <f t="shared" si="0"/>
        <v>851070.37258375576</v>
      </c>
      <c r="D228" s="50">
        <f t="shared" si="1"/>
        <v>43404589.001771539</v>
      </c>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49">
        <v>226</v>
      </c>
      <c r="B229" s="50">
        <f t="shared" si="2"/>
        <v>43414589.001771539</v>
      </c>
      <c r="C229" s="50">
        <f t="shared" si="0"/>
        <v>868291.7800354308</v>
      </c>
      <c r="D229" s="50">
        <f t="shared" si="1"/>
        <v>44282880.781806968</v>
      </c>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49">
        <v>227</v>
      </c>
      <c r="B230" s="50">
        <f t="shared" si="2"/>
        <v>44292880.781806968</v>
      </c>
      <c r="C230" s="50">
        <f t="shared" si="0"/>
        <v>885857.61563613941</v>
      </c>
      <c r="D230" s="50">
        <f t="shared" si="1"/>
        <v>45178738.397443108</v>
      </c>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49">
        <v>228</v>
      </c>
      <c r="B231" s="50">
        <f t="shared" si="2"/>
        <v>45188738.397443108</v>
      </c>
      <c r="C231" s="50">
        <f t="shared" si="0"/>
        <v>903774.76794886217</v>
      </c>
      <c r="D231" s="50">
        <f t="shared" si="1"/>
        <v>46092513.165391967</v>
      </c>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49">
        <v>229</v>
      </c>
      <c r="B232" s="50">
        <f t="shared" si="2"/>
        <v>46102513.165391967</v>
      </c>
      <c r="C232" s="50">
        <f t="shared" si="0"/>
        <v>922050.2633078394</v>
      </c>
      <c r="D232" s="50">
        <f t="shared" si="1"/>
        <v>47024563.428699806</v>
      </c>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49">
        <v>230</v>
      </c>
      <c r="B233" s="50">
        <f t="shared" si="2"/>
        <v>47034563.428699806</v>
      </c>
      <c r="C233" s="50">
        <f t="shared" si="0"/>
        <v>940691.26857399615</v>
      </c>
      <c r="D233" s="50">
        <f t="shared" si="1"/>
        <v>47975254.697273806</v>
      </c>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49">
        <v>231</v>
      </c>
      <c r="B234" s="50">
        <f t="shared" si="2"/>
        <v>47985254.697273806</v>
      </c>
      <c r="C234" s="50">
        <f t="shared" si="0"/>
        <v>959705.09394547611</v>
      </c>
      <c r="D234" s="50">
        <f t="shared" si="1"/>
        <v>48944959.791219279</v>
      </c>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49">
        <v>232</v>
      </c>
      <c r="B235" s="50">
        <f t="shared" si="2"/>
        <v>48954959.791219279</v>
      </c>
      <c r="C235" s="50">
        <f t="shared" si="0"/>
        <v>979099.19582438562</v>
      </c>
      <c r="D235" s="50">
        <f t="shared" si="1"/>
        <v>49934058.987043664</v>
      </c>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49">
        <v>233</v>
      </c>
      <c r="B236" s="50">
        <f t="shared" si="2"/>
        <v>49944058.987043664</v>
      </c>
      <c r="C236" s="50">
        <f t="shared" si="0"/>
        <v>998881.17974087328</v>
      </c>
      <c r="D236" s="50">
        <f t="shared" si="1"/>
        <v>50942940.16678454</v>
      </c>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49">
        <v>234</v>
      </c>
      <c r="B237" s="50">
        <f t="shared" si="2"/>
        <v>50952940.16678454</v>
      </c>
      <c r="C237" s="50">
        <f t="shared" si="0"/>
        <v>1019058.8033356909</v>
      </c>
      <c r="D237" s="50">
        <f t="shared" si="1"/>
        <v>51971998.970120229</v>
      </c>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49">
        <v>235</v>
      </c>
      <c r="B238" s="50">
        <f t="shared" si="2"/>
        <v>51981998.970120229</v>
      </c>
      <c r="C238" s="50">
        <f t="shared" si="0"/>
        <v>1039639.9794024046</v>
      </c>
      <c r="D238" s="50">
        <f t="shared" si="1"/>
        <v>53021638.949522637</v>
      </c>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49">
        <v>236</v>
      </c>
      <c r="B239" s="50">
        <f t="shared" si="2"/>
        <v>53031638.949522637</v>
      </c>
      <c r="C239" s="50">
        <f t="shared" si="0"/>
        <v>1060632.7789904526</v>
      </c>
      <c r="D239" s="50">
        <f t="shared" si="1"/>
        <v>54092271.728513092</v>
      </c>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49">
        <v>237</v>
      </c>
      <c r="B240" s="50">
        <f t="shared" si="2"/>
        <v>54102271.728513092</v>
      </c>
      <c r="C240" s="50">
        <f t="shared" si="0"/>
        <v>1082045.4345702617</v>
      </c>
      <c r="D240" s="50">
        <f t="shared" si="1"/>
        <v>55184317.163083352</v>
      </c>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49">
        <v>238</v>
      </c>
      <c r="B241" s="50">
        <f t="shared" si="2"/>
        <v>55194317.163083352</v>
      </c>
      <c r="C241" s="50">
        <f t="shared" si="0"/>
        <v>1103886.3432616671</v>
      </c>
      <c r="D241" s="50">
        <f t="shared" si="1"/>
        <v>56298203.506345019</v>
      </c>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49">
        <v>239</v>
      </c>
      <c r="B242" s="50">
        <f t="shared" si="2"/>
        <v>56308203.506345019</v>
      </c>
      <c r="C242" s="50">
        <f t="shared" si="0"/>
        <v>1126164.0701269004</v>
      </c>
      <c r="D242" s="50">
        <f t="shared" si="1"/>
        <v>57434367.576471917</v>
      </c>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49">
        <v>240</v>
      </c>
      <c r="B243" s="50">
        <f t="shared" si="2"/>
        <v>57444367.576471917</v>
      </c>
      <c r="C243" s="50">
        <f t="shared" si="0"/>
        <v>1148887.3515294383</v>
      </c>
      <c r="D243" s="50">
        <f t="shared" si="1"/>
        <v>58593254.928001359</v>
      </c>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4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4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4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4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4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4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4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4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4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4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4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4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4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4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4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4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4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4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4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4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4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4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4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4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4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4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4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4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4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4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4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4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4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4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4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4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4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4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4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4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4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4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4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4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4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4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4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4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4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4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4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4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4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4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4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4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4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4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4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4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4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4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4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4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4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4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4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4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4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4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4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4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4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4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4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4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4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4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4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4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4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4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4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4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4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4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4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4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4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4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4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4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4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4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4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4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4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4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4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4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4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4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4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4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4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4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4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4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4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4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4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4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4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4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4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4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4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4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4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4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4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4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4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4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4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4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4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4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4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4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4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4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4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4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4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4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4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4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4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4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4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4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4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4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4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4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4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4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4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4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4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4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4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4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4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4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4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4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4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4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4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4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4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4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4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4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4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4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4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4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4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4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4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4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4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4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4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4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4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4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4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4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4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4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4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4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4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4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4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4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4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4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4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4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4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4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4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4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4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4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4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4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4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4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4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4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4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4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4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4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4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4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4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4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4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4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4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4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4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4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4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4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4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4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4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4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4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4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4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4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4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4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4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4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4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4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4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4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4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4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4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4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4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4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4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4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4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4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4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4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4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4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4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4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4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4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4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4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4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4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4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4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4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4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4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4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4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4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4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4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4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4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4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4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4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4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4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4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4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4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4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4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4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4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4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4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4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4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4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4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4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4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4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4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4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4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4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4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4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4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4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4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4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4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4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4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4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4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4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4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4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4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4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4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4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4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4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4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4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4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4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4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4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4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4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4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4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4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4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4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4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4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4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4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4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4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4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4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4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4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4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4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4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4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4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4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4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4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4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4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4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4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4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4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4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4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4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4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4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4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4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4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4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4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4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4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4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4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4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4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4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4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4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4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4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4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4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4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4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4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4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4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4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4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4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4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4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4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4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4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4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4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4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4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4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4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4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4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4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4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4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4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4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4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4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4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4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4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4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4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4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4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4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4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4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4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4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4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4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4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4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4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4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4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4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4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4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4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4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4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4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4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4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4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4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4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4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4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4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4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4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4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4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4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4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4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4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4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4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4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4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4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4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4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4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4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4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4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4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4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4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4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4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4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4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4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4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4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4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4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4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4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4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4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4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4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4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4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4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4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4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4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4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4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4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4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4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4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4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4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4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4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4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4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4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4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4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4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4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4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4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4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4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4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4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4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4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4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4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4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4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4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4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4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4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4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4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4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4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4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4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4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4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4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4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4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4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4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4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4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4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4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4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4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4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4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4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4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4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4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4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4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4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4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4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4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4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4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4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4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4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4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4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4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4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4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4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4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4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4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4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4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4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4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4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4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4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4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4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4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4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4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4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4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4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4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4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4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4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4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4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4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4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4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4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4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4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4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4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4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4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4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4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4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4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4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4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4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4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4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4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4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4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4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4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4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4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4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4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4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4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4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4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4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4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4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4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4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4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4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4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4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4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4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4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4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4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4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4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4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4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4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4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4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4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4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4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4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4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4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4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4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4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4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4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4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4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4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4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4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4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4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4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4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4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4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4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4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4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4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4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4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4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4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4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4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4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4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4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4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4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4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4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4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4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4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4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4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4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4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4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4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4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4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4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4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4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4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4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4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4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4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4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4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4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4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4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4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4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4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4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4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4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4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4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4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4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4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4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4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4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4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4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4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4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4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4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4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4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4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4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4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4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4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4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4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4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4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4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4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4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4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4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4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4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4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4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4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4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4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4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4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4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4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4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4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4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4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4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4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4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4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4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4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4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4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4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Evaluación Proy.</vt:lpstr>
      <vt:lpstr>Caso A</vt:lpstr>
      <vt:lpstr>Caso B</vt:lpstr>
      <vt:lpstr>Caso C</vt:lpstr>
      <vt:lpstr>Capitalización01</vt:lpstr>
      <vt:lpstr>Capitalización02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FERNANDEZ, FEDERICO NICOLAS</cp:lastModifiedBy>
  <dcterms:created xsi:type="dcterms:W3CDTF">2023-11-30T01:09:04Z</dcterms:created>
  <dcterms:modified xsi:type="dcterms:W3CDTF">2023-12-03T17:53:00Z</dcterms:modified>
</cp:coreProperties>
</file>