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rod.cbf.be\rf\redfold\thiebaut\Desktop\"/>
    </mc:Choice>
  </mc:AlternateContent>
  <bookViews>
    <workbookView xWindow="0" yWindow="0" windowWidth="19170" windowHeight="8160" firstSheet="1" activeTab="1"/>
  </bookViews>
  <sheets>
    <sheet name="Facteurs de risque" sheetId="4" state="hidden" r:id="rId1"/>
    <sheet name="algemene risicobeoordeling" sheetId="5" r:id="rId2"/>
    <sheet name="Sheet1" sheetId="7" state="hidden" r:id="rId3"/>
    <sheet name="Dashboard" sheetId="8" r:id="rId4"/>
    <sheet name="Begrippenlijst" sheetId="6" r:id="rId5"/>
  </sheets>
  <definedNames>
    <definedName name="_xlnm.Print_Area" localSheetId="3">Dashboard!$A$1:$O$293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176" i="5" l="1"/>
  <c r="AV175" i="5"/>
  <c r="AV174" i="5"/>
  <c r="AV173" i="5"/>
  <c r="AU176" i="5"/>
  <c r="AU175" i="5"/>
  <c r="AU174" i="5"/>
  <c r="AU173" i="5"/>
  <c r="AV137" i="5"/>
  <c r="AV136" i="5"/>
  <c r="AV134" i="5"/>
  <c r="AV133" i="5"/>
  <c r="AU137" i="5"/>
  <c r="AU136" i="5"/>
  <c r="AU134" i="5"/>
  <c r="AU133" i="5"/>
  <c r="AW83" i="5"/>
  <c r="AW82" i="5"/>
  <c r="AW81" i="5"/>
  <c r="AW80" i="5"/>
  <c r="AV83" i="5"/>
  <c r="AV82" i="5"/>
  <c r="AV81" i="5"/>
  <c r="AV80" i="5"/>
  <c r="AV12" i="5"/>
  <c r="AV11" i="5"/>
  <c r="AV10" i="5"/>
  <c r="AV9" i="5"/>
  <c r="AU12" i="5"/>
  <c r="AU11" i="5"/>
  <c r="AU10" i="5"/>
  <c r="AU9" i="5"/>
  <c r="AU220" i="5" l="1"/>
  <c r="AU221" i="5"/>
  <c r="AU222" i="5"/>
  <c r="AU223" i="5"/>
  <c r="AU224" i="5"/>
  <c r="AU225" i="5"/>
  <c r="AU226" i="5"/>
  <c r="AU227" i="5"/>
  <c r="AU228" i="5"/>
  <c r="AU229" i="5"/>
  <c r="AU230" i="5"/>
  <c r="AU231" i="5"/>
  <c r="AU232" i="5"/>
  <c r="AU233" i="5"/>
  <c r="AU234" i="5"/>
  <c r="AU235" i="5"/>
  <c r="AU236" i="5"/>
  <c r="AU237" i="5"/>
  <c r="AU238" i="5"/>
  <c r="AU211" i="5"/>
  <c r="AU210" i="5"/>
  <c r="AU209" i="5"/>
  <c r="AU208" i="5"/>
  <c r="AU207" i="5"/>
  <c r="AU206" i="5"/>
  <c r="AU205" i="5"/>
  <c r="AU204" i="5"/>
  <c r="AU203" i="5"/>
  <c r="AU202" i="5"/>
  <c r="AU201" i="5"/>
  <c r="AU200" i="5"/>
  <c r="AU199" i="5"/>
  <c r="AU198" i="5"/>
  <c r="AU197" i="5"/>
  <c r="AU196" i="5"/>
  <c r="AU195" i="5"/>
  <c r="AU194" i="5"/>
  <c r="AU193" i="5"/>
  <c r="AU192" i="5"/>
  <c r="BB188" i="5"/>
  <c r="BH188" i="5" s="1"/>
  <c r="AY188" i="5"/>
  <c r="BF188" i="5" s="1"/>
  <c r="BB187" i="5"/>
  <c r="BH187" i="5" s="1"/>
  <c r="AY187" i="5"/>
  <c r="BF187" i="5" s="1"/>
  <c r="BB186" i="5"/>
  <c r="BH186" i="5" s="1"/>
  <c r="AY186" i="5"/>
  <c r="BF186" i="5" s="1"/>
  <c r="BB185" i="5"/>
  <c r="BH185" i="5" s="1"/>
  <c r="AY185" i="5"/>
  <c r="BF185" i="5" s="1"/>
  <c r="BB184" i="5"/>
  <c r="BH184" i="5" s="1"/>
  <c r="AY184" i="5"/>
  <c r="BF184" i="5" s="1"/>
  <c r="BB183" i="5"/>
  <c r="BH183" i="5" s="1"/>
  <c r="AY183" i="5"/>
  <c r="BF183" i="5" s="1"/>
  <c r="BB182" i="5"/>
  <c r="BH182" i="5" s="1"/>
  <c r="AY182" i="5"/>
  <c r="BF182" i="5" s="1"/>
  <c r="BB181" i="5"/>
  <c r="BH181" i="5" s="1"/>
  <c r="AY181" i="5"/>
  <c r="BF181" i="5" s="1"/>
  <c r="BB180" i="5"/>
  <c r="BH180" i="5" s="1"/>
  <c r="AY180" i="5"/>
  <c r="BF180" i="5" s="1"/>
  <c r="BB179" i="5"/>
  <c r="BH179" i="5" s="1"/>
  <c r="AY179" i="5"/>
  <c r="BF179" i="5" s="1"/>
  <c r="AU167" i="5"/>
  <c r="AU166" i="5"/>
  <c r="AU165" i="5"/>
  <c r="AU164" i="5"/>
  <c r="AU163" i="5"/>
  <c r="AU162" i="5"/>
  <c r="AU161" i="5"/>
  <c r="AU160" i="5"/>
  <c r="AU159" i="5"/>
  <c r="AU158" i="5"/>
  <c r="AU157" i="5"/>
  <c r="AU156" i="5"/>
  <c r="AU155" i="5"/>
  <c r="AU154" i="5"/>
  <c r="AU153" i="5"/>
  <c r="AU152" i="5"/>
  <c r="AU151" i="5"/>
  <c r="AU150" i="5"/>
  <c r="AU149" i="5"/>
  <c r="AU148" i="5"/>
  <c r="BB144" i="5"/>
  <c r="BH144" i="5" s="1"/>
  <c r="AY144" i="5"/>
  <c r="BF144" i="5" s="1"/>
  <c r="BB143" i="5"/>
  <c r="BH143" i="5" s="1"/>
  <c r="AY143" i="5"/>
  <c r="BF143" i="5" s="1"/>
  <c r="BB142" i="5"/>
  <c r="BH142" i="5" s="1"/>
  <c r="AY142" i="5"/>
  <c r="BF142" i="5" s="1"/>
  <c r="BB141" i="5"/>
  <c r="BH141" i="5" s="1"/>
  <c r="AY141" i="5"/>
  <c r="BF141" i="5" s="1"/>
  <c r="BB140" i="5"/>
  <c r="BH140" i="5" s="1"/>
  <c r="AY140" i="5"/>
  <c r="BF140" i="5" s="1"/>
  <c r="BB139" i="5"/>
  <c r="BH139" i="5" s="1"/>
  <c r="AY139" i="5"/>
  <c r="BF139" i="5" s="1"/>
  <c r="BB138" i="5"/>
  <c r="BH138" i="5" s="1"/>
  <c r="AY138" i="5"/>
  <c r="BF138" i="5" s="1"/>
  <c r="BB137" i="5"/>
  <c r="BH137" i="5" s="1"/>
  <c r="AY137" i="5"/>
  <c r="BF137" i="5" s="1"/>
  <c r="BB136" i="5"/>
  <c r="BH136" i="5" s="1"/>
  <c r="AY136" i="5"/>
  <c r="BF136" i="5" s="1"/>
  <c r="BB135" i="5"/>
  <c r="BH135" i="5" s="1"/>
  <c r="AY135" i="5"/>
  <c r="BF135" i="5" s="1"/>
  <c r="AU128" i="5"/>
  <c r="AU127" i="5"/>
  <c r="AU126" i="5"/>
  <c r="AU125" i="5"/>
  <c r="AU124" i="5"/>
  <c r="AU123" i="5"/>
  <c r="AU122" i="5"/>
  <c r="AU121" i="5"/>
  <c r="AU120" i="5"/>
  <c r="AU119" i="5"/>
  <c r="AU118" i="5"/>
  <c r="AU117" i="5"/>
  <c r="AU116" i="5"/>
  <c r="AU115" i="5"/>
  <c r="AU114" i="5"/>
  <c r="AU113" i="5"/>
  <c r="AU112" i="5"/>
  <c r="AU111" i="5"/>
  <c r="AU110" i="5"/>
  <c r="AU109" i="5"/>
  <c r="BB104" i="5"/>
  <c r="BH104" i="5" s="1"/>
  <c r="AY104" i="5"/>
  <c r="BF104" i="5" s="1"/>
  <c r="BB103" i="5"/>
  <c r="BH103" i="5" s="1"/>
  <c r="AY103" i="5"/>
  <c r="BF103" i="5" s="1"/>
  <c r="BB102" i="5"/>
  <c r="BH102" i="5" s="1"/>
  <c r="AY102" i="5"/>
  <c r="BF102" i="5" s="1"/>
  <c r="BB101" i="5"/>
  <c r="BH101" i="5" s="1"/>
  <c r="AY101" i="5"/>
  <c r="BF101" i="5" s="1"/>
  <c r="BB100" i="5"/>
  <c r="BH100" i="5" s="1"/>
  <c r="AY100" i="5"/>
  <c r="BF100" i="5" s="1"/>
  <c r="BB99" i="5"/>
  <c r="BH99" i="5" s="1"/>
  <c r="AY99" i="5"/>
  <c r="BF99" i="5" s="1"/>
  <c r="BB98" i="5"/>
  <c r="BH98" i="5" s="1"/>
  <c r="AY98" i="5"/>
  <c r="BF98" i="5" s="1"/>
  <c r="BB97" i="5"/>
  <c r="BH97" i="5" s="1"/>
  <c r="AY97" i="5"/>
  <c r="BF97" i="5" s="1"/>
  <c r="BB96" i="5"/>
  <c r="BH96" i="5" s="1"/>
  <c r="AY96" i="5"/>
  <c r="BF96" i="5" s="1"/>
  <c r="BB95" i="5"/>
  <c r="BH95" i="5" s="1"/>
  <c r="AY95" i="5"/>
  <c r="BF95" i="5" s="1"/>
  <c r="AU57" i="5"/>
  <c r="AU58" i="5"/>
  <c r="AU59" i="5"/>
  <c r="AU60" i="5"/>
  <c r="AU61" i="5"/>
  <c r="AU62" i="5"/>
  <c r="AU63" i="5"/>
  <c r="AU64" i="5"/>
  <c r="AU65" i="5"/>
  <c r="AU66" i="5"/>
  <c r="AU67" i="5"/>
  <c r="AU68" i="5"/>
  <c r="AU69" i="5"/>
  <c r="AU70" i="5"/>
  <c r="AU71" i="5"/>
  <c r="AU72" i="5"/>
  <c r="AU73" i="5"/>
  <c r="AU74" i="5"/>
  <c r="AU75" i="5"/>
  <c r="BB22" i="5"/>
  <c r="BH22" i="5" s="1"/>
  <c r="BB23" i="5"/>
  <c r="BH23" i="5" s="1"/>
  <c r="BB24" i="5"/>
  <c r="BH24" i="5" s="1"/>
  <c r="BB25" i="5"/>
  <c r="BH25" i="5" s="1"/>
  <c r="BB26" i="5"/>
  <c r="BH26" i="5" s="1"/>
  <c r="BB27" i="5"/>
  <c r="BH27" i="5" s="1"/>
  <c r="BB28" i="5"/>
  <c r="BH28" i="5" s="1"/>
  <c r="BB29" i="5"/>
  <c r="BH29" i="5" s="1"/>
  <c r="BB30" i="5"/>
  <c r="BH30" i="5" s="1"/>
  <c r="BB21" i="5"/>
  <c r="BH21" i="5" s="1"/>
  <c r="AY31" i="5"/>
  <c r="AY32" i="5"/>
  <c r="AY33" i="5"/>
  <c r="AY34" i="5"/>
  <c r="AY35" i="5"/>
  <c r="AY36" i="5"/>
  <c r="AY37" i="5"/>
  <c r="AY38" i="5"/>
  <c r="AY39" i="5"/>
  <c r="AY40" i="5"/>
  <c r="AY41" i="5"/>
  <c r="AY42" i="5"/>
  <c r="AY43" i="5"/>
  <c r="AY44" i="5"/>
  <c r="AY45" i="5"/>
  <c r="AY46" i="5"/>
  <c r="AY47" i="5"/>
  <c r="AY48" i="5"/>
  <c r="AY49" i="5"/>
  <c r="AY50" i="5"/>
  <c r="AY51" i="5"/>
  <c r="AY52" i="5"/>
  <c r="AY22" i="5"/>
  <c r="BF22" i="5" s="1"/>
  <c r="AY23" i="5"/>
  <c r="BF23" i="5" s="1"/>
  <c r="AY24" i="5"/>
  <c r="BF24" i="5" s="1"/>
  <c r="AY25" i="5"/>
  <c r="BF25" i="5" s="1"/>
  <c r="AY26" i="5"/>
  <c r="BF26" i="5" s="1"/>
  <c r="AY27" i="5"/>
  <c r="BF27" i="5" s="1"/>
  <c r="AY28" i="5"/>
  <c r="BF28" i="5" s="1"/>
  <c r="AY29" i="5"/>
  <c r="BF29" i="5" s="1"/>
  <c r="AY30" i="5"/>
  <c r="BF30" i="5" s="1"/>
  <c r="AY21" i="5"/>
  <c r="BF21" i="5" s="1"/>
  <c r="AX65" i="5" l="1"/>
  <c r="AW65" i="5"/>
  <c r="AV65" i="5"/>
  <c r="AZ62" i="5"/>
  <c r="AW62" i="5"/>
  <c r="AX62" i="5"/>
  <c r="AV62" i="5"/>
  <c r="AY123" i="5"/>
  <c r="BA123" i="5"/>
  <c r="AV123" i="5"/>
  <c r="AX123" i="5"/>
  <c r="AZ123" i="5"/>
  <c r="AW123" i="5"/>
  <c r="AW162" i="5"/>
  <c r="AV162" i="5"/>
  <c r="AX162" i="5"/>
  <c r="AZ162" i="5"/>
  <c r="AY206" i="5"/>
  <c r="AZ206" i="5"/>
  <c r="AX206" i="5"/>
  <c r="AW206" i="5"/>
  <c r="AV206" i="5"/>
  <c r="AW236" i="5"/>
  <c r="AY236" i="5"/>
  <c r="AX236" i="5"/>
  <c r="AV236" i="5"/>
  <c r="AW124" i="5"/>
  <c r="AZ124" i="5"/>
  <c r="AX124" i="5"/>
  <c r="AV124" i="5"/>
  <c r="BA124" i="5"/>
  <c r="AY163" i="5"/>
  <c r="AX163" i="5"/>
  <c r="AW163" i="5"/>
  <c r="AZ163" i="5"/>
  <c r="AV163" i="5"/>
  <c r="AX227" i="5"/>
  <c r="AY227" i="5"/>
  <c r="AV227" i="5"/>
  <c r="AW227" i="5"/>
  <c r="AV68" i="5"/>
  <c r="AW68" i="5"/>
  <c r="AX68" i="5"/>
  <c r="AZ109" i="5"/>
  <c r="AW109" i="5"/>
  <c r="AV109" i="5"/>
  <c r="BA109" i="5"/>
  <c r="AX109" i="5"/>
  <c r="AY117" i="5"/>
  <c r="AX117" i="5"/>
  <c r="BA117" i="5"/>
  <c r="AV117" i="5"/>
  <c r="AW117" i="5"/>
  <c r="AZ117" i="5"/>
  <c r="AY125" i="5"/>
  <c r="AW125" i="5"/>
  <c r="AZ125" i="5"/>
  <c r="BA125" i="5"/>
  <c r="AX125" i="5"/>
  <c r="AV125" i="5"/>
  <c r="AY156" i="5"/>
  <c r="AZ156" i="5"/>
  <c r="AX156" i="5"/>
  <c r="AW156" i="5"/>
  <c r="AV156" i="5"/>
  <c r="AY164" i="5"/>
  <c r="AZ164" i="5"/>
  <c r="AX164" i="5"/>
  <c r="AV164" i="5"/>
  <c r="AW164" i="5"/>
  <c r="AY200" i="5"/>
  <c r="AZ200" i="5"/>
  <c r="AX200" i="5"/>
  <c r="AV200" i="5"/>
  <c r="AW200" i="5"/>
  <c r="AY208" i="5"/>
  <c r="AX208" i="5"/>
  <c r="AZ208" i="5"/>
  <c r="AV208" i="5"/>
  <c r="AW208" i="5"/>
  <c r="AY234" i="5"/>
  <c r="AV234" i="5"/>
  <c r="AW234" i="5"/>
  <c r="AX234" i="5"/>
  <c r="AY226" i="5"/>
  <c r="AV226" i="5"/>
  <c r="AW226" i="5"/>
  <c r="AX226" i="5"/>
  <c r="AX73" i="5"/>
  <c r="AV73" i="5"/>
  <c r="AW73" i="5"/>
  <c r="BA112" i="5"/>
  <c r="AV112" i="5"/>
  <c r="AX112" i="5"/>
  <c r="AW112" i="5"/>
  <c r="AZ112" i="5"/>
  <c r="AZ70" i="5"/>
  <c r="AW70" i="5"/>
  <c r="AX70" i="5"/>
  <c r="AV70" i="5"/>
  <c r="AY115" i="5"/>
  <c r="AW115" i="5"/>
  <c r="AZ115" i="5"/>
  <c r="AV115" i="5"/>
  <c r="AX115" i="5"/>
  <c r="BA115" i="5"/>
  <c r="AY198" i="5"/>
  <c r="AZ198" i="5"/>
  <c r="AX198" i="5"/>
  <c r="AW198" i="5"/>
  <c r="AV198" i="5"/>
  <c r="AX61" i="5"/>
  <c r="AV61" i="5"/>
  <c r="AW61" i="5"/>
  <c r="AX116" i="5"/>
  <c r="BA116" i="5"/>
  <c r="AV116" i="5"/>
  <c r="AZ116" i="5"/>
  <c r="AW116" i="5"/>
  <c r="AY155" i="5"/>
  <c r="AX155" i="5"/>
  <c r="AW155" i="5"/>
  <c r="AZ155" i="5"/>
  <c r="AV155" i="5"/>
  <c r="AZ199" i="5"/>
  <c r="AX199" i="5"/>
  <c r="AW199" i="5"/>
  <c r="AV199" i="5"/>
  <c r="AX235" i="5"/>
  <c r="AY235" i="5"/>
  <c r="AW235" i="5"/>
  <c r="AV235" i="5"/>
  <c r="AV75" i="5"/>
  <c r="AW75" i="5"/>
  <c r="AX75" i="5"/>
  <c r="AV67" i="5"/>
  <c r="AW67" i="5"/>
  <c r="AX67" i="5"/>
  <c r="AZ110" i="5"/>
  <c r="AW110" i="5"/>
  <c r="BA110" i="5"/>
  <c r="AV110" i="5"/>
  <c r="AX110" i="5"/>
  <c r="AZ118" i="5"/>
  <c r="AW118" i="5"/>
  <c r="AV118" i="5"/>
  <c r="BA118" i="5"/>
  <c r="AX118" i="5"/>
  <c r="AX126" i="5"/>
  <c r="BA126" i="5"/>
  <c r="AV126" i="5"/>
  <c r="AZ126" i="5"/>
  <c r="AW126" i="5"/>
  <c r="AZ157" i="5"/>
  <c r="AV157" i="5"/>
  <c r="AX157" i="5"/>
  <c r="AW157" i="5"/>
  <c r="AZ165" i="5"/>
  <c r="AV165" i="5"/>
  <c r="AW165" i="5"/>
  <c r="AX165" i="5"/>
  <c r="AZ201" i="5"/>
  <c r="AV201" i="5"/>
  <c r="AW201" i="5"/>
  <c r="AX201" i="5"/>
  <c r="AW209" i="5"/>
  <c r="AV209" i="5"/>
  <c r="AX209" i="5"/>
  <c r="AZ209" i="5"/>
  <c r="AV233" i="5"/>
  <c r="AW233" i="5"/>
  <c r="AX233" i="5"/>
  <c r="AY233" i="5"/>
  <c r="AY225" i="5"/>
  <c r="AV225" i="5"/>
  <c r="AW225" i="5"/>
  <c r="AX225" i="5"/>
  <c r="AW154" i="5"/>
  <c r="AV154" i="5"/>
  <c r="AZ154" i="5"/>
  <c r="AX154" i="5"/>
  <c r="AW228" i="5"/>
  <c r="AX228" i="5"/>
  <c r="AY228" i="5"/>
  <c r="AV228" i="5"/>
  <c r="AX69" i="5"/>
  <c r="AV69" i="5"/>
  <c r="AW69" i="5"/>
  <c r="AZ207" i="5"/>
  <c r="AX207" i="5"/>
  <c r="AW207" i="5"/>
  <c r="AV207" i="5"/>
  <c r="AZ74" i="5"/>
  <c r="AW74" i="5"/>
  <c r="AX74" i="5"/>
  <c r="AV74" i="5"/>
  <c r="AZ66" i="5"/>
  <c r="AW66" i="5"/>
  <c r="AX66" i="5"/>
  <c r="AV66" i="5"/>
  <c r="AY111" i="5"/>
  <c r="AZ111" i="5"/>
  <c r="AW111" i="5"/>
  <c r="BA111" i="5"/>
  <c r="AV111" i="5"/>
  <c r="AX111" i="5"/>
  <c r="AY127" i="5"/>
  <c r="AX127" i="5"/>
  <c r="BA127" i="5"/>
  <c r="AV127" i="5"/>
  <c r="AZ127" i="5"/>
  <c r="AW127" i="5"/>
  <c r="AW158" i="5"/>
  <c r="AV158" i="5"/>
  <c r="AZ158" i="5"/>
  <c r="AX158" i="5"/>
  <c r="AW166" i="5"/>
  <c r="AV166" i="5"/>
  <c r="AX166" i="5"/>
  <c r="AZ166" i="5"/>
  <c r="AY202" i="5"/>
  <c r="AZ202" i="5"/>
  <c r="AX202" i="5"/>
  <c r="AW202" i="5"/>
  <c r="AV202" i="5"/>
  <c r="AY210" i="5"/>
  <c r="AZ210" i="5"/>
  <c r="AX210" i="5"/>
  <c r="AW210" i="5"/>
  <c r="AV210" i="5"/>
  <c r="AW232" i="5"/>
  <c r="AX232" i="5"/>
  <c r="AY232" i="5"/>
  <c r="AV232" i="5"/>
  <c r="AY224" i="5"/>
  <c r="AW224" i="5"/>
  <c r="AX224" i="5"/>
  <c r="AV224" i="5"/>
  <c r="AZ128" i="5"/>
  <c r="AW128" i="5"/>
  <c r="BA128" i="5"/>
  <c r="AX128" i="5"/>
  <c r="AV128" i="5"/>
  <c r="AY167" i="5"/>
  <c r="AX167" i="5"/>
  <c r="AW167" i="5"/>
  <c r="AZ167" i="5"/>
  <c r="AV167" i="5"/>
  <c r="AZ211" i="5"/>
  <c r="AX211" i="5"/>
  <c r="AW211" i="5"/>
  <c r="AV211" i="5"/>
  <c r="AV231" i="5"/>
  <c r="BC231" i="5" s="1"/>
  <c r="BE231" i="5" s="1"/>
  <c r="AX231" i="5"/>
  <c r="AY231" i="5"/>
  <c r="AW231" i="5"/>
  <c r="AV72" i="5"/>
  <c r="AX72" i="5"/>
  <c r="AW72" i="5"/>
  <c r="AV64" i="5"/>
  <c r="AX64" i="5"/>
  <c r="AW64" i="5"/>
  <c r="AY113" i="5"/>
  <c r="BA113" i="5"/>
  <c r="AV113" i="5"/>
  <c r="AX113" i="5"/>
  <c r="AW113" i="5"/>
  <c r="AZ113" i="5"/>
  <c r="AY121" i="5"/>
  <c r="AZ121" i="5"/>
  <c r="AW121" i="5"/>
  <c r="AX121" i="5"/>
  <c r="AV121" i="5"/>
  <c r="BA121" i="5"/>
  <c r="AY152" i="5"/>
  <c r="AZ152" i="5"/>
  <c r="AX152" i="5"/>
  <c r="AW152" i="5"/>
  <c r="AV152" i="5"/>
  <c r="AY160" i="5"/>
  <c r="AZ160" i="5"/>
  <c r="AX160" i="5"/>
  <c r="AV160" i="5"/>
  <c r="AW160" i="5"/>
  <c r="AY196" i="5"/>
  <c r="AZ196" i="5"/>
  <c r="AX196" i="5"/>
  <c r="AW196" i="5"/>
  <c r="AV196" i="5"/>
  <c r="AY204" i="5"/>
  <c r="AZ204" i="5"/>
  <c r="AX204" i="5"/>
  <c r="AW204" i="5"/>
  <c r="AV204" i="5"/>
  <c r="AW238" i="5"/>
  <c r="AV238" i="5"/>
  <c r="AY238" i="5"/>
  <c r="AX238" i="5"/>
  <c r="AW230" i="5"/>
  <c r="AV230" i="5"/>
  <c r="AY230" i="5"/>
  <c r="AX230" i="5"/>
  <c r="AY151" i="5"/>
  <c r="AX151" i="5"/>
  <c r="AW151" i="5"/>
  <c r="AZ151" i="5"/>
  <c r="AV151" i="5"/>
  <c r="AY159" i="5"/>
  <c r="AX159" i="5"/>
  <c r="AW159" i="5"/>
  <c r="AZ159" i="5"/>
  <c r="AV159" i="5"/>
  <c r="AZ203" i="5"/>
  <c r="AX203" i="5"/>
  <c r="AW203" i="5"/>
  <c r="AV203" i="5"/>
  <c r="AV71" i="5"/>
  <c r="AW71" i="5"/>
  <c r="AX71" i="5"/>
  <c r="AV63" i="5"/>
  <c r="AW63" i="5"/>
  <c r="AX63" i="5"/>
  <c r="AW114" i="5"/>
  <c r="AZ114" i="5"/>
  <c r="BA114" i="5"/>
  <c r="AX114" i="5"/>
  <c r="AV114" i="5"/>
  <c r="BA122" i="5"/>
  <c r="AV122" i="5"/>
  <c r="AX122" i="5"/>
  <c r="AW122" i="5"/>
  <c r="AZ122" i="5"/>
  <c r="AV153" i="5"/>
  <c r="AZ153" i="5"/>
  <c r="AX153" i="5"/>
  <c r="AW153" i="5"/>
  <c r="AV161" i="5"/>
  <c r="AZ161" i="5"/>
  <c r="AW161" i="5"/>
  <c r="AX161" i="5"/>
  <c r="AV197" i="5"/>
  <c r="AW197" i="5"/>
  <c r="AX197" i="5"/>
  <c r="AZ197" i="5"/>
  <c r="AX205" i="5"/>
  <c r="AW205" i="5"/>
  <c r="AZ205" i="5"/>
  <c r="AV205" i="5"/>
  <c r="AV237" i="5"/>
  <c r="AX237" i="5"/>
  <c r="AW237" i="5"/>
  <c r="AY237" i="5"/>
  <c r="AV229" i="5"/>
  <c r="AX229" i="5"/>
  <c r="AW229" i="5"/>
  <c r="AY229" i="5"/>
  <c r="AX150" i="5"/>
  <c r="AV150" i="5"/>
  <c r="AZ150" i="5"/>
  <c r="AW150" i="5"/>
  <c r="AY223" i="5"/>
  <c r="AX223" i="5"/>
  <c r="AW223" i="5"/>
  <c r="AV223" i="5"/>
  <c r="AY222" i="5"/>
  <c r="AX222" i="5"/>
  <c r="AW222" i="5"/>
  <c r="AV222" i="5"/>
  <c r="AY221" i="5"/>
  <c r="AX221" i="5"/>
  <c r="AW221" i="5"/>
  <c r="AV221" i="5"/>
  <c r="AY220" i="5"/>
  <c r="AX220" i="5"/>
  <c r="AW220" i="5"/>
  <c r="AV220" i="5"/>
  <c r="AZ195" i="5"/>
  <c r="AX195" i="5"/>
  <c r="AW195" i="5"/>
  <c r="AV195" i="5"/>
  <c r="AZ193" i="5"/>
  <c r="AX193" i="5"/>
  <c r="AW193" i="5"/>
  <c r="AV193" i="5"/>
  <c r="AZ192" i="5"/>
  <c r="AX192" i="5"/>
  <c r="AW192" i="5"/>
  <c r="AV192" i="5"/>
  <c r="AY194" i="5"/>
  <c r="AZ194" i="5"/>
  <c r="AX194" i="5"/>
  <c r="AW194" i="5"/>
  <c r="AV194" i="5"/>
  <c r="AZ149" i="5"/>
  <c r="AX149" i="5"/>
  <c r="AW149" i="5"/>
  <c r="AV149" i="5"/>
  <c r="AX148" i="5"/>
  <c r="AZ148" i="5"/>
  <c r="AW148" i="5"/>
  <c r="AV148" i="5"/>
  <c r="AY119" i="5"/>
  <c r="AZ119" i="5"/>
  <c r="AX119" i="5"/>
  <c r="AW119" i="5"/>
  <c r="AV119" i="5"/>
  <c r="BA119" i="5"/>
  <c r="BA120" i="5"/>
  <c r="AX120" i="5"/>
  <c r="AW120" i="5"/>
  <c r="AV120" i="5"/>
  <c r="AZ120" i="5"/>
  <c r="AY58" i="5"/>
  <c r="AW58" i="5"/>
  <c r="AX58" i="5"/>
  <c r="AV58" i="5"/>
  <c r="AZ57" i="5"/>
  <c r="AV57" i="5"/>
  <c r="AX57" i="5"/>
  <c r="AW57" i="5"/>
  <c r="AW60" i="5"/>
  <c r="AX60" i="5"/>
  <c r="AV60" i="5"/>
  <c r="AX59" i="5"/>
  <c r="AW59" i="5"/>
  <c r="AV59" i="5"/>
  <c r="BC235" i="5"/>
  <c r="BE235" i="5" s="1"/>
  <c r="AY211" i="5"/>
  <c r="AU212" i="5"/>
  <c r="H233" i="8" s="1"/>
  <c r="AY195" i="5"/>
  <c r="AY197" i="5"/>
  <c r="AY199" i="5"/>
  <c r="AY205" i="5"/>
  <c r="AY209" i="5"/>
  <c r="AY192" i="5"/>
  <c r="AY193" i="5"/>
  <c r="AY201" i="5"/>
  <c r="AY203" i="5"/>
  <c r="AY207" i="5"/>
  <c r="BG179" i="5"/>
  <c r="BI179" i="5"/>
  <c r="BA179" i="5"/>
  <c r="BC179" i="5"/>
  <c r="AU168" i="5"/>
  <c r="H168" i="8" s="1"/>
  <c r="BA95" i="5"/>
  <c r="AY150" i="5"/>
  <c r="AY154" i="5"/>
  <c r="AY158" i="5"/>
  <c r="AY162" i="5"/>
  <c r="AY166" i="5"/>
  <c r="AY148" i="5"/>
  <c r="AY149" i="5"/>
  <c r="AY153" i="5"/>
  <c r="AY157" i="5"/>
  <c r="AY161" i="5"/>
  <c r="AY165" i="5"/>
  <c r="BI135" i="5"/>
  <c r="BC135" i="5"/>
  <c r="BG135" i="5"/>
  <c r="BA135" i="5"/>
  <c r="BG95" i="5"/>
  <c r="AY73" i="5"/>
  <c r="AY69" i="5"/>
  <c r="AY65" i="5"/>
  <c r="AY61" i="5"/>
  <c r="AZ73" i="5"/>
  <c r="AZ69" i="5"/>
  <c r="AZ65" i="5"/>
  <c r="AZ61" i="5"/>
  <c r="BA21" i="5"/>
  <c r="AY72" i="5"/>
  <c r="AY68" i="5"/>
  <c r="AY64" i="5"/>
  <c r="AY60" i="5"/>
  <c r="AZ72" i="5"/>
  <c r="AZ68" i="5"/>
  <c r="AZ64" i="5"/>
  <c r="AY75" i="5"/>
  <c r="AY71" i="5"/>
  <c r="AY67" i="5"/>
  <c r="AY63" i="5"/>
  <c r="AZ75" i="5"/>
  <c r="AZ71" i="5"/>
  <c r="AZ67" i="5"/>
  <c r="AZ63" i="5"/>
  <c r="BG21" i="5"/>
  <c r="AY74" i="5"/>
  <c r="AY70" i="5"/>
  <c r="AY66" i="5"/>
  <c r="AY62" i="5"/>
  <c r="AU129" i="5"/>
  <c r="J102" i="8" s="1"/>
  <c r="AY110" i="5"/>
  <c r="AY112" i="5"/>
  <c r="AY114" i="5"/>
  <c r="AY116" i="5"/>
  <c r="AY118" i="5"/>
  <c r="AY120" i="5"/>
  <c r="AY122" i="5"/>
  <c r="AY124" i="5"/>
  <c r="AY126" i="5"/>
  <c r="AY128" i="5"/>
  <c r="AY109" i="5"/>
  <c r="BI95" i="5"/>
  <c r="BC95" i="5"/>
  <c r="BC21" i="5"/>
  <c r="AZ59" i="5"/>
  <c r="AY59" i="5"/>
  <c r="AZ58" i="5"/>
  <c r="AY57" i="5"/>
  <c r="AZ60" i="5"/>
  <c r="BI21" i="5"/>
  <c r="AU219" i="5"/>
  <c r="BC236" i="5" l="1"/>
  <c r="BE236" i="5" s="1"/>
  <c r="BC233" i="5"/>
  <c r="BE233" i="5" s="1"/>
  <c r="BD95" i="5"/>
  <c r="J70" i="8" s="1"/>
  <c r="AY219" i="5"/>
  <c r="AX219" i="5"/>
  <c r="AX239" i="5" s="1"/>
  <c r="AV271" i="8" s="1"/>
  <c r="AV219" i="5"/>
  <c r="AV239" i="5" s="1"/>
  <c r="AV269" i="8" s="1"/>
  <c r="AW219" i="5"/>
  <c r="AW239" i="5" s="1"/>
  <c r="AV270" i="8" s="1"/>
  <c r="BC192" i="5"/>
  <c r="M236" i="8" s="1"/>
  <c r="BC191" i="5"/>
  <c r="M235" i="8" s="1"/>
  <c r="BC148" i="5"/>
  <c r="M171" i="8" s="1"/>
  <c r="BC147" i="5"/>
  <c r="M170" i="8" s="1"/>
  <c r="BD108" i="5"/>
  <c r="M104" i="8" s="1"/>
  <c r="BD109" i="5"/>
  <c r="M105" i="8" s="1"/>
  <c r="BC237" i="5"/>
  <c r="BE237" i="5" s="1"/>
  <c r="BC232" i="5"/>
  <c r="BE232" i="5" s="1"/>
  <c r="BC238" i="5"/>
  <c r="BE238" i="5" s="1"/>
  <c r="BC230" i="5"/>
  <c r="BE230" i="5" s="1"/>
  <c r="J141" i="8"/>
  <c r="AZ129" i="5"/>
  <c r="AV111" i="8" s="1"/>
  <c r="AU239" i="5"/>
  <c r="I267" i="8" s="1"/>
  <c r="BC234" i="5"/>
  <c r="BE234" i="5" s="1"/>
  <c r="AW212" i="5"/>
  <c r="AV237" i="8" s="1"/>
  <c r="AX212" i="5"/>
  <c r="AV238" i="8" s="1"/>
  <c r="AY212" i="5"/>
  <c r="AV239" i="8" s="1"/>
  <c r="AV212" i="5"/>
  <c r="AV236" i="8" s="1"/>
  <c r="BD179" i="5"/>
  <c r="AX168" i="5"/>
  <c r="AV173" i="8" s="1"/>
  <c r="AW168" i="5"/>
  <c r="AV172" i="8" s="1"/>
  <c r="AV168" i="5"/>
  <c r="AV171" i="8" s="1"/>
  <c r="AY168" i="5"/>
  <c r="BD135" i="5"/>
  <c r="J136" i="8" s="1"/>
  <c r="AY129" i="5"/>
  <c r="AV112" i="8" s="1"/>
  <c r="AW129" i="5"/>
  <c r="AV109" i="8" s="1"/>
  <c r="AX129" i="5"/>
  <c r="AV110" i="8" s="1"/>
  <c r="AV129" i="5"/>
  <c r="AV108" i="8" s="1"/>
  <c r="BD21" i="5"/>
  <c r="J9" i="8" s="1"/>
  <c r="J14" i="8"/>
  <c r="AX174" i="5"/>
  <c r="AZ174" i="5" s="1"/>
  <c r="AW175" i="5"/>
  <c r="AY175" i="5" s="1"/>
  <c r="AW176" i="5"/>
  <c r="AY176" i="5" s="1"/>
  <c r="AW177" i="5"/>
  <c r="AY177" i="5" s="1"/>
  <c r="AW173" i="5"/>
  <c r="AY173" i="5" s="1"/>
  <c r="AV213" i="8"/>
  <c r="AW213" i="8"/>
  <c r="AX133" i="5"/>
  <c r="AZ133" i="5" s="1"/>
  <c r="AW133" i="5"/>
  <c r="AY133" i="5" s="1"/>
  <c r="AV147" i="8"/>
  <c r="AW147" i="8"/>
  <c r="AY85" i="5"/>
  <c r="BA85" i="5" s="1"/>
  <c r="AY83" i="5"/>
  <c r="BA83" i="5" s="1"/>
  <c r="AX93" i="5"/>
  <c r="AZ93" i="5" s="1"/>
  <c r="AX92" i="5"/>
  <c r="AZ92" i="5" s="1"/>
  <c r="AX91" i="5"/>
  <c r="AZ91" i="5" s="1"/>
  <c r="AY90" i="5"/>
  <c r="BA90" i="5" s="1"/>
  <c r="AX90" i="5"/>
  <c r="AZ90" i="5" s="1"/>
  <c r="AY89" i="5"/>
  <c r="BA89" i="5" s="1"/>
  <c r="AX89" i="5"/>
  <c r="AZ89" i="5" s="1"/>
  <c r="AY88" i="5"/>
  <c r="BA88" i="5" s="1"/>
  <c r="AX88" i="5"/>
  <c r="AZ88" i="5" s="1"/>
  <c r="AY86" i="5"/>
  <c r="BA86" i="5" s="1"/>
  <c r="AX86" i="5"/>
  <c r="AZ86" i="5" s="1"/>
  <c r="AV81" i="8"/>
  <c r="AW81" i="8"/>
  <c r="AY87" i="5"/>
  <c r="BA87" i="5" s="1"/>
  <c r="AX87" i="5"/>
  <c r="AZ87" i="5" s="1"/>
  <c r="AY84" i="5"/>
  <c r="BA84" i="5" s="1"/>
  <c r="AY82" i="5"/>
  <c r="BA82" i="5" s="1"/>
  <c r="AY81" i="5"/>
  <c r="BA81" i="5" s="1"/>
  <c r="AY80" i="5"/>
  <c r="BA80" i="5" s="1"/>
  <c r="AU56" i="5"/>
  <c r="AW15" i="5"/>
  <c r="AY15" i="5" s="1"/>
  <c r="AW14" i="5"/>
  <c r="AY14" i="5" s="1"/>
  <c r="AW19" i="5"/>
  <c r="AY19" i="5" s="1"/>
  <c r="AW18" i="5"/>
  <c r="AY18" i="5" s="1"/>
  <c r="AW17" i="5"/>
  <c r="AY17" i="5" s="1"/>
  <c r="AW12" i="5"/>
  <c r="AY12" i="5" s="1"/>
  <c r="AX9" i="5"/>
  <c r="AZ9" i="5" s="1"/>
  <c r="AX16" i="5"/>
  <c r="AZ16" i="5" s="1"/>
  <c r="AW16" i="5"/>
  <c r="AY16" i="5" s="1"/>
  <c r="AX13" i="5"/>
  <c r="AZ13" i="5" s="1"/>
  <c r="AW13" i="5"/>
  <c r="AY13" i="5" s="1"/>
  <c r="AW11" i="5"/>
  <c r="AY11" i="5" s="1"/>
  <c r="AX11" i="5"/>
  <c r="AZ11" i="5" s="1"/>
  <c r="AX10" i="5"/>
  <c r="AZ10" i="5" s="1"/>
  <c r="AW10" i="5"/>
  <c r="AY10" i="5" s="1"/>
  <c r="AV19" i="8"/>
  <c r="AW19" i="8"/>
  <c r="J75" i="8" l="1"/>
  <c r="BA220" i="5"/>
  <c r="BA219" i="5"/>
  <c r="BB132" i="5"/>
  <c r="BB133" i="5"/>
  <c r="BC82" i="5"/>
  <c r="BC81" i="5"/>
  <c r="AX56" i="5"/>
  <c r="AX76" i="5" s="1"/>
  <c r="AW56" i="5"/>
  <c r="AW76" i="5" s="1"/>
  <c r="AV56" i="5"/>
  <c r="AV76" i="5" s="1"/>
  <c r="BB11" i="5"/>
  <c r="BB10" i="5"/>
  <c r="BB175" i="5"/>
  <c r="BB174" i="5"/>
  <c r="AW212" i="8"/>
  <c r="AV172" i="5"/>
  <c r="J202" i="8"/>
  <c r="J207" i="8"/>
  <c r="AU172" i="5"/>
  <c r="AV212" i="8"/>
  <c r="AV132" i="5"/>
  <c r="AW146" i="8"/>
  <c r="AU132" i="5"/>
  <c r="AV146" i="8"/>
  <c r="AW18" i="8"/>
  <c r="AV8" i="5"/>
  <c r="AV18" i="8"/>
  <c r="AU8" i="5"/>
  <c r="AV80" i="8"/>
  <c r="AV79" i="5"/>
  <c r="AW79" i="5"/>
  <c r="AW80" i="8"/>
  <c r="AZ56" i="5"/>
  <c r="AU76" i="5"/>
  <c r="H35" i="8" s="1"/>
  <c r="BC227" i="5"/>
  <c r="BE227" i="5" s="1"/>
  <c r="BC229" i="5"/>
  <c r="BE229" i="5" s="1"/>
  <c r="BC221" i="5"/>
  <c r="BE221" i="5" s="1"/>
  <c r="BC228" i="5"/>
  <c r="BE228" i="5" s="1"/>
  <c r="BC225" i="5"/>
  <c r="BE225" i="5" s="1"/>
  <c r="BC224" i="5"/>
  <c r="BE224" i="5" s="1"/>
  <c r="BC220" i="5"/>
  <c r="BE220" i="5" s="1"/>
  <c r="BC226" i="5"/>
  <c r="BE226" i="5" s="1"/>
  <c r="BC219" i="5"/>
  <c r="BE219" i="5" s="1"/>
  <c r="BC222" i="5"/>
  <c r="BE222" i="5" s="1"/>
  <c r="BC223" i="5"/>
  <c r="BE223" i="5" s="1"/>
  <c r="AY56" i="5"/>
  <c r="AY76" i="5" s="1"/>
  <c r="J269" i="8" l="1"/>
  <c r="K269" i="8" s="1"/>
  <c r="J270" i="8"/>
  <c r="K270" i="8" s="1"/>
  <c r="K205" i="8"/>
  <c r="K204" i="8" s="1"/>
  <c r="L204" i="8" s="1"/>
  <c r="K139" i="8"/>
  <c r="K138" i="8" s="1"/>
  <c r="L138" i="8" s="1"/>
  <c r="K73" i="8"/>
  <c r="K72" i="8" s="1"/>
  <c r="L72" i="8" s="1"/>
  <c r="K12" i="8"/>
  <c r="BC55" i="5"/>
  <c r="M37" i="8" s="1"/>
  <c r="N37" i="8" s="1"/>
  <c r="BC56" i="5"/>
  <c r="M38" i="8" s="1"/>
  <c r="N38" i="8" s="1"/>
  <c r="BG219" i="5"/>
  <c r="AW36" i="8"/>
  <c r="N235" i="8"/>
  <c r="N236" i="8"/>
  <c r="N171" i="8"/>
  <c r="N170" i="8"/>
  <c r="AW38" i="8"/>
  <c r="AW37" i="8"/>
  <c r="AW35" i="8"/>
  <c r="K11" i="8" l="1"/>
  <c r="L11" i="8" s="1"/>
  <c r="L205" i="8"/>
  <c r="L139" i="8"/>
  <c r="L73" i="8"/>
  <c r="L12" i="8"/>
  <c r="N104" i="8"/>
  <c r="N105" i="8"/>
</calcChain>
</file>

<file path=xl/sharedStrings.xml><?xml version="1.0" encoding="utf-8"?>
<sst xmlns="http://schemas.openxmlformats.org/spreadsheetml/2006/main" count="425" uniqueCount="252">
  <si>
    <t>Les produits qui permettent les rachats partiels ou anticipés à tout moment, avec des frais limités</t>
  </si>
  <si>
    <t>Les produits qui sont détenus sur une courte période</t>
  </si>
  <si>
    <t>Mon Evaluation globale des risques</t>
  </si>
  <si>
    <t>4. Mes canaux de distribution</t>
  </si>
  <si>
    <t>Durée de la relation avec le client</t>
  </si>
  <si>
    <t>2. Mes Produits proposés</t>
  </si>
  <si>
    <t>JUSTIFICATIONS</t>
  </si>
  <si>
    <t>3. Les zones géographiques dans lesquelles j'exerce mon activité d'intermédiation d'assurances</t>
  </si>
  <si>
    <t>1. Mes clients (= preneurs d'assurance, mandataires, bénéficiaires effectifs, bénéficiaires contractuels (en ce compris leurs éventuels bénéficiaires effectifs))</t>
  </si>
  <si>
    <t>Vous avez recours à un nouveau mode de distribution pour des produits nouveaux ou préexistants</t>
  </si>
  <si>
    <t>Paiements des primes en espèces</t>
  </si>
  <si>
    <t>Frais d'entrée, de sortie</t>
  </si>
  <si>
    <t>Liaison avec un crédit hypothécaire</t>
  </si>
  <si>
    <t>Vous lancez un nouveau produit qui recourt notamment à l’utilisation de nouvelles technologies ou à des technologies en cours de développement</t>
  </si>
  <si>
    <t xml:space="preserve">Ce fichier est destiné aux courtiers d'assurances qui exercent leurs activités dans les branches "vie" et aux autres intermédiaires d'assurances qui exercent leurs activités dans les branches "vie" en dehors de tout contrat d'agence exclusive. Il est conçu pour vous aider à satisfaire à votre obligation de réaliser une évaluation globale des risques liés à votre entreprise. Ce fichier n’est pas un modèle-type de document à utiliser de manière obligatoire. Il peut être adapté tenant compte des spécificités de votre activité. Vous pouvez aussi choisir de réaliser votre évaluation globale des risques selon une autre approche pour autant que vous soyiez en mesure de démontrer à la FSMA, sur la base de documents, que votre approche permet de satisfaire aux obligations de la loi du 18 septembre 2017. </t>
  </si>
  <si>
    <t>Ce qui peut contribuer à diminuer le risque</t>
  </si>
  <si>
    <t xml:space="preserve">Ce qui peut contribuer à augmenter le risque </t>
  </si>
  <si>
    <t>Facteurs de risque</t>
  </si>
  <si>
    <t>YES</t>
  </si>
  <si>
    <t>NO</t>
  </si>
  <si>
    <t xml:space="preserve">Explications à insérer en lien avec les mots suivants </t>
  </si>
  <si>
    <r>
      <rPr>
        <b/>
        <sz val="11"/>
        <color theme="1"/>
        <rFont val="Calibri"/>
        <family val="2"/>
        <scheme val="minor"/>
      </rPr>
      <t xml:space="preserve">Pays tiers à haut risque </t>
    </r>
    <r>
      <rPr>
        <sz val="11"/>
        <color theme="1"/>
        <rFont val="Calibri"/>
        <family val="2"/>
        <scheme val="minor"/>
      </rPr>
      <t xml:space="preserve">:
Les pays tiers à haut risque sont définis par l’article 4,9° de la loi comme étant les pays dont les dispositifs en matière de lutte contre le BC/FT sont identifiés par la Commission européenne, conformément à l’article 9 de la Directive 2015/849, comme présentant des carences stratégiques qui font peser une menace significative sur le système financier de l’Union européenne, ou qui présente un risque géographique identifié comme élevé par le Groupe d’action financière, le Comité ministériel de coordination de la lutte contre le blanchiment de capitaux d’origine illicite, le Conseil National de Sécurité ou les entités assujetties. 
Il s’agit des pays et territoires repris sur la liste du GAFI comme étant des pays et territoires non coopératifs : vous les trouverez sur le site internet de la CTIF sous la rubrique « Avis » &gt;&gt; « Pays non coopératifs » : http://www.ctif-cfi.be/website/index.php?lang=fr, ou directement via le site du GAFI : http://www.fatf-gafi.org/fr/pays/#high-risk. 
</t>
    </r>
    <r>
      <rPr>
        <b/>
        <sz val="11"/>
        <color theme="1"/>
        <rFont val="Calibri"/>
        <family val="2"/>
        <scheme val="minor"/>
      </rPr>
      <t xml:space="preserve">Pays identifié par des sources crédibles, telles que des évaluations mutuelles, des rapports d’évaluation détaillée ou des rapports de suivi publiés, comme n’étant pas doté de systèmes efficaces de lutte contre le BC/F
</t>
    </r>
    <r>
      <rPr>
        <sz val="11"/>
        <color theme="1"/>
        <rFont val="Calibri"/>
        <family val="2"/>
        <scheme val="minor"/>
      </rPr>
      <t xml:space="preserve">Vous pouvez à cet effet consulter le site internet du SPF Finances : https://finances.belgium.be/fr/pays-hauts-risques.
</t>
    </r>
  </si>
  <si>
    <r>
      <t xml:space="preserve">Pays faisant l’objet de sanctions, d’embargos ou d’autres mesures similaires imposés, par exemple, par l’Union européenne ou par les Nations unies
</t>
    </r>
    <r>
      <rPr>
        <sz val="11"/>
        <color theme="1"/>
        <rFont val="Calibri"/>
        <family val="2"/>
        <scheme val="minor"/>
      </rPr>
      <t xml:space="preserve">Vous pouvez à cet effet consulter le site internet de la CTIF : http://www.ctif-cfi.be/website/index.php?option=com_content&amp;view=article&amp;id=66&amp;Itemid=89&amp;lang=fr et le site internet du SPF Finances : https://finances.belgium.be/fr/tresorerie/sanctions-financieres 
Attention ! On retrouve également sous cette notion les mesures restrictives spécifiques à l’égard de certaines personnes ou entités dans le cadre de la lutte contre le financement du terrorisme : il y a lieu de se référer à la loi belge du 13/05/2003 relative à la mise en œuvre des mesures restrictives adoptées par le Conseil de l'Union européenne à l'encontre d'Etats, de certaines personnes et entités et aux arrêtés royaux pris en exécution de cette loi : https://finances.belgium.be/fr/sur_le_spf/structure_et_services/administrations_generales/tr%C3%A9sorerie/sanctions-financi%C3%A8res-2) </t>
    </r>
    <r>
      <rPr>
        <b/>
        <sz val="11"/>
        <color theme="1"/>
        <rFont val="Calibri"/>
        <family val="2"/>
        <scheme val="minor"/>
      </rPr>
      <t xml:space="preserve">
</t>
    </r>
  </si>
  <si>
    <r>
      <rPr>
        <b/>
        <sz val="11"/>
        <color theme="1"/>
        <rFont val="Calibri"/>
        <family val="2"/>
        <scheme val="minor"/>
      </rPr>
      <t>Bénéficiaire effectif</t>
    </r>
    <r>
      <rPr>
        <sz val="11"/>
        <color theme="1"/>
        <rFont val="Calibri"/>
        <family val="2"/>
        <scheme val="minor"/>
      </rPr>
      <t xml:space="preserve">
la personne telle que définie à l’article 4,27° de la loi : « la ou les personnes physiques qui, en dernier ressort, possèdent ou contrôlent le client, le mandataire du client ou le bénéficiaire des contrats d’assurance-vie, et/ou la ou les personnes physiques pour lesquelles une opération est exécutée ou une relation d’affaires nouée. »
Sont visés :
- les bénéficiaires effectifs du preneur d’assurance
- les bénéficiaires effectifs du mandataire
- les bénéficiaires effectifs du bénéficiaire contractuel
Il s’agit donc de :
- La personne qui possède ou contrôle le preneur d’assurance
- La personne qui possède ou contrôle la personne qui reçoit la prestation d’assurance (capital vie, capital décès, valeur de rachat, avance).
Pour plus de précisions, veillez consulter l’exposé des motifs (pages 99 et suivantes).
</t>
    </r>
  </si>
  <si>
    <r>
      <rPr>
        <b/>
        <sz val="11"/>
        <color theme="1"/>
        <rFont val="Calibri"/>
        <family val="2"/>
        <scheme val="minor"/>
      </rPr>
      <t>Paradis fiscal</t>
    </r>
    <r>
      <rPr>
        <sz val="11"/>
        <color theme="1"/>
        <rFont val="Calibri"/>
        <family val="2"/>
        <scheme val="minor"/>
      </rPr>
      <t xml:space="preserve">
Conformément à l’article 39 de la loi, des mesures de vigilance accrues doivent être appliquées lorsque l’intermédiaire identifie, dans le chef du client, des liens avec les paradis fiscaux (article 179 de l’arrêté royal d’exécution du CIR) : dernière modification par arrêté royal du 01/03/2016 : http://www.etaamb.be/fr/arrete-royal-du-01-mars-2016_n2016003097.html. </t>
    </r>
  </si>
  <si>
    <t>Le client est domicilié, réside ou est établi : 
- en Belgique
- dans un des Etats membres de l’EEE</t>
  </si>
  <si>
    <t xml:space="preserve">Le client est domicilié, réside ou est établi :
- dans un pays doté d’un système efficace de lutte contre le BC/FT
- dans un pays tiers qui, d’après des sources crédibles, ont des exigences de lutte contre le BC/FT correspondant aux recommandations révisées du GAFI et qui assurent la mise en œuvre effective de ces exigences
</t>
  </si>
  <si>
    <t xml:space="preserve">Le client est domicilié, réside ou est établi :
- dans un pays tiers à haut risque
- dans un pays identifié par des sources crédibles, telles que des évaluations mutuelles, des rapports d’évaluation détaillée ou des rapports de suivi publiés, comme n’étant pas doté de systèmes efficaces de lutte contre le BC/FT 
</t>
  </si>
  <si>
    <t>Le client est domicilié, réside ou est établi dans un pays faisant l’objet de sanctions, d’embargos ou d’autres mesures similaires imposés, par exemple, par l’Union européenne ou par les Nations unies</t>
  </si>
  <si>
    <t>Le client est domicilié, réside ou est établi dans un pays tiers identifié par des sources crédibles comme présentant un faible niveau de corruption ou d’autre activité criminelle</t>
  </si>
  <si>
    <t>Le client est domicilié, réside ou est établi dans un pays tiers identifié par des sources crédibles comme présentant des niveaux significatifs de corruption ou d’autre activité criminelle</t>
  </si>
  <si>
    <t>Le client est domicilié, réside ou est établi dans un pays tiers qui finance ou soutient des activités terroristes ou sur le territoire desquels opèrent des organisations terroristes désignées</t>
  </si>
  <si>
    <t xml:space="preserve">Le client est domicilié, réside ou est établi dans un pays tiers identifié comme étant un "paradis fiscal" </t>
  </si>
  <si>
    <t>Lieu de domicile, de résidence de mes clients (personnes physiques et personnes morales)</t>
  </si>
  <si>
    <t>La nature de mon client</t>
  </si>
  <si>
    <t xml:space="preserve">Le client est une personne morale qui est : 
- une société cotée
- un établissement de crédit ou établissement financier soumis aux obligations de lutte contre le BC/FT et qui fait l'objet d'une surveillance 
- une administration ou entreprise publique au sein de l'EEE
</t>
  </si>
  <si>
    <t xml:space="preserve">Le client est une personne morale qui est :
- une structure sans personnalité juridique, tels que les trusts, les fiducies, les associations de fait, les sociétés simples …
- une société dont le capital est détenu par des actionnaires apparents et/ou représenté par des actions au porteur
- un organisme à but non lucratif (ASBL,…)
</t>
  </si>
  <si>
    <t>PPE</t>
  </si>
  <si>
    <r>
      <rPr>
        <b/>
        <sz val="11"/>
        <color theme="1"/>
        <rFont val="Calibri"/>
        <family val="2"/>
        <scheme val="minor"/>
      </rPr>
      <t>PPE</t>
    </r>
    <r>
      <rPr>
        <sz val="11"/>
        <color theme="1"/>
        <rFont val="Calibri"/>
        <family val="2"/>
        <scheme val="minor"/>
      </rPr>
      <t xml:space="preserve">
PPE = personne politiquement exposée :
La personne telle que définie à l’article 4,28° de la loi. 
Il s’agit de toute personne physique résidant en Belgique ou à l'étranger et qui en raison de la fonction publique importante qu’elle occupe ou qu’elle a occupée constitue un risque accru au regard de la prévention du BC/FT.
Sont visés : 
- Les personnes occupant ou ayant occupé elles-mêmes une fonction publique importante (chefs d’état, chefs de gouvernement, ministres, secrétaires d’état, parlementaires ou membres d’organes législatifs similaires, membres des organes dirigeants des partis politiques, membres des cours suprêmes, des cours constitutionnelles ou d’autres hautes juridictions, y compris administratives, dont les décisions ne sont pas susceptibles de recours, sauf circonstances exceptionnelles, membres des cours des comptes ou des conseils ou directoires des banques centrales, ambassadeurs, consuls, chargés d’affaires et officiers supérieurs des forces armées, membres des organes d’administration, de direction ou de surveillance des entreprises publiques, directeurs, directeurs adjoints et membres du conseil d’une organisation internationale, ou les personnes qui occupent une position équivalente en son sein) ;
- Les membres directs de la famille (conjoints, cohabitants légaux, enfants, conjoints ou cohabitants légaux des enfants, parents) des personnes visées sous le 1er point ;
- Les personnes étroitement associées aux personnes visées sous le 1er point (les personnes physiques qui, conjointement avec une personne politiquement exposée, sont les bénéficiaires effectifs d’une société, d’une fiducie ou d’un trust, d’une ASBL ou d’une fondation ou d’une construction juridique similaire à une fiducie ou à un trust, ou qui sont connues pour entretenir toute autre relation d’affaires étroite avec une personne politiquement exposée - les personnes physiques qui sont les seuls bénéficiaires effectifs d’une société, d’une fiducie ou d’un trust, d’une ASBL ou d’une fondation ou d’une construction juridique similaire à une fiducie ou à un trust, connue pour avoir été créée, dans les faits, dans l’intérêt d’une personne politiquement exposée). 
</t>
    </r>
    <r>
      <rPr>
        <b/>
        <sz val="11"/>
        <color theme="1"/>
        <rFont val="Calibri"/>
        <family val="2"/>
        <scheme val="minor"/>
      </rPr>
      <t xml:space="preserve">Attention ! </t>
    </r>
    <r>
      <rPr>
        <sz val="11"/>
        <color theme="1"/>
        <rFont val="Calibri"/>
        <family val="2"/>
        <scheme val="minor"/>
      </rPr>
      <t xml:space="preserve">La détection des PPE concerne les preneurs d’assurance, mais également les mandataires, les bénéficiaires effectifs et les bénéficiaires contractuels (en ce compris, leurs éventuels bénéficiaires effectifs).
Pour plus de précisions, veillez consulter l’exposé des motifs (pages 147 et suivantes).
</t>
    </r>
  </si>
  <si>
    <t>Votre client est une PPE</t>
  </si>
  <si>
    <t>Secteur d'activité du client</t>
  </si>
  <si>
    <t>La profession ou le secteur d’activité de votre client est considéré comme à risque au niveau du BC/FT</t>
  </si>
  <si>
    <r>
      <rPr>
        <b/>
        <sz val="11"/>
        <color theme="1"/>
        <rFont val="Calibri"/>
        <family val="2"/>
        <scheme val="minor"/>
      </rPr>
      <t>Profession ou secteur d'activité à risque</t>
    </r>
    <r>
      <rPr>
        <sz val="11"/>
        <color theme="1"/>
        <rFont val="Calibri"/>
        <family val="2"/>
        <scheme val="minor"/>
      </rPr>
      <t xml:space="preserve">
Les secteurs d’activité considérés comme à risque sont notamment : le secteur de la construction, le secteur de l’art et des antiquités, le secteur des pierres et métaux précieux, l’HORECA, le secteur de la distribution au détail, le secteur des véhicules d’occasion, les entreprises d’import-export, les bijoutiers et horlogers, les conseillers en affaires et prestataires de services d’investissement, les diamantaires, les passeurs de fonds (transport physique transfrontalier), les agents immobiliers, les commerçants en alcool et tabac, les commerçants en cartes de téléphone et night shops, les bureaux de change, les établissements de paiement et leurs agents. D’autres secteurs peuvent également être considérés comme étant plus vulnérables, notamment lorsqu’ils englobent des sociétés générant des liquidités, telles que les Car-Wash, les phones shops, les détaillants en articles d’occasion, ….
</t>
    </r>
  </si>
  <si>
    <t>Le client est un nouveau client</t>
  </si>
  <si>
    <t>Vous avez une relation de longue durée avec votre client (ou un membre de sa famille)</t>
  </si>
  <si>
    <t>Types de produit d'assurance</t>
  </si>
  <si>
    <t xml:space="preserve">Les produits de la branche 22
</t>
  </si>
  <si>
    <t>Les produits qui ne sont disponibles que via un employeur (notamment les assurances du 2ème pilier pour les salariés)</t>
  </si>
  <si>
    <t>Les produits d’investissement (notamment les produits des branches 21, 23 et 26 qui permettent le paiement d’une prime unique ou le paiement de primes libres)</t>
  </si>
  <si>
    <t>Les produits fiscalisés dès lors qu’ils sont assortis de conditions, tant au niveau des montants des primes qu'au niveau des bénéficiaires (notamment les assurances épargne pension ou épargne à long terme)</t>
  </si>
  <si>
    <t xml:space="preserve">Les produits qui ne prévoient le versement de la prestation que lors de la réalisation de la survenance d'un événement prédéfini (notamment les assurances solde restant dû, les assurances décès pures)  </t>
  </si>
  <si>
    <t xml:space="preserve">Les produits d’assurance retraite qui ne comportent pas de clause de rachat anticipé et qui ne peuvent pas être utilisés comme garantie
</t>
  </si>
  <si>
    <t>Les produits qui permettent les paiements en espèces</t>
  </si>
  <si>
    <t>Les produits qui ne permettent pas les paiements en espèces</t>
  </si>
  <si>
    <t>Valeur de rachat</t>
  </si>
  <si>
    <t>Les produits qui n’ont pas de valeur de rachat</t>
  </si>
  <si>
    <t>Flexibilité des paiements</t>
  </si>
  <si>
    <t xml:space="preserve">Les produits qui permettent :
- le paiement de primes d'un montant élevé ou illimité
- les paiements excédentaires
- les volumes importants de paiements de primes d'un montant plus faible
</t>
  </si>
  <si>
    <t>Les produits dont les primes versées sont faibles et qui ne permettent pas les paiements excédentaires</t>
  </si>
  <si>
    <t>Provenance des primes</t>
  </si>
  <si>
    <t>Les produits qui permettent le paiement de primes en provenance de tiers non identifiés</t>
  </si>
  <si>
    <t>Les produits qui ne permettent que le paiement de primes par le preneur d'assurance et/ou dont la prestation ne peut être versée qu'au preneur d'assurance</t>
  </si>
  <si>
    <t>Les produits qui ne sont pas assortis de frais d’entrée, ni de frais de sortie</t>
  </si>
  <si>
    <t>Les produits qui sont liés à un crédit hypothécaire</t>
  </si>
  <si>
    <t xml:space="preserve">Durée du produit </t>
  </si>
  <si>
    <t>Les produits qui sont détenus pendant une longue période</t>
  </si>
  <si>
    <t>Les produits qui ne prévoient le versement de la prestation d’assurance que sous la forme de rente</t>
  </si>
  <si>
    <t>Prestation d'assurance</t>
  </si>
  <si>
    <t>Nouveau produit</t>
  </si>
  <si>
    <t xml:space="preserve">Lieux de vos zones d'activités (en ce compris les zones d'activités des sous-agents ou des apporteurs de clients auxquels vous faites appel) </t>
  </si>
  <si>
    <t>Votre activité (en ce compris celle des sous-agents ou des apporteurs de clients auxquels vous faites appel) est partiellement ou totalement exercée dans un pays tiers associé à un risque plus élevé de BC/FT</t>
  </si>
  <si>
    <t>Votre activité (en ce compris celle des sous-agents ou des apporteurs de clients auxquels vous faites appel) est limitée au territoire de la Belgique ou d’un un pays tiers à risque moins élevé de BC/FT</t>
  </si>
  <si>
    <t>Types de canaux de distribution utilisés</t>
  </si>
  <si>
    <t>La vente ne se réalise pas avec la présence physique des parties (vente à distance en ligne, par téléphone, par voie postale…), sans être assortie de garanties adéquates telles qu’une signature électronique</t>
  </si>
  <si>
    <t>Intervention de sous-agents ou d'apporteurs de clients</t>
  </si>
  <si>
    <t>Vous connaissez bien le sous-agent qui intervient dans la vente et vous vous êtes assuré qu'il applique des mesures de vigilance à l'égard des clients qui sont proportionnées au risque associé à la relation et conformes à celles requises en vertu de la réglementation</t>
  </si>
  <si>
    <t>L’intervention d’un sous-agent ou d’un apporteur de clients dans des circonstances inhabituelles (par exemple, une distance géographique inexpliquée)</t>
  </si>
  <si>
    <t>Nouveau mode de distribution</t>
  </si>
  <si>
    <t>nombre de clients ayant leur domicile ou leur lieu de résidence en Belgique</t>
  </si>
  <si>
    <t>PERSONNES PHYSIQUES</t>
  </si>
  <si>
    <t>nombre de clients ayant leur domicile ou leur lieu de résidence dans l'Union européenne</t>
  </si>
  <si>
    <t>nombre de clients ayant leur domicile ou leur lieu de résidence en dehors de l'Union européenne</t>
  </si>
  <si>
    <t>PERSONNES MORALES</t>
  </si>
  <si>
    <t>nombre de clients ayant leur lieu d'établissement en Belgique</t>
  </si>
  <si>
    <t>nombre de clients ayant leur lieu d'établissement dans l'Union européenne</t>
  </si>
  <si>
    <t>nombre de clients ayant leur lieu d'établissement en dehors de l'Union européenne</t>
  </si>
  <si>
    <t xml:space="preserve">nombre de personnes morales sans personnalité juridique (trust, …) </t>
  </si>
  <si>
    <t>nombre d'organismes à but non lucratif (asbl, …)</t>
  </si>
  <si>
    <t>nombre de PPE</t>
  </si>
  <si>
    <t>Répartition chiffrée de mes clients</t>
  </si>
  <si>
    <t>Nombre</t>
  </si>
  <si>
    <t xml:space="preserve">nombre de clients dont le domicile ou le lieu de résidence est situé dans un pays tiers à haut risque </t>
  </si>
  <si>
    <t xml:space="preserve">nombre de clients dont le domicile ou le lieu de résidence est situé dans un pays identifié par des sources crédibles, telles que des évaluations mutuelles, des rapports d’évaluation détaillé ou des rapports de suivi publiés, comme n’étant pas doté de systèmes efficaces de lutte contre le BC/FT </t>
  </si>
  <si>
    <t>nombre de clients dont le domicile ou le lieu de résidence est situé dans un pays faisant l’objet de sanctions, d’embargos ou d’autres mesures similaires imposés, par exemple, par l’Union européenne ou par les Nations unies, en ce compris les mesures restrictives spécifiques à l’égard de certaines personnes ou entités dans le cadre de la lutte contre le financement du terrorisme</t>
  </si>
  <si>
    <t xml:space="preserve">nombre de clients dont le domicile ou le lieu de résidence est situé dans un pays tiers identifiés comme étant un "paradis fiscal" </t>
  </si>
  <si>
    <t>Pour vous permettre de mesurer plus aisément votre exposition aux risques identifiés, il y a lieu de compléter le nombre de clients concernés par catégorie visée.</t>
  </si>
  <si>
    <t xml:space="preserve">nombre de clients ayant leur lieu d'établissement dans un pays tiers à haut risque </t>
  </si>
  <si>
    <t xml:space="preserve">nombre de clients ayant leur lieu d'établissement dans un pays identifié par des sources crédibles, telles que des évaluations mutuelles, des rapports d’évaluation détaillé ou des rapports de suivi publiés, comme n’étant pas doté de systèmes efficaces de lutte contre le BC/FT </t>
  </si>
  <si>
    <t>nombre de clients ayant leur lieu d'établissement dans un pays faisant l’objet de sanctions, d’embargos ou d’autres mesures similaires imposés, par exemple, par l’Union européenne ou par les Nations unies, en ce compris les mesures restrictives spécifiques à l’égard de certaines personnes ou entités dans le cadre de la lutte contre le financement du terrorisme</t>
  </si>
  <si>
    <t xml:space="preserve">nombre de clients ayant leur lieu d'établissement dans un pays tiers identifiés comme étant un "paradis fiscal" </t>
  </si>
  <si>
    <t>risicoverhogend</t>
  </si>
  <si>
    <t>risicoverlagend</t>
  </si>
  <si>
    <t>a.</t>
  </si>
  <si>
    <t>b.</t>
  </si>
  <si>
    <t>total</t>
  </si>
  <si>
    <t>oui</t>
  </si>
  <si>
    <t>non</t>
  </si>
  <si>
    <t>c</t>
  </si>
  <si>
    <t>faible</t>
  </si>
  <si>
    <t>standard</t>
  </si>
  <si>
    <t>élévé</t>
  </si>
  <si>
    <t>nombre</t>
  </si>
  <si>
    <t>justification</t>
  </si>
  <si>
    <t>non évalué</t>
  </si>
  <si>
    <t>just = oui</t>
  </si>
  <si>
    <t>just = non</t>
  </si>
  <si>
    <t>non pert</t>
  </si>
  <si>
    <t>AANTAL</t>
  </si>
  <si>
    <t>élevé</t>
  </si>
  <si>
    <t>justif ?</t>
  </si>
  <si>
    <t>check</t>
  </si>
  <si>
    <t>fout</t>
  </si>
  <si>
    <t># verhogend</t>
  </si>
  <si>
    <t># verlagend</t>
  </si>
  <si>
    <t xml:space="preserve">gn eval </t>
  </si>
  <si>
    <t>gn eval</t>
  </si>
  <si>
    <t>c.</t>
  </si>
  <si>
    <t>Mijn algemene risicobeoordeling</t>
  </si>
  <si>
    <t>DATUM : ../../….</t>
  </si>
  <si>
    <t>Uiteindelijke begunstigde
de persoon zoals gedefinieerd in artikel 4,27° van de wet van 18 september 2017.
Voor meer informatie raden wij aan het commentaar bij artikel 23 van de toelichting van de wet van 18 september 2017 (pagina's 99 en volgende) te raadplegen.</t>
  </si>
  <si>
    <t>DASHBOARD "MIJN ALGEMENE RISICOBEOORDELING"</t>
  </si>
  <si>
    <t>Antwoorden</t>
  </si>
  <si>
    <t>aantal risicofactoren</t>
  </si>
  <si>
    <t>aantal risicofactoren "beoordeeld"</t>
  </si>
  <si>
    <t>aantal risicofactoren "niet beoordeeld"</t>
  </si>
  <si>
    <t>Kenmerken van mijn klanten</t>
  </si>
  <si>
    <t>Relevantie van risicofactoren</t>
  </si>
  <si>
    <t>relevant</t>
  </si>
  <si>
    <t>niet relevant</t>
  </si>
  <si>
    <t>factoren die het risico verhogen</t>
  </si>
  <si>
    <t>factoren die het risico verlagen</t>
  </si>
  <si>
    <t>laag risico</t>
  </si>
  <si>
    <t>gemiddeld risico</t>
  </si>
  <si>
    <t>hoog risico</t>
  </si>
  <si>
    <t>Evaluatie van uw risico's</t>
  </si>
  <si>
    <t>aantal geïdentificeerde combinaties</t>
  </si>
  <si>
    <t xml:space="preserve">aantal combinaties waarvoor het risiconiveau gerechtvaardigd is </t>
  </si>
  <si>
    <t xml:space="preserve">aantal combinaties waarvoor het risiconiveau niet gerechtvaardigd is </t>
  </si>
  <si>
    <t>niet beoordeeld risico</t>
  </si>
  <si>
    <t>Kenmerken van mijn producten/activiteiten</t>
  </si>
  <si>
    <t>aantal risicofactoren specifiek voor uw organisatie</t>
  </si>
  <si>
    <t>irrelevant risico</t>
  </si>
  <si>
    <t>Landen of geografische gebieden die betrokken zijn bij mijn activiteit</t>
  </si>
  <si>
    <t>zwak risico</t>
  </si>
  <si>
    <t>Mijn distributiekanalen</t>
  </si>
  <si>
    <t>Definitie van situaties en indeling in risicocategorieën</t>
  </si>
  <si>
    <t>gerechtvaardigde risicobeoordeling</t>
  </si>
  <si>
    <t>niet gerechtvaardigde risicobeoordeling</t>
  </si>
  <si>
    <t>Klant</t>
  </si>
  <si>
    <t>Situaties</t>
  </si>
  <si>
    <t>Distributiekanaal</t>
  </si>
  <si>
    <t>Laag risiconiveau</t>
  </si>
  <si>
    <t>Hoog risiconiveau</t>
  </si>
  <si>
    <t>Categorie 1</t>
  </si>
  <si>
    <t>Categorie 2</t>
  </si>
  <si>
    <t>Categorie 3</t>
  </si>
  <si>
    <r>
      <t xml:space="preserve">II. </t>
    </r>
    <r>
      <rPr>
        <b/>
        <sz val="18"/>
        <color theme="4" tint="-0.499984740745262"/>
        <rFont val="Calibri"/>
        <family val="2"/>
      </rPr>
      <t>Evaluatie van uw geïdentificeerde risico's</t>
    </r>
  </si>
  <si>
    <t>Risiconiveau</t>
  </si>
  <si>
    <t>Combinaties</t>
  </si>
  <si>
    <t>4. Mijn distributiekanalen</t>
  </si>
  <si>
    <t>Relevantie</t>
  </si>
  <si>
    <t>terug naar "algemene
risicobeoordeling</t>
  </si>
  <si>
    <t>Risicobeoordeling</t>
  </si>
  <si>
    <t>Verantwoording</t>
  </si>
  <si>
    <t>I. Identificatie van "risicofactoren"</t>
  </si>
  <si>
    <t>1. Kenmerken van mijn klanten (klanten = verzekeringsnemers, gevolmachtigden, uiteindelijke begunstigden, contractuele begunstigden (met inbegrip van hun eventuele uiteindelijke begunstigden))</t>
  </si>
  <si>
    <t>De klant woont, heeft effectief persoonlijke banden of oefent zijn hoofdactiviteiten uit: 
- in België
- in één van de lidstaten van de EER</t>
  </si>
  <si>
    <t>De klant woont, heeft effectief persoonlijke banden of oefent zijn hoofdactiviteiten uit in een derde land met een hoog risico</t>
  </si>
  <si>
    <t xml:space="preserve">De klant woont, heeft effectief persoonlijke banden of voert zijn hoofdactiviteiten uit in een derde land dat terroristische activiteiten financiert of ondersteunt of op wiens grondgebied terroristische organisaties aanwezig zijn </t>
  </si>
  <si>
    <t>VERANTWOORDING</t>
  </si>
  <si>
    <t>2. Kenmerken van mijn producten/activiteiten</t>
  </si>
  <si>
    <t>3. Landen of geografische gebieden betreffende mijn activiteit</t>
  </si>
  <si>
    <t>Andere risicofactoren (specifiek voor uw organisatie):</t>
  </si>
  <si>
    <t>III. Definitie van situaties en indeling in risicocategorieën</t>
  </si>
  <si>
    <t>Identificatie van "risicofactoren"</t>
  </si>
  <si>
    <t xml:space="preserve">U gebruikt een nieuwe distributiemethode voor nieuwe of reeds bestaande producten, inclusief, indien van toepassing, het gebruik van nieuwe of ontwikkelde technologieën. </t>
  </si>
  <si>
    <t>Een lange keten van tussenpersonen</t>
  </si>
  <si>
    <t xml:space="preserve">De zakelijke relatie wordt gevestigd zonder de fysieke aanwezigheid van de partijen (online verkopen op afstand, per telefoon, per post, ...), zonder vergezeld te zijn van adequate garanties zoals bijvoorbeeld een elektronische handtekening, controles om fraude met betrekking tot identiteitsdiefstal te bestrijden
</t>
  </si>
  <si>
    <t xml:space="preserve">Gebruik van een tussenpersoon of klantenaanbrenger in ongebruikelijke omstandigheden (bv. een onverklaarbare geografische afstand) </t>
  </si>
  <si>
    <t>U lanceert een nieuw product</t>
  </si>
  <si>
    <t xml:space="preserve">Producten die op een secundaire markt kunnen verhandeld worden </t>
  </si>
  <si>
    <t>Producten die de anonimiteit van de klant aanmoedigt of toelaat</t>
  </si>
  <si>
    <t xml:space="preserve">Producten die de betaling van premies van niet-geïdentificeerde derde partijen toestaat </t>
  </si>
  <si>
    <t>Producten die als onderpand voor een lening gebruikt kunnen worden</t>
  </si>
  <si>
    <t>Producten die contante betalingen toelaat</t>
  </si>
  <si>
    <t>Producten die geen beleggingscomponent heeft</t>
  </si>
  <si>
    <t>Producten die geen afkoopwaarde hebben</t>
  </si>
  <si>
    <t xml:space="preserve">Producten die niet als garantie kunnen worden gebruikt </t>
  </si>
  <si>
    <t xml:space="preserve">Producten die niet op korte of middellange termijn kunnen worden teruggekocht, zoals pensioenverzekeringscontracten die geen clausule voor vervroegde afkoop  bevatten </t>
  </si>
  <si>
    <t>De klant woont, heeft effectief persoonlijke banden of voert zijn hoofdactiviteiten uit in een land met een efficiënt systeem in de strijd tegen WG/FT</t>
  </si>
  <si>
    <t>Tak 23</t>
  </si>
  <si>
    <t>Tak 26</t>
  </si>
  <si>
    <t>Tak 22 (huwelijks- en geboorteverzekering)</t>
  </si>
  <si>
    <t>2e pijler verzekeringen voor werknemers</t>
  </si>
  <si>
    <t>2e pijler verzekering voor zelfstandigen</t>
  </si>
  <si>
    <t>Groepsverzekering voor zelfstandigen</t>
  </si>
  <si>
    <t>Individuele pensioentoezegging</t>
  </si>
  <si>
    <r>
      <t xml:space="preserve">Definitie/Uitleg van de onderstreepte termen                                                                                                                                                                                                                                                                                                                         </t>
    </r>
    <r>
      <rPr>
        <b/>
        <sz val="11"/>
        <rFont val="Calibri"/>
        <family val="2"/>
        <scheme val="minor"/>
      </rPr>
      <t>(De hieronder gebruikte termen die niet specifiek zijn gedefinieerd, hebben hun betekenis die eraan wordt gegeven door de wet van 18 september 2017)</t>
    </r>
  </si>
  <si>
    <t>De klant heeft een band (door de zakenrelatie zelf of door de transacties) met een derde land dat als een "belastingparadijs" wordt beschouwd</t>
  </si>
  <si>
    <t>De klant woont, heeft effectief persoonlijke banden of voert zijn hoofdactiviteiten uit in een land dat onderhevig is aan sancties, embargo's of andere soortgelijke maatregelen die bijvoorbeeld worden opgelegd door de Europese Unie of de Verenigde Naties</t>
  </si>
  <si>
    <t>De klant woont, heeft effectief persoonlijke banden of voert zijn hoofdactiviteiten uit in een derde land dat door geloofwaardige bronnen wordt aanzien met een aanzienlijk niveau van corruptie of andere criminele activiteiten</t>
  </si>
  <si>
    <t xml:space="preserve">De klant woont, heeft effectief persoonlijke banden of voert zijn belangrijkste activiteiten uit in een derde land dat door geloofwaardige bronnen wordt aanzien met een laag niveau van corruptie of andere criminele activiteiten </t>
  </si>
  <si>
    <t>Tak 21 met fiscaal voordeel</t>
  </si>
  <si>
    <t>Tak 21 zonder fiscaal voordeel</t>
  </si>
  <si>
    <t>Verzekering voor bedrijfsleiders</t>
  </si>
  <si>
    <t>Factoren die ervoor kunnen zorgen dat het risico toeneemt</t>
  </si>
  <si>
    <t>factoren die ervoor kunnen zorgen dat het risico afneemt</t>
  </si>
  <si>
    <t>Relevant</t>
  </si>
  <si>
    <t>Niet relevant</t>
  </si>
  <si>
    <r>
      <t>De klant is een rechtspersoon die:
- een structuur zonder rechtspersoonlijkheid heeft zoals trusts</t>
    </r>
    <r>
      <rPr>
        <sz val="11"/>
        <rFont val="Calibri"/>
        <family val="2"/>
        <scheme val="minor"/>
      </rPr>
      <t>, fiducieën</t>
    </r>
    <r>
      <rPr>
        <sz val="11"/>
        <color theme="1"/>
        <rFont val="Calibri"/>
        <family val="2"/>
        <scheme val="minor"/>
      </rPr>
      <t xml:space="preserve">, feitelijke verenigingen, gewone commanditaire vennootschappen... 
- een vennootschap waarvan het kapitaal in handen is van gevolmachtigde aandeelhouders ("nominee shareholders) en/of vertegenwoordigd wordt door aandelen aan toonder
- een onderneming waarvan de eigendomsstructuur ongebruikelijk of overdreven complex lijkt gezien de aard van haar activiteiten
- een non-profit organisatie (VZW, ...) </t>
    </r>
  </si>
  <si>
    <t>standaard risico</t>
  </si>
  <si>
    <t xml:space="preserve">Producten waarvoor de mogelijke totale investering beperkt blijft tot een lage waarde </t>
  </si>
  <si>
    <t>Producten die contante betalingen niet toelaten</t>
  </si>
  <si>
    <t xml:space="preserve">Producten met lage premies die slechts kleine periodieke premiebetalingen en geen overbetalingen toelaten  
</t>
  </si>
  <si>
    <t xml:space="preserve">Producten die alleen de premiebetaling door de verzekeringsnemer toelaten en/of waarvan de uitbetaling alleen aan de verzekeringsnemer kan worden gedaan </t>
  </si>
  <si>
    <t>De onderstaande tabel bevat enkele van de belangrijkste levensverzekeringsproducten.  Deze lijst is niet exhaustief en moet vervolledigd of ingevuld worden rekening houdend met de producten die u daadwerklijk verkoopt en de kenmerken van deze producten, rekening houdend met de risicofactoren die als relevant worden beschouwd.</t>
  </si>
  <si>
    <t>Product/         activiteit</t>
  </si>
  <si>
    <t>Land /               geografisch gebied</t>
  </si>
  <si>
    <t>ja</t>
  </si>
  <si>
    <t>nee</t>
  </si>
  <si>
    <t>De klant, de gevolmachtigde van de klant of zijn uiteindelijke begunstigde is een PPP, een familielid van een PPP of iemand waarvan gekend is dat ze naaste geassocieerden zijn.</t>
  </si>
  <si>
    <r>
      <rPr>
        <b/>
        <u/>
        <sz val="13"/>
        <rFont val="Calibri"/>
        <family val="2"/>
        <scheme val="minor"/>
      </rPr>
      <t>I. Identificatie van de risicofactoren</t>
    </r>
    <r>
      <rPr>
        <b/>
        <sz val="13"/>
        <rFont val="Calibri"/>
        <family val="2"/>
        <scheme val="minor"/>
      </rPr>
      <t xml:space="preserve">
U identificeert de risico's van WG/FT waaraan u wordt blootgesteld rekening houdend met uw activiteit. 
Om dit te doen zijn de onderstaande tabellen onderverdeeld per risicocategorie (klanten, producten/verrichtingen, landen of geografische gebieden en distributiekanalen); elke tabel bevat een lijst met risicofactoren die kunnen bijdragen tot het verhogen of verlagen van uw risiconiveau WG/FT.</t>
    </r>
    <r>
      <rPr>
        <b/>
        <sz val="13"/>
        <color rgb="FFFF0000"/>
        <rFont val="Calibri"/>
        <family val="2"/>
        <scheme val="minor"/>
      </rPr>
      <t xml:space="preserve"> </t>
    </r>
    <r>
      <rPr>
        <b/>
        <sz val="13"/>
        <rFont val="Calibri"/>
        <family val="2"/>
        <scheme val="minor"/>
      </rPr>
      <t xml:space="preserve">De opgenomen risicofactoren zijn niet noodzakelijk exhaustief, het is daarom raadzaam om elke tabel te vervolledigen met de risicofactoren die relevant zijn voor uw activiteit en die niet in deze tabellen zijn opgenomen.
</t>
    </r>
    <r>
      <rPr>
        <b/>
        <u/>
        <sz val="13"/>
        <rFont val="Calibri"/>
        <family val="2"/>
        <scheme val="minor"/>
      </rPr>
      <t>II. Beoordeling van geïdentificeerde risicofactoren</t>
    </r>
    <r>
      <rPr>
        <b/>
        <sz val="13"/>
        <rFont val="Calibri"/>
        <family val="2"/>
        <scheme val="minor"/>
      </rPr>
      <t xml:space="preserve">
In elke tabel die wordt verstrekt voor de beoordeling van de geïdentificeerde risico's die samenhangen met de risicofactoren (klanten, producten/verrichtingen, landen/geografische gebieden en distributiekanalen), groepeert u verschillende risicofactoren waarvan de combinatie overeenkomt met uw activiteit.  
Vervolgens koppelt u een risiconiveau aan elke situatie (bijvoorbeeld: laag, standaard, hoog). 
U houdt ten minste rekening met de variabelen waarnaar wordt verwezen in bijlage I van de wet van 18 september 2017 (het doel van de relatie, de omvang van de gesloten transacties en de regelmaat of duur van de zakelijke relatie).  U overweegt ook andere factoren die van invloed kunnen zijn op uw beoordeling.  U rechtvaardigt vervolgens uw beoordeling van het risiconiveau dat is gekoppeld aan elke situatie in de kolom « verantwoording ».</t>
    </r>
  </si>
  <si>
    <r>
      <t>De klant woont, heeft effectief persoonlijke banden of voert zijn hoofdactiviteiten uit in een land (dat wordt geïdentificeerd door</t>
    </r>
    <r>
      <rPr>
        <sz val="11"/>
        <color rgb="FFFF0000"/>
        <rFont val="Calibri"/>
        <family val="2"/>
        <scheme val="minor"/>
      </rPr>
      <t xml:space="preserve"> </t>
    </r>
    <r>
      <rPr>
        <sz val="11"/>
        <rFont val="Calibri"/>
        <family val="2"/>
        <scheme val="minor"/>
      </rPr>
      <t>geloofwaardige bronnen</t>
    </r>
    <r>
      <rPr>
        <sz val="11"/>
        <color theme="1"/>
        <rFont val="Calibri"/>
        <family val="2"/>
        <scheme val="minor"/>
      </rPr>
      <t>, zoals wederzijdse evaluaties, gedetailleerde evaluatierapporten of gepubliceerde vervolgrapporten) waar er geen efficiënte systemen zijn inzake de bestrijding van WG/FT.</t>
    </r>
  </si>
  <si>
    <t>De klant woont, heeft effectief persoonlijke banden of voert zijn hoofdactiviteiten uit in een derde land dat, volgens geloofwaardige bronnen (bv. wederzijdse evaluaties, gedetailleerd evaluatierapport, gepubliceerde follow-up rapporten) vereisten oplegt inzake de bestrijding van WG/FT overeenkomstig de herziene FATF-aanbevelingen en die zorgen voor een effectieve implementatie van deze vereisten</t>
  </si>
  <si>
    <r>
      <t>De klant is een rechtspersoon die : 
-</t>
    </r>
    <r>
      <rPr>
        <sz val="11"/>
        <rFont val="Calibri"/>
        <family val="2"/>
        <scheme val="minor"/>
      </rPr>
      <t xml:space="preserve"> een beursgenoteerde vennootschap die onderworpen is aan informatievereisten dewelke de verplichting omvat om toereikende transparantie betreffende de uiteindelijke begunstigden, of een dochtervennootschap die een  meerderheidsbelang heeft in die onderneming, te garanderen </t>
    </r>
    <r>
      <rPr>
        <sz val="11"/>
        <color theme="1"/>
        <rFont val="Calibri"/>
        <family val="2"/>
        <scheme val="minor"/>
      </rPr>
      <t xml:space="preserve">                     
- een kredietinstelling of financiële instelling die onderworpen is aan de verplichtingen inzake de bestrijding van WG/FT en onder toezicht staat overeenkomstig de (EU) richtlijn 2015/849
- een overheid of overheidsbedrijf van een land of gebied van de EER</t>
    </r>
  </si>
  <si>
    <t xml:space="preserve">Het beroep of de activiteit van uw klant wordt beschouwd als een risico inzake de bestrijding van WG/FT, bijvoorbeeld omdat van dit beroep of deze activiteit gekend is dat er veel gebruikt gemaakt wordt van contant geld of blootgesteld is aan een hoog risico van corruptie </t>
  </si>
  <si>
    <t>De zakelijke relatie met uw klant vindt plaats in ongebruikelijke omstandigheden (voorbeeld: onverklaarde geografische afstand)</t>
  </si>
  <si>
    <r>
      <t xml:space="preserve">Derde landen met een hoog risico: 
Landen met een hoog risico worden door artikel 4,9° van de wet van 18 september 2017 gedefinieerd als derde landen (dwz landen die geen partij zijn bij de Overeenkomst betreffende de Europese Economische Ruimte (artikel 4, 8° van de wet van 18 september 2017)) waarvan de mechanismen in de strijd tegen WG/FT geïdentificeerd zijn door de Europese Commissie in overeenstemming met artikel 9 van Richtlijn 2015/849, zoals het presenteren van strategische tekortkomingen die een ernstige bedreiging vormen voor het financiële stelsel van de Europese Unie, of die een geografisch risico met zich meebrengt dat door de Financial Action Task Force, het Ministerieel Coördinatiecomité voor het witwassen van geld tegen onwettige bronnen als hoog wordt aangemerkt, de Nationale Veiligheidsraad of de entiteiten die eraan zijn onderworpen.
Dit zijn met name de landen en gebieden die op de FATF-lijst staan als niet-coöperatieve landen en gebieden.
U kunt hiervoor de website van de FOD Financiën raadplegen: https://financien.belgium.be/nl/landen-met-een-hoog-risico . </t>
    </r>
    <r>
      <rPr>
        <sz val="11"/>
        <rFont val="Calibri"/>
        <family val="2"/>
        <scheme val="minor"/>
      </rPr>
      <t>Opgelet, de FSMA kan er niet voor zorgen dat deze websites up-to-date zijn.</t>
    </r>
    <r>
      <rPr>
        <sz val="11"/>
        <color theme="1"/>
        <rFont val="Calibri"/>
        <family val="2"/>
        <scheme val="minor"/>
      </rPr>
      <t xml:space="preserve">
</t>
    </r>
  </si>
  <si>
    <t>Landen die onderhevig zijn aan sancties, embargo's of andere soortgelijke maatregelen die worden opgelegd door bijvoorbeeld de Europese Unie of de Verenigde Naties.
U kunt hiervoor de website van de CFI raadplegen: http://www.ctif-cfi.be/website/index.php?option=com_content&amp;view=article&amp;id=66&amp;Itemid=89&amp;lang=nl en de website van de FOD Financiën: https://financien.belgium.be/nl/thesaurie/financiele-sancties</t>
  </si>
  <si>
    <t xml:space="preserve">Belastingparadijs
Een staat zonder of met een lage belasting in de zin van artikel 39 van de wet van 18 september 2017, dat wil zeggen een staat die is opgenomen in de lijst bedoeld in artikel 179 van het koninklijk uitvoeringsbesluit van de CIR zoals laatstleden gewijzigd door het koninklijk besluit van 01/03/2016 (http://www.etaamb.be/nl/koninklijk-besluit-van-01-maart-2016_n2016003097.html)
</t>
  </si>
  <si>
    <t xml:space="preserve">een natuurlijk persoon die een prominente publieke functie bekleedt of bekleed heeft, en met name :
a) staatshoofden, regeringsleiders, ministers en staatssecretarissen;
b) parlementsleden of leden van soortgelijke wetgevende organen;
c) leden van bestuurslichamen van politieke partijen;
d) leden van hooggerechtshoven, grondwettelijke hoven of van andere hoge rechterlijke instanties, met inbegrip van administratieve rechterlijke instanties, die arresten wijzen waartegen geen beroep openstaat, behalve in uitzonderlijke omstandigheden;
e) leden van rekenkamers of van raden van bestuur van centrale banken;
f) ambassadeurs, consuls, zaakgelastigden en hoge officieren van de strijdkrachten;
g) leden van het leidinggevend, toezichthoudend of bestuurslichaam van overheidsbedrijven;
h) bestuurders, plaatsvervangend bestuurders en leden van de raad van bestuur of bekleders van een gelijkwaardige functie bij een internationale organisatie;
</t>
  </si>
  <si>
    <t xml:space="preserve">Fiscale producten wanneer zij onderworpen zijn aan voorwaarden om van belastingsvoordelen te genieten, zowel wat betreft de premies als het niveau van de begunstigden
</t>
  </si>
  <si>
    <t xml:space="preserve">Producten die enkel voorzien in de betaling van de uitkering in geval van het optreden van een vooraf gedefinieerde gebeurtenis (bijvoorbeeld in geval van overlijden) of op een specifieke datum (bijvoorbeeld bij levensverzekeringscontracten die consumentenkredieten en hypothecaire kredieten dekken en alleen de uitkering uitbetalen bij overlijden van de verzekeringsnemer)
</t>
  </si>
  <si>
    <r>
      <t>Producten die uitsluitend toegankelijk zijn via een werkgever (bv. een pensioenplan of een soortgelijke regeling die pensioenuitkeringen aan werknemers biedt) waarvoor bijdragen in mindering worden gebracht op lonen en waarvan de regels begunstigden niet toelaat hun</t>
    </r>
    <r>
      <rPr>
        <sz val="11"/>
        <rFont val="Calibri"/>
        <family val="2"/>
        <scheme val="minor"/>
      </rPr>
      <t xml:space="preserve"> rechten</t>
    </r>
    <r>
      <rPr>
        <sz val="11"/>
        <color theme="1"/>
        <rFont val="Calibri"/>
        <family val="2"/>
        <scheme val="minor"/>
      </rPr>
      <t xml:space="preserve"> over te dragen</t>
    </r>
  </si>
  <si>
    <t xml:space="preserve">Producten die gemakkelijk toegang tot geaccumuleerde bedragen mogelijk maakt (voorbeeld: gedeeltelijke of vervroegde afkopen op elk moment, met beperkte kosten)
</t>
  </si>
  <si>
    <r>
      <t xml:space="preserve">Producten die het volgende toelaten: 
- de betaling van premies van een hoog of onbeperkt bedrag
</t>
    </r>
    <r>
      <rPr>
        <sz val="11"/>
        <rFont val="Calibri"/>
        <family val="2"/>
        <scheme val="minor"/>
      </rPr>
      <t>- te hoge betalingen</t>
    </r>
    <r>
      <rPr>
        <sz val="11"/>
        <color theme="1"/>
        <rFont val="Calibri"/>
        <family val="2"/>
        <scheme val="minor"/>
      </rPr>
      <t xml:space="preserve">
- grote aantallen premiebetalingen met een lager bedrag</t>
    </r>
  </si>
  <si>
    <t>Uw activiteit (inclusief die van de tussenpersonen of klantenaanbrengers die u gebruikt) wordt gedeeltelijk of volledig uitgeoefend in een derde land dat geassocieerd wordt met een hoger WG/FT-risico (zie de geografische risicofactoren hernomen onder punt 1 hierboven, inclusief belastingparadijs)</t>
  </si>
  <si>
    <t xml:space="preserve">Uw activiteit (inclusief die van de tussenpersonen of klantenaanbrengers die u gebruikt) is beperkt tot het grondgebied van België of een derde land met een lager WG/FT-risico (zie de geografische risicofactoren hernomen onder punt 1 hierboven) </t>
  </si>
  <si>
    <t>U kent de tussenpersoon of klantenaanbrenger goed die betrokken is bij de verkoop en u bent er van overtuigd dat hij of zij de waakzaamheidsmaatregelen toepast op de klanten en dat deze  in verhouding staan tot het risico dat aan de relatie verbonden is en overeenkomstig de vereisten zijn in toepassing van de (EU) richtlijn 2015/849</t>
  </si>
  <si>
    <r>
      <rPr>
        <b/>
        <u/>
        <sz val="13"/>
        <rFont val="Calibri"/>
        <family val="2"/>
        <scheme val="minor"/>
      </rPr>
      <t xml:space="preserve">III. </t>
    </r>
    <r>
      <rPr>
        <b/>
        <u/>
        <sz val="13"/>
        <rFont val="Calibri"/>
        <family val="2"/>
      </rPr>
      <t>Definitie van risicocategorieën</t>
    </r>
    <r>
      <rPr>
        <b/>
        <u/>
        <sz val="13"/>
        <rFont val="Calibri"/>
        <family val="2"/>
        <scheme val="minor"/>
      </rPr>
      <t xml:space="preserve"> </t>
    </r>
    <r>
      <rPr>
        <b/>
        <sz val="13"/>
        <rFont val="Calibri"/>
        <family val="2"/>
        <scheme val="minor"/>
      </rPr>
      <t xml:space="preserve">
U definieert de situaties waarmee u het vaakst geconfronteerd wordt in het kader van uw activiteit door de associatie van verschillende combinaties die u heeft opgegeven in de bovenstaande tabellen. 
Vervolgens wijst u een risiconiveau toe aan elk van de situaties die u heeft gedefinieerd. Om dit te doen kunt u besluiten om meer belang toe te kennen aan bepaalde risicofactoren die u als bijzonder relevant beschouwd, of, omgekeerd, om minder belang toe te kennen aan bepaalde risicofactoren die u minder belangrijk vindt. 
Let op: sommige risicofactoren alleen al betekenen dat een situatie wordt ingedeeld in een risicocategorie met een hoog risiconiveau dat daarmee samenhangt, inclusief gevallen waarvoor de toepassing van de waakzaamheidsmaatregelen vereist is krachtens Titel 3, hoofdstuk 2 van de wet van 18 september 2017 (bv. klanten in derde landen met een hoog risico, transacties in verband met een "belastingparadijs", transacties met PPP, hun familieleden of mensen waarvan gekend is dat ze naaste geassocieerden zijn). 
Let op: De onderstaande tabel geeft als voorbeeld 3 categorieën met verschillende risiconiveau's (laag, standaard en hoog).  Het aantal categorieën moet afhangen van uw grootte en de aard van uw activiteiten met dien verstande dat er ten minste twee categorieën moeten worden gemaakt: de ene groepeert de situaties met standaard risico's, de andere groeperingen met hoge risico's.</t>
    </r>
  </si>
  <si>
    <t>standaard risiconiveau</t>
  </si>
  <si>
    <t>De tabel "Mijn algemene risicobeoordeling" is bedoeld voor verzekeringsmakelaars die hun professionele activiteiten uitoefenen in één of meer takken van levensverzekeringen, andere verzekeringstussenpersonen (agenten) die hun professionele activiteiten uitoefenen in één of meer takken van levensverzekeringen buiten een exclusieve agentuurovereenkomst en voor bijkantoren in België van personen die gelijkwaardige activiteiten uitoefenen die onder het recht van een andere lidstaat vallen.
Het is ontworpen om u te helpen uw algemene WG/FT-risicobeoordeling te realiseren.  Deze tabel hoeft niet verplicht gebruikt te worden.  Indien u het gebruikt moet het indien nodig worden aangepast, rekening houdend met de specifieke kenmerken van uw activiteit.  U kunt er ook voor kiezen om uw algemene risicobeoordeling uit te voeren met een andere aanpak. In elk geval moet u op basis van documenten aan de FSMA kunnen aantonen dat uw benadering voldoet aan de vereisten van de wet van 18 september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</si>
</sst>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2" x14ac:knownFonts="1">
    <font>
      <sz val="11"/>
      <color theme="1"/>
      <name val="Calibri"/>
      <family val="2"/>
      <scheme val="minor"/>
    </font>
    <font>
      <b/>
      <sz val="11"/>
      <color theme="1"/>
      <name val="Calibri"/>
      <family val="2"/>
      <scheme val="minor"/>
    </font>
    <font>
      <b/>
      <sz val="14"/>
      <color theme="1"/>
      <name val="Calibri"/>
      <family val="2"/>
      <scheme val="minor"/>
    </font>
    <font>
      <sz val="11"/>
      <color theme="4" tint="-0.499984740745262"/>
      <name val="Calibri"/>
      <family val="2"/>
      <scheme val="minor"/>
    </font>
    <font>
      <b/>
      <sz val="36"/>
      <color theme="4" tint="-0.499984740745262"/>
      <name val="Calibri"/>
      <family val="2"/>
      <scheme val="minor"/>
    </font>
    <font>
      <b/>
      <sz val="14"/>
      <color theme="4" tint="-0.499984740745262"/>
      <name val="Calibri"/>
      <family val="2"/>
      <scheme val="minor"/>
    </font>
    <font>
      <b/>
      <sz val="14"/>
      <color rgb="FF002060"/>
      <name val="Calibri"/>
      <family val="2"/>
      <scheme val="minor"/>
    </font>
    <font>
      <i/>
      <sz val="11"/>
      <color theme="1"/>
      <name val="Calibri"/>
      <family val="2"/>
      <scheme val="minor"/>
    </font>
    <font>
      <b/>
      <sz val="12"/>
      <color rgb="FF002060"/>
      <name val="Calibri"/>
      <family val="2"/>
      <scheme val="minor"/>
    </font>
    <font>
      <sz val="11"/>
      <name val="Calibri"/>
      <family val="2"/>
      <scheme val="minor"/>
    </font>
    <font>
      <b/>
      <sz val="14"/>
      <color rgb="FFFF0000"/>
      <name val="Calibri"/>
      <family val="2"/>
      <scheme val="minor"/>
    </font>
    <font>
      <sz val="11"/>
      <color rgb="FF002060"/>
      <name val="Calibri"/>
      <family val="2"/>
      <scheme val="minor"/>
    </font>
    <font>
      <b/>
      <sz val="14"/>
      <name val="Calibri"/>
      <family val="2"/>
      <scheme val="minor"/>
    </font>
    <font>
      <b/>
      <sz val="18"/>
      <color theme="4" tint="-0.499984740745262"/>
      <name val="Calibri"/>
      <family val="2"/>
      <scheme val="minor"/>
    </font>
    <font>
      <b/>
      <sz val="13"/>
      <name val="Calibri"/>
      <family val="2"/>
      <scheme val="minor"/>
    </font>
    <font>
      <b/>
      <sz val="13"/>
      <color rgb="FF002060"/>
      <name val="Calibri"/>
      <family val="2"/>
      <scheme val="minor"/>
    </font>
    <font>
      <b/>
      <sz val="11"/>
      <color rgb="FF002060"/>
      <name val="Calibri"/>
      <family val="2"/>
      <scheme val="minor"/>
    </font>
    <font>
      <b/>
      <sz val="24"/>
      <color theme="1"/>
      <name val="Calibri"/>
      <family val="2"/>
      <scheme val="minor"/>
    </font>
    <font>
      <b/>
      <sz val="18"/>
      <color theme="4" tint="-0.499984740745262"/>
      <name val="Calibri"/>
      <family val="2"/>
    </font>
    <font>
      <b/>
      <sz val="18"/>
      <color rgb="FF002060"/>
      <name val="Calibri"/>
      <family val="2"/>
      <scheme val="minor"/>
    </font>
    <font>
      <b/>
      <sz val="20"/>
      <color theme="1"/>
      <name val="Calibri"/>
      <family val="2"/>
      <scheme val="minor"/>
    </font>
    <font>
      <b/>
      <sz val="13"/>
      <color theme="1"/>
      <name val="Calibri"/>
      <family val="2"/>
      <scheme val="minor"/>
    </font>
    <font>
      <sz val="11"/>
      <color theme="1"/>
      <name val="Calibri"/>
      <family val="2"/>
    </font>
    <font>
      <b/>
      <u/>
      <sz val="13"/>
      <name val="Calibri"/>
      <family val="2"/>
    </font>
    <font>
      <b/>
      <u/>
      <sz val="13"/>
      <name val="Calibri"/>
      <family val="2"/>
      <scheme val="minor"/>
    </font>
    <font>
      <u/>
      <sz val="11"/>
      <color theme="10"/>
      <name val="Calibri"/>
      <family val="2"/>
      <scheme val="minor"/>
    </font>
    <font>
      <sz val="11"/>
      <color rgb="FFFF0000"/>
      <name val="Calibri"/>
      <family val="2"/>
      <scheme val="minor"/>
    </font>
    <font>
      <b/>
      <sz val="20"/>
      <color theme="4" tint="-0.499984740745262"/>
      <name val="Calibri"/>
      <family val="2"/>
      <scheme val="minor"/>
    </font>
    <font>
      <b/>
      <sz val="20"/>
      <color theme="4" tint="-0.499984740745262"/>
      <name val="Calibri"/>
      <family val="2"/>
    </font>
    <font>
      <b/>
      <sz val="15"/>
      <color theme="4" tint="-0.499984740745262"/>
      <name val="Calibri"/>
      <family val="2"/>
      <scheme val="minor"/>
    </font>
    <font>
      <sz val="11"/>
      <color theme="1"/>
      <name val="Calibri"/>
      <family val="2"/>
      <scheme val="minor"/>
    </font>
    <font>
      <b/>
      <i/>
      <sz val="11"/>
      <color rgb="FF002060"/>
      <name val="Calibri"/>
      <family val="2"/>
      <scheme val="minor"/>
    </font>
    <font>
      <b/>
      <sz val="11"/>
      <name val="Calibri"/>
      <family val="2"/>
      <scheme val="minor"/>
    </font>
    <font>
      <b/>
      <i/>
      <sz val="11"/>
      <color theme="1"/>
      <name val="Calibri"/>
      <family val="2"/>
      <scheme val="minor"/>
    </font>
    <font>
      <b/>
      <i/>
      <u/>
      <sz val="11"/>
      <color theme="1"/>
      <name val="Calibri"/>
      <family val="2"/>
      <scheme val="minor"/>
    </font>
    <font>
      <b/>
      <u/>
      <sz val="11"/>
      <color theme="1"/>
      <name val="Calibri"/>
      <family val="2"/>
      <scheme val="minor"/>
    </font>
    <font>
      <b/>
      <sz val="16"/>
      <color theme="1"/>
      <name val="Calibri"/>
      <family val="2"/>
      <scheme val="minor"/>
    </font>
    <font>
      <b/>
      <i/>
      <sz val="16"/>
      <color theme="1"/>
      <name val="Calibri"/>
      <family val="2"/>
      <scheme val="minor"/>
    </font>
    <font>
      <sz val="11"/>
      <color theme="1"/>
      <name val="Wingdings"/>
      <charset val="2"/>
    </font>
    <font>
      <b/>
      <i/>
      <sz val="11"/>
      <color rgb="FF0070C0"/>
      <name val="Calibri"/>
      <family val="2"/>
      <scheme val="minor"/>
    </font>
    <font>
      <b/>
      <i/>
      <sz val="11"/>
      <name val="Calibri"/>
      <family val="2"/>
      <scheme val="minor"/>
    </font>
    <font>
      <b/>
      <sz val="13"/>
      <color rgb="FFFF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0" fontId="25" fillId="0" borderId="0" applyNumberFormat="0" applyFill="0" applyBorder="0" applyAlignment="0" applyProtection="0"/>
    <xf numFmtId="9" fontId="30" fillId="0" borderId="0" applyFont="0" applyFill="0" applyBorder="0" applyAlignment="0" applyProtection="0"/>
  </cellStyleXfs>
  <cellXfs count="257">
    <xf numFmtId="0" fontId="0" fillId="0" borderId="0" xfId="0"/>
    <xf numFmtId="0" fontId="0" fillId="0" borderId="1" xfId="0" applyBorder="1" applyAlignment="1">
      <alignment wrapText="1"/>
    </xf>
    <xf numFmtId="0" fontId="0" fillId="0" borderId="1" xfId="0" applyBorder="1" applyAlignment="1">
      <alignment horizontal="left" vertical="top" wrapText="1"/>
    </xf>
    <xf numFmtId="0" fontId="5" fillId="4" borderId="1" xfId="0" applyFont="1" applyFill="1" applyBorder="1" applyAlignment="1">
      <alignment horizontal="center" vertical="center"/>
    </xf>
    <xf numFmtId="0" fontId="5" fillId="5" borderId="0" xfId="0" applyFont="1" applyFill="1" applyBorder="1" applyAlignment="1">
      <alignment horizontal="center" vertical="center"/>
    </xf>
    <xf numFmtId="0" fontId="7" fillId="0" borderId="0" xfId="0" applyFont="1"/>
    <xf numFmtId="0" fontId="0" fillId="0" borderId="0" xfId="0" applyFill="1" applyBorder="1" applyAlignment="1"/>
    <xf numFmtId="0" fontId="0" fillId="0" borderId="1" xfId="0" applyBorder="1"/>
    <xf numFmtId="0" fontId="0" fillId="7" borderId="1" xfId="0" applyFill="1" applyBorder="1" applyAlignment="1"/>
    <xf numFmtId="0" fontId="0" fillId="9" borderId="1" xfId="0" applyFill="1" applyBorder="1" applyAlignment="1"/>
    <xf numFmtId="0" fontId="4" fillId="0" borderId="0" xfId="0" applyFont="1" applyAlignment="1">
      <alignment horizontal="center"/>
    </xf>
    <xf numFmtId="0" fontId="0" fillId="7" borderId="9" xfId="0" applyFill="1" applyBorder="1" applyAlignment="1">
      <alignment wrapText="1"/>
    </xf>
    <xf numFmtId="0" fontId="5" fillId="5" borderId="0" xfId="0" applyFont="1" applyFill="1" applyBorder="1" applyAlignment="1">
      <alignment horizontal="center" vertical="top"/>
    </xf>
    <xf numFmtId="0" fontId="0" fillId="0" borderId="0" xfId="0" applyAlignment="1">
      <alignment vertical="top"/>
    </xf>
    <xf numFmtId="0" fontId="5" fillId="5" borderId="0" xfId="0" applyFont="1" applyFill="1" applyBorder="1" applyAlignment="1">
      <alignment horizontal="left" vertical="top"/>
    </xf>
    <xf numFmtId="0" fontId="0" fillId="0" borderId="0" xfId="0" applyAlignment="1">
      <alignment horizontal="left" vertical="top"/>
    </xf>
    <xf numFmtId="0" fontId="0" fillId="7" borderId="6" xfId="0" applyFill="1" applyBorder="1" applyAlignment="1"/>
    <xf numFmtId="0" fontId="0" fillId="7" borderId="1" xfId="0" applyFill="1" applyBorder="1" applyAlignment="1">
      <alignment wrapText="1"/>
    </xf>
    <xf numFmtId="0" fontId="0" fillId="10" borderId="1" xfId="0" applyFill="1" applyBorder="1" applyAlignment="1">
      <alignment wrapText="1"/>
    </xf>
    <xf numFmtId="0" fontId="0" fillId="10" borderId="1" xfId="0" applyFill="1" applyBorder="1" applyAlignment="1"/>
    <xf numFmtId="0" fontId="3" fillId="8" borderId="5" xfId="0" applyFont="1" applyFill="1" applyBorder="1" applyAlignment="1">
      <alignment horizontal="center" vertical="top"/>
    </xf>
    <xf numFmtId="0" fontId="0" fillId="0" borderId="0" xfId="0" applyFill="1" applyBorder="1" applyAlignment="1">
      <alignment vertical="top"/>
    </xf>
    <xf numFmtId="0" fontId="5" fillId="7"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9" fillId="8" borderId="5" xfId="0" applyFont="1" applyFill="1" applyBorder="1" applyAlignment="1">
      <alignment horizontal="left" vertical="top" wrapText="1"/>
    </xf>
    <xf numFmtId="0" fontId="5" fillId="6" borderId="6" xfId="0" applyFont="1" applyFill="1" applyBorder="1" applyAlignment="1">
      <alignment horizontal="center" vertical="center" wrapText="1"/>
    </xf>
    <xf numFmtId="0" fontId="0" fillId="0" borderId="6" xfId="0" applyBorder="1"/>
    <xf numFmtId="0" fontId="7" fillId="0" borderId="6" xfId="0" applyFont="1" applyBorder="1"/>
    <xf numFmtId="0" fontId="0" fillId="0" borderId="3" xfId="0" applyBorder="1"/>
    <xf numFmtId="0" fontId="7" fillId="0" borderId="3" xfId="0" applyFont="1" applyBorder="1"/>
    <xf numFmtId="0" fontId="2" fillId="2" borderId="1" xfId="0" applyFont="1" applyFill="1" applyBorder="1" applyAlignment="1">
      <alignment horizontal="center" vertical="center" wrapText="1"/>
    </xf>
    <xf numFmtId="0" fontId="0" fillId="7" borderId="9" xfId="0" applyFill="1" applyBorder="1" applyAlignment="1">
      <alignment horizontal="left" vertical="top" wrapText="1"/>
    </xf>
    <xf numFmtId="0" fontId="1" fillId="0" borderId="1" xfId="0" applyFont="1" applyBorder="1" applyAlignment="1">
      <alignment horizontal="left" vertical="top" wrapText="1"/>
    </xf>
    <xf numFmtId="0" fontId="3" fillId="8" borderId="1" xfId="0" applyFont="1" applyFill="1" applyBorder="1" applyAlignment="1">
      <alignment horizontal="left" vertical="top" wrapText="1"/>
    </xf>
    <xf numFmtId="0" fontId="9" fillId="8" borderId="1" xfId="0" applyFont="1" applyFill="1" applyBorder="1" applyAlignment="1">
      <alignment horizontal="left" vertical="top" wrapText="1"/>
    </xf>
    <xf numFmtId="0" fontId="0" fillId="7" borderId="1" xfId="0" applyFill="1" applyBorder="1" applyAlignment="1">
      <alignment horizontal="left" vertical="top" wrapText="1"/>
    </xf>
    <xf numFmtId="0" fontId="9" fillId="8" borderId="1" xfId="0" applyFont="1" applyFill="1" applyBorder="1" applyAlignment="1">
      <alignment horizontal="left" vertical="top"/>
    </xf>
    <xf numFmtId="0" fontId="8" fillId="0" borderId="1" xfId="0" applyFont="1" applyFill="1" applyBorder="1" applyAlignment="1">
      <alignment horizontal="center" vertical="center"/>
    </xf>
    <xf numFmtId="0" fontId="0" fillId="0" borderId="3" xfId="0" applyBorder="1" applyAlignment="1">
      <alignment horizontal="left" vertical="top" wrapText="1"/>
    </xf>
    <xf numFmtId="0" fontId="0" fillId="7" borderId="1" xfId="0" quotePrefix="1" applyFill="1" applyBorder="1" applyAlignment="1">
      <alignment horizontal="left" vertical="top" wrapText="1"/>
    </xf>
    <xf numFmtId="0" fontId="0" fillId="9" borderId="1" xfId="0" applyFill="1" applyBorder="1" applyAlignment="1">
      <alignment horizontal="left" vertical="top" wrapText="1"/>
    </xf>
    <xf numFmtId="0" fontId="8" fillId="0" borderId="1"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9" fillId="7" borderId="1" xfId="0" applyFont="1" applyFill="1" applyBorder="1" applyAlignment="1">
      <alignment horizontal="left" vertical="top" wrapText="1"/>
    </xf>
    <xf numFmtId="0" fontId="9" fillId="9" borderId="1" xfId="0" applyFont="1" applyFill="1" applyBorder="1" applyAlignment="1">
      <alignment horizontal="left" vertical="top" wrapText="1"/>
    </xf>
    <xf numFmtId="0" fontId="9" fillId="9" borderId="5" xfId="0" applyFont="1" applyFill="1" applyBorder="1" applyAlignment="1">
      <alignment horizontal="left" vertical="top" wrapText="1"/>
    </xf>
    <xf numFmtId="0" fontId="0" fillId="0" borderId="4" xfId="0" applyBorder="1"/>
    <xf numFmtId="0" fontId="0" fillId="0" borderId="0" xfId="0" applyBorder="1"/>
    <xf numFmtId="0" fontId="7" fillId="5" borderId="6" xfId="0" applyFont="1" applyFill="1" applyBorder="1"/>
    <xf numFmtId="0" fontId="0" fillId="5" borderId="6" xfId="0" applyFill="1" applyBorder="1"/>
    <xf numFmtId="0" fontId="11" fillId="0" borderId="5" xfId="0" applyFont="1" applyFill="1" applyBorder="1" applyAlignment="1">
      <alignment horizontal="left" vertical="top"/>
    </xf>
    <xf numFmtId="0" fontId="11" fillId="5" borderId="0" xfId="0" applyFont="1" applyFill="1" applyBorder="1" applyAlignment="1">
      <alignment horizontal="left"/>
    </xf>
    <xf numFmtId="0" fontId="0" fillId="5" borderId="0" xfId="0" applyFill="1" applyBorder="1" applyAlignment="1"/>
    <xf numFmtId="0" fontId="3" fillId="5" borderId="0" xfId="0" applyFont="1" applyFill="1" applyBorder="1" applyAlignment="1">
      <alignment horizontal="center" vertical="center"/>
    </xf>
    <xf numFmtId="0" fontId="0" fillId="5" borderId="0" xfId="0" applyFill="1" applyBorder="1"/>
    <xf numFmtId="0" fontId="0" fillId="0" borderId="0" xfId="0"/>
    <xf numFmtId="0" fontId="0" fillId="0" borderId="0" xfId="0"/>
    <xf numFmtId="0" fontId="0" fillId="0" borderId="0" xfId="0"/>
    <xf numFmtId="0" fontId="17" fillId="5" borderId="0" xfId="0" applyFont="1" applyFill="1" applyBorder="1" applyAlignment="1">
      <alignment horizontal="center" vertical="center" textRotation="90"/>
    </xf>
    <xf numFmtId="0" fontId="11" fillId="5" borderId="0" xfId="0" applyFont="1" applyFill="1" applyBorder="1" applyAlignment="1">
      <alignment horizontal="left" vertical="top" wrapText="1"/>
    </xf>
    <xf numFmtId="0" fontId="11" fillId="5" borderId="0" xfId="0" applyFont="1" applyFill="1" applyBorder="1" applyAlignment="1">
      <alignment vertical="top" wrapText="1"/>
    </xf>
    <xf numFmtId="0" fontId="11" fillId="0" borderId="5" xfId="0" applyFont="1" applyFill="1" applyBorder="1" applyAlignment="1">
      <alignment horizontal="left" vertical="top" wrapText="1"/>
    </xf>
    <xf numFmtId="0" fontId="0" fillId="0" borderId="0" xfId="0"/>
    <xf numFmtId="0" fontId="6" fillId="3" borderId="1" xfId="0" applyFont="1" applyFill="1" applyBorder="1" applyAlignment="1">
      <alignment horizontal="center" vertical="center"/>
    </xf>
    <xf numFmtId="0" fontId="16" fillId="6" borderId="5" xfId="0" applyFont="1" applyFill="1" applyBorder="1" applyAlignment="1">
      <alignment wrapText="1"/>
    </xf>
    <xf numFmtId="0" fontId="16" fillId="6" borderId="6" xfId="0" applyFont="1" applyFill="1" applyBorder="1"/>
    <xf numFmtId="0" fontId="11" fillId="0" borderId="5" xfId="0" applyFont="1" applyFill="1" applyBorder="1" applyAlignment="1">
      <alignment vertical="top"/>
    </xf>
    <xf numFmtId="0" fontId="6" fillId="3" borderId="5" xfId="0" applyFont="1" applyFill="1" applyBorder="1" applyAlignment="1">
      <alignment horizontal="left" vertical="center" wrapText="1"/>
    </xf>
    <xf numFmtId="0" fontId="15" fillId="0" borderId="5" xfId="0" applyFont="1" applyBorder="1" applyAlignment="1">
      <alignment horizontal="center" vertical="center" wrapText="1"/>
    </xf>
    <xf numFmtId="0" fontId="0" fillId="0" borderId="0" xfId="0"/>
    <xf numFmtId="0" fontId="11" fillId="10" borderId="6" xfId="0" applyFont="1" applyFill="1" applyBorder="1" applyAlignment="1">
      <alignment horizontal="center" vertical="top" wrapText="1"/>
    </xf>
    <xf numFmtId="0" fontId="11" fillId="10" borderId="8" xfId="0" applyFont="1" applyFill="1" applyBorder="1" applyAlignment="1">
      <alignment horizontal="center" vertical="top" wrapText="1"/>
    </xf>
    <xf numFmtId="0" fontId="11" fillId="10" borderId="7" xfId="0" applyFont="1" applyFill="1" applyBorder="1" applyAlignment="1">
      <alignment horizontal="center" vertical="top" wrapText="1"/>
    </xf>
    <xf numFmtId="0" fontId="22" fillId="0" borderId="0" xfId="0" applyFont="1"/>
    <xf numFmtId="0" fontId="15" fillId="0" borderId="10" xfId="0" applyFont="1" applyBorder="1" applyAlignment="1">
      <alignment horizontal="center" vertical="center" wrapText="1"/>
    </xf>
    <xf numFmtId="0" fontId="21" fillId="0" borderId="0" xfId="0" applyFont="1" applyBorder="1" applyAlignment="1">
      <alignment horizontal="left" vertical="top" wrapText="1"/>
    </xf>
    <xf numFmtId="0" fontId="21" fillId="0" borderId="10" xfId="0" applyFont="1" applyBorder="1" applyAlignment="1">
      <alignment horizontal="left" vertical="top" wrapText="1"/>
    </xf>
    <xf numFmtId="0" fontId="1" fillId="0" borderId="1" xfId="0" applyFont="1" applyBorder="1" applyAlignment="1">
      <alignment horizontal="center" vertical="center" wrapText="1"/>
    </xf>
    <xf numFmtId="0" fontId="0" fillId="0" borderId="0" xfId="0" applyAlignment="1">
      <alignment horizontal="center"/>
    </xf>
    <xf numFmtId="0" fontId="9" fillId="5" borderId="0" xfId="0" applyFont="1" applyFill="1" applyBorder="1" applyAlignment="1">
      <alignment horizontal="center"/>
    </xf>
    <xf numFmtId="0" fontId="1" fillId="0" borderId="0" xfId="0" applyFont="1" applyAlignment="1">
      <alignment horizontal="center"/>
    </xf>
    <xf numFmtId="0" fontId="33" fillId="0" borderId="0" xfId="0" applyFont="1" applyAlignment="1">
      <alignment horizontal="center"/>
    </xf>
    <xf numFmtId="0" fontId="1" fillId="0" borderId="0" xfId="0" applyFont="1"/>
    <xf numFmtId="0" fontId="33" fillId="0" borderId="0" xfId="0" applyFont="1"/>
    <xf numFmtId="0" fontId="34" fillId="0" borderId="0" xfId="0" applyFont="1"/>
    <xf numFmtId="164" fontId="0" fillId="0" borderId="0" xfId="2" applyNumberFormat="1" applyFont="1"/>
    <xf numFmtId="0" fontId="35" fillId="0" borderId="0" xfId="0" applyFont="1"/>
    <xf numFmtId="0" fontId="33" fillId="3" borderId="11" xfId="0" applyFont="1" applyFill="1" applyBorder="1" applyAlignment="1">
      <alignment horizontal="center"/>
    </xf>
    <xf numFmtId="0" fontId="26" fillId="5" borderId="0" xfId="0" applyFont="1" applyFill="1"/>
    <xf numFmtId="0" fontId="26" fillId="0" borderId="0" xfId="0" applyFont="1"/>
    <xf numFmtId="0" fontId="1" fillId="6" borderId="11" xfId="0" applyFont="1" applyFill="1" applyBorder="1" applyAlignment="1">
      <alignment horizontal="center"/>
    </xf>
    <xf numFmtId="0" fontId="33" fillId="6" borderId="11" xfId="0" applyFont="1" applyFill="1" applyBorder="1" applyAlignment="1">
      <alignment horizontal="center"/>
    </xf>
    <xf numFmtId="0" fontId="6" fillId="11" borderId="5" xfId="0" applyFont="1" applyFill="1" applyBorder="1" applyAlignment="1">
      <alignment horizontal="center" vertical="center"/>
    </xf>
    <xf numFmtId="0" fontId="5" fillId="11" borderId="5" xfId="0" applyFont="1" applyFill="1" applyBorder="1" applyAlignment="1">
      <alignment horizontal="center" vertical="center"/>
    </xf>
    <xf numFmtId="0" fontId="1" fillId="0" borderId="23" xfId="0" applyFont="1" applyBorder="1" applyAlignment="1">
      <alignment horizontal="center" vertical="center" wrapText="1"/>
    </xf>
    <xf numFmtId="0" fontId="0" fillId="5" borderId="5"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0" xfId="0" applyFont="1" applyAlignment="1">
      <alignment wrapText="1"/>
    </xf>
    <xf numFmtId="0" fontId="0" fillId="0" borderId="0" xfId="0" applyAlignment="1">
      <alignment horizontal="center"/>
    </xf>
    <xf numFmtId="0" fontId="39" fillId="5" borderId="1" xfId="0" applyFont="1" applyFill="1" applyBorder="1" applyAlignment="1">
      <alignment horizontal="left" vertical="top" wrapText="1"/>
    </xf>
    <xf numFmtId="0" fontId="0" fillId="0" borderId="0" xfId="0" applyAlignment="1">
      <alignment horizontal="center"/>
    </xf>
    <xf numFmtId="0" fontId="6" fillId="5" borderId="13" xfId="0" applyFont="1" applyFill="1" applyBorder="1" applyAlignment="1">
      <alignment horizontal="center" vertical="center"/>
    </xf>
    <xf numFmtId="0" fontId="37" fillId="5" borderId="0" xfId="0" applyFont="1" applyFill="1" applyBorder="1" applyAlignment="1">
      <alignment horizontal="center" vertical="center" wrapText="1"/>
    </xf>
    <xf numFmtId="0" fontId="0" fillId="5" borderId="0" xfId="0" applyFill="1"/>
    <xf numFmtId="0" fontId="1" fillId="5" borderId="0" xfId="0" applyFont="1" applyFill="1"/>
    <xf numFmtId="164" fontId="0" fillId="5" borderId="0" xfId="2" applyNumberFormat="1" applyFont="1" applyFill="1"/>
    <xf numFmtId="0" fontId="33" fillId="5" borderId="0" xfId="0" applyFont="1" applyFill="1"/>
    <xf numFmtId="0" fontId="17" fillId="5" borderId="12" xfId="0" applyFont="1" applyFill="1" applyBorder="1" applyAlignment="1">
      <alignment vertical="center" textRotation="90"/>
    </xf>
    <xf numFmtId="0" fontId="17" fillId="5" borderId="0" xfId="0" applyFont="1" applyFill="1" applyBorder="1" applyAlignment="1">
      <alignment vertical="center" textRotation="90"/>
    </xf>
    <xf numFmtId="0" fontId="17" fillId="5" borderId="23" xfId="0" applyFont="1" applyFill="1" applyBorder="1" applyAlignment="1">
      <alignment vertical="center" textRotation="90"/>
    </xf>
    <xf numFmtId="0" fontId="0" fillId="0" borderId="0" xfId="0" applyAlignment="1"/>
    <xf numFmtId="0" fontId="20" fillId="5" borderId="0" xfId="0" applyFont="1" applyFill="1" applyBorder="1" applyAlignment="1">
      <alignment vertical="center" textRotation="90" wrapText="1"/>
    </xf>
    <xf numFmtId="0" fontId="40" fillId="6" borderId="11" xfId="0" applyFont="1" applyFill="1" applyBorder="1" applyAlignment="1">
      <alignment horizontal="center"/>
    </xf>
    <xf numFmtId="0" fontId="33" fillId="5" borderId="0" xfId="0" applyFont="1" applyFill="1" applyBorder="1" applyAlignment="1">
      <alignment horizontal="center"/>
    </xf>
    <xf numFmtId="0" fontId="1" fillId="5" borderId="0" xfId="0" applyFont="1" applyFill="1" applyBorder="1" applyAlignment="1">
      <alignment horizontal="center"/>
    </xf>
    <xf numFmtId="0" fontId="6" fillId="5" borderId="10" xfId="0" applyFont="1" applyFill="1" applyBorder="1" applyAlignment="1">
      <alignment horizontal="left" vertical="center" wrapText="1"/>
    </xf>
    <xf numFmtId="0" fontId="6" fillId="5" borderId="26" xfId="0" applyFont="1" applyFill="1" applyBorder="1" applyAlignment="1">
      <alignment vertical="center" wrapText="1"/>
    </xf>
    <xf numFmtId="0" fontId="6" fillId="5" borderId="23" xfId="0" applyFont="1" applyFill="1" applyBorder="1" applyAlignment="1">
      <alignment horizontal="center" vertical="center"/>
    </xf>
    <xf numFmtId="0" fontId="25" fillId="0" borderId="1" xfId="1" applyBorder="1" applyAlignment="1">
      <alignment horizontal="center" vertical="center" wrapText="1"/>
    </xf>
    <xf numFmtId="0" fontId="25" fillId="5" borderId="5" xfId="1" applyFill="1" applyBorder="1" applyAlignment="1">
      <alignment horizontal="left" vertical="top" wrapText="1"/>
    </xf>
    <xf numFmtId="0" fontId="25" fillId="0" borderId="1" xfId="1" applyFill="1" applyBorder="1" applyAlignment="1">
      <alignment vertical="top" wrapText="1"/>
    </xf>
    <xf numFmtId="0" fontId="9" fillId="0" borderId="1" xfId="0" applyFont="1" applyFill="1" applyBorder="1" applyAlignment="1">
      <alignment wrapText="1"/>
    </xf>
    <xf numFmtId="0" fontId="0" fillId="0" borderId="0" xfId="0" applyAlignment="1">
      <alignment horizontal="center"/>
    </xf>
    <xf numFmtId="0" fontId="31" fillId="12" borderId="1" xfId="0" applyFont="1" applyFill="1" applyBorder="1" applyAlignment="1" applyProtection="1">
      <alignment horizontal="center" vertical="center" wrapText="1"/>
      <protection locked="0"/>
    </xf>
    <xf numFmtId="0" fontId="31" fillId="12" borderId="10" xfId="0" applyFont="1" applyFill="1" applyBorder="1" applyAlignment="1" applyProtection="1">
      <alignment horizontal="center" vertical="center" wrapText="1"/>
      <protection locked="0"/>
    </xf>
    <xf numFmtId="0" fontId="31" fillId="12" borderId="5" xfId="0" applyFont="1" applyFill="1" applyBorder="1" applyAlignment="1" applyProtection="1">
      <alignment horizontal="center" vertical="center" wrapText="1"/>
      <protection locked="0"/>
    </xf>
    <xf numFmtId="0" fontId="11" fillId="12" borderId="10" xfId="0" applyFont="1" applyFill="1" applyBorder="1" applyAlignment="1" applyProtection="1">
      <alignment horizontal="left" vertical="top" wrapText="1"/>
      <protection locked="0"/>
    </xf>
    <xf numFmtId="0" fontId="36" fillId="12" borderId="1" xfId="0" applyFont="1" applyFill="1" applyBorder="1" applyAlignment="1" applyProtection="1">
      <alignment horizontal="left" vertical="center" wrapText="1"/>
      <protection locked="0"/>
    </xf>
    <xf numFmtId="0" fontId="36" fillId="12" borderId="1" xfId="0" applyFont="1" applyFill="1" applyBorder="1" applyAlignment="1" applyProtection="1">
      <alignment horizontal="left" vertical="center"/>
      <protection locked="0"/>
    </xf>
    <xf numFmtId="0" fontId="0" fillId="12" borderId="5" xfId="0" applyFont="1" applyFill="1" applyBorder="1" applyAlignment="1" applyProtection="1">
      <alignment horizontal="left" vertical="top" wrapText="1"/>
      <protection locked="0"/>
    </xf>
    <xf numFmtId="0" fontId="0" fillId="12" borderId="6" xfId="0" applyFill="1" applyBorder="1" applyAlignment="1" applyProtection="1">
      <alignment horizontal="left" vertical="center" wrapText="1"/>
      <protection locked="0"/>
    </xf>
    <xf numFmtId="0" fontId="0" fillId="12" borderId="24" xfId="0" applyFill="1" applyBorder="1" applyAlignment="1" applyProtection="1">
      <alignment horizontal="center"/>
      <protection locked="0"/>
    </xf>
    <xf numFmtId="0" fontId="0" fillId="12" borderId="11" xfId="0" applyFill="1" applyBorder="1" applyAlignment="1" applyProtection="1">
      <alignment horizontal="center"/>
      <protection locked="0"/>
    </xf>
    <xf numFmtId="0" fontId="9" fillId="5"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11" fillId="12" borderId="1" xfId="0" applyFont="1" applyFill="1" applyBorder="1" applyAlignment="1" applyProtection="1">
      <alignment horizontal="left" vertical="top" wrapText="1"/>
      <protection locked="0"/>
    </xf>
    <xf numFmtId="0" fontId="0" fillId="12" borderId="1" xfId="0" applyFill="1" applyBorder="1" applyAlignment="1" applyProtection="1">
      <alignment horizontal="left" vertical="center" wrapText="1"/>
      <protection locked="0"/>
    </xf>
    <xf numFmtId="0" fontId="0" fillId="12" borderId="1" xfId="0" applyFont="1" applyFill="1" applyBorder="1" applyAlignment="1" applyProtection="1">
      <alignment horizontal="left" vertical="top" wrapText="1"/>
      <protection locked="0"/>
    </xf>
    <xf numFmtId="0" fontId="5" fillId="7" borderId="11" xfId="0" applyFont="1" applyFill="1" applyBorder="1" applyAlignment="1">
      <alignment horizontal="center" vertical="center" wrapText="1"/>
    </xf>
    <xf numFmtId="0" fontId="5" fillId="11" borderId="11" xfId="0" applyFont="1" applyFill="1" applyBorder="1" applyAlignment="1">
      <alignment horizontal="center" vertical="center" wrapText="1"/>
    </xf>
    <xf numFmtId="0" fontId="0" fillId="0" borderId="0" xfId="0" applyAlignment="1">
      <alignment horizontal="center"/>
    </xf>
    <xf numFmtId="0" fontId="5" fillId="8" borderId="11" xfId="0" applyFont="1" applyFill="1" applyBorder="1" applyAlignment="1">
      <alignment horizontal="center" vertical="center" wrapText="1"/>
    </xf>
    <xf numFmtId="0" fontId="6" fillId="11" borderId="5" xfId="0" applyFont="1" applyFill="1" applyBorder="1" applyAlignment="1" applyProtection="1">
      <alignment horizontal="center" vertical="center"/>
      <protection locked="0"/>
    </xf>
    <xf numFmtId="0" fontId="31" fillId="5" borderId="10" xfId="0" applyFont="1" applyFill="1" applyBorder="1" applyAlignment="1" applyProtection="1">
      <alignment horizontal="center" vertical="center" wrapText="1"/>
      <protection locked="0"/>
    </xf>
    <xf numFmtId="0" fontId="39" fillId="5" borderId="10" xfId="0" applyFont="1" applyFill="1" applyBorder="1" applyAlignment="1" applyProtection="1">
      <alignment horizontal="center" vertical="center" wrapText="1"/>
      <protection locked="0"/>
    </xf>
    <xf numFmtId="0" fontId="31" fillId="5" borderId="5" xfId="0" applyFont="1" applyFill="1" applyBorder="1" applyAlignment="1" applyProtection="1">
      <alignment horizontal="center" vertical="center" wrapText="1"/>
      <protection locked="0"/>
    </xf>
    <xf numFmtId="0" fontId="11" fillId="5" borderId="1" xfId="0" applyFont="1" applyFill="1" applyBorder="1" applyAlignment="1" applyProtection="1">
      <alignment horizontal="left" vertical="top" wrapText="1"/>
      <protection locked="0"/>
    </xf>
    <xf numFmtId="0" fontId="11" fillId="5" borderId="10" xfId="0" applyFont="1" applyFill="1" applyBorder="1" applyAlignment="1" applyProtection="1">
      <alignment horizontal="left" vertical="top" wrapText="1"/>
      <protection locked="0"/>
    </xf>
    <xf numFmtId="0" fontId="11" fillId="5" borderId="5" xfId="0" applyFont="1" applyFill="1" applyBorder="1" applyAlignment="1" applyProtection="1">
      <alignment horizontal="left" vertical="top" wrapText="1"/>
      <protection locked="0"/>
    </xf>
    <xf numFmtId="0" fontId="6" fillId="3" borderId="6" xfId="0" applyFont="1" applyFill="1" applyBorder="1" applyAlignment="1">
      <alignment horizontal="left" vertical="top"/>
    </xf>
    <xf numFmtId="0" fontId="6" fillId="3" borderId="8" xfId="0" applyFont="1" applyFill="1" applyBorder="1" applyAlignment="1">
      <alignment horizontal="left" vertical="top"/>
    </xf>
    <xf numFmtId="0" fontId="6" fillId="3" borderId="7" xfId="0" applyFont="1" applyFill="1" applyBorder="1" applyAlignment="1">
      <alignment horizontal="left" vertical="top"/>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4" fillId="0" borderId="0" xfId="0" applyFont="1" applyAlignment="1">
      <alignment horizontal="center"/>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10" fillId="0" borderId="0" xfId="0" applyFont="1" applyAlignment="1">
      <alignment horizontal="left" vertical="top" wrapText="1"/>
    </xf>
    <xf numFmtId="0" fontId="10" fillId="0" borderId="0" xfId="0" applyFont="1" applyAlignment="1">
      <alignment horizontal="left" vertical="top"/>
    </xf>
    <xf numFmtId="0" fontId="1" fillId="12" borderId="6" xfId="0" applyFont="1" applyFill="1" applyBorder="1" applyAlignment="1" applyProtection="1">
      <alignment horizontal="center" vertical="center"/>
      <protection locked="0"/>
    </xf>
    <xf numFmtId="0" fontId="1" fillId="12" borderId="8" xfId="0" applyFont="1" applyFill="1" applyBorder="1" applyAlignment="1" applyProtection="1">
      <alignment horizontal="center" vertical="center"/>
      <protection locked="0"/>
    </xf>
    <xf numFmtId="0" fontId="1" fillId="12" borderId="7" xfId="0" applyFont="1" applyFill="1" applyBorder="1" applyAlignment="1" applyProtection="1">
      <alignment horizontal="center" vertical="center"/>
      <protection locked="0"/>
    </xf>
    <xf numFmtId="0" fontId="32" fillId="12" borderId="6" xfId="0" applyFont="1" applyFill="1" applyBorder="1" applyAlignment="1" applyProtection="1">
      <alignment horizontal="left" vertical="center" wrapText="1"/>
      <protection locked="0"/>
    </xf>
    <xf numFmtId="0" fontId="32" fillId="12" borderId="8" xfId="0" applyFont="1" applyFill="1" applyBorder="1" applyAlignment="1" applyProtection="1">
      <alignment horizontal="left" vertical="center" wrapText="1"/>
      <protection locked="0"/>
    </xf>
    <xf numFmtId="0" fontId="32" fillId="12" borderId="7" xfId="0" applyFont="1" applyFill="1" applyBorder="1" applyAlignment="1" applyProtection="1">
      <alignment horizontal="left" vertical="center" wrapText="1"/>
      <protection locked="0"/>
    </xf>
    <xf numFmtId="0" fontId="1" fillId="12" borderId="1" xfId="0" applyFont="1" applyFill="1" applyBorder="1" applyAlignment="1" applyProtection="1">
      <alignment horizontal="left" vertical="center" wrapText="1"/>
      <protection locked="0"/>
    </xf>
    <xf numFmtId="0" fontId="0" fillId="12" borderId="6" xfId="0" applyFont="1" applyFill="1" applyBorder="1" applyAlignment="1" applyProtection="1">
      <alignment horizontal="left" vertical="top" wrapText="1"/>
      <protection locked="0"/>
    </xf>
    <xf numFmtId="0" fontId="0" fillId="12" borderId="8" xfId="0" applyFont="1" applyFill="1" applyBorder="1" applyAlignment="1" applyProtection="1">
      <alignment horizontal="left" vertical="top" wrapText="1"/>
      <protection locked="0"/>
    </xf>
    <xf numFmtId="0" fontId="0" fillId="12" borderId="7" xfId="0" applyFont="1" applyFill="1" applyBorder="1" applyAlignment="1" applyProtection="1">
      <alignment horizontal="left" vertical="top" wrapText="1"/>
      <protection locked="0"/>
    </xf>
    <xf numFmtId="0" fontId="39" fillId="5" borderId="6" xfId="0" applyFont="1" applyFill="1" applyBorder="1" applyAlignment="1">
      <alignment horizontal="left" vertical="top" wrapText="1"/>
    </xf>
    <xf numFmtId="0" fontId="39" fillId="5" borderId="8" xfId="0" applyFont="1" applyFill="1" applyBorder="1" applyAlignment="1">
      <alignment horizontal="left" vertical="top" wrapText="1"/>
    </xf>
    <xf numFmtId="0" fontId="39" fillId="5" borderId="7" xfId="0" applyFont="1" applyFill="1" applyBorder="1" applyAlignment="1">
      <alignment horizontal="left" vertical="top" wrapText="1"/>
    </xf>
    <xf numFmtId="0" fontId="19"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5" borderId="0" xfId="0" applyFill="1" applyAlignment="1">
      <alignment horizontal="center"/>
    </xf>
    <xf numFmtId="0" fontId="18" fillId="0" borderId="1"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13" fillId="4" borderId="1" xfId="0" applyFont="1" applyFill="1" applyBorder="1" applyAlignment="1">
      <alignment horizontal="center" vertical="center"/>
    </xf>
    <xf numFmtId="0" fontId="5" fillId="11" borderId="6" xfId="0" applyFont="1" applyFill="1" applyBorder="1" applyAlignment="1">
      <alignment horizontal="center" vertical="center" wrapText="1"/>
    </xf>
    <xf numFmtId="0" fontId="5" fillId="11" borderId="8" xfId="0" applyFont="1" applyFill="1" applyBorder="1" applyAlignment="1">
      <alignment horizontal="center" vertical="center" wrapText="1"/>
    </xf>
    <xf numFmtId="0" fontId="5" fillId="11" borderId="7"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5" fillId="11" borderId="11" xfId="0" applyFont="1" applyFill="1" applyBorder="1" applyAlignment="1">
      <alignment horizontal="center" vertical="center" wrapText="1"/>
    </xf>
    <xf numFmtId="0" fontId="14" fillId="5" borderId="6" xfId="0" applyFont="1" applyFill="1" applyBorder="1" applyAlignment="1">
      <alignment horizontal="left" vertical="top" wrapText="1"/>
    </xf>
    <xf numFmtId="0" fontId="14" fillId="5" borderId="8" xfId="0" applyFont="1" applyFill="1" applyBorder="1" applyAlignment="1">
      <alignment horizontal="left" vertical="top" wrapText="1"/>
    </xf>
    <xf numFmtId="0" fontId="14" fillId="5" borderId="9" xfId="0" applyFont="1" applyFill="1" applyBorder="1" applyAlignment="1">
      <alignment horizontal="left" vertical="top" wrapText="1"/>
    </xf>
    <xf numFmtId="0" fontId="14" fillId="5" borderId="7" xfId="0" applyFont="1" applyFill="1" applyBorder="1" applyAlignment="1">
      <alignment horizontal="left" vertical="top" wrapText="1"/>
    </xf>
    <xf numFmtId="0" fontId="0" fillId="0" borderId="0" xfId="0" applyAlignment="1">
      <alignment horizontal="center"/>
    </xf>
    <xf numFmtId="0" fontId="5" fillId="8" borderId="11"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4" xfId="0" applyFont="1" applyBorder="1" applyAlignment="1">
      <alignment horizontal="center" vertical="center"/>
    </xf>
    <xf numFmtId="0" fontId="12" fillId="12" borderId="1" xfId="0" applyFont="1" applyFill="1" applyBorder="1" applyAlignment="1" applyProtection="1">
      <alignment horizontal="center" vertical="top"/>
      <protection locked="0"/>
    </xf>
    <xf numFmtId="0" fontId="14" fillId="0" borderId="1" xfId="0" applyFont="1" applyBorder="1" applyAlignment="1">
      <alignment horizontal="left" vertical="top" wrapText="1"/>
    </xf>
    <xf numFmtId="0" fontId="14" fillId="5" borderId="1" xfId="0" applyFont="1" applyFill="1" applyBorder="1" applyAlignment="1">
      <alignment horizontal="left" vertical="top" wrapText="1"/>
    </xf>
    <xf numFmtId="0" fontId="20" fillId="5" borderId="4" xfId="0" applyFont="1" applyFill="1" applyBorder="1" applyAlignment="1">
      <alignment horizontal="center" vertical="center" textRotation="90"/>
    </xf>
    <xf numFmtId="0" fontId="20" fillId="5" borderId="13" xfId="0" applyFont="1" applyFill="1" applyBorder="1" applyAlignment="1">
      <alignment horizontal="center" vertical="center" textRotation="90"/>
    </xf>
    <xf numFmtId="0" fontId="13" fillId="4" borderId="6" xfId="0" applyFont="1" applyFill="1" applyBorder="1" applyAlignment="1">
      <alignment horizontal="center" vertical="center"/>
    </xf>
    <xf numFmtId="0" fontId="13" fillId="4" borderId="8" xfId="0" applyFont="1" applyFill="1" applyBorder="1" applyAlignment="1">
      <alignment horizontal="center" vertical="center"/>
    </xf>
    <xf numFmtId="0" fontId="13" fillId="4" borderId="7" xfId="0" applyFont="1" applyFill="1" applyBorder="1" applyAlignment="1">
      <alignment horizontal="center" vertical="center"/>
    </xf>
    <xf numFmtId="0" fontId="0" fillId="0" borderId="1" xfId="0" applyFont="1" applyFill="1" applyBorder="1" applyAlignment="1">
      <alignment vertical="top" wrapText="1"/>
    </xf>
    <xf numFmtId="0" fontId="38" fillId="0" borderId="1" xfId="0" applyFont="1" applyFill="1" applyBorder="1" applyAlignment="1">
      <alignment horizontal="center" vertical="top" wrapText="1"/>
    </xf>
    <xf numFmtId="0" fontId="11" fillId="10" borderId="6" xfId="0" applyFont="1" applyFill="1" applyBorder="1" applyAlignment="1">
      <alignment horizontal="center" vertical="top" wrapText="1"/>
    </xf>
    <xf numFmtId="0" fontId="11" fillId="10" borderId="8" xfId="0" applyFont="1" applyFill="1" applyBorder="1" applyAlignment="1">
      <alignment horizontal="center" vertical="top" wrapText="1"/>
    </xf>
    <xf numFmtId="0" fontId="11" fillId="10" borderId="7" xfId="0" applyFont="1" applyFill="1" applyBorder="1" applyAlignment="1">
      <alignment horizontal="center" vertical="top" wrapText="1"/>
    </xf>
    <xf numFmtId="0" fontId="6" fillId="10" borderId="6" xfId="0" applyFont="1" applyFill="1" applyBorder="1" applyAlignment="1">
      <alignment horizontal="center" vertical="top" wrapText="1"/>
    </xf>
    <xf numFmtId="0" fontId="6" fillId="10" borderId="8" xfId="0" applyFont="1" applyFill="1" applyBorder="1" applyAlignment="1">
      <alignment horizontal="center" vertical="top" wrapText="1"/>
    </xf>
    <xf numFmtId="0" fontId="6" fillId="10" borderId="7" xfId="0" applyFont="1" applyFill="1" applyBorder="1" applyAlignment="1">
      <alignment horizontal="center" vertical="top" wrapText="1"/>
    </xf>
    <xf numFmtId="0" fontId="6" fillId="11" borderId="6"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6" fillId="11" borderId="7" xfId="0" applyFont="1" applyFill="1" applyBorder="1" applyAlignment="1">
      <alignment horizontal="center" vertical="center" wrapText="1"/>
    </xf>
    <xf numFmtId="0" fontId="0" fillId="5" borderId="6" xfId="0" applyFont="1" applyFill="1" applyBorder="1" applyAlignment="1">
      <alignment horizontal="left" vertical="top" wrapText="1"/>
    </xf>
    <xf numFmtId="0" fontId="0" fillId="5" borderId="8" xfId="0" applyFont="1" applyFill="1" applyBorder="1" applyAlignment="1">
      <alignment horizontal="left" vertical="top" wrapText="1"/>
    </xf>
    <xf numFmtId="0" fontId="0" fillId="5" borderId="7" xfId="0" applyFont="1" applyFill="1" applyBorder="1" applyAlignment="1">
      <alignment horizontal="left" vertical="top" wrapText="1"/>
    </xf>
    <xf numFmtId="0" fontId="27" fillId="5" borderId="2" xfId="0" applyFont="1" applyFill="1" applyBorder="1" applyAlignment="1">
      <alignment horizontal="center" vertical="center" textRotation="90"/>
    </xf>
    <xf numFmtId="0" fontId="27" fillId="5" borderId="3" xfId="0" applyFont="1" applyFill="1" applyBorder="1" applyAlignment="1">
      <alignment horizontal="center" vertical="center" textRotation="90"/>
    </xf>
    <xf numFmtId="0" fontId="27" fillId="5" borderId="5" xfId="0" applyFont="1" applyFill="1" applyBorder="1" applyAlignment="1">
      <alignment horizontal="center" vertical="center" textRotation="90"/>
    </xf>
    <xf numFmtId="0" fontId="0" fillId="5" borderId="1" xfId="0" applyFont="1" applyFill="1" applyBorder="1" applyAlignment="1">
      <alignment horizontal="left" vertical="top" wrapText="1"/>
    </xf>
    <xf numFmtId="0" fontId="0" fillId="12" borderId="1" xfId="0" applyFont="1" applyFill="1" applyBorder="1" applyAlignment="1" applyProtection="1">
      <alignment horizontal="left" vertical="top" wrapText="1"/>
      <protection locked="0"/>
    </xf>
    <xf numFmtId="0" fontId="25" fillId="3" borderId="1" xfId="1" applyFill="1" applyBorder="1" applyAlignment="1">
      <alignment horizontal="center" vertical="center" wrapText="1"/>
    </xf>
    <xf numFmtId="0" fontId="28" fillId="0" borderId="1" xfId="0" applyFont="1" applyBorder="1" applyAlignment="1">
      <alignment horizontal="center" vertical="center" textRotation="90" wrapText="1"/>
    </xf>
    <xf numFmtId="0" fontId="27" fillId="0" borderId="1" xfId="0" applyFont="1" applyBorder="1" applyAlignment="1">
      <alignment horizontal="center" vertical="center" textRotation="90" wrapText="1"/>
    </xf>
    <xf numFmtId="0" fontId="12" fillId="5" borderId="6" xfId="0" applyFont="1" applyFill="1" applyBorder="1" applyAlignment="1">
      <alignment horizontal="left" vertical="top" wrapText="1"/>
    </xf>
    <xf numFmtId="0" fontId="12" fillId="5" borderId="8" xfId="0" applyFont="1" applyFill="1" applyBorder="1" applyAlignment="1">
      <alignment horizontal="left" vertical="top" wrapText="1"/>
    </xf>
    <xf numFmtId="0" fontId="12" fillId="5" borderId="7" xfId="0" applyFont="1" applyFill="1" applyBorder="1" applyAlignment="1">
      <alignment horizontal="left" vertical="top" wrapText="1"/>
    </xf>
    <xf numFmtId="0" fontId="0" fillId="12" borderId="7" xfId="0" applyFill="1" applyBorder="1" applyAlignment="1" applyProtection="1">
      <alignment horizontal="left" vertical="center" wrapText="1"/>
      <protection locked="0"/>
    </xf>
    <xf numFmtId="0" fontId="0" fillId="12" borderId="1" xfId="0" applyFill="1" applyBorder="1" applyAlignment="1" applyProtection="1">
      <alignment horizontal="left" vertical="center" wrapText="1"/>
      <protection locked="0"/>
    </xf>
    <xf numFmtId="0" fontId="6" fillId="6" borderId="13" xfId="0" applyFont="1" applyFill="1" applyBorder="1" applyAlignment="1">
      <alignment horizontal="center" vertical="center"/>
    </xf>
    <xf numFmtId="0" fontId="6" fillId="6" borderId="5" xfId="0" applyFont="1" applyFill="1" applyBorder="1" applyAlignment="1">
      <alignment horizontal="center" vertical="center"/>
    </xf>
    <xf numFmtId="0" fontId="0" fillId="12" borderId="25" xfId="0" applyFill="1" applyBorder="1" applyAlignment="1" applyProtection="1">
      <alignment horizontal="left" vertical="center" wrapText="1"/>
      <protection locked="0"/>
    </xf>
    <xf numFmtId="0" fontId="1" fillId="12" borderId="6" xfId="0" applyFont="1" applyFill="1" applyBorder="1" applyAlignment="1" applyProtection="1">
      <alignment horizontal="left" vertical="center" wrapText="1"/>
      <protection locked="0"/>
    </xf>
    <xf numFmtId="0" fontId="1" fillId="12" borderId="8" xfId="0" applyFont="1" applyFill="1" applyBorder="1" applyAlignment="1" applyProtection="1">
      <alignment horizontal="left" vertical="center" wrapText="1"/>
      <protection locked="0"/>
    </xf>
    <xf numFmtId="0" fontId="1" fillId="12" borderId="7" xfId="0" applyFont="1" applyFill="1" applyBorder="1" applyAlignment="1" applyProtection="1">
      <alignment horizontal="left" vertical="center" wrapText="1"/>
      <protection locked="0"/>
    </xf>
    <xf numFmtId="0" fontId="29" fillId="5" borderId="1" xfId="0" applyFont="1" applyFill="1" applyBorder="1" applyAlignment="1">
      <alignment horizontal="center" vertical="center" textRotation="90" wrapText="1"/>
    </xf>
    <xf numFmtId="0" fontId="11" fillId="12" borderId="1" xfId="0" applyFont="1" applyFill="1" applyBorder="1" applyAlignment="1" applyProtection="1">
      <alignment horizontal="left" vertical="top" wrapText="1"/>
      <protection locked="0"/>
    </xf>
    <xf numFmtId="0" fontId="13" fillId="5" borderId="14" xfId="0" applyFont="1" applyFill="1" applyBorder="1" applyAlignment="1">
      <alignment horizontal="center" vertical="center" textRotation="90" wrapText="1"/>
    </xf>
    <xf numFmtId="0" fontId="13" fillId="5" borderId="4" xfId="0" applyFont="1" applyFill="1" applyBorder="1" applyAlignment="1">
      <alignment horizontal="center" vertical="center" textRotation="90" wrapText="1"/>
    </xf>
    <xf numFmtId="0" fontId="13" fillId="5" borderId="13" xfId="0" applyFont="1" applyFill="1" applyBorder="1" applyAlignment="1">
      <alignment horizontal="center" vertical="center" textRotation="90" wrapText="1"/>
    </xf>
    <xf numFmtId="0" fontId="0" fillId="5" borderId="1" xfId="0" applyFont="1" applyFill="1" applyBorder="1" applyAlignment="1">
      <alignment horizontal="center" vertical="top" wrapText="1"/>
    </xf>
    <xf numFmtId="0" fontId="9" fillId="5" borderId="1" xfId="0" applyFont="1" applyFill="1" applyBorder="1" applyAlignment="1">
      <alignment horizontal="left" vertical="top" wrapText="1"/>
    </xf>
    <xf numFmtId="0" fontId="6" fillId="5" borderId="9" xfId="0" applyFont="1" applyFill="1" applyBorder="1" applyAlignment="1">
      <alignment horizontal="center" vertical="center"/>
    </xf>
    <xf numFmtId="0" fontId="6" fillId="5" borderId="14" xfId="0" applyFont="1" applyFill="1" applyBorder="1" applyAlignment="1">
      <alignment horizontal="center" vertical="center"/>
    </xf>
    <xf numFmtId="0" fontId="0" fillId="12" borderId="1" xfId="0" applyFont="1" applyFill="1" applyBorder="1" applyAlignment="1" applyProtection="1">
      <alignment vertical="top" wrapText="1"/>
      <protection locked="0"/>
    </xf>
    <xf numFmtId="0" fontId="37" fillId="6" borderId="15" xfId="0" applyFont="1" applyFill="1" applyBorder="1" applyAlignment="1">
      <alignment horizontal="center" vertical="center" wrapText="1"/>
    </xf>
    <xf numFmtId="0" fontId="37" fillId="6" borderId="16" xfId="0" applyFont="1" applyFill="1" applyBorder="1" applyAlignment="1">
      <alignment horizontal="center" vertical="center" wrapText="1"/>
    </xf>
    <xf numFmtId="0" fontId="37" fillId="6" borderId="17" xfId="0" applyFont="1" applyFill="1" applyBorder="1" applyAlignment="1">
      <alignment horizontal="center" vertical="center" wrapText="1"/>
    </xf>
    <xf numFmtId="0" fontId="37" fillId="6" borderId="18" xfId="0" applyFont="1" applyFill="1" applyBorder="1" applyAlignment="1">
      <alignment horizontal="center" vertical="center" wrapText="1"/>
    </xf>
    <xf numFmtId="0" fontId="37" fillId="6" borderId="0" xfId="0" applyFont="1" applyFill="1" applyBorder="1" applyAlignment="1">
      <alignment horizontal="center" vertical="center" wrapText="1"/>
    </xf>
    <xf numFmtId="0" fontId="37" fillId="6" borderId="19" xfId="0" applyFont="1" applyFill="1" applyBorder="1" applyAlignment="1">
      <alignment horizontal="center" vertical="center" wrapText="1"/>
    </xf>
    <xf numFmtId="0" fontId="37" fillId="6" borderId="20" xfId="0" applyFont="1" applyFill="1" applyBorder="1" applyAlignment="1">
      <alignment horizontal="center" vertical="center" wrapText="1"/>
    </xf>
    <xf numFmtId="0" fontId="37" fillId="6" borderId="21" xfId="0" applyFont="1" applyFill="1" applyBorder="1" applyAlignment="1">
      <alignment horizontal="center" vertical="center" wrapText="1"/>
    </xf>
    <xf numFmtId="0" fontId="37" fillId="6" borderId="22" xfId="0" applyFont="1" applyFill="1" applyBorder="1" applyAlignment="1">
      <alignment horizontal="center" vertical="center" wrapText="1"/>
    </xf>
  </cellXfs>
  <cellStyles count="3">
    <cellStyle name="Hyperlink" xfId="1" builtinId="8"/>
    <cellStyle name="Normal" xfId="0" builtinId="0"/>
    <cellStyle name="Percent" xfId="2" builtinId="5"/>
  </cellStyles>
  <dxfs count="32">
    <dxf>
      <font>
        <b/>
        <i/>
        <color rgb="FFFF0000"/>
      </font>
    </dxf>
    <dxf>
      <font>
        <b/>
        <i/>
        <color rgb="FF00B050"/>
      </font>
      <fill>
        <patternFill>
          <bgColor theme="0"/>
        </patternFill>
      </fill>
    </dxf>
    <dxf>
      <font>
        <b/>
        <i/>
        <color rgb="FFFF0000"/>
      </font>
    </dxf>
    <dxf>
      <font>
        <b/>
        <i/>
        <color rgb="FF00B050"/>
      </font>
    </dxf>
    <dxf>
      <font>
        <b/>
        <i/>
        <color rgb="FFFF0000"/>
      </font>
    </dxf>
    <dxf>
      <font>
        <b/>
        <i/>
        <color rgb="FF00B050"/>
      </font>
    </dxf>
    <dxf>
      <font>
        <b/>
        <i/>
        <color rgb="FFFF0000"/>
      </font>
    </dxf>
    <dxf>
      <font>
        <b/>
        <i/>
        <color rgb="FF00B050"/>
      </font>
    </dxf>
    <dxf>
      <font>
        <b/>
        <i/>
        <color rgb="FFFF0000"/>
      </font>
    </dxf>
    <dxf>
      <font>
        <b/>
        <i/>
        <color rgb="FF00B050"/>
      </font>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92D050"/>
        </patternFill>
      </fill>
    </dxf>
    <dxf>
      <fill>
        <patternFill>
          <bgColor rgb="FFFF0000"/>
        </patternFill>
      </fill>
    </dxf>
  </dxfs>
  <tableStyles count="0" defaultTableStyle="TableStyleMedium2" defaultPivotStyle="PivotStyleLight16"/>
  <colors>
    <mruColors>
      <color rgb="FFE4E4E4"/>
      <color rgb="FFFF3300"/>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Verdeling van combinaties op basis van hun</a:t>
            </a:r>
            <a:r>
              <a:rPr lang="nl-BE" b="1" i="1" u="sng" baseline="0"/>
              <a:t> risiconiveau</a:t>
            </a:r>
            <a:endParaRPr lang="nl-BE"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62-4CA7-B44F-DBC4574243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62-4CA7-B44F-DBC4574243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62-4CA7-B44F-DBC4574243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62-4CA7-B44F-DBC4574243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Dashboard!$AV$35:$AV$38</c:f>
              <c:strCache>
                <c:ptCount val="4"/>
                <c:pt idx="0">
                  <c:v>laag risico</c:v>
                </c:pt>
                <c:pt idx="1">
                  <c:v>gemiddeld risico</c:v>
                </c:pt>
                <c:pt idx="2">
                  <c:v>hoog risico</c:v>
                </c:pt>
                <c:pt idx="3">
                  <c:v>niet beoordeeld risico</c:v>
                </c:pt>
              </c:strCache>
            </c:strRef>
          </c:cat>
          <c:val>
            <c:numRef>
              <c:f>Dashboard!$AW$35:$AW$38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8662-4CA7-B44F-DBC4574243F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Verdeling van risicofactoren "producten/activiteiten"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tx>
            <c:strRef>
              <c:f>Dashboard!$AV$79</c:f>
              <c:strCache>
                <c:ptCount val="1"/>
                <c:pt idx="0">
                  <c:v>relevant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Dashboard!$AU$80:$AU$81</c:f>
              <c:strCache>
                <c:ptCount val="2"/>
                <c:pt idx="0">
                  <c:v>factoren die het risico verhogen</c:v>
                </c:pt>
                <c:pt idx="1">
                  <c:v>factoren die het risico verlagen</c:v>
                </c:pt>
              </c:strCache>
            </c:strRef>
          </c:cat>
          <c:val>
            <c:numRef>
              <c:f>Dashboard!$AV$80:$AV$81</c:f>
              <c:numCache>
                <c:formatCode>General</c:formatCode>
                <c:ptCount val="2"/>
                <c:pt idx="0">
                  <c:v>0</c:v>
                </c:pt>
                <c:pt idx="1">
                  <c:v>0</c:v>
                </c:pt>
              </c:numCache>
            </c:numRef>
          </c:val>
          <c:extLst>
            <c:ext xmlns:c16="http://schemas.microsoft.com/office/drawing/2014/chart" uri="{C3380CC4-5D6E-409C-BE32-E72D297353CC}">
              <c16:uniqueId val="{00000000-E573-42A6-BD59-4D70CD8AAFC8}"/>
            </c:ext>
          </c:extLst>
        </c:ser>
        <c:ser>
          <c:idx val="1"/>
          <c:order val="1"/>
          <c:tx>
            <c:strRef>
              <c:f>Dashboard!$AW$79</c:f>
              <c:strCache>
                <c:ptCount val="1"/>
                <c:pt idx="0">
                  <c:v>niet relevant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Dashboard!$AU$80:$AU$81</c:f>
              <c:strCache>
                <c:ptCount val="2"/>
                <c:pt idx="0">
                  <c:v>factoren die het risico verhogen</c:v>
                </c:pt>
                <c:pt idx="1">
                  <c:v>factoren die het risico verlagen</c:v>
                </c:pt>
              </c:strCache>
            </c:strRef>
          </c:cat>
          <c:val>
            <c:numRef>
              <c:f>Dashboard!$AW$80:$AW$81</c:f>
              <c:numCache>
                <c:formatCode>General</c:formatCode>
                <c:ptCount val="2"/>
                <c:pt idx="0">
                  <c:v>0</c:v>
                </c:pt>
                <c:pt idx="1">
                  <c:v>0</c:v>
                </c:pt>
              </c:numCache>
            </c:numRef>
          </c:val>
          <c:extLst>
            <c:ext xmlns:c16="http://schemas.microsoft.com/office/drawing/2014/chart" uri="{C3380CC4-5D6E-409C-BE32-E72D297353CC}">
              <c16:uniqueId val="{00000001-E573-42A6-BD59-4D70CD8AAFC8}"/>
            </c:ext>
          </c:extLst>
        </c:ser>
        <c:dLbls>
          <c:showLegendKey val="0"/>
          <c:showVal val="0"/>
          <c:showCatName val="0"/>
          <c:showSerName val="0"/>
          <c:showPercent val="0"/>
          <c:showBubbleSize val="0"/>
        </c:dLbls>
        <c:gapWidth val="150"/>
        <c:axId val="515491032"/>
        <c:axId val="516778232"/>
      </c:barChart>
      <c:catAx>
        <c:axId val="51549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6778232"/>
        <c:crosses val="autoZero"/>
        <c:auto val="1"/>
        <c:lblAlgn val="ctr"/>
        <c:lblOffset val="100"/>
        <c:noMultiLvlLbl val="0"/>
      </c:catAx>
      <c:valAx>
        <c:axId val="516778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5491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Verdeling van combinaties</a:t>
            </a:r>
            <a:r>
              <a:rPr lang="nl-BE" b="1" i="1" u="sng" baseline="0"/>
              <a:t> op basis van hun risiconiveau</a:t>
            </a:r>
            <a:endParaRPr lang="nl-BE"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06-467E-B578-C2B89E1D26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06-467E-B578-C2B89E1D26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06-467E-B578-C2B89E1D26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06-467E-B578-C2B89E1D26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06-467E-B578-C2B89E1D26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Dashboard!$AU$108:$AU$112</c:f>
              <c:strCache>
                <c:ptCount val="5"/>
                <c:pt idx="0">
                  <c:v>laag risico</c:v>
                </c:pt>
                <c:pt idx="1">
                  <c:v>gemiddeld risico</c:v>
                </c:pt>
                <c:pt idx="2">
                  <c:v>hoog risico</c:v>
                </c:pt>
                <c:pt idx="3">
                  <c:v>irrelevant risico</c:v>
                </c:pt>
                <c:pt idx="4">
                  <c:v>niet beoordeeld risico</c:v>
                </c:pt>
              </c:strCache>
            </c:strRef>
          </c:cat>
          <c:val>
            <c:numRef>
              <c:f>Dashboard!$AV$108:$AV$112</c:f>
              <c:numCache>
                <c:formatCode>General</c:formatCode>
                <c:ptCount val="5"/>
                <c:pt idx="0">
                  <c:v>0</c:v>
                </c:pt>
                <c:pt idx="1">
                  <c:v>0</c:v>
                </c:pt>
                <c:pt idx="2">
                  <c:v>0</c:v>
                </c:pt>
                <c:pt idx="3">
                  <c:v>0</c:v>
                </c:pt>
                <c:pt idx="4">
                  <c:v>10</c:v>
                </c:pt>
              </c:numCache>
            </c:numRef>
          </c:val>
          <c:extLst>
            <c:ext xmlns:c16="http://schemas.microsoft.com/office/drawing/2014/chart" uri="{C3380CC4-5D6E-409C-BE32-E72D297353CC}">
              <c16:uniqueId val="{0000000A-8806-467E-B578-C2B89E1D26B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Verdeling van de risicofactoren "geografische</a:t>
            </a:r>
            <a:r>
              <a:rPr lang="nl-BE" b="1" i="1" u="sng" baseline="0"/>
              <a:t> gebieden</a:t>
            </a:r>
            <a:r>
              <a:rPr lang="nl-BE" b="1" i="1" u="sng"/>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percentStacked"/>
        <c:varyColors val="0"/>
        <c:ser>
          <c:idx val="0"/>
          <c:order val="0"/>
          <c:tx>
            <c:strRef>
              <c:f>Dashboard!$AV$145</c:f>
              <c:strCache>
                <c:ptCount val="1"/>
                <c:pt idx="0">
                  <c:v>relevant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Dashboard!$AU$146:$AU$147</c:f>
              <c:strCache>
                <c:ptCount val="2"/>
                <c:pt idx="0">
                  <c:v>factoren die het risico verhogen</c:v>
                </c:pt>
                <c:pt idx="1">
                  <c:v>factoren die het risico verlagen</c:v>
                </c:pt>
              </c:strCache>
            </c:strRef>
          </c:cat>
          <c:val>
            <c:numRef>
              <c:f>Dashboard!$AV$146:$AV$147</c:f>
              <c:numCache>
                <c:formatCode>General</c:formatCode>
                <c:ptCount val="2"/>
                <c:pt idx="0">
                  <c:v>0</c:v>
                </c:pt>
                <c:pt idx="1">
                  <c:v>0</c:v>
                </c:pt>
              </c:numCache>
            </c:numRef>
          </c:val>
          <c:extLst>
            <c:ext xmlns:c16="http://schemas.microsoft.com/office/drawing/2014/chart" uri="{C3380CC4-5D6E-409C-BE32-E72D297353CC}">
              <c16:uniqueId val="{00000000-F9B6-4B5E-9230-2DEED9463EA2}"/>
            </c:ext>
          </c:extLst>
        </c:ser>
        <c:ser>
          <c:idx val="1"/>
          <c:order val="1"/>
          <c:tx>
            <c:strRef>
              <c:f>Dashboard!$AW$145</c:f>
              <c:strCache>
                <c:ptCount val="1"/>
                <c:pt idx="0">
                  <c:v>niet relevant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Dashboard!$AU$146:$AU$147</c:f>
              <c:strCache>
                <c:ptCount val="2"/>
                <c:pt idx="0">
                  <c:v>factoren die het risico verhogen</c:v>
                </c:pt>
                <c:pt idx="1">
                  <c:v>factoren die het risico verlagen</c:v>
                </c:pt>
              </c:strCache>
            </c:strRef>
          </c:cat>
          <c:val>
            <c:numRef>
              <c:f>Dashboard!$AW$146:$AW$147</c:f>
              <c:numCache>
                <c:formatCode>General</c:formatCode>
                <c:ptCount val="2"/>
                <c:pt idx="0">
                  <c:v>0</c:v>
                </c:pt>
                <c:pt idx="1">
                  <c:v>0</c:v>
                </c:pt>
              </c:numCache>
            </c:numRef>
          </c:val>
          <c:extLst>
            <c:ext xmlns:c16="http://schemas.microsoft.com/office/drawing/2014/chart" uri="{C3380CC4-5D6E-409C-BE32-E72D297353CC}">
              <c16:uniqueId val="{00000001-F9B6-4B5E-9230-2DEED9463EA2}"/>
            </c:ext>
          </c:extLst>
        </c:ser>
        <c:dLbls>
          <c:showLegendKey val="0"/>
          <c:showVal val="0"/>
          <c:showCatName val="0"/>
          <c:showSerName val="0"/>
          <c:showPercent val="0"/>
          <c:showBubbleSize val="0"/>
        </c:dLbls>
        <c:gapWidth val="150"/>
        <c:overlap val="100"/>
        <c:axId val="516779408"/>
        <c:axId val="516779800"/>
        <c:extLst>
          <c:ext xmlns:c15="http://schemas.microsoft.com/office/drawing/2012/chart" uri="{02D57815-91ED-43cb-92C2-25804820EDAC}">
            <c15:filteredBarSeries>
              <c15:ser>
                <c:idx val="2"/>
                <c:order val="2"/>
                <c:tx>
                  <c:strRef>
                    <c:extLst>
                      <c:ext uri="{02D57815-91ED-43cb-92C2-25804820EDAC}">
                        <c15:formulaRef>
                          <c15:sqref>Dashboard!$AX$145</c15:sqref>
                        </c15:formulaRef>
                      </c:ext>
                    </c:extLst>
                    <c:strCache>
                      <c:ptCount val="1"/>
                    </c:strCache>
                  </c:strRef>
                </c:tx>
                <c:spPr>
                  <a:solidFill>
                    <a:schemeClr val="accent3"/>
                  </a:solidFill>
                  <a:ln>
                    <a:noFill/>
                  </a:ln>
                  <a:effectLst/>
                </c:spPr>
                <c:invertIfNegative val="0"/>
                <c:cat>
                  <c:strRef>
                    <c:extLst>
                      <c:ext uri="{02D57815-91ED-43cb-92C2-25804820EDAC}">
                        <c15:formulaRef>
                          <c15:sqref>Dashboard!$AU$146:$AU$147</c15:sqref>
                        </c15:formulaRef>
                      </c:ext>
                    </c:extLst>
                    <c:strCache>
                      <c:ptCount val="2"/>
                      <c:pt idx="0">
                        <c:v>factoren die het risico verhogen</c:v>
                      </c:pt>
                      <c:pt idx="1">
                        <c:v>factoren die het risico verlagen</c:v>
                      </c:pt>
                    </c:strCache>
                  </c:strRef>
                </c:cat>
                <c:val>
                  <c:numRef>
                    <c:extLst>
                      <c:ext uri="{02D57815-91ED-43cb-92C2-25804820EDAC}">
                        <c15:formulaRef>
                          <c15:sqref>Dashboard!$AX$146:$AX$147</c15:sqref>
                        </c15:formulaRef>
                      </c:ext>
                    </c:extLst>
                    <c:numCache>
                      <c:formatCode>General</c:formatCode>
                      <c:ptCount val="2"/>
                    </c:numCache>
                  </c:numRef>
                </c:val>
                <c:extLst>
                  <c:ext xmlns:c16="http://schemas.microsoft.com/office/drawing/2014/chart" uri="{C3380CC4-5D6E-409C-BE32-E72D297353CC}">
                    <c16:uniqueId val="{00000002-F9B6-4B5E-9230-2DEED9463EA2}"/>
                  </c:ext>
                </c:extLst>
              </c15:ser>
            </c15:filteredBarSeries>
          </c:ext>
        </c:extLst>
      </c:barChart>
      <c:catAx>
        <c:axId val="51677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6779800"/>
        <c:crosses val="autoZero"/>
        <c:auto val="1"/>
        <c:lblAlgn val="ctr"/>
        <c:lblOffset val="100"/>
        <c:noMultiLvlLbl val="0"/>
      </c:catAx>
      <c:valAx>
        <c:axId val="5167798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677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Verdeling van combinaties op</a:t>
            </a:r>
            <a:r>
              <a:rPr lang="nl-BE" b="1" i="1" u="sng" baseline="0"/>
              <a:t> basis van hun risiconiveau</a:t>
            </a:r>
            <a:endParaRPr lang="nl-BE"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97-4AFA-80CA-6BD75265AC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97-4AFA-80CA-6BD75265AC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97-4AFA-80CA-6BD75265AC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Dashboard!$AU$171:$AU$173</c:f>
              <c:strCache>
                <c:ptCount val="3"/>
                <c:pt idx="0">
                  <c:v>laag risico</c:v>
                </c:pt>
                <c:pt idx="1">
                  <c:v>gemiddeld risico</c:v>
                </c:pt>
                <c:pt idx="2">
                  <c:v>hoog risico</c:v>
                </c:pt>
              </c:strCache>
            </c:strRef>
          </c:cat>
          <c:val>
            <c:numRef>
              <c:f>Dashboard!$AV$171:$AV$173</c:f>
              <c:numCache>
                <c:formatCode>General</c:formatCode>
                <c:ptCount val="3"/>
                <c:pt idx="0">
                  <c:v>0</c:v>
                </c:pt>
                <c:pt idx="1">
                  <c:v>0</c:v>
                </c:pt>
                <c:pt idx="2">
                  <c:v>0</c:v>
                </c:pt>
              </c:numCache>
            </c:numRef>
          </c:val>
          <c:extLst>
            <c:ext xmlns:c16="http://schemas.microsoft.com/office/drawing/2014/chart" uri="{C3380CC4-5D6E-409C-BE32-E72D297353CC}">
              <c16:uniqueId val="{00000006-EE97-4AFA-80CA-6BD75265AC4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Verdeling van de risicofactoren</a:t>
            </a:r>
            <a:r>
              <a:rPr lang="nl-BE" b="1" i="1" u="sng" baseline="0"/>
              <a:t> "distributiekanalen"</a:t>
            </a:r>
            <a:endParaRPr lang="nl-BE"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stacked"/>
        <c:varyColors val="0"/>
        <c:ser>
          <c:idx val="0"/>
          <c:order val="0"/>
          <c:tx>
            <c:strRef>
              <c:f>Dashboard!$AV$211</c:f>
              <c:strCache>
                <c:ptCount val="1"/>
                <c:pt idx="0">
                  <c:v>relevant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Dashboard!$AU$212:$AU$213</c:f>
              <c:strCache>
                <c:ptCount val="2"/>
                <c:pt idx="0">
                  <c:v>factoren die het risico verhogen</c:v>
                </c:pt>
                <c:pt idx="1">
                  <c:v>factoren die het risico verlagen</c:v>
                </c:pt>
              </c:strCache>
            </c:strRef>
          </c:cat>
          <c:val>
            <c:numRef>
              <c:f>Dashboard!$AV$212:$AV$213</c:f>
              <c:numCache>
                <c:formatCode>General</c:formatCode>
                <c:ptCount val="2"/>
                <c:pt idx="0">
                  <c:v>0</c:v>
                </c:pt>
                <c:pt idx="1">
                  <c:v>0</c:v>
                </c:pt>
              </c:numCache>
            </c:numRef>
          </c:val>
          <c:extLst>
            <c:ext xmlns:c16="http://schemas.microsoft.com/office/drawing/2014/chart" uri="{C3380CC4-5D6E-409C-BE32-E72D297353CC}">
              <c16:uniqueId val="{00000000-5E7B-49C2-B04A-ED4A8673C875}"/>
            </c:ext>
          </c:extLst>
        </c:ser>
        <c:ser>
          <c:idx val="1"/>
          <c:order val="1"/>
          <c:tx>
            <c:strRef>
              <c:f>Dashboard!$AW$211</c:f>
              <c:strCache>
                <c:ptCount val="1"/>
                <c:pt idx="0">
                  <c:v>niet relevant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Dashboard!$AU$212:$AU$213</c:f>
              <c:strCache>
                <c:ptCount val="2"/>
                <c:pt idx="0">
                  <c:v>factoren die het risico verhogen</c:v>
                </c:pt>
                <c:pt idx="1">
                  <c:v>factoren die het risico verlagen</c:v>
                </c:pt>
              </c:strCache>
            </c:strRef>
          </c:cat>
          <c:val>
            <c:numRef>
              <c:f>Dashboard!$AW$212:$AW$213</c:f>
              <c:numCache>
                <c:formatCode>General</c:formatCode>
                <c:ptCount val="2"/>
                <c:pt idx="0">
                  <c:v>0</c:v>
                </c:pt>
                <c:pt idx="1">
                  <c:v>0</c:v>
                </c:pt>
              </c:numCache>
            </c:numRef>
          </c:val>
          <c:extLst>
            <c:ext xmlns:c16="http://schemas.microsoft.com/office/drawing/2014/chart" uri="{C3380CC4-5D6E-409C-BE32-E72D297353CC}">
              <c16:uniqueId val="{00000001-5E7B-49C2-B04A-ED4A8673C875}"/>
            </c:ext>
          </c:extLst>
        </c:ser>
        <c:dLbls>
          <c:showLegendKey val="0"/>
          <c:showVal val="0"/>
          <c:showCatName val="0"/>
          <c:showSerName val="0"/>
          <c:showPercent val="0"/>
          <c:showBubbleSize val="0"/>
        </c:dLbls>
        <c:gapWidth val="150"/>
        <c:overlap val="100"/>
        <c:axId val="517866488"/>
        <c:axId val="517866880"/>
      </c:barChart>
      <c:catAx>
        <c:axId val="517866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7866880"/>
        <c:crosses val="autoZero"/>
        <c:auto val="1"/>
        <c:lblAlgn val="ctr"/>
        <c:lblOffset val="100"/>
        <c:noMultiLvlLbl val="0"/>
      </c:catAx>
      <c:valAx>
        <c:axId val="51786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7866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Verdeling van combinaties op basis van hun risiconiveau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F2-470D-B3C6-084368FDE8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F2-470D-B3C6-084368FDE8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F2-470D-B3C6-084368FDE8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F2-470D-B3C6-084368FDE8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Dashboard!$AU$236:$AU$239</c:f>
              <c:strCache>
                <c:ptCount val="4"/>
                <c:pt idx="0">
                  <c:v>zwak risico</c:v>
                </c:pt>
                <c:pt idx="1">
                  <c:v>gemiddeld risico</c:v>
                </c:pt>
                <c:pt idx="2">
                  <c:v>hoog risico</c:v>
                </c:pt>
                <c:pt idx="3">
                  <c:v>niet beoordeeld risico</c:v>
                </c:pt>
              </c:strCache>
            </c:strRef>
          </c:cat>
          <c:val>
            <c:numRef>
              <c:f>Dashboard!$AV$236:$AV$239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D5F2-470D-B3C6-084368FDE80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Verdeling van situaties op basis van hun risiconiveau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56-469A-A545-071CF55B00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56-469A-A545-071CF55B00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56-469A-A545-071CF55B00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Dashboard!$AU$269:$AU$271</c:f>
              <c:strCache>
                <c:ptCount val="3"/>
                <c:pt idx="0">
                  <c:v>laag risico</c:v>
                </c:pt>
                <c:pt idx="1">
                  <c:v>gemiddeld risico</c:v>
                </c:pt>
                <c:pt idx="2">
                  <c:v>hoog risico</c:v>
                </c:pt>
              </c:strCache>
            </c:strRef>
          </c:cat>
          <c:val>
            <c:numRef>
              <c:f>Dashboard!$AV$269:$AV$271</c:f>
              <c:numCache>
                <c:formatCode>General</c:formatCode>
                <c:ptCount val="3"/>
                <c:pt idx="0">
                  <c:v>0</c:v>
                </c:pt>
                <c:pt idx="1">
                  <c:v>0</c:v>
                </c:pt>
                <c:pt idx="2">
                  <c:v>0</c:v>
                </c:pt>
              </c:numCache>
            </c:numRef>
          </c:val>
          <c:extLst>
            <c:ext xmlns:c16="http://schemas.microsoft.com/office/drawing/2014/chart" uri="{C3380CC4-5D6E-409C-BE32-E72D297353CC}">
              <c16:uniqueId val="{00000006-A456-469A-A545-071CF55B00C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Verdeling</a:t>
            </a:r>
            <a:r>
              <a:rPr lang="nl-BE" b="1" i="1" u="sng" baseline="0"/>
              <a:t> van risicofactoren "klanten"</a:t>
            </a:r>
            <a:endParaRPr lang="nl-BE"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tx>
            <c:strRef>
              <c:f>Dashboard!$AV$17</c:f>
              <c:strCache>
                <c:ptCount val="1"/>
                <c:pt idx="0">
                  <c:v>relevant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Dashboard!$AU$18:$AU$19</c:f>
              <c:strCache>
                <c:ptCount val="2"/>
                <c:pt idx="0">
                  <c:v>factoren die het risico verhogen</c:v>
                </c:pt>
                <c:pt idx="1">
                  <c:v>factoren die het risico verlagen</c:v>
                </c:pt>
              </c:strCache>
            </c:strRef>
          </c:cat>
          <c:val>
            <c:numRef>
              <c:f>Dashboard!$AV$18:$AV$19</c:f>
              <c:numCache>
                <c:formatCode>General</c:formatCode>
                <c:ptCount val="2"/>
                <c:pt idx="0">
                  <c:v>0</c:v>
                </c:pt>
                <c:pt idx="1">
                  <c:v>0</c:v>
                </c:pt>
              </c:numCache>
            </c:numRef>
          </c:val>
          <c:extLst>
            <c:ext xmlns:c16="http://schemas.microsoft.com/office/drawing/2014/chart" uri="{C3380CC4-5D6E-409C-BE32-E72D297353CC}">
              <c16:uniqueId val="{00000000-C47E-4B18-9836-422AAEF3BCDF}"/>
            </c:ext>
          </c:extLst>
        </c:ser>
        <c:ser>
          <c:idx val="1"/>
          <c:order val="1"/>
          <c:tx>
            <c:strRef>
              <c:f>Dashboard!$AW$17</c:f>
              <c:strCache>
                <c:ptCount val="1"/>
                <c:pt idx="0">
                  <c:v>niet relevant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Dashboard!$AU$18:$AU$19</c:f>
              <c:strCache>
                <c:ptCount val="2"/>
                <c:pt idx="0">
                  <c:v>factoren die het risico verhogen</c:v>
                </c:pt>
                <c:pt idx="1">
                  <c:v>factoren die het risico verlagen</c:v>
                </c:pt>
              </c:strCache>
            </c:strRef>
          </c:cat>
          <c:val>
            <c:numRef>
              <c:f>Dashboard!$AW$18:$AW$19</c:f>
              <c:numCache>
                <c:formatCode>General</c:formatCode>
                <c:ptCount val="2"/>
                <c:pt idx="0">
                  <c:v>0</c:v>
                </c:pt>
                <c:pt idx="1">
                  <c:v>0</c:v>
                </c:pt>
              </c:numCache>
            </c:numRef>
          </c:val>
          <c:extLst>
            <c:ext xmlns:c16="http://schemas.microsoft.com/office/drawing/2014/chart" uri="{C3380CC4-5D6E-409C-BE32-E72D297353CC}">
              <c16:uniqueId val="{00000001-C47E-4B18-9836-422AAEF3BCDF}"/>
            </c:ext>
          </c:extLst>
        </c:ser>
        <c:dLbls>
          <c:showLegendKey val="0"/>
          <c:showVal val="0"/>
          <c:showCatName val="0"/>
          <c:showSerName val="0"/>
          <c:showPercent val="0"/>
          <c:showBubbleSize val="0"/>
        </c:dLbls>
        <c:gapWidth val="182"/>
        <c:axId val="517865704"/>
        <c:axId val="517865312"/>
      </c:barChart>
      <c:catAx>
        <c:axId val="517865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7865312"/>
        <c:crosses val="autoZero"/>
        <c:auto val="1"/>
        <c:lblAlgn val="ctr"/>
        <c:lblOffset val="100"/>
        <c:noMultiLvlLbl val="0"/>
      </c:catAx>
      <c:valAx>
        <c:axId val="51786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7865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215</xdr:row>
      <xdr:rowOff>0</xdr:rowOff>
    </xdr:from>
    <xdr:to>
      <xdr:col>3</xdr:col>
      <xdr:colOff>11906</xdr:colOff>
      <xdr:row>216</xdr:row>
      <xdr:rowOff>654844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8469" y="74914125"/>
          <a:ext cx="940593" cy="1143000"/>
        </a:xfrm>
        <a:prstGeom prst="rect">
          <a:avLst/>
        </a:prstGeom>
      </xdr:spPr>
    </xdr:pic>
    <xdr:clientData/>
  </xdr:twoCellAnchor>
  <xdr:twoCellAnchor editAs="oneCell">
    <xdr:from>
      <xdr:col>3</xdr:col>
      <xdr:colOff>0</xdr:colOff>
      <xdr:row>214</xdr:row>
      <xdr:rowOff>2833686</xdr:rowOff>
    </xdr:from>
    <xdr:to>
      <xdr:col>4</xdr:col>
      <xdr:colOff>0</xdr:colOff>
      <xdr:row>217</xdr:row>
      <xdr:rowOff>11904</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27156" y="74914124"/>
          <a:ext cx="1035844" cy="1190625"/>
        </a:xfrm>
        <a:prstGeom prst="rect">
          <a:avLst/>
        </a:prstGeom>
      </xdr:spPr>
    </xdr:pic>
    <xdr:clientData/>
  </xdr:twoCellAnchor>
  <xdr:twoCellAnchor editAs="oneCell">
    <xdr:from>
      <xdr:col>4</xdr:col>
      <xdr:colOff>142875</xdr:colOff>
      <xdr:row>215</xdr:row>
      <xdr:rowOff>202405</xdr:rowOff>
    </xdr:from>
    <xdr:to>
      <xdr:col>4</xdr:col>
      <xdr:colOff>773906</xdr:colOff>
      <xdr:row>216</xdr:row>
      <xdr:rowOff>493012</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905875" y="75116530"/>
          <a:ext cx="631031" cy="778763"/>
        </a:xfrm>
        <a:prstGeom prst="rect">
          <a:avLst/>
        </a:prstGeom>
      </xdr:spPr>
    </xdr:pic>
    <xdr:clientData/>
  </xdr:twoCellAnchor>
  <xdr:twoCellAnchor editAs="oneCell">
    <xdr:from>
      <xdr:col>5</xdr:col>
      <xdr:colOff>0</xdr:colOff>
      <xdr:row>214</xdr:row>
      <xdr:rowOff>2833686</xdr:rowOff>
    </xdr:from>
    <xdr:to>
      <xdr:col>6</xdr:col>
      <xdr:colOff>47624</xdr:colOff>
      <xdr:row>216</xdr:row>
      <xdr:rowOff>682941</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810750" y="74914124"/>
          <a:ext cx="1071562" cy="11787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47624</xdr:colOff>
      <xdr:row>40</xdr:row>
      <xdr:rowOff>57149</xdr:rowOff>
    </xdr:from>
    <xdr:to>
      <xdr:col>14</xdr:col>
      <xdr:colOff>266699</xdr:colOff>
      <xdr:row>59</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28574</xdr:colOff>
      <xdr:row>78</xdr:row>
      <xdr:rowOff>171449</xdr:rowOff>
    </xdr:from>
    <xdr:to>
      <xdr:col>13</xdr:col>
      <xdr:colOff>28575</xdr:colOff>
      <xdr:row>97</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257175</xdr:colOff>
      <xdr:row>106</xdr:row>
      <xdr:rowOff>180974</xdr:rowOff>
    </xdr:from>
    <xdr:to>
      <xdr:col>14</xdr:col>
      <xdr:colOff>342900</xdr:colOff>
      <xdr:row>127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276224</xdr:colOff>
      <xdr:row>144</xdr:row>
      <xdr:rowOff>142875</xdr:rowOff>
    </xdr:from>
    <xdr:to>
      <xdr:col>13</xdr:col>
      <xdr:colOff>9524</xdr:colOff>
      <xdr:row>162</xdr:row>
      <xdr:rowOff>171450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19049</xdr:colOff>
      <xdr:row>173</xdr:row>
      <xdr:rowOff>133350</xdr:rowOff>
    </xdr:from>
    <xdr:to>
      <xdr:col>12</xdr:col>
      <xdr:colOff>542924</xdr:colOff>
      <xdr:row>192</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33336</xdr:colOff>
      <xdr:row>210</xdr:row>
      <xdr:rowOff>142874</xdr:rowOff>
    </xdr:from>
    <xdr:to>
      <xdr:col>13</xdr:col>
      <xdr:colOff>180975</xdr:colOff>
      <xdr:row>228</xdr:row>
      <xdr:rowOff>152400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19049</xdr:colOff>
      <xdr:row>238</xdr:row>
      <xdr:rowOff>0</xdr:rowOff>
    </xdr:from>
    <xdr:to>
      <xdr:col>12</xdr:col>
      <xdr:colOff>409574</xdr:colOff>
      <xdr:row>256</xdr:row>
      <xdr:rowOff>133350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57149</xdr:colOff>
      <xdr:row>272</xdr:row>
      <xdr:rowOff>133349</xdr:rowOff>
    </xdr:from>
    <xdr:to>
      <xdr:col>12</xdr:col>
      <xdr:colOff>409574</xdr:colOff>
      <xdr:row>291</xdr:row>
      <xdr:rowOff>180974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19049</xdr:colOff>
      <xdr:row>16</xdr:row>
      <xdr:rowOff>104775</xdr:rowOff>
    </xdr:from>
    <xdr:to>
      <xdr:col>11</xdr:col>
      <xdr:colOff>276224</xdr:colOff>
      <xdr:row>29</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0"/>
  <sheetViews>
    <sheetView topLeftCell="A16" zoomScale="80" zoomScaleNormal="80" workbookViewId="0">
      <selection activeCell="F35" sqref="F35"/>
    </sheetView>
  </sheetViews>
  <sheetFormatPr defaultRowHeight="15" x14ac:dyDescent="0.25"/>
  <cols>
    <col min="2" max="2" width="71.42578125" style="15" customWidth="1"/>
    <col min="3" max="3" width="63" customWidth="1"/>
    <col min="4" max="4" width="6.140625" customWidth="1"/>
    <col min="5" max="5" width="7" customWidth="1"/>
    <col min="6" max="6" width="59.140625" style="13" customWidth="1"/>
    <col min="7" max="7" width="6.140625" customWidth="1"/>
    <col min="8" max="8" width="7" customWidth="1"/>
    <col min="9" max="9" width="47.28515625" customWidth="1"/>
    <col min="10" max="10" width="130.28515625" customWidth="1"/>
  </cols>
  <sheetData>
    <row r="1" spans="1:10" ht="87.75" customHeight="1" x14ac:dyDescent="0.7">
      <c r="A1" s="156" t="s">
        <v>2</v>
      </c>
      <c r="B1" s="156"/>
      <c r="C1" s="156"/>
      <c r="D1" s="156"/>
      <c r="E1" s="156"/>
      <c r="F1" s="156"/>
      <c r="G1" s="10"/>
      <c r="H1" s="10"/>
    </row>
    <row r="2" spans="1:10" ht="87.75" customHeight="1" x14ac:dyDescent="0.25">
      <c r="A2" s="160" t="s">
        <v>14</v>
      </c>
      <c r="B2" s="161"/>
      <c r="C2" s="161"/>
      <c r="D2" s="161"/>
      <c r="E2" s="161"/>
      <c r="F2" s="161"/>
      <c r="G2" s="161"/>
      <c r="H2" s="161"/>
      <c r="I2" s="161"/>
    </row>
    <row r="3" spans="1:10" ht="41.25" customHeight="1" x14ac:dyDescent="0.25">
      <c r="B3" s="3" t="s">
        <v>17</v>
      </c>
      <c r="C3" s="22" t="s">
        <v>15</v>
      </c>
      <c r="D3" s="23" t="s">
        <v>18</v>
      </c>
      <c r="E3" s="23" t="s">
        <v>19</v>
      </c>
      <c r="F3" s="24" t="s">
        <v>16</v>
      </c>
      <c r="G3" s="23" t="s">
        <v>18</v>
      </c>
      <c r="H3" s="23" t="s">
        <v>19</v>
      </c>
      <c r="I3" s="26" t="s">
        <v>6</v>
      </c>
      <c r="J3" s="31" t="s">
        <v>20</v>
      </c>
    </row>
    <row r="4" spans="1:10" ht="15" customHeight="1" x14ac:dyDescent="0.25">
      <c r="B4" s="14"/>
      <c r="C4" s="4"/>
      <c r="D4" s="4"/>
      <c r="E4" s="4"/>
      <c r="F4" s="12"/>
      <c r="G4" s="4"/>
      <c r="H4" s="4"/>
      <c r="J4" s="29"/>
    </row>
    <row r="5" spans="1:10" ht="276.75" customHeight="1" x14ac:dyDescent="0.25">
      <c r="B5" s="151" t="s">
        <v>8</v>
      </c>
      <c r="C5" s="152"/>
      <c r="D5" s="152"/>
      <c r="E5" s="152"/>
      <c r="F5" s="152"/>
      <c r="G5" s="152"/>
      <c r="H5" s="152"/>
      <c r="I5" s="153"/>
      <c r="J5" s="2" t="s">
        <v>23</v>
      </c>
    </row>
    <row r="6" spans="1:10" ht="45" x14ac:dyDescent="0.25">
      <c r="B6" s="157" t="s">
        <v>33</v>
      </c>
      <c r="C6" s="11" t="s">
        <v>25</v>
      </c>
      <c r="D6" s="18"/>
      <c r="E6" s="18"/>
      <c r="F6" s="20"/>
      <c r="G6" s="18"/>
      <c r="H6" s="18"/>
      <c r="I6" s="27"/>
      <c r="J6" s="29"/>
    </row>
    <row r="7" spans="1:10" ht="195" x14ac:dyDescent="0.25">
      <c r="B7" s="158"/>
      <c r="C7" s="32" t="s">
        <v>26</v>
      </c>
      <c r="D7" s="18"/>
      <c r="E7" s="18"/>
      <c r="F7" s="25" t="s">
        <v>27</v>
      </c>
      <c r="G7" s="18"/>
      <c r="H7" s="18"/>
      <c r="I7" s="27"/>
      <c r="J7" s="1" t="s">
        <v>21</v>
      </c>
    </row>
    <row r="8" spans="1:10" ht="180" x14ac:dyDescent="0.25">
      <c r="B8" s="158"/>
      <c r="C8" s="16"/>
      <c r="D8" s="19"/>
      <c r="E8" s="19"/>
      <c r="F8" s="25" t="s">
        <v>28</v>
      </c>
      <c r="G8" s="19"/>
      <c r="H8" s="19"/>
      <c r="I8" s="27"/>
      <c r="J8" s="33" t="s">
        <v>22</v>
      </c>
    </row>
    <row r="9" spans="1:10" ht="62.25" customHeight="1" x14ac:dyDescent="0.25">
      <c r="B9" s="158"/>
      <c r="C9" s="36" t="s">
        <v>29</v>
      </c>
      <c r="D9" s="19"/>
      <c r="E9" s="19"/>
      <c r="F9" s="35" t="s">
        <v>30</v>
      </c>
      <c r="G9" s="19"/>
      <c r="H9" s="19"/>
      <c r="I9" s="27"/>
      <c r="J9" s="29"/>
    </row>
    <row r="10" spans="1:10" ht="65.25" customHeight="1" x14ac:dyDescent="0.25">
      <c r="B10" s="158"/>
      <c r="C10" s="8"/>
      <c r="D10" s="19"/>
      <c r="E10" s="19"/>
      <c r="F10" s="35" t="s">
        <v>31</v>
      </c>
      <c r="G10" s="19"/>
      <c r="H10" s="19"/>
      <c r="I10" s="27"/>
      <c r="J10" s="29"/>
    </row>
    <row r="11" spans="1:10" ht="60" x14ac:dyDescent="0.25">
      <c r="B11" s="159"/>
      <c r="C11" s="8"/>
      <c r="D11" s="19"/>
      <c r="E11" s="19"/>
      <c r="F11" s="35" t="s">
        <v>32</v>
      </c>
      <c r="G11" s="19"/>
      <c r="H11" s="19"/>
      <c r="I11" s="27"/>
      <c r="J11" s="1" t="s">
        <v>24</v>
      </c>
    </row>
    <row r="12" spans="1:10" ht="129" customHeight="1" x14ac:dyDescent="0.25">
      <c r="B12" s="38" t="s">
        <v>34</v>
      </c>
      <c r="C12" s="17" t="s">
        <v>35</v>
      </c>
      <c r="D12" s="19"/>
      <c r="E12" s="19"/>
      <c r="F12" s="35" t="s">
        <v>36</v>
      </c>
      <c r="G12" s="19"/>
      <c r="H12" s="19"/>
      <c r="I12" s="27"/>
      <c r="J12" s="29"/>
    </row>
    <row r="13" spans="1:10" ht="375.75" customHeight="1" x14ac:dyDescent="0.25">
      <c r="B13" s="38" t="s">
        <v>37</v>
      </c>
      <c r="C13" s="8"/>
      <c r="D13" s="19"/>
      <c r="E13" s="19"/>
      <c r="F13" s="37" t="s">
        <v>39</v>
      </c>
      <c r="G13" s="19"/>
      <c r="H13" s="19"/>
      <c r="I13" s="27"/>
      <c r="J13" s="2" t="s">
        <v>38</v>
      </c>
    </row>
    <row r="14" spans="1:10" ht="144" customHeight="1" x14ac:dyDescent="0.25">
      <c r="B14" s="38" t="s">
        <v>40</v>
      </c>
      <c r="C14" s="8"/>
      <c r="D14" s="19"/>
      <c r="E14" s="19"/>
      <c r="F14" s="35" t="s">
        <v>41</v>
      </c>
      <c r="G14" s="19"/>
      <c r="H14" s="19"/>
      <c r="I14" s="27"/>
      <c r="J14" s="2" t="s">
        <v>42</v>
      </c>
    </row>
    <row r="15" spans="1:10" ht="36.75" customHeight="1" x14ac:dyDescent="0.25">
      <c r="B15" s="38" t="s">
        <v>4</v>
      </c>
      <c r="C15" s="36" t="s">
        <v>44</v>
      </c>
      <c r="D15" s="19"/>
      <c r="E15" s="19"/>
      <c r="F15" s="35" t="s">
        <v>43</v>
      </c>
      <c r="G15" s="19"/>
      <c r="H15" s="19"/>
      <c r="I15" s="7"/>
      <c r="J15" s="39"/>
    </row>
    <row r="16" spans="1:10" x14ac:dyDescent="0.25">
      <c r="I16" s="48"/>
      <c r="J16" s="47"/>
    </row>
    <row r="17" spans="2:10" ht="41.25" customHeight="1" x14ac:dyDescent="0.25">
      <c r="B17" s="151" t="s">
        <v>5</v>
      </c>
      <c r="C17" s="152"/>
      <c r="D17" s="152"/>
      <c r="E17" s="152"/>
      <c r="F17" s="152"/>
      <c r="G17" s="152"/>
      <c r="H17" s="152"/>
      <c r="I17" s="153"/>
      <c r="J17" s="29"/>
    </row>
    <row r="18" spans="2:10" ht="54" customHeight="1" x14ac:dyDescent="0.25">
      <c r="B18" s="154" t="s">
        <v>45</v>
      </c>
      <c r="C18" s="36"/>
      <c r="D18" s="9"/>
      <c r="E18" s="9"/>
      <c r="F18" s="35" t="s">
        <v>48</v>
      </c>
      <c r="G18" s="9"/>
      <c r="H18" s="9"/>
      <c r="I18" s="27"/>
      <c r="J18" s="29"/>
    </row>
    <row r="19" spans="2:10" ht="60" customHeight="1" x14ac:dyDescent="0.25">
      <c r="B19" s="155"/>
      <c r="C19" s="36" t="s">
        <v>49</v>
      </c>
      <c r="D19" s="9"/>
      <c r="E19" s="9"/>
      <c r="F19" s="35"/>
      <c r="G19" s="9"/>
      <c r="H19" s="9"/>
      <c r="I19" s="27"/>
      <c r="J19" s="29"/>
    </row>
    <row r="20" spans="2:10" ht="62.25" customHeight="1" x14ac:dyDescent="0.25">
      <c r="B20" s="155"/>
      <c r="C20" s="36" t="s">
        <v>50</v>
      </c>
      <c r="D20" s="9"/>
      <c r="E20" s="9"/>
      <c r="F20" s="35"/>
      <c r="G20" s="9"/>
      <c r="H20" s="9"/>
      <c r="I20" s="27"/>
      <c r="J20" s="29"/>
    </row>
    <row r="21" spans="2:10" ht="36" customHeight="1" x14ac:dyDescent="0.25">
      <c r="B21" s="155"/>
      <c r="C21" s="36" t="s">
        <v>47</v>
      </c>
      <c r="D21" s="9"/>
      <c r="E21" s="9"/>
      <c r="F21" s="34"/>
      <c r="G21" s="9"/>
      <c r="H21" s="9"/>
      <c r="I21" s="27"/>
      <c r="J21" s="29"/>
    </row>
    <row r="22" spans="2:10" ht="15" customHeight="1" x14ac:dyDescent="0.25">
      <c r="B22" s="155"/>
      <c r="C22" s="40" t="s">
        <v>46</v>
      </c>
      <c r="D22" s="41"/>
      <c r="E22" s="41"/>
      <c r="F22" s="34"/>
      <c r="G22" s="9"/>
      <c r="H22" s="9"/>
      <c r="I22" s="27"/>
      <c r="J22" s="29"/>
    </row>
    <row r="23" spans="2:10" ht="51" customHeight="1" x14ac:dyDescent="0.25">
      <c r="B23" s="155"/>
      <c r="C23" s="36" t="s">
        <v>51</v>
      </c>
      <c r="D23" s="41"/>
      <c r="E23" s="41"/>
      <c r="F23" s="34"/>
      <c r="G23" s="9"/>
      <c r="H23" s="9"/>
      <c r="I23" s="27"/>
      <c r="J23" s="29"/>
    </row>
    <row r="24" spans="2:10" s="5" customFormat="1" ht="15.75" x14ac:dyDescent="0.25">
      <c r="B24" s="42" t="s">
        <v>10</v>
      </c>
      <c r="C24" s="44" t="s">
        <v>53</v>
      </c>
      <c r="D24" s="45"/>
      <c r="E24" s="45"/>
      <c r="F24" s="35" t="s">
        <v>52</v>
      </c>
      <c r="G24" s="9"/>
      <c r="H24" s="9"/>
      <c r="I24" s="49"/>
      <c r="J24" s="30"/>
    </row>
    <row r="25" spans="2:10" s="5" customFormat="1" ht="30" x14ac:dyDescent="0.25">
      <c r="B25" s="42" t="s">
        <v>54</v>
      </c>
      <c r="C25" s="44" t="s">
        <v>55</v>
      </c>
      <c r="D25" s="45"/>
      <c r="E25" s="45"/>
      <c r="F25" s="35" t="s">
        <v>0</v>
      </c>
      <c r="G25" s="9"/>
      <c r="H25" s="9"/>
      <c r="I25" s="49"/>
      <c r="J25" s="30"/>
    </row>
    <row r="26" spans="2:10" s="5" customFormat="1" ht="90" x14ac:dyDescent="0.25">
      <c r="B26" s="43" t="s">
        <v>56</v>
      </c>
      <c r="C26" s="44" t="s">
        <v>58</v>
      </c>
      <c r="D26" s="45"/>
      <c r="E26" s="45"/>
      <c r="F26" s="35" t="s">
        <v>57</v>
      </c>
      <c r="G26" s="9"/>
      <c r="H26" s="9"/>
      <c r="I26" s="28"/>
      <c r="J26" s="30"/>
    </row>
    <row r="27" spans="2:10" s="5" customFormat="1" ht="45" x14ac:dyDescent="0.25">
      <c r="B27" s="42" t="s">
        <v>59</v>
      </c>
      <c r="C27" s="44" t="s">
        <v>61</v>
      </c>
      <c r="D27" s="45"/>
      <c r="E27" s="45"/>
      <c r="F27" s="35" t="s">
        <v>60</v>
      </c>
      <c r="G27" s="9"/>
      <c r="H27" s="9"/>
      <c r="I27" s="28"/>
      <c r="J27" s="30"/>
    </row>
    <row r="28" spans="2:10" s="5" customFormat="1" ht="30" x14ac:dyDescent="0.25">
      <c r="B28" s="42" t="s">
        <v>11</v>
      </c>
      <c r="C28" s="44"/>
      <c r="D28" s="45"/>
      <c r="E28" s="45"/>
      <c r="F28" s="35" t="s">
        <v>62</v>
      </c>
      <c r="G28" s="9"/>
      <c r="H28" s="9"/>
      <c r="I28" s="28"/>
      <c r="J28" s="30"/>
    </row>
    <row r="29" spans="2:10" s="5" customFormat="1" ht="15.75" x14ac:dyDescent="0.25">
      <c r="B29" s="42" t="s">
        <v>12</v>
      </c>
      <c r="C29" s="44" t="s">
        <v>63</v>
      </c>
      <c r="D29" s="45"/>
      <c r="E29" s="45"/>
      <c r="F29" s="35"/>
      <c r="G29" s="9"/>
      <c r="H29" s="9"/>
      <c r="I29" s="28"/>
      <c r="J29" s="30"/>
    </row>
    <row r="30" spans="2:10" ht="15.75" x14ac:dyDescent="0.25">
      <c r="B30" s="42" t="s">
        <v>64</v>
      </c>
      <c r="C30" s="44" t="s">
        <v>65</v>
      </c>
      <c r="D30" s="45"/>
      <c r="E30" s="45"/>
      <c r="F30" s="35" t="s">
        <v>1</v>
      </c>
      <c r="G30" s="9"/>
      <c r="H30" s="9"/>
      <c r="I30" s="27"/>
      <c r="J30" s="29"/>
    </row>
    <row r="31" spans="2:10" ht="30" x14ac:dyDescent="0.25">
      <c r="B31" s="42" t="s">
        <v>67</v>
      </c>
      <c r="C31" s="44" t="s">
        <v>66</v>
      </c>
      <c r="D31" s="45"/>
      <c r="E31" s="45"/>
      <c r="F31" s="35"/>
      <c r="G31" s="9"/>
      <c r="H31" s="9"/>
      <c r="I31" s="27"/>
      <c r="J31" s="29"/>
    </row>
    <row r="32" spans="2:10" ht="45" x14ac:dyDescent="0.25">
      <c r="B32" s="42" t="s">
        <v>68</v>
      </c>
      <c r="C32" s="44"/>
      <c r="D32" s="45"/>
      <c r="E32" s="45"/>
      <c r="F32" s="35" t="s">
        <v>13</v>
      </c>
      <c r="G32" s="9"/>
      <c r="H32" s="9"/>
      <c r="I32" s="7"/>
      <c r="J32" s="29"/>
    </row>
    <row r="33" spans="2:10" x14ac:dyDescent="0.25">
      <c r="C33" s="6"/>
      <c r="D33" s="6"/>
      <c r="E33" s="6"/>
      <c r="F33" s="21"/>
      <c r="G33" s="6"/>
      <c r="H33" s="6"/>
      <c r="I33" s="48"/>
      <c r="J33" s="47"/>
    </row>
    <row r="34" spans="2:10" ht="41.25" customHeight="1" x14ac:dyDescent="0.25">
      <c r="B34" s="151" t="s">
        <v>7</v>
      </c>
      <c r="C34" s="152"/>
      <c r="D34" s="152"/>
      <c r="E34" s="152"/>
      <c r="F34" s="152"/>
      <c r="G34" s="152"/>
      <c r="H34" s="152"/>
      <c r="I34" s="153"/>
      <c r="J34" s="29"/>
    </row>
    <row r="35" spans="2:10" ht="62.25" customHeight="1" x14ac:dyDescent="0.25">
      <c r="B35" s="42" t="s">
        <v>69</v>
      </c>
      <c r="C35" s="44" t="s">
        <v>71</v>
      </c>
      <c r="D35" s="46"/>
      <c r="E35" s="46"/>
      <c r="F35" s="25" t="s">
        <v>70</v>
      </c>
      <c r="G35" s="46"/>
      <c r="H35" s="46"/>
      <c r="I35" s="7"/>
      <c r="J35" s="29"/>
    </row>
    <row r="36" spans="2:10" x14ac:dyDescent="0.25">
      <c r="I36" s="48"/>
      <c r="J36" s="47"/>
    </row>
    <row r="37" spans="2:10" ht="41.25" customHeight="1" x14ac:dyDescent="0.25">
      <c r="B37" s="151" t="s">
        <v>3</v>
      </c>
      <c r="C37" s="152"/>
      <c r="D37" s="152"/>
      <c r="E37" s="152"/>
      <c r="F37" s="152"/>
      <c r="G37" s="152"/>
      <c r="H37" s="152"/>
      <c r="I37" s="153"/>
      <c r="J37" s="29"/>
    </row>
    <row r="38" spans="2:10" ht="70.5" customHeight="1" x14ac:dyDescent="0.25">
      <c r="B38" s="42" t="s">
        <v>72</v>
      </c>
      <c r="C38" s="44"/>
      <c r="D38" s="45"/>
      <c r="E38" s="45"/>
      <c r="F38" s="35" t="s">
        <v>73</v>
      </c>
      <c r="G38" s="45"/>
      <c r="H38" s="45"/>
      <c r="I38" s="50"/>
      <c r="J38" s="29"/>
    </row>
    <row r="39" spans="2:10" ht="75" x14ac:dyDescent="0.25">
      <c r="B39" s="42" t="s">
        <v>74</v>
      </c>
      <c r="C39" s="44" t="s">
        <v>75</v>
      </c>
      <c r="D39" s="45"/>
      <c r="E39" s="45"/>
      <c r="F39" s="35" t="s">
        <v>76</v>
      </c>
      <c r="G39" s="45"/>
      <c r="H39" s="45"/>
      <c r="I39" s="27"/>
      <c r="J39" s="29"/>
    </row>
    <row r="40" spans="2:10" ht="30" x14ac:dyDescent="0.25">
      <c r="B40" s="42" t="s">
        <v>77</v>
      </c>
      <c r="C40" s="44"/>
      <c r="D40" s="45"/>
      <c r="E40" s="45"/>
      <c r="F40" s="35" t="s">
        <v>9</v>
      </c>
      <c r="G40" s="45"/>
      <c r="H40" s="45"/>
      <c r="I40" s="27"/>
      <c r="J40" s="29"/>
    </row>
  </sheetData>
  <sheetProtection algorithmName="SHA-512" hashValue="TxZliVjCZLkGh6vnsKnoOMdts8RioEbm6OzMC58PBNnq7JoK/Mb95tcz+Oxa2cr6J+miPseGR6NrIw+y68MVyQ==" saltValue="0R3GxzSrkNPSqlbm3KgGsA==" spinCount="100000" sheet="1" objects="1" scenarios="1"/>
  <mergeCells count="8">
    <mergeCell ref="B17:I17"/>
    <mergeCell ref="B18:B23"/>
    <mergeCell ref="B34:I34"/>
    <mergeCell ref="B37:I37"/>
    <mergeCell ref="A1:F1"/>
    <mergeCell ref="B5:I5"/>
    <mergeCell ref="B6:B11"/>
    <mergeCell ref="A2:I2"/>
  </mergeCells>
  <conditionalFormatting sqref="I3">
    <cfRule type="colorScale" priority="37">
      <colorScale>
        <cfvo type="min"/>
        <cfvo type="percentile" val="50"/>
        <cfvo type="max"/>
        <color rgb="FFF8696B"/>
        <color rgb="FFFFEB84"/>
        <color rgb="FF63BE7B"/>
      </colorScale>
    </cfRule>
  </conditionalFormatting>
  <conditionalFormatting sqref="B3:D3 F3">
    <cfRule type="colorScale" priority="41">
      <colorScale>
        <cfvo type="min"/>
        <cfvo type="percentile" val="50"/>
        <cfvo type="max"/>
        <color rgb="FFF8696B"/>
        <color rgb="FFFFEB84"/>
        <color rgb="FF63BE7B"/>
      </colorScale>
    </cfRule>
  </conditionalFormatting>
  <conditionalFormatting sqref="E3">
    <cfRule type="colorScale" priority="12">
      <colorScale>
        <cfvo type="min"/>
        <cfvo type="percentile" val="50"/>
        <cfvo type="max"/>
        <color rgb="FFF8696B"/>
        <color rgb="FFFFEB84"/>
        <color rgb="FF63BE7B"/>
      </colorScale>
    </cfRule>
  </conditionalFormatting>
  <conditionalFormatting sqref="G3">
    <cfRule type="colorScale" priority="7">
      <colorScale>
        <cfvo type="min"/>
        <cfvo type="percentile" val="50"/>
        <cfvo type="max"/>
        <color rgb="FFF8696B"/>
        <color rgb="FFFFEB84"/>
        <color rgb="FF63BE7B"/>
      </colorScale>
    </cfRule>
  </conditionalFormatting>
  <conditionalFormatting sqref="H3">
    <cfRule type="colorScale" priority="2">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8"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K241"/>
  <sheetViews>
    <sheetView showGridLines="0" tabSelected="1" topLeftCell="A87" zoomScale="80" zoomScaleNormal="80" workbookViewId="0">
      <selection activeCell="B89" sqref="B89"/>
    </sheetView>
  </sheetViews>
  <sheetFormatPr defaultRowHeight="15" x14ac:dyDescent="0.25"/>
  <cols>
    <col min="1" max="1" width="8.85546875" customWidth="1"/>
    <col min="2" max="2" width="93" customWidth="1"/>
    <col min="3" max="3" width="13.85546875" customWidth="1"/>
    <col min="4" max="4" width="15.5703125" customWidth="1"/>
    <col min="5" max="5" width="15.7109375" customWidth="1"/>
    <col min="6" max="6" width="15.42578125" customWidth="1"/>
    <col min="7" max="7" width="17.42578125" customWidth="1"/>
    <col min="8" max="8" width="16" customWidth="1"/>
    <col min="9" max="9" width="14.28515625" customWidth="1"/>
    <col min="10" max="10" width="14.85546875" customWidth="1"/>
    <col min="11" max="11" width="47.42578125" customWidth="1"/>
    <col min="12" max="12" width="17.5703125" customWidth="1"/>
    <col min="13" max="13" width="18.140625" customWidth="1"/>
    <col min="14" max="14" width="15.7109375" customWidth="1"/>
    <col min="18" max="18" width="12.140625" bestFit="1" customWidth="1"/>
  </cols>
  <sheetData>
    <row r="1" spans="1:54" ht="87.75" customHeight="1" x14ac:dyDescent="0.25">
      <c r="A1" s="195" t="s">
        <v>127</v>
      </c>
      <c r="B1" s="195"/>
      <c r="C1" s="195"/>
      <c r="D1" s="195"/>
      <c r="E1" s="195"/>
      <c r="F1" s="195"/>
      <c r="G1" s="195"/>
      <c r="H1" s="195"/>
      <c r="I1" s="196"/>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row>
    <row r="2" spans="1:54" ht="18.75" x14ac:dyDescent="0.25">
      <c r="A2" s="197" t="s">
        <v>128</v>
      </c>
      <c r="B2" s="197"/>
      <c r="C2" s="197"/>
      <c r="D2" s="197"/>
      <c r="E2" s="197"/>
      <c r="F2" s="197"/>
      <c r="G2" s="197"/>
      <c r="H2" s="197"/>
      <c r="I2" s="197"/>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row>
    <row r="3" spans="1:54" ht="102" customHeight="1" x14ac:dyDescent="0.25">
      <c r="A3" s="198" t="s">
        <v>251</v>
      </c>
      <c r="B3" s="198"/>
      <c r="C3" s="198"/>
      <c r="D3" s="198"/>
      <c r="E3" s="198"/>
      <c r="F3" s="198"/>
      <c r="G3" s="198"/>
      <c r="H3" s="198"/>
      <c r="I3" s="198"/>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row>
    <row r="4" spans="1:54" s="70" customFormat="1" ht="228.75" customHeight="1" x14ac:dyDescent="0.25">
      <c r="A4" s="198" t="s">
        <v>231</v>
      </c>
      <c r="B4" s="198"/>
      <c r="C4" s="198"/>
      <c r="D4" s="198"/>
      <c r="E4" s="198"/>
      <c r="F4" s="198"/>
      <c r="G4" s="198"/>
      <c r="H4" s="198"/>
      <c r="I4" s="198"/>
    </row>
    <row r="5" spans="1:54" s="70" customFormat="1" ht="26.25" customHeight="1" x14ac:dyDescent="0.25">
      <c r="A5" s="77"/>
      <c r="B5" s="76"/>
      <c r="C5" s="76"/>
      <c r="D5" s="76"/>
      <c r="E5" s="76"/>
      <c r="F5" s="76"/>
      <c r="G5" s="76"/>
      <c r="H5" s="76"/>
      <c r="I5" s="76"/>
    </row>
    <row r="6" spans="1:54" ht="58.5" customHeight="1" x14ac:dyDescent="0.25">
      <c r="A6" s="220" t="s">
        <v>184</v>
      </c>
      <c r="B6" s="224" t="s">
        <v>175</v>
      </c>
      <c r="C6" s="224"/>
      <c r="D6" s="224"/>
      <c r="E6" s="224"/>
      <c r="F6" s="224"/>
      <c r="G6" s="224"/>
      <c r="H6" s="224"/>
      <c r="I6" s="224"/>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row>
    <row r="7" spans="1:54" s="63" customFormat="1" ht="41.25" customHeight="1" x14ac:dyDescent="0.25">
      <c r="A7" s="220"/>
      <c r="B7" s="180" t="s">
        <v>174</v>
      </c>
      <c r="C7" s="180"/>
      <c r="D7" s="180"/>
      <c r="E7" s="180"/>
      <c r="F7" s="180"/>
      <c r="G7" s="180"/>
      <c r="H7" s="180"/>
      <c r="I7" s="18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9" t="s">
        <v>100</v>
      </c>
      <c r="AV7" s="79" t="s">
        <v>101</v>
      </c>
    </row>
    <row r="8" spans="1:54" ht="30" customHeight="1" x14ac:dyDescent="0.25">
      <c r="A8" s="220"/>
      <c r="B8" s="93" t="s">
        <v>215</v>
      </c>
      <c r="C8" s="144" t="s">
        <v>170</v>
      </c>
      <c r="D8" s="213" t="s">
        <v>216</v>
      </c>
      <c r="E8" s="214"/>
      <c r="F8" s="214"/>
      <c r="G8" s="214"/>
      <c r="H8" s="215"/>
      <c r="I8" s="144" t="s">
        <v>170</v>
      </c>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80">
        <f>+AU9+AU10+AU11+AU12</f>
        <v>0</v>
      </c>
      <c r="AV8" s="79">
        <f>+AV9+AV10+AV11+AV12</f>
        <v>0</v>
      </c>
    </row>
    <row r="9" spans="1:54" ht="77.25" customHeight="1" x14ac:dyDescent="0.25">
      <c r="A9" s="220"/>
      <c r="B9" s="96"/>
      <c r="C9" s="145"/>
      <c r="D9" s="216" t="s">
        <v>176</v>
      </c>
      <c r="E9" s="217"/>
      <c r="F9" s="217"/>
      <c r="G9" s="217"/>
      <c r="H9" s="218"/>
      <c r="I9" s="125"/>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9">
        <f>COUNTIF(C10:C19,"Relevant")</f>
        <v>0</v>
      </c>
      <c r="AV9" s="79">
        <f>COUNTIF(C9:C19,"niet relevant")</f>
        <v>0</v>
      </c>
      <c r="AX9">
        <f>IF(I9="",1,0)</f>
        <v>1</v>
      </c>
      <c r="AY9" s="70"/>
      <c r="AZ9" t="str">
        <f>IF(AX9=0,"ja","nee")</f>
        <v>nee</v>
      </c>
      <c r="BA9" t="s">
        <v>104</v>
      </c>
      <c r="BB9">
        <v>15</v>
      </c>
    </row>
    <row r="10" spans="1:54" ht="48" customHeight="1" x14ac:dyDescent="0.25">
      <c r="A10" s="220"/>
      <c r="B10" s="121" t="s">
        <v>177</v>
      </c>
      <c r="C10" s="126"/>
      <c r="D10" s="216" t="s">
        <v>199</v>
      </c>
      <c r="E10" s="217"/>
      <c r="F10" s="217"/>
      <c r="G10" s="217"/>
      <c r="H10" s="218"/>
      <c r="I10" s="127"/>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9">
        <f>COUNTIF(I9:I19,"Niet relevant")</f>
        <v>0</v>
      </c>
      <c r="AV10" s="79">
        <f>COUNTIF(I9:I19,"relevant")</f>
        <v>0</v>
      </c>
      <c r="AW10">
        <f t="shared" ref="AW10:AW19" si="0">IF(C10="",1,0)</f>
        <v>1</v>
      </c>
      <c r="AX10">
        <f>IF(I10="",1,0)</f>
        <v>1</v>
      </c>
      <c r="AY10" s="70" t="str">
        <f t="shared" ref="AY10:AY19" si="1">IF(AW10=0,"ja","nee")</f>
        <v>nee</v>
      </c>
      <c r="AZ10" s="70" t="str">
        <f>IF(AX10=0,"ja","nee")</f>
        <v>nee</v>
      </c>
      <c r="BA10" t="s">
        <v>105</v>
      </c>
      <c r="BB10">
        <f>COUNTIF(AY9:AZ19,"ja")</f>
        <v>0</v>
      </c>
    </row>
    <row r="11" spans="1:54" s="58" customFormat="1" ht="91.5" customHeight="1" x14ac:dyDescent="0.25">
      <c r="A11" s="220"/>
      <c r="B11" s="97" t="s">
        <v>232</v>
      </c>
      <c r="C11" s="126"/>
      <c r="D11" s="216" t="s">
        <v>233</v>
      </c>
      <c r="E11" s="217"/>
      <c r="F11" s="217"/>
      <c r="G11" s="217"/>
      <c r="H11" s="218"/>
      <c r="I11" s="127"/>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102">
        <f>COUNTIF(C21:C30,"relevant")</f>
        <v>0</v>
      </c>
      <c r="AV11" s="102">
        <f>COUNTIF(C21:C30,"niet relevant")</f>
        <v>0</v>
      </c>
      <c r="AW11" s="70">
        <f t="shared" si="0"/>
        <v>1</v>
      </c>
      <c r="AX11" s="70">
        <f>IF(I11="",1,0)</f>
        <v>1</v>
      </c>
      <c r="AY11" s="70" t="str">
        <f t="shared" si="1"/>
        <v>nee</v>
      </c>
      <c r="AZ11" s="70" t="str">
        <f>IF(AX11=0,"ja","nee")</f>
        <v>nee</v>
      </c>
      <c r="BA11" s="58" t="s">
        <v>106</v>
      </c>
      <c r="BB11" s="58">
        <f>COUNTIF(AY9:AZ19,"nee")</f>
        <v>15</v>
      </c>
    </row>
    <row r="12" spans="1:54" ht="48" customHeight="1" x14ac:dyDescent="0.25">
      <c r="A12" s="220"/>
      <c r="B12" s="121" t="s">
        <v>209</v>
      </c>
      <c r="C12" s="126"/>
      <c r="D12" s="216"/>
      <c r="E12" s="217"/>
      <c r="F12" s="217"/>
      <c r="G12" s="217"/>
      <c r="H12" s="218"/>
      <c r="I12" s="147"/>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102">
        <f>COUNTIF(I21:I30,"niet relevant")</f>
        <v>0</v>
      </c>
      <c r="AV12" s="102">
        <f>COUNTIF(I21:I30,"relevant")</f>
        <v>0</v>
      </c>
      <c r="AW12">
        <f t="shared" si="0"/>
        <v>1</v>
      </c>
      <c r="AY12" s="70" t="str">
        <f t="shared" si="1"/>
        <v>nee</v>
      </c>
      <c r="AZ12" s="70"/>
    </row>
    <row r="13" spans="1:54" ht="56.25" customHeight="1" x14ac:dyDescent="0.25">
      <c r="A13" s="220"/>
      <c r="B13" s="96" t="s">
        <v>210</v>
      </c>
      <c r="C13" s="126"/>
      <c r="D13" s="216" t="s">
        <v>211</v>
      </c>
      <c r="E13" s="217"/>
      <c r="F13" s="217"/>
      <c r="G13" s="217"/>
      <c r="H13" s="218"/>
      <c r="I13" s="127"/>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W13" s="70">
        <f t="shared" si="0"/>
        <v>1</v>
      </c>
      <c r="AX13" s="70">
        <f>IF(I13="",1,0)</f>
        <v>1</v>
      </c>
      <c r="AY13" s="70" t="str">
        <f t="shared" si="1"/>
        <v>nee</v>
      </c>
      <c r="AZ13" s="70" t="str">
        <f>IF(AX13=0,"ja","nee")</f>
        <v>nee</v>
      </c>
    </row>
    <row r="14" spans="1:54" ht="53.25" customHeight="1" x14ac:dyDescent="0.25">
      <c r="A14" s="220"/>
      <c r="B14" s="96" t="s">
        <v>178</v>
      </c>
      <c r="C14" s="126"/>
      <c r="D14" s="216"/>
      <c r="E14" s="217"/>
      <c r="F14" s="217"/>
      <c r="G14" s="217"/>
      <c r="H14" s="218"/>
      <c r="I14" s="147"/>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W14" s="70">
        <f t="shared" si="0"/>
        <v>1</v>
      </c>
      <c r="AY14" s="70" t="str">
        <f t="shared" si="1"/>
        <v>nee</v>
      </c>
      <c r="AZ14" s="70"/>
    </row>
    <row r="15" spans="1:54" ht="40.5" customHeight="1" x14ac:dyDescent="0.25">
      <c r="A15" s="220"/>
      <c r="B15" s="121" t="s">
        <v>208</v>
      </c>
      <c r="C15" s="126"/>
      <c r="D15" s="216"/>
      <c r="E15" s="217"/>
      <c r="F15" s="217"/>
      <c r="G15" s="217"/>
      <c r="H15" s="218"/>
      <c r="I15" s="147"/>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W15" s="70">
        <f t="shared" si="0"/>
        <v>1</v>
      </c>
      <c r="AY15" s="70" t="str">
        <f t="shared" si="1"/>
        <v>nee</v>
      </c>
      <c r="AZ15" s="70"/>
    </row>
    <row r="16" spans="1:54" ht="159" customHeight="1" x14ac:dyDescent="0.25">
      <c r="A16" s="220"/>
      <c r="B16" s="98" t="s">
        <v>219</v>
      </c>
      <c r="C16" s="126"/>
      <c r="D16" s="205" t="s">
        <v>234</v>
      </c>
      <c r="E16" s="205"/>
      <c r="F16" s="205"/>
      <c r="G16" s="205"/>
      <c r="H16" s="205"/>
      <c r="I16" s="127"/>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W16" s="70">
        <f t="shared" si="0"/>
        <v>1</v>
      </c>
      <c r="AX16" s="70">
        <f>IF(I16="",1,0)</f>
        <v>1</v>
      </c>
      <c r="AY16" s="70" t="str">
        <f t="shared" si="1"/>
        <v>nee</v>
      </c>
      <c r="AZ16" s="70" t="str">
        <f>IF(AX16=0,"ja","nee")</f>
        <v>nee</v>
      </c>
    </row>
    <row r="17" spans="1:61" ht="48.75" customHeight="1" x14ac:dyDescent="0.25">
      <c r="A17" s="220"/>
      <c r="B17" s="122" t="s">
        <v>230</v>
      </c>
      <c r="C17" s="126"/>
      <c r="D17" s="206"/>
      <c r="E17" s="206"/>
      <c r="F17" s="206"/>
      <c r="G17" s="206"/>
      <c r="H17" s="206"/>
      <c r="I17" s="147"/>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W17" s="70">
        <f t="shared" si="0"/>
        <v>1</v>
      </c>
      <c r="AY17" s="70" t="str">
        <f t="shared" si="1"/>
        <v>nee</v>
      </c>
      <c r="AZ17" s="70"/>
    </row>
    <row r="18" spans="1:61" ht="57.75" customHeight="1" x14ac:dyDescent="0.25">
      <c r="A18" s="220"/>
      <c r="B18" s="99" t="s">
        <v>235</v>
      </c>
      <c r="C18" s="126"/>
      <c r="D18" s="206"/>
      <c r="E18" s="206"/>
      <c r="F18" s="206"/>
      <c r="G18" s="206"/>
      <c r="H18" s="206"/>
      <c r="I18" s="147"/>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W18" s="70">
        <f t="shared" si="0"/>
        <v>1</v>
      </c>
      <c r="AY18" s="70" t="str">
        <f t="shared" si="1"/>
        <v>nee</v>
      </c>
      <c r="AZ18" s="70"/>
    </row>
    <row r="19" spans="1:61" ht="40.5" customHeight="1" x14ac:dyDescent="0.25">
      <c r="A19" s="220"/>
      <c r="B19" s="98" t="s">
        <v>236</v>
      </c>
      <c r="C19" s="126"/>
      <c r="D19" s="206"/>
      <c r="E19" s="206"/>
      <c r="F19" s="206"/>
      <c r="G19" s="206"/>
      <c r="H19" s="206"/>
      <c r="I19" s="147"/>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W19" s="70">
        <f t="shared" si="0"/>
        <v>1</v>
      </c>
      <c r="AY19" s="70" t="str">
        <f t="shared" si="1"/>
        <v>nee</v>
      </c>
      <c r="AZ19" s="70"/>
    </row>
    <row r="20" spans="1:61" s="70" customFormat="1" ht="19.5" customHeight="1" x14ac:dyDescent="0.25">
      <c r="A20" s="220"/>
      <c r="B20" s="101" t="s">
        <v>182</v>
      </c>
      <c r="C20" s="146"/>
      <c r="D20" s="172" t="s">
        <v>182</v>
      </c>
      <c r="E20" s="173"/>
      <c r="F20" s="173"/>
      <c r="G20" s="173"/>
      <c r="H20" s="174"/>
      <c r="I20" s="147"/>
      <c r="BA20" s="70" t="s">
        <v>122</v>
      </c>
      <c r="BD20" s="70" t="s">
        <v>123</v>
      </c>
      <c r="BG20" s="70" t="s">
        <v>124</v>
      </c>
      <c r="BI20" s="70" t="s">
        <v>125</v>
      </c>
    </row>
    <row r="21" spans="1:61" s="70" customFormat="1" ht="19.5" customHeight="1" x14ac:dyDescent="0.25">
      <c r="A21" s="220"/>
      <c r="B21" s="139"/>
      <c r="C21" s="126"/>
      <c r="D21" s="169"/>
      <c r="E21" s="170"/>
      <c r="F21" s="170"/>
      <c r="G21" s="170"/>
      <c r="H21" s="171"/>
      <c r="I21" s="127"/>
      <c r="AY21" s="70">
        <f t="shared" ref="AY21:AY52" si="2">IF(B21="",0,1)</f>
        <v>0</v>
      </c>
      <c r="BA21" s="70">
        <f>SUM(AY21:AY30)</f>
        <v>0</v>
      </c>
      <c r="BB21" s="70">
        <f t="shared" ref="BB21:BB30" si="3">IF(D21="",0,1)</f>
        <v>0</v>
      </c>
      <c r="BC21" s="70">
        <f>SUM(BB21:BB30)</f>
        <v>0</v>
      </c>
      <c r="BD21" s="70">
        <f>+BC21+BA21</f>
        <v>0</v>
      </c>
      <c r="BF21" s="70">
        <f t="shared" ref="BF21:BF30" si="4">IF(AY21=1,IF(C21="",1,0),0)</f>
        <v>0</v>
      </c>
      <c r="BG21" s="70">
        <f>SUM(BF21:BF30)</f>
        <v>0</v>
      </c>
      <c r="BH21" s="70">
        <f t="shared" ref="BH21:BH30" si="5">IF(BB21=1,IF(I21="",1,0),0)</f>
        <v>0</v>
      </c>
      <c r="BI21" s="70">
        <f>SUM(BH21:BH30)</f>
        <v>0</v>
      </c>
    </row>
    <row r="22" spans="1:61" s="70" customFormat="1" ht="19.5" customHeight="1" x14ac:dyDescent="0.25">
      <c r="A22" s="220"/>
      <c r="B22" s="139"/>
      <c r="C22" s="126"/>
      <c r="D22" s="169"/>
      <c r="E22" s="170"/>
      <c r="F22" s="170"/>
      <c r="G22" s="170"/>
      <c r="H22" s="171"/>
      <c r="I22" s="127"/>
      <c r="AY22" s="70">
        <f t="shared" si="2"/>
        <v>0</v>
      </c>
      <c r="BB22" s="70">
        <f t="shared" si="3"/>
        <v>0</v>
      </c>
      <c r="BF22" s="70">
        <f t="shared" si="4"/>
        <v>0</v>
      </c>
      <c r="BH22" s="70">
        <f t="shared" si="5"/>
        <v>0</v>
      </c>
    </row>
    <row r="23" spans="1:61" s="70" customFormat="1" ht="19.5" customHeight="1" x14ac:dyDescent="0.25">
      <c r="A23" s="220"/>
      <c r="B23" s="139"/>
      <c r="C23" s="126"/>
      <c r="D23" s="169"/>
      <c r="E23" s="170"/>
      <c r="F23" s="170"/>
      <c r="G23" s="170"/>
      <c r="H23" s="171"/>
      <c r="I23" s="127"/>
      <c r="AY23" s="70">
        <f t="shared" si="2"/>
        <v>0</v>
      </c>
      <c r="BB23" s="70">
        <f t="shared" si="3"/>
        <v>0</v>
      </c>
      <c r="BF23" s="70">
        <f t="shared" si="4"/>
        <v>0</v>
      </c>
      <c r="BH23" s="70">
        <f t="shared" si="5"/>
        <v>0</v>
      </c>
    </row>
    <row r="24" spans="1:61" s="70" customFormat="1" ht="19.5" customHeight="1" x14ac:dyDescent="0.25">
      <c r="A24" s="220"/>
      <c r="B24" s="139"/>
      <c r="C24" s="126"/>
      <c r="D24" s="169"/>
      <c r="E24" s="170"/>
      <c r="F24" s="170"/>
      <c r="G24" s="170"/>
      <c r="H24" s="171"/>
      <c r="I24" s="127"/>
      <c r="AY24" s="70">
        <f t="shared" si="2"/>
        <v>0</v>
      </c>
      <c r="BB24" s="70">
        <f t="shared" si="3"/>
        <v>0</v>
      </c>
      <c r="BF24" s="70">
        <f t="shared" si="4"/>
        <v>0</v>
      </c>
      <c r="BH24" s="70">
        <f t="shared" si="5"/>
        <v>0</v>
      </c>
    </row>
    <row r="25" spans="1:61" s="70" customFormat="1" ht="19.5" customHeight="1" x14ac:dyDescent="0.25">
      <c r="A25" s="220"/>
      <c r="B25" s="139"/>
      <c r="C25" s="126"/>
      <c r="D25" s="169"/>
      <c r="E25" s="170"/>
      <c r="F25" s="170"/>
      <c r="G25" s="170"/>
      <c r="H25" s="171"/>
      <c r="I25" s="127"/>
      <c r="AY25" s="70">
        <f t="shared" si="2"/>
        <v>0</v>
      </c>
      <c r="BB25" s="70">
        <f t="shared" si="3"/>
        <v>0</v>
      </c>
      <c r="BF25" s="70">
        <f t="shared" si="4"/>
        <v>0</v>
      </c>
      <c r="BH25" s="70">
        <f t="shared" si="5"/>
        <v>0</v>
      </c>
    </row>
    <row r="26" spans="1:61" s="70" customFormat="1" ht="19.5" customHeight="1" x14ac:dyDescent="0.25">
      <c r="A26" s="220"/>
      <c r="B26" s="139"/>
      <c r="C26" s="126"/>
      <c r="D26" s="169"/>
      <c r="E26" s="170"/>
      <c r="F26" s="170"/>
      <c r="G26" s="170"/>
      <c r="H26" s="171"/>
      <c r="I26" s="127"/>
      <c r="AY26" s="70">
        <f t="shared" si="2"/>
        <v>0</v>
      </c>
      <c r="BB26" s="70">
        <f t="shared" si="3"/>
        <v>0</v>
      </c>
      <c r="BF26" s="70">
        <f t="shared" si="4"/>
        <v>0</v>
      </c>
      <c r="BH26" s="70">
        <f t="shared" si="5"/>
        <v>0</v>
      </c>
    </row>
    <row r="27" spans="1:61" s="70" customFormat="1" ht="19.5" customHeight="1" x14ac:dyDescent="0.25">
      <c r="A27" s="220"/>
      <c r="B27" s="139"/>
      <c r="C27" s="126"/>
      <c r="D27" s="169"/>
      <c r="E27" s="170"/>
      <c r="F27" s="170"/>
      <c r="G27" s="170"/>
      <c r="H27" s="171"/>
      <c r="I27" s="127"/>
      <c r="AY27" s="70">
        <f t="shared" si="2"/>
        <v>0</v>
      </c>
      <c r="BB27" s="70">
        <f t="shared" si="3"/>
        <v>0</v>
      </c>
      <c r="BF27" s="70">
        <f t="shared" si="4"/>
        <v>0</v>
      </c>
      <c r="BH27" s="70">
        <f t="shared" si="5"/>
        <v>0</v>
      </c>
    </row>
    <row r="28" spans="1:61" s="70" customFormat="1" ht="19.5" customHeight="1" x14ac:dyDescent="0.25">
      <c r="A28" s="220"/>
      <c r="B28" s="139"/>
      <c r="C28" s="126"/>
      <c r="D28" s="169"/>
      <c r="E28" s="170"/>
      <c r="F28" s="170"/>
      <c r="G28" s="170"/>
      <c r="H28" s="171"/>
      <c r="I28" s="127"/>
      <c r="AY28" s="70">
        <f t="shared" si="2"/>
        <v>0</v>
      </c>
      <c r="BB28" s="70">
        <f t="shared" si="3"/>
        <v>0</v>
      </c>
      <c r="BF28" s="70">
        <f t="shared" si="4"/>
        <v>0</v>
      </c>
      <c r="BH28" s="70">
        <f t="shared" si="5"/>
        <v>0</v>
      </c>
    </row>
    <row r="29" spans="1:61" s="70" customFormat="1" ht="19.5" customHeight="1" x14ac:dyDescent="0.25">
      <c r="A29" s="220"/>
      <c r="B29" s="139"/>
      <c r="C29" s="126"/>
      <c r="D29" s="169"/>
      <c r="E29" s="170"/>
      <c r="F29" s="170"/>
      <c r="G29" s="170"/>
      <c r="H29" s="171"/>
      <c r="I29" s="127"/>
      <c r="AY29" s="70">
        <f t="shared" si="2"/>
        <v>0</v>
      </c>
      <c r="BB29" s="70">
        <f t="shared" si="3"/>
        <v>0</v>
      </c>
      <c r="BF29" s="70">
        <f t="shared" si="4"/>
        <v>0</v>
      </c>
      <c r="BH29" s="70">
        <f t="shared" si="5"/>
        <v>0</v>
      </c>
    </row>
    <row r="30" spans="1:61" s="58" customFormat="1" ht="19.5" customHeight="1" x14ac:dyDescent="0.25">
      <c r="A30" s="221"/>
      <c r="B30" s="139"/>
      <c r="C30" s="128"/>
      <c r="D30" s="169"/>
      <c r="E30" s="170"/>
      <c r="F30" s="170"/>
      <c r="G30" s="170"/>
      <c r="H30" s="171"/>
      <c r="I30" s="127"/>
      <c r="J30"/>
      <c r="K3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Y30" s="70">
        <f t="shared" si="2"/>
        <v>0</v>
      </c>
      <c r="BB30" s="70">
        <f t="shared" si="3"/>
        <v>0</v>
      </c>
      <c r="BF30" s="70">
        <f t="shared" si="4"/>
        <v>0</v>
      </c>
      <c r="BH30" s="70">
        <f t="shared" si="5"/>
        <v>0</v>
      </c>
    </row>
    <row r="31" spans="1:61" s="58" customFormat="1" hidden="1" x14ac:dyDescent="0.25">
      <c r="A31" s="59"/>
      <c r="B31" s="60"/>
      <c r="C31" s="60"/>
      <c r="D31" s="61"/>
      <c r="E31" s="61"/>
      <c r="F31" s="61"/>
      <c r="G31" s="61"/>
      <c r="H31" s="61"/>
      <c r="I31" s="48"/>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Y31" s="70">
        <f t="shared" si="2"/>
        <v>0</v>
      </c>
    </row>
    <row r="32" spans="1:61" s="70" customFormat="1" ht="21" hidden="1" customHeight="1" x14ac:dyDescent="0.25">
      <c r="A32" s="200" t="s">
        <v>89</v>
      </c>
      <c r="B32" s="199" t="s">
        <v>95</v>
      </c>
      <c r="C32" s="199"/>
      <c r="D32" s="199"/>
      <c r="E32" s="199"/>
      <c r="F32" s="199"/>
      <c r="G32" s="199"/>
      <c r="H32" s="199"/>
      <c r="I32" s="199"/>
      <c r="AY32" s="70">
        <f t="shared" si="2"/>
        <v>1</v>
      </c>
    </row>
    <row r="33" spans="1:51" s="58" customFormat="1" ht="18.75" hidden="1" x14ac:dyDescent="0.25">
      <c r="A33" s="200"/>
      <c r="B33" s="64" t="s">
        <v>89</v>
      </c>
      <c r="C33" s="210" t="s">
        <v>90</v>
      </c>
      <c r="D33" s="211"/>
      <c r="E33" s="211"/>
      <c r="F33" s="211"/>
      <c r="G33" s="211"/>
      <c r="H33" s="211"/>
      <c r="I33" s="212"/>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Y33" s="70">
        <f t="shared" si="2"/>
        <v>1</v>
      </c>
    </row>
    <row r="34" spans="1:51" s="58" customFormat="1" ht="15" hidden="1" customHeight="1" x14ac:dyDescent="0.25">
      <c r="A34" s="200"/>
      <c r="B34" s="65" t="s">
        <v>79</v>
      </c>
      <c r="C34" s="207"/>
      <c r="D34" s="208"/>
      <c r="E34" s="208"/>
      <c r="F34" s="208"/>
      <c r="G34" s="208"/>
      <c r="H34" s="208"/>
      <c r="I34" s="209"/>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Y34" s="70">
        <f t="shared" si="2"/>
        <v>1</v>
      </c>
    </row>
    <row r="35" spans="1:51" s="58" customFormat="1" hidden="1" x14ac:dyDescent="0.25">
      <c r="A35" s="200"/>
      <c r="B35" s="62" t="s">
        <v>78</v>
      </c>
      <c r="C35" s="207"/>
      <c r="D35" s="208"/>
      <c r="E35" s="208"/>
      <c r="F35" s="208"/>
      <c r="G35" s="208"/>
      <c r="H35" s="208"/>
      <c r="I35" s="209"/>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Y35" s="70">
        <f t="shared" si="2"/>
        <v>1</v>
      </c>
    </row>
    <row r="36" spans="1:51" s="58" customFormat="1" hidden="1" x14ac:dyDescent="0.25">
      <c r="A36" s="200"/>
      <c r="B36" s="62" t="s">
        <v>80</v>
      </c>
      <c r="C36" s="207"/>
      <c r="D36" s="208"/>
      <c r="E36" s="208"/>
      <c r="F36" s="208"/>
      <c r="G36" s="208"/>
      <c r="H36" s="208"/>
      <c r="I36" s="209"/>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Y36" s="70">
        <f t="shared" si="2"/>
        <v>1</v>
      </c>
    </row>
    <row r="37" spans="1:51" s="58" customFormat="1" hidden="1" x14ac:dyDescent="0.25">
      <c r="A37" s="200"/>
      <c r="B37" s="62" t="s">
        <v>81</v>
      </c>
      <c r="C37" s="207"/>
      <c r="D37" s="208"/>
      <c r="E37" s="208"/>
      <c r="F37" s="208"/>
      <c r="G37" s="208"/>
      <c r="H37" s="208"/>
      <c r="I37" s="209"/>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Y37" s="70">
        <f t="shared" si="2"/>
        <v>1</v>
      </c>
    </row>
    <row r="38" spans="1:51" s="58" customFormat="1" hidden="1" x14ac:dyDescent="0.25">
      <c r="A38" s="200"/>
      <c r="B38" s="62" t="s">
        <v>91</v>
      </c>
      <c r="C38" s="207"/>
      <c r="D38" s="208"/>
      <c r="E38" s="208"/>
      <c r="F38" s="208"/>
      <c r="G38" s="208"/>
      <c r="H38" s="208"/>
      <c r="I38" s="209"/>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Y38" s="70">
        <f t="shared" si="2"/>
        <v>1</v>
      </c>
    </row>
    <row r="39" spans="1:51" s="58" customFormat="1" ht="45" hidden="1" x14ac:dyDescent="0.25">
      <c r="A39" s="200"/>
      <c r="B39" s="62" t="s">
        <v>92</v>
      </c>
      <c r="C39" s="207"/>
      <c r="D39" s="208"/>
      <c r="E39" s="208"/>
      <c r="F39" s="208"/>
      <c r="G39" s="208"/>
      <c r="H39" s="208"/>
      <c r="I39" s="209"/>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Y39" s="70">
        <f t="shared" si="2"/>
        <v>1</v>
      </c>
    </row>
    <row r="40" spans="1:51" s="58" customFormat="1" ht="60" hidden="1" x14ac:dyDescent="0.25">
      <c r="A40" s="200"/>
      <c r="B40" s="62" t="s">
        <v>93</v>
      </c>
      <c r="C40" s="207"/>
      <c r="D40" s="208"/>
      <c r="E40" s="208"/>
      <c r="F40" s="208"/>
      <c r="G40" s="208"/>
      <c r="H40" s="208"/>
      <c r="I40" s="209"/>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Y40" s="70">
        <f t="shared" si="2"/>
        <v>1</v>
      </c>
    </row>
    <row r="41" spans="1:51" s="63" customFormat="1" ht="30" hidden="1" x14ac:dyDescent="0.25">
      <c r="A41" s="200"/>
      <c r="B41" s="62" t="s">
        <v>94</v>
      </c>
      <c r="C41" s="71"/>
      <c r="D41" s="72"/>
      <c r="E41" s="72"/>
      <c r="F41" s="72"/>
      <c r="G41" s="72"/>
      <c r="H41" s="72"/>
      <c r="I41" s="73"/>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Y41" s="70">
        <f t="shared" si="2"/>
        <v>1</v>
      </c>
    </row>
    <row r="42" spans="1:51" s="58" customFormat="1" hidden="1" x14ac:dyDescent="0.25">
      <c r="A42" s="200"/>
      <c r="B42" s="62" t="s">
        <v>88</v>
      </c>
      <c r="C42" s="207"/>
      <c r="D42" s="208"/>
      <c r="E42" s="208"/>
      <c r="F42" s="208"/>
      <c r="G42" s="208"/>
      <c r="H42" s="208"/>
      <c r="I42" s="209"/>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Y42" s="70">
        <f t="shared" si="2"/>
        <v>1</v>
      </c>
    </row>
    <row r="43" spans="1:51" s="58" customFormat="1" hidden="1" x14ac:dyDescent="0.25">
      <c r="A43" s="200"/>
      <c r="B43" s="66" t="s">
        <v>82</v>
      </c>
      <c r="C43" s="207"/>
      <c r="D43" s="208"/>
      <c r="E43" s="208"/>
      <c r="F43" s="208"/>
      <c r="G43" s="208"/>
      <c r="H43" s="208"/>
      <c r="I43" s="209"/>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Y43" s="70">
        <f t="shared" si="2"/>
        <v>1</v>
      </c>
    </row>
    <row r="44" spans="1:51" s="63" customFormat="1" hidden="1" x14ac:dyDescent="0.25">
      <c r="A44" s="200"/>
      <c r="B44" s="62" t="s">
        <v>83</v>
      </c>
      <c r="C44" s="71"/>
      <c r="D44" s="72"/>
      <c r="E44" s="72"/>
      <c r="F44" s="72"/>
      <c r="G44" s="72"/>
      <c r="H44" s="72"/>
      <c r="I44" s="73"/>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Y44" s="70">
        <f t="shared" si="2"/>
        <v>1</v>
      </c>
    </row>
    <row r="45" spans="1:51" s="63" customFormat="1" hidden="1" x14ac:dyDescent="0.25">
      <c r="A45" s="200"/>
      <c r="B45" s="62" t="s">
        <v>84</v>
      </c>
      <c r="C45" s="71"/>
      <c r="D45" s="72"/>
      <c r="E45" s="72"/>
      <c r="F45" s="72"/>
      <c r="G45" s="72"/>
      <c r="H45" s="72"/>
      <c r="I45" s="73"/>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Y45" s="70">
        <f t="shared" si="2"/>
        <v>1</v>
      </c>
    </row>
    <row r="46" spans="1:51" s="63" customFormat="1" hidden="1" x14ac:dyDescent="0.25">
      <c r="A46" s="200"/>
      <c r="B46" s="62" t="s">
        <v>85</v>
      </c>
      <c r="C46" s="71"/>
      <c r="D46" s="72"/>
      <c r="E46" s="72"/>
      <c r="F46" s="72"/>
      <c r="G46" s="72"/>
      <c r="H46" s="72"/>
      <c r="I46" s="73"/>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Y46" s="70">
        <f t="shared" si="2"/>
        <v>1</v>
      </c>
    </row>
    <row r="47" spans="1:51" s="63" customFormat="1" hidden="1" x14ac:dyDescent="0.25">
      <c r="A47" s="200"/>
      <c r="B47" s="62" t="s">
        <v>96</v>
      </c>
      <c r="C47" s="71"/>
      <c r="D47" s="72"/>
      <c r="E47" s="72"/>
      <c r="F47" s="72"/>
      <c r="G47" s="72"/>
      <c r="H47" s="72"/>
      <c r="I47" s="73"/>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Y47" s="70">
        <f t="shared" si="2"/>
        <v>1</v>
      </c>
    </row>
    <row r="48" spans="1:51" s="63" customFormat="1" ht="45" hidden="1" x14ac:dyDescent="0.25">
      <c r="A48" s="200"/>
      <c r="B48" s="62" t="s">
        <v>97</v>
      </c>
      <c r="C48" s="71"/>
      <c r="D48" s="72"/>
      <c r="E48" s="72"/>
      <c r="F48" s="72"/>
      <c r="G48" s="72"/>
      <c r="H48" s="72"/>
      <c r="I48" s="73"/>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Y48" s="70">
        <f t="shared" si="2"/>
        <v>1</v>
      </c>
    </row>
    <row r="49" spans="1:55" s="63" customFormat="1" ht="60" hidden="1" x14ac:dyDescent="0.25">
      <c r="A49" s="200"/>
      <c r="B49" s="62" t="s">
        <v>98</v>
      </c>
      <c r="C49" s="71"/>
      <c r="D49" s="72"/>
      <c r="E49" s="72"/>
      <c r="F49" s="72"/>
      <c r="G49" s="72"/>
      <c r="H49" s="72"/>
      <c r="I49" s="73"/>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Y49" s="70">
        <f t="shared" si="2"/>
        <v>1</v>
      </c>
    </row>
    <row r="50" spans="1:55" s="58" customFormat="1" ht="30" hidden="1" x14ac:dyDescent="0.25">
      <c r="A50" s="200"/>
      <c r="B50" s="62" t="s">
        <v>99</v>
      </c>
      <c r="C50" s="207"/>
      <c r="D50" s="208"/>
      <c r="E50" s="208"/>
      <c r="F50" s="208"/>
      <c r="G50" s="208"/>
      <c r="H50" s="208"/>
      <c r="I50" s="209"/>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Y50" s="70">
        <f t="shared" si="2"/>
        <v>1</v>
      </c>
    </row>
    <row r="51" spans="1:55" s="63" customFormat="1" hidden="1" x14ac:dyDescent="0.25">
      <c r="A51" s="200"/>
      <c r="B51" s="67" t="s">
        <v>86</v>
      </c>
      <c r="C51" s="71"/>
      <c r="D51" s="72"/>
      <c r="E51" s="72"/>
      <c r="F51" s="72"/>
      <c r="G51" s="72"/>
      <c r="H51" s="72"/>
      <c r="I51" s="73"/>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Y51" s="70">
        <f t="shared" si="2"/>
        <v>1</v>
      </c>
    </row>
    <row r="52" spans="1:55" s="58" customFormat="1" hidden="1" x14ac:dyDescent="0.25">
      <c r="A52" s="201"/>
      <c r="B52" s="51" t="s">
        <v>87</v>
      </c>
      <c r="C52" s="207"/>
      <c r="D52" s="208"/>
      <c r="E52" s="208"/>
      <c r="F52" s="208"/>
      <c r="G52" s="208"/>
      <c r="H52" s="208"/>
      <c r="I52" s="209"/>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Y52" s="70">
        <f t="shared" si="2"/>
        <v>1</v>
      </c>
    </row>
    <row r="53" spans="1:55" s="70" customFormat="1" x14ac:dyDescent="0.25">
      <c r="B53" s="52"/>
      <c r="C53" s="53"/>
      <c r="D53" s="54"/>
      <c r="E53" s="54"/>
      <c r="F53" s="54"/>
      <c r="G53" s="55"/>
    </row>
    <row r="54" spans="1:55" s="63" customFormat="1" ht="41.25" customHeight="1" x14ac:dyDescent="0.25">
      <c r="A54" s="225" t="s">
        <v>172</v>
      </c>
      <c r="B54" s="202" t="s">
        <v>166</v>
      </c>
      <c r="C54" s="203"/>
      <c r="D54" s="203"/>
      <c r="E54" s="203"/>
      <c r="F54" s="203"/>
      <c r="G54" s="203"/>
      <c r="H54" s="203"/>
      <c r="I54" s="204"/>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row>
    <row r="55" spans="1:55" ht="39.75" customHeight="1" x14ac:dyDescent="0.25">
      <c r="A55" s="226"/>
      <c r="B55" s="94" t="s">
        <v>168</v>
      </c>
      <c r="C55" s="181" t="s">
        <v>167</v>
      </c>
      <c r="D55" s="182"/>
      <c r="E55" s="183"/>
      <c r="F55" s="181" t="s">
        <v>173</v>
      </c>
      <c r="G55" s="182"/>
      <c r="H55" s="182"/>
      <c r="I55" s="183"/>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t="s">
        <v>111</v>
      </c>
      <c r="AV55" t="s">
        <v>108</v>
      </c>
      <c r="AW55" t="s">
        <v>109</v>
      </c>
      <c r="AX55" t="s">
        <v>110</v>
      </c>
      <c r="AY55" s="70" t="s">
        <v>113</v>
      </c>
      <c r="AZ55" t="s">
        <v>112</v>
      </c>
      <c r="BB55" t="s">
        <v>114</v>
      </c>
      <c r="BC55">
        <f>COUNTIF(AZ56:AZ75,"oui")</f>
        <v>0</v>
      </c>
    </row>
    <row r="56" spans="1:55" ht="21" x14ac:dyDescent="0.25">
      <c r="A56" s="226"/>
      <c r="B56" s="129"/>
      <c r="C56" s="162"/>
      <c r="D56" s="163"/>
      <c r="E56" s="164"/>
      <c r="F56" s="165"/>
      <c r="G56" s="166"/>
      <c r="H56" s="166"/>
      <c r="I56" s="167"/>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f t="shared" ref="AU56:AU75" si="6">IF(B56="",0,1)</f>
        <v>0</v>
      </c>
      <c r="AV56">
        <f>IF(AU56=1,IF(C56="laag risico",1,0),0)</f>
        <v>0</v>
      </c>
      <c r="AW56">
        <f>IF(AU56=1,IF(C56="standaard risico",1,0),0)</f>
        <v>0</v>
      </c>
      <c r="AX56">
        <f>IF(AU56=1,IF(C56="hoog risico",1,0),0)</f>
        <v>0</v>
      </c>
      <c r="AY56" s="70">
        <f t="shared" ref="AY56:AY75" si="7">IF(AU56=1,IF(C56="",1,0),0)</f>
        <v>0</v>
      </c>
      <c r="AZ56" s="79">
        <f t="shared" ref="AZ56:AZ75" si="8">IF(AU56=1,IF(F56="","NON","OUI"),0)</f>
        <v>0</v>
      </c>
      <c r="BB56" t="s">
        <v>115</v>
      </c>
      <c r="BC56">
        <f>COUNTIF(AZ56:AZ75,"non")</f>
        <v>0</v>
      </c>
    </row>
    <row r="57" spans="1:55" s="70" customFormat="1" ht="21" x14ac:dyDescent="0.25">
      <c r="A57" s="226"/>
      <c r="B57" s="129"/>
      <c r="C57" s="162"/>
      <c r="D57" s="163"/>
      <c r="E57" s="164"/>
      <c r="F57" s="165"/>
      <c r="G57" s="166"/>
      <c r="H57" s="166"/>
      <c r="I57" s="167"/>
      <c r="AU57" s="70">
        <f t="shared" si="6"/>
        <v>0</v>
      </c>
      <c r="AV57" s="70">
        <f t="shared" ref="AV57:AV75" si="9">IF(AU57=1,IF(C57="laag risico",1,0),0)</f>
        <v>0</v>
      </c>
      <c r="AW57" s="70">
        <f t="shared" ref="AW57:AW75" si="10">IF(AU57=1,IF(C57="standaard risico",1,0),0)</f>
        <v>0</v>
      </c>
      <c r="AX57" s="70">
        <f t="shared" ref="AX57:AX75" si="11">IF(AU57=1,IF(C57="hoog risico",1,0),0)</f>
        <v>0</v>
      </c>
      <c r="AY57" s="70">
        <f t="shared" si="7"/>
        <v>0</v>
      </c>
      <c r="AZ57" s="102">
        <f t="shared" si="8"/>
        <v>0</v>
      </c>
    </row>
    <row r="58" spans="1:55" s="70" customFormat="1" ht="21" x14ac:dyDescent="0.25">
      <c r="A58" s="226"/>
      <c r="B58" s="129"/>
      <c r="C58" s="162"/>
      <c r="D58" s="163"/>
      <c r="E58" s="164"/>
      <c r="F58" s="165"/>
      <c r="G58" s="166"/>
      <c r="H58" s="166"/>
      <c r="I58" s="167"/>
      <c r="AU58" s="70">
        <f t="shared" si="6"/>
        <v>0</v>
      </c>
      <c r="AV58" s="70">
        <f t="shared" si="9"/>
        <v>0</v>
      </c>
      <c r="AW58" s="70">
        <f t="shared" si="10"/>
        <v>0</v>
      </c>
      <c r="AX58" s="70">
        <f t="shared" si="11"/>
        <v>0</v>
      </c>
      <c r="AY58" s="70">
        <f t="shared" si="7"/>
        <v>0</v>
      </c>
      <c r="AZ58" s="102">
        <f t="shared" si="8"/>
        <v>0</v>
      </c>
    </row>
    <row r="59" spans="1:55" s="70" customFormat="1" ht="21" x14ac:dyDescent="0.25">
      <c r="A59" s="226"/>
      <c r="B59" s="129"/>
      <c r="C59" s="162"/>
      <c r="D59" s="163"/>
      <c r="E59" s="164"/>
      <c r="F59" s="165"/>
      <c r="G59" s="166"/>
      <c r="H59" s="166"/>
      <c r="I59" s="167"/>
      <c r="AU59" s="70">
        <f t="shared" si="6"/>
        <v>0</v>
      </c>
      <c r="AV59" s="70">
        <f t="shared" si="9"/>
        <v>0</v>
      </c>
      <c r="AW59" s="70">
        <f t="shared" si="10"/>
        <v>0</v>
      </c>
      <c r="AX59" s="70">
        <f t="shared" si="11"/>
        <v>0</v>
      </c>
      <c r="AY59" s="70">
        <f t="shared" si="7"/>
        <v>0</v>
      </c>
      <c r="AZ59" s="102">
        <f t="shared" si="8"/>
        <v>0</v>
      </c>
    </row>
    <row r="60" spans="1:55" s="70" customFormat="1" ht="21" x14ac:dyDescent="0.25">
      <c r="A60" s="226"/>
      <c r="B60" s="129"/>
      <c r="C60" s="162"/>
      <c r="D60" s="163"/>
      <c r="E60" s="164"/>
      <c r="F60" s="165"/>
      <c r="G60" s="166"/>
      <c r="H60" s="166"/>
      <c r="I60" s="167"/>
      <c r="AU60" s="70">
        <f t="shared" si="6"/>
        <v>0</v>
      </c>
      <c r="AV60" s="70">
        <f t="shared" si="9"/>
        <v>0</v>
      </c>
      <c r="AW60" s="70">
        <f t="shared" si="10"/>
        <v>0</v>
      </c>
      <c r="AX60" s="70">
        <f t="shared" si="11"/>
        <v>0</v>
      </c>
      <c r="AY60" s="70">
        <f t="shared" si="7"/>
        <v>0</v>
      </c>
      <c r="AZ60" s="102">
        <f t="shared" si="8"/>
        <v>0</v>
      </c>
    </row>
    <row r="61" spans="1:55" s="70" customFormat="1" ht="21" x14ac:dyDescent="0.25">
      <c r="A61" s="226"/>
      <c r="B61" s="129"/>
      <c r="C61" s="162"/>
      <c r="D61" s="163"/>
      <c r="E61" s="164"/>
      <c r="F61" s="165"/>
      <c r="G61" s="166"/>
      <c r="H61" s="166"/>
      <c r="I61" s="167"/>
      <c r="AU61" s="70">
        <f t="shared" si="6"/>
        <v>0</v>
      </c>
      <c r="AV61" s="70">
        <f t="shared" si="9"/>
        <v>0</v>
      </c>
      <c r="AW61" s="70">
        <f t="shared" si="10"/>
        <v>0</v>
      </c>
      <c r="AX61" s="70">
        <f t="shared" si="11"/>
        <v>0</v>
      </c>
      <c r="AY61" s="70">
        <f t="shared" si="7"/>
        <v>0</v>
      </c>
      <c r="AZ61" s="102">
        <f t="shared" si="8"/>
        <v>0</v>
      </c>
    </row>
    <row r="62" spans="1:55" s="70" customFormat="1" ht="21" x14ac:dyDescent="0.25">
      <c r="A62" s="226"/>
      <c r="B62" s="129"/>
      <c r="C62" s="162"/>
      <c r="D62" s="163"/>
      <c r="E62" s="164"/>
      <c r="F62" s="165"/>
      <c r="G62" s="166"/>
      <c r="H62" s="166"/>
      <c r="I62" s="167"/>
      <c r="AU62" s="70">
        <f t="shared" si="6"/>
        <v>0</v>
      </c>
      <c r="AV62" s="70">
        <f t="shared" si="9"/>
        <v>0</v>
      </c>
      <c r="AW62" s="70">
        <f t="shared" si="10"/>
        <v>0</v>
      </c>
      <c r="AX62" s="70">
        <f t="shared" si="11"/>
        <v>0</v>
      </c>
      <c r="AY62" s="70">
        <f t="shared" si="7"/>
        <v>0</v>
      </c>
      <c r="AZ62" s="102">
        <f t="shared" si="8"/>
        <v>0</v>
      </c>
    </row>
    <row r="63" spans="1:55" s="70" customFormat="1" ht="21" x14ac:dyDescent="0.25">
      <c r="A63" s="226"/>
      <c r="B63" s="129"/>
      <c r="C63" s="162"/>
      <c r="D63" s="163"/>
      <c r="E63" s="164"/>
      <c r="F63" s="165"/>
      <c r="G63" s="166"/>
      <c r="H63" s="166"/>
      <c r="I63" s="167"/>
      <c r="AU63" s="70">
        <f t="shared" si="6"/>
        <v>0</v>
      </c>
      <c r="AV63" s="70">
        <f t="shared" si="9"/>
        <v>0</v>
      </c>
      <c r="AW63" s="70">
        <f t="shared" si="10"/>
        <v>0</v>
      </c>
      <c r="AX63" s="70">
        <f t="shared" si="11"/>
        <v>0</v>
      </c>
      <c r="AY63" s="70">
        <f t="shared" si="7"/>
        <v>0</v>
      </c>
      <c r="AZ63" s="102">
        <f t="shared" si="8"/>
        <v>0</v>
      </c>
    </row>
    <row r="64" spans="1:55" s="70" customFormat="1" ht="21" x14ac:dyDescent="0.25">
      <c r="A64" s="226"/>
      <c r="B64" s="129"/>
      <c r="C64" s="162"/>
      <c r="D64" s="163"/>
      <c r="E64" s="164"/>
      <c r="F64" s="165"/>
      <c r="G64" s="166"/>
      <c r="H64" s="166"/>
      <c r="I64" s="167"/>
      <c r="AU64" s="70">
        <f t="shared" si="6"/>
        <v>0</v>
      </c>
      <c r="AV64" s="70">
        <f t="shared" si="9"/>
        <v>0</v>
      </c>
      <c r="AW64" s="70">
        <f t="shared" si="10"/>
        <v>0</v>
      </c>
      <c r="AX64" s="70">
        <f t="shared" si="11"/>
        <v>0</v>
      </c>
      <c r="AY64" s="70">
        <f t="shared" si="7"/>
        <v>0</v>
      </c>
      <c r="AZ64" s="102">
        <f t="shared" si="8"/>
        <v>0</v>
      </c>
    </row>
    <row r="65" spans="1:56" s="70" customFormat="1" ht="21" x14ac:dyDescent="0.25">
      <c r="A65" s="226"/>
      <c r="B65" s="129"/>
      <c r="C65" s="162"/>
      <c r="D65" s="163"/>
      <c r="E65" s="164"/>
      <c r="F65" s="165"/>
      <c r="G65" s="166"/>
      <c r="H65" s="166"/>
      <c r="I65" s="167"/>
      <c r="AU65" s="70">
        <f t="shared" si="6"/>
        <v>0</v>
      </c>
      <c r="AV65" s="70">
        <f t="shared" si="9"/>
        <v>0</v>
      </c>
      <c r="AW65" s="70">
        <f t="shared" si="10"/>
        <v>0</v>
      </c>
      <c r="AX65" s="70">
        <f t="shared" si="11"/>
        <v>0</v>
      </c>
      <c r="AY65" s="70">
        <f t="shared" si="7"/>
        <v>0</v>
      </c>
      <c r="AZ65" s="102">
        <f t="shared" si="8"/>
        <v>0</v>
      </c>
    </row>
    <row r="66" spans="1:56" s="70" customFormat="1" ht="21" x14ac:dyDescent="0.25">
      <c r="A66" s="226"/>
      <c r="B66" s="129"/>
      <c r="C66" s="162"/>
      <c r="D66" s="163"/>
      <c r="E66" s="164"/>
      <c r="F66" s="165"/>
      <c r="G66" s="166"/>
      <c r="H66" s="166"/>
      <c r="I66" s="167"/>
      <c r="AU66" s="70">
        <f t="shared" si="6"/>
        <v>0</v>
      </c>
      <c r="AV66" s="70">
        <f t="shared" si="9"/>
        <v>0</v>
      </c>
      <c r="AW66" s="70">
        <f t="shared" si="10"/>
        <v>0</v>
      </c>
      <c r="AX66" s="70">
        <f t="shared" si="11"/>
        <v>0</v>
      </c>
      <c r="AY66" s="70">
        <f t="shared" si="7"/>
        <v>0</v>
      </c>
      <c r="AZ66" s="102">
        <f t="shared" si="8"/>
        <v>0</v>
      </c>
    </row>
    <row r="67" spans="1:56" s="70" customFormat="1" ht="21" x14ac:dyDescent="0.25">
      <c r="A67" s="226"/>
      <c r="B67" s="129"/>
      <c r="C67" s="162"/>
      <c r="D67" s="163"/>
      <c r="E67" s="164"/>
      <c r="F67" s="165"/>
      <c r="G67" s="166"/>
      <c r="H67" s="166"/>
      <c r="I67" s="167"/>
      <c r="AU67" s="70">
        <f t="shared" si="6"/>
        <v>0</v>
      </c>
      <c r="AV67" s="70">
        <f t="shared" si="9"/>
        <v>0</v>
      </c>
      <c r="AW67" s="70">
        <f t="shared" si="10"/>
        <v>0</v>
      </c>
      <c r="AX67" s="70">
        <f t="shared" si="11"/>
        <v>0</v>
      </c>
      <c r="AY67" s="70">
        <f t="shared" si="7"/>
        <v>0</v>
      </c>
      <c r="AZ67" s="102">
        <f t="shared" si="8"/>
        <v>0</v>
      </c>
    </row>
    <row r="68" spans="1:56" s="70" customFormat="1" ht="21" x14ac:dyDescent="0.25">
      <c r="A68" s="226"/>
      <c r="B68" s="129"/>
      <c r="C68" s="162"/>
      <c r="D68" s="163"/>
      <c r="E68" s="164"/>
      <c r="F68" s="165"/>
      <c r="G68" s="166"/>
      <c r="H68" s="166"/>
      <c r="I68" s="167"/>
      <c r="AU68" s="70">
        <f t="shared" si="6"/>
        <v>0</v>
      </c>
      <c r="AV68" s="70">
        <f t="shared" si="9"/>
        <v>0</v>
      </c>
      <c r="AW68" s="70">
        <f t="shared" si="10"/>
        <v>0</v>
      </c>
      <c r="AX68" s="70">
        <f t="shared" si="11"/>
        <v>0</v>
      </c>
      <c r="AY68" s="70">
        <f t="shared" si="7"/>
        <v>0</v>
      </c>
      <c r="AZ68" s="102">
        <f t="shared" si="8"/>
        <v>0</v>
      </c>
    </row>
    <row r="69" spans="1:56" s="70" customFormat="1" ht="21" x14ac:dyDescent="0.25">
      <c r="A69" s="226"/>
      <c r="B69" s="129"/>
      <c r="C69" s="162"/>
      <c r="D69" s="163"/>
      <c r="E69" s="164"/>
      <c r="F69" s="165"/>
      <c r="G69" s="166"/>
      <c r="H69" s="166"/>
      <c r="I69" s="167"/>
      <c r="AU69" s="70">
        <f t="shared" si="6"/>
        <v>0</v>
      </c>
      <c r="AV69" s="70">
        <f t="shared" si="9"/>
        <v>0</v>
      </c>
      <c r="AW69" s="70">
        <f t="shared" si="10"/>
        <v>0</v>
      </c>
      <c r="AX69" s="70">
        <f t="shared" si="11"/>
        <v>0</v>
      </c>
      <c r="AY69" s="70">
        <f t="shared" si="7"/>
        <v>0</v>
      </c>
      <c r="AZ69" s="102">
        <f t="shared" si="8"/>
        <v>0</v>
      </c>
    </row>
    <row r="70" spans="1:56" s="70" customFormat="1" ht="21" x14ac:dyDescent="0.25">
      <c r="A70" s="226"/>
      <c r="B70" s="129"/>
      <c r="C70" s="162"/>
      <c r="D70" s="163"/>
      <c r="E70" s="164"/>
      <c r="F70" s="165"/>
      <c r="G70" s="166"/>
      <c r="H70" s="166"/>
      <c r="I70" s="167"/>
      <c r="AU70" s="70">
        <f t="shared" si="6"/>
        <v>0</v>
      </c>
      <c r="AV70" s="70">
        <f t="shared" si="9"/>
        <v>0</v>
      </c>
      <c r="AW70" s="70">
        <f t="shared" si="10"/>
        <v>0</v>
      </c>
      <c r="AX70" s="70">
        <f t="shared" si="11"/>
        <v>0</v>
      </c>
      <c r="AY70" s="70">
        <f t="shared" si="7"/>
        <v>0</v>
      </c>
      <c r="AZ70" s="102">
        <f t="shared" si="8"/>
        <v>0</v>
      </c>
    </row>
    <row r="71" spans="1:56" s="57" customFormat="1" ht="21" x14ac:dyDescent="0.25">
      <c r="A71" s="226"/>
      <c r="B71" s="129"/>
      <c r="C71" s="162"/>
      <c r="D71" s="163"/>
      <c r="E71" s="164"/>
      <c r="F71" s="165"/>
      <c r="G71" s="166"/>
      <c r="H71" s="166"/>
      <c r="I71" s="167"/>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f t="shared" si="6"/>
        <v>0</v>
      </c>
      <c r="AV71" s="70">
        <f t="shared" si="9"/>
        <v>0</v>
      </c>
      <c r="AW71" s="70">
        <f t="shared" si="10"/>
        <v>0</v>
      </c>
      <c r="AX71" s="70">
        <f t="shared" si="11"/>
        <v>0</v>
      </c>
      <c r="AY71" s="70">
        <f t="shared" si="7"/>
        <v>0</v>
      </c>
      <c r="AZ71" s="102">
        <f t="shared" si="8"/>
        <v>0</v>
      </c>
    </row>
    <row r="72" spans="1:56" s="57" customFormat="1" ht="21" x14ac:dyDescent="0.25">
      <c r="A72" s="226"/>
      <c r="B72" s="129"/>
      <c r="C72" s="162"/>
      <c r="D72" s="163"/>
      <c r="E72" s="164"/>
      <c r="F72" s="165"/>
      <c r="G72" s="166"/>
      <c r="H72" s="166"/>
      <c r="I72" s="167"/>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f t="shared" si="6"/>
        <v>0</v>
      </c>
      <c r="AV72" s="70">
        <f t="shared" si="9"/>
        <v>0</v>
      </c>
      <c r="AW72" s="70">
        <f t="shared" si="10"/>
        <v>0</v>
      </c>
      <c r="AX72" s="70">
        <f t="shared" si="11"/>
        <v>0</v>
      </c>
      <c r="AY72" s="70">
        <f t="shared" si="7"/>
        <v>0</v>
      </c>
      <c r="AZ72" s="102">
        <f t="shared" si="8"/>
        <v>0</v>
      </c>
    </row>
    <row r="73" spans="1:56" ht="21" x14ac:dyDescent="0.25">
      <c r="A73" s="226"/>
      <c r="B73" s="129"/>
      <c r="C73" s="162"/>
      <c r="D73" s="163"/>
      <c r="E73" s="164"/>
      <c r="F73" s="165"/>
      <c r="G73" s="166"/>
      <c r="H73" s="166"/>
      <c r="I73" s="167"/>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f t="shared" si="6"/>
        <v>0</v>
      </c>
      <c r="AV73" s="70">
        <f t="shared" si="9"/>
        <v>0</v>
      </c>
      <c r="AW73" s="70">
        <f t="shared" si="10"/>
        <v>0</v>
      </c>
      <c r="AX73" s="70">
        <f t="shared" si="11"/>
        <v>0</v>
      </c>
      <c r="AY73" s="70">
        <f t="shared" si="7"/>
        <v>0</v>
      </c>
      <c r="AZ73" s="102">
        <f t="shared" si="8"/>
        <v>0</v>
      </c>
    </row>
    <row r="74" spans="1:56" s="57" customFormat="1" ht="21.75" customHeight="1" x14ac:dyDescent="0.25">
      <c r="A74" s="226"/>
      <c r="B74" s="129"/>
      <c r="C74" s="162"/>
      <c r="D74" s="163"/>
      <c r="E74" s="164"/>
      <c r="F74" s="165"/>
      <c r="G74" s="166"/>
      <c r="H74" s="166"/>
      <c r="I74" s="167"/>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f t="shared" si="6"/>
        <v>0</v>
      </c>
      <c r="AV74" s="70">
        <f t="shared" si="9"/>
        <v>0</v>
      </c>
      <c r="AW74" s="70">
        <f t="shared" si="10"/>
        <v>0</v>
      </c>
      <c r="AX74" s="70">
        <f t="shared" si="11"/>
        <v>0</v>
      </c>
      <c r="AY74" s="70">
        <f t="shared" si="7"/>
        <v>0</v>
      </c>
      <c r="AZ74" s="102">
        <f t="shared" si="8"/>
        <v>0</v>
      </c>
    </row>
    <row r="75" spans="1:56" ht="21.75" customHeight="1" x14ac:dyDescent="0.25">
      <c r="A75" s="226"/>
      <c r="B75" s="129"/>
      <c r="C75" s="162"/>
      <c r="D75" s="163"/>
      <c r="E75" s="164"/>
      <c r="F75" s="165"/>
      <c r="G75" s="166"/>
      <c r="H75" s="166"/>
      <c r="I75" s="167"/>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f t="shared" si="6"/>
        <v>0</v>
      </c>
      <c r="AV75" s="70">
        <f t="shared" si="9"/>
        <v>0</v>
      </c>
      <c r="AW75" s="70">
        <f t="shared" si="10"/>
        <v>0</v>
      </c>
      <c r="AX75" s="70">
        <f t="shared" si="11"/>
        <v>0</v>
      </c>
      <c r="AY75" s="70">
        <f t="shared" si="7"/>
        <v>0</v>
      </c>
      <c r="AZ75" s="102">
        <f t="shared" si="8"/>
        <v>0</v>
      </c>
    </row>
    <row r="76" spans="1:56" s="70" customFormat="1" x14ac:dyDescent="0.25">
      <c r="B76" s="52"/>
      <c r="C76" s="53"/>
      <c r="D76" s="54"/>
      <c r="E76" s="54"/>
      <c r="F76" s="54"/>
      <c r="G76" s="55"/>
      <c r="AU76" s="70">
        <f>SUM(AU56:AU75)</f>
        <v>0</v>
      </c>
      <c r="AV76" s="70">
        <f t="shared" ref="AV76:AY76" si="12">SUM(AV56:AV75)</f>
        <v>0</v>
      </c>
      <c r="AW76" s="70">
        <f t="shared" si="12"/>
        <v>0</v>
      </c>
      <c r="AX76" s="70">
        <f t="shared" si="12"/>
        <v>0</v>
      </c>
      <c r="AY76" s="70">
        <f t="shared" si="12"/>
        <v>0</v>
      </c>
      <c r="AZ76" s="142"/>
    </row>
    <row r="77" spans="1:56" s="63" customFormat="1" ht="58.5" customHeight="1" x14ac:dyDescent="0.25">
      <c r="A77" s="70"/>
      <c r="B77" s="175" t="s">
        <v>180</v>
      </c>
      <c r="C77" s="176"/>
      <c r="D77" s="176"/>
      <c r="E77" s="176"/>
      <c r="F77" s="176"/>
      <c r="G77" s="176"/>
      <c r="H77" s="176"/>
      <c r="I77" s="176"/>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row>
    <row r="78" spans="1:56" ht="41.25" customHeight="1" x14ac:dyDescent="0.25">
      <c r="A78" s="219" t="s">
        <v>184</v>
      </c>
      <c r="B78" s="180" t="s">
        <v>174</v>
      </c>
      <c r="C78" s="180"/>
      <c r="D78" s="180"/>
      <c r="E78" s="180"/>
      <c r="F78" s="180"/>
      <c r="G78" s="180"/>
      <c r="H78" s="180"/>
      <c r="I78" s="18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V78" s="79" t="s">
        <v>100</v>
      </c>
      <c r="AW78" s="79" t="s">
        <v>101</v>
      </c>
      <c r="AX78" s="70"/>
      <c r="AY78" s="70"/>
      <c r="AZ78" s="70"/>
      <c r="BA78" s="70"/>
      <c r="BB78" s="70"/>
      <c r="BC78" s="70"/>
      <c r="BD78" s="70"/>
    </row>
    <row r="79" spans="1:56" ht="30" customHeight="1" x14ac:dyDescent="0.25">
      <c r="A79" s="220"/>
      <c r="B79" s="93" t="s">
        <v>215</v>
      </c>
      <c r="C79" s="93" t="s">
        <v>170</v>
      </c>
      <c r="D79" s="213" t="s">
        <v>216</v>
      </c>
      <c r="E79" s="214"/>
      <c r="F79" s="214"/>
      <c r="G79" s="214"/>
      <c r="H79" s="215"/>
      <c r="I79" s="93" t="s">
        <v>170</v>
      </c>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V79" s="80">
        <f>+AV80+AV81+AV82+AV83</f>
        <v>0</v>
      </c>
      <c r="AW79" s="79">
        <f>+AW80+AW81+AW82+AW83</f>
        <v>0</v>
      </c>
      <c r="AX79" s="70"/>
      <c r="AY79" s="70"/>
      <c r="AZ79" s="70"/>
      <c r="BA79" s="70"/>
      <c r="BB79" s="70"/>
      <c r="BC79" s="70"/>
      <c r="BD79" s="70"/>
    </row>
    <row r="80" spans="1:56" ht="22.5" customHeight="1" x14ac:dyDescent="0.25">
      <c r="A80" s="220"/>
      <c r="B80" s="136"/>
      <c r="C80" s="148"/>
      <c r="D80" s="222" t="s">
        <v>195</v>
      </c>
      <c r="E80" s="222"/>
      <c r="F80" s="222"/>
      <c r="G80" s="222"/>
      <c r="H80" s="222"/>
      <c r="I80" s="127"/>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V80" s="79">
        <f>COUNTIF(C86:C93,"relevant")</f>
        <v>0</v>
      </c>
      <c r="AW80" s="79">
        <f>COUNTIF(C86:C93,"niet relevant")</f>
        <v>0</v>
      </c>
      <c r="AX80" s="70"/>
      <c r="AY80" s="70">
        <f t="shared" ref="AY80:AY90" si="13">IF(I80="",1,0)</f>
        <v>1</v>
      </c>
      <c r="AZ80" s="70"/>
      <c r="BA80" s="70" t="str">
        <f t="shared" ref="BA80:BA90" si="14">IF(AY80=0,"ja","nee")</f>
        <v>nee</v>
      </c>
      <c r="BB80" s="70" t="s">
        <v>104</v>
      </c>
      <c r="BC80" s="70">
        <v>19</v>
      </c>
      <c r="BD80" s="70"/>
    </row>
    <row r="81" spans="1:61" ht="50.25" customHeight="1" x14ac:dyDescent="0.25">
      <c r="A81" s="220"/>
      <c r="B81" s="136"/>
      <c r="C81" s="148"/>
      <c r="D81" s="222" t="s">
        <v>241</v>
      </c>
      <c r="E81" s="222"/>
      <c r="F81" s="222"/>
      <c r="G81" s="222"/>
      <c r="H81" s="222"/>
      <c r="I81" s="127"/>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V81" s="79">
        <f>COUNTIF(I80:I90,"niet relevant")</f>
        <v>0</v>
      </c>
      <c r="AW81" s="79">
        <f>COUNTIF(I80:I90,"relevant")</f>
        <v>0</v>
      </c>
      <c r="AX81" s="70"/>
      <c r="AY81" s="70">
        <f t="shared" si="13"/>
        <v>1</v>
      </c>
      <c r="AZ81" s="70"/>
      <c r="BA81" s="70" t="str">
        <f t="shared" si="14"/>
        <v>nee</v>
      </c>
      <c r="BB81" s="70" t="s">
        <v>105</v>
      </c>
      <c r="BC81" s="70">
        <f>COUNTIF(AZ80:BA93,"ja")</f>
        <v>0</v>
      </c>
      <c r="BD81" s="70"/>
    </row>
    <row r="82" spans="1:61" ht="102.75" customHeight="1" x14ac:dyDescent="0.25">
      <c r="A82" s="220"/>
      <c r="B82" s="136"/>
      <c r="C82" s="148"/>
      <c r="D82" s="222" t="s">
        <v>242</v>
      </c>
      <c r="E82" s="222"/>
      <c r="F82" s="222"/>
      <c r="G82" s="222"/>
      <c r="H82" s="222"/>
      <c r="I82" s="127"/>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V82" s="102">
        <f>COUNTIF(C95:C104,"relevant")</f>
        <v>0</v>
      </c>
      <c r="AW82" s="102">
        <f>COUNTIF(C95:C104,"niet relevant")</f>
        <v>0</v>
      </c>
      <c r="AX82" s="70"/>
      <c r="AY82" s="70">
        <f t="shared" si="13"/>
        <v>1</v>
      </c>
      <c r="AZ82" s="70"/>
      <c r="BA82" s="70" t="str">
        <f t="shared" si="14"/>
        <v>nee</v>
      </c>
      <c r="BB82" s="70" t="s">
        <v>106</v>
      </c>
      <c r="BC82" s="70">
        <f>COUNTIF(AZ80:BA93,"nee")</f>
        <v>19</v>
      </c>
      <c r="BD82" s="70"/>
    </row>
    <row r="83" spans="1:61" ht="63.75" customHeight="1" x14ac:dyDescent="0.25">
      <c r="A83" s="220"/>
      <c r="B83" s="136"/>
      <c r="C83" s="148"/>
      <c r="D83" s="222" t="s">
        <v>243</v>
      </c>
      <c r="E83" s="222"/>
      <c r="F83" s="222"/>
      <c r="G83" s="222"/>
      <c r="H83" s="222"/>
      <c r="I83" s="127"/>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V83" s="102">
        <f>COUNTIF(I95:I104,"niet relevant")</f>
        <v>0</v>
      </c>
      <c r="AW83" s="102">
        <f>COUNTIF(I95:I104,"relevant")</f>
        <v>0</v>
      </c>
      <c r="AX83" s="70"/>
      <c r="AY83" s="70">
        <f t="shared" si="13"/>
        <v>1</v>
      </c>
      <c r="AZ83" s="70"/>
      <c r="BA83" s="70" t="str">
        <f t="shared" si="14"/>
        <v>nee</v>
      </c>
      <c r="BB83" s="70"/>
      <c r="BC83" s="70"/>
      <c r="BD83" s="70"/>
    </row>
    <row r="84" spans="1:61" ht="48.75" customHeight="1" x14ac:dyDescent="0.25">
      <c r="A84" s="220"/>
      <c r="B84" s="136"/>
      <c r="C84" s="148"/>
      <c r="D84" s="222" t="s">
        <v>198</v>
      </c>
      <c r="E84" s="222"/>
      <c r="F84" s="222"/>
      <c r="G84" s="222"/>
      <c r="H84" s="222"/>
      <c r="I84" s="127"/>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V84" s="70"/>
      <c r="AW84" s="70"/>
      <c r="AX84" s="70"/>
      <c r="AY84" s="70">
        <f t="shared" si="13"/>
        <v>1</v>
      </c>
      <c r="AZ84" s="70"/>
      <c r="BA84" s="70" t="str">
        <f t="shared" si="14"/>
        <v>nee</v>
      </c>
      <c r="BB84" s="70"/>
      <c r="BC84" s="70"/>
      <c r="BD84" s="70"/>
    </row>
    <row r="85" spans="1:61" s="70" customFormat="1" ht="33.75" customHeight="1" x14ac:dyDescent="0.25">
      <c r="A85" s="220"/>
      <c r="B85" s="136"/>
      <c r="C85" s="148"/>
      <c r="D85" s="244" t="s">
        <v>221</v>
      </c>
      <c r="E85" s="244"/>
      <c r="F85" s="244"/>
      <c r="G85" s="244"/>
      <c r="H85" s="244"/>
      <c r="I85" s="127"/>
      <c r="AY85" s="70">
        <f t="shared" si="13"/>
        <v>1</v>
      </c>
      <c r="BA85" s="70" t="str">
        <f t="shared" si="14"/>
        <v>nee</v>
      </c>
    </row>
    <row r="86" spans="1:61" s="70" customFormat="1" ht="20.25" customHeight="1" x14ac:dyDescent="0.25">
      <c r="A86" s="220"/>
      <c r="B86" s="136" t="s">
        <v>193</v>
      </c>
      <c r="C86" s="126"/>
      <c r="D86" s="222" t="s">
        <v>197</v>
      </c>
      <c r="E86" s="222"/>
      <c r="F86" s="222"/>
      <c r="G86" s="222"/>
      <c r="H86" s="222"/>
      <c r="I86" s="127"/>
      <c r="AX86" s="70">
        <f t="shared" ref="AX86:AX93" si="15">IF(C86="",1,0)</f>
        <v>1</v>
      </c>
      <c r="AY86" s="70">
        <f t="shared" si="13"/>
        <v>1</v>
      </c>
      <c r="AZ86" s="70" t="str">
        <f t="shared" ref="AZ86:AZ93" si="16">IF(AX86=0,"ja","nee")</f>
        <v>nee</v>
      </c>
      <c r="BA86" s="70" t="str">
        <f t="shared" si="14"/>
        <v>nee</v>
      </c>
    </row>
    <row r="87" spans="1:61" ht="20.25" customHeight="1" x14ac:dyDescent="0.25">
      <c r="A87" s="220"/>
      <c r="B87" s="136" t="s">
        <v>194</v>
      </c>
      <c r="C87" s="126"/>
      <c r="D87" s="222" t="s">
        <v>222</v>
      </c>
      <c r="E87" s="222"/>
      <c r="F87" s="222"/>
      <c r="G87" s="222"/>
      <c r="H87" s="222"/>
      <c r="I87" s="127"/>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V87" s="70"/>
      <c r="AW87" s="70"/>
      <c r="AX87" s="70">
        <f t="shared" si="15"/>
        <v>1</v>
      </c>
      <c r="AY87" s="70">
        <f t="shared" si="13"/>
        <v>1</v>
      </c>
      <c r="AZ87" s="70" t="str">
        <f t="shared" si="16"/>
        <v>nee</v>
      </c>
      <c r="BA87" s="70" t="str">
        <f t="shared" si="14"/>
        <v>nee</v>
      </c>
      <c r="BB87" s="70"/>
      <c r="BC87" s="70"/>
      <c r="BD87" s="70"/>
    </row>
    <row r="88" spans="1:61" ht="41.25" customHeight="1" x14ac:dyDescent="0.25">
      <c r="A88" s="220"/>
      <c r="B88" s="136" t="s">
        <v>244</v>
      </c>
      <c r="C88" s="126"/>
      <c r="D88" s="222" t="s">
        <v>196</v>
      </c>
      <c r="E88" s="222"/>
      <c r="F88" s="222"/>
      <c r="G88" s="222"/>
      <c r="H88" s="222"/>
      <c r="I88" s="127"/>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V88" s="70"/>
      <c r="AW88" s="70"/>
      <c r="AX88" s="70">
        <f t="shared" si="15"/>
        <v>1</v>
      </c>
      <c r="AY88" s="70">
        <f t="shared" si="13"/>
        <v>1</v>
      </c>
      <c r="AZ88" s="70" t="str">
        <f t="shared" si="16"/>
        <v>nee</v>
      </c>
      <c r="BA88" s="70" t="str">
        <f t="shared" si="14"/>
        <v>nee</v>
      </c>
      <c r="BB88" s="70"/>
      <c r="BC88" s="70"/>
      <c r="BD88" s="70"/>
    </row>
    <row r="89" spans="1:61" ht="67.5" customHeight="1" x14ac:dyDescent="0.25">
      <c r="A89" s="220"/>
      <c r="B89" s="136" t="s">
        <v>245</v>
      </c>
      <c r="C89" s="126"/>
      <c r="D89" s="222" t="s">
        <v>223</v>
      </c>
      <c r="E89" s="222"/>
      <c r="F89" s="222"/>
      <c r="G89" s="222"/>
      <c r="H89" s="222"/>
      <c r="I89" s="127"/>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V89" s="70"/>
      <c r="AW89" s="70"/>
      <c r="AX89" s="70">
        <f t="shared" si="15"/>
        <v>1</v>
      </c>
      <c r="AY89" s="70">
        <f t="shared" si="13"/>
        <v>1</v>
      </c>
      <c r="AZ89" s="70" t="str">
        <f t="shared" si="16"/>
        <v>nee</v>
      </c>
      <c r="BA89" s="70" t="str">
        <f t="shared" si="14"/>
        <v>nee</v>
      </c>
      <c r="BB89" s="70"/>
      <c r="BC89" s="70"/>
      <c r="BD89" s="70"/>
    </row>
    <row r="90" spans="1:61" ht="44.25" customHeight="1" x14ac:dyDescent="0.25">
      <c r="A90" s="220"/>
      <c r="B90" s="136" t="s">
        <v>192</v>
      </c>
      <c r="C90" s="126"/>
      <c r="D90" s="222" t="s">
        <v>224</v>
      </c>
      <c r="E90" s="222"/>
      <c r="F90" s="222"/>
      <c r="G90" s="222"/>
      <c r="H90" s="222"/>
      <c r="I90" s="127"/>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V90" s="70"/>
      <c r="AW90" s="70"/>
      <c r="AX90" s="70">
        <f t="shared" si="15"/>
        <v>1</v>
      </c>
      <c r="AY90" s="70">
        <f t="shared" si="13"/>
        <v>1</v>
      </c>
      <c r="AZ90" s="70" t="str">
        <f t="shared" si="16"/>
        <v>nee</v>
      </c>
      <c r="BA90" s="70" t="str">
        <f t="shared" si="14"/>
        <v>nee</v>
      </c>
      <c r="BB90" s="70"/>
      <c r="BC90" s="70"/>
      <c r="BD90" s="70"/>
    </row>
    <row r="91" spans="1:61" s="70" customFormat="1" ht="20.25" customHeight="1" x14ac:dyDescent="0.25">
      <c r="A91" s="220"/>
      <c r="B91" s="136" t="s">
        <v>191</v>
      </c>
      <c r="C91" s="126"/>
      <c r="D91" s="243"/>
      <c r="E91" s="243"/>
      <c r="F91" s="243"/>
      <c r="G91" s="243"/>
      <c r="H91" s="243"/>
      <c r="I91" s="148"/>
      <c r="AX91" s="70">
        <f t="shared" si="15"/>
        <v>1</v>
      </c>
      <c r="AZ91" s="70" t="str">
        <f t="shared" si="16"/>
        <v>nee</v>
      </c>
    </row>
    <row r="92" spans="1:61" s="70" customFormat="1" ht="20.25" customHeight="1" x14ac:dyDescent="0.25">
      <c r="A92" s="220"/>
      <c r="B92" s="136" t="s">
        <v>190</v>
      </c>
      <c r="C92" s="126"/>
      <c r="D92" s="243"/>
      <c r="E92" s="243"/>
      <c r="F92" s="243"/>
      <c r="G92" s="243"/>
      <c r="H92" s="243"/>
      <c r="I92" s="148"/>
      <c r="AX92" s="70">
        <f t="shared" si="15"/>
        <v>1</v>
      </c>
      <c r="AZ92" s="70" t="str">
        <f t="shared" si="16"/>
        <v>nee</v>
      </c>
    </row>
    <row r="93" spans="1:61" ht="21.75" customHeight="1" x14ac:dyDescent="0.25">
      <c r="A93" s="220"/>
      <c r="B93" s="136" t="s">
        <v>189</v>
      </c>
      <c r="C93" s="126"/>
      <c r="D93" s="222"/>
      <c r="E93" s="222"/>
      <c r="F93" s="222"/>
      <c r="G93" s="222"/>
      <c r="H93" s="222"/>
      <c r="I93" s="148"/>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X93" s="70">
        <f t="shared" si="15"/>
        <v>1</v>
      </c>
      <c r="AZ93" s="70" t="str">
        <f t="shared" si="16"/>
        <v>nee</v>
      </c>
    </row>
    <row r="94" spans="1:61" s="70" customFormat="1" ht="21.75" customHeight="1" x14ac:dyDescent="0.25">
      <c r="A94" s="220"/>
      <c r="B94" s="101" t="s">
        <v>182</v>
      </c>
      <c r="C94" s="145"/>
      <c r="D94" s="172" t="s">
        <v>182</v>
      </c>
      <c r="E94" s="173"/>
      <c r="F94" s="173"/>
      <c r="G94" s="173"/>
      <c r="H94" s="174"/>
      <c r="I94" s="148"/>
      <c r="BA94" s="70" t="s">
        <v>122</v>
      </c>
      <c r="BC94" s="70" t="s">
        <v>123</v>
      </c>
      <c r="BG94" s="70" t="s">
        <v>124</v>
      </c>
      <c r="BI94" s="70" t="s">
        <v>125</v>
      </c>
    </row>
    <row r="95" spans="1:61" s="70" customFormat="1" ht="21.75" customHeight="1" x14ac:dyDescent="0.25">
      <c r="A95" s="220"/>
      <c r="B95" s="139"/>
      <c r="C95" s="126"/>
      <c r="D95" s="169"/>
      <c r="E95" s="170"/>
      <c r="F95" s="170"/>
      <c r="G95" s="170"/>
      <c r="H95" s="171"/>
      <c r="I95" s="127"/>
      <c r="AY95" s="70">
        <f t="shared" ref="AY95:AY104" si="17">IF(B95="",0,1)</f>
        <v>0</v>
      </c>
      <c r="BA95" s="70">
        <f>SUM(AY95:AY104)</f>
        <v>0</v>
      </c>
      <c r="BB95" s="70">
        <f t="shared" ref="BB95:BB104" si="18">IF(D95="",0,1)</f>
        <v>0</v>
      </c>
      <c r="BC95" s="70">
        <f>SUM(BB95:BB104)</f>
        <v>0</v>
      </c>
      <c r="BD95" s="70">
        <f>+BC95+BA95</f>
        <v>0</v>
      </c>
      <c r="BF95" s="70">
        <f t="shared" ref="BF95:BF104" si="19">IF(AY95=1,IF(C95="",1,0),0)</f>
        <v>0</v>
      </c>
      <c r="BG95" s="70">
        <f>SUM(BF95:BF104)</f>
        <v>0</v>
      </c>
      <c r="BH95" s="70">
        <f t="shared" ref="BH95:BH104" si="20">IF(BB95=1,IF(I95="",1,0),0)</f>
        <v>0</v>
      </c>
      <c r="BI95" s="70">
        <f>SUM(BH95:BH104)</f>
        <v>0</v>
      </c>
    </row>
    <row r="96" spans="1:61" s="70" customFormat="1" ht="21.75" customHeight="1" x14ac:dyDescent="0.25">
      <c r="A96" s="220"/>
      <c r="B96" s="139"/>
      <c r="C96" s="126"/>
      <c r="D96" s="169"/>
      <c r="E96" s="170"/>
      <c r="F96" s="170"/>
      <c r="G96" s="170"/>
      <c r="H96" s="171"/>
      <c r="I96" s="127"/>
      <c r="AY96" s="70">
        <f t="shared" si="17"/>
        <v>0</v>
      </c>
      <c r="BB96" s="70">
        <f t="shared" si="18"/>
        <v>0</v>
      </c>
      <c r="BF96" s="70">
        <f t="shared" si="19"/>
        <v>0</v>
      </c>
      <c r="BH96" s="70">
        <f t="shared" si="20"/>
        <v>0</v>
      </c>
    </row>
    <row r="97" spans="1:141" s="70" customFormat="1" ht="21.75" customHeight="1" x14ac:dyDescent="0.25">
      <c r="A97" s="220"/>
      <c r="B97" s="139"/>
      <c r="C97" s="126"/>
      <c r="D97" s="169"/>
      <c r="E97" s="170"/>
      <c r="F97" s="170"/>
      <c r="G97" s="170"/>
      <c r="H97" s="171"/>
      <c r="I97" s="127"/>
      <c r="AY97" s="70">
        <f t="shared" si="17"/>
        <v>0</v>
      </c>
      <c r="BB97" s="70">
        <f t="shared" si="18"/>
        <v>0</v>
      </c>
      <c r="BF97" s="70">
        <f t="shared" si="19"/>
        <v>0</v>
      </c>
      <c r="BH97" s="70">
        <f t="shared" si="20"/>
        <v>0</v>
      </c>
    </row>
    <row r="98" spans="1:141" s="70" customFormat="1" ht="21.75" customHeight="1" x14ac:dyDescent="0.25">
      <c r="A98" s="220"/>
      <c r="B98" s="139"/>
      <c r="C98" s="126"/>
      <c r="D98" s="169"/>
      <c r="E98" s="170"/>
      <c r="F98" s="170"/>
      <c r="G98" s="170"/>
      <c r="H98" s="171"/>
      <c r="I98" s="127"/>
      <c r="AY98" s="70">
        <f t="shared" si="17"/>
        <v>0</v>
      </c>
      <c r="BB98" s="70">
        <f t="shared" si="18"/>
        <v>0</v>
      </c>
      <c r="BF98" s="70">
        <f t="shared" si="19"/>
        <v>0</v>
      </c>
      <c r="BH98" s="70">
        <f t="shared" si="20"/>
        <v>0</v>
      </c>
    </row>
    <row r="99" spans="1:141" s="70" customFormat="1" ht="21.75" customHeight="1" x14ac:dyDescent="0.25">
      <c r="A99" s="220"/>
      <c r="B99" s="139"/>
      <c r="C99" s="126"/>
      <c r="D99" s="169"/>
      <c r="E99" s="170"/>
      <c r="F99" s="170"/>
      <c r="G99" s="170"/>
      <c r="H99" s="171"/>
      <c r="I99" s="127"/>
      <c r="AY99" s="70">
        <f t="shared" si="17"/>
        <v>0</v>
      </c>
      <c r="BB99" s="70">
        <f t="shared" si="18"/>
        <v>0</v>
      </c>
      <c r="BF99" s="70">
        <f t="shared" si="19"/>
        <v>0</v>
      </c>
      <c r="BH99" s="70">
        <f t="shared" si="20"/>
        <v>0</v>
      </c>
    </row>
    <row r="100" spans="1:141" s="70" customFormat="1" ht="21.75" customHeight="1" x14ac:dyDescent="0.25">
      <c r="A100" s="220"/>
      <c r="B100" s="139"/>
      <c r="C100" s="126"/>
      <c r="D100" s="169"/>
      <c r="E100" s="170"/>
      <c r="F100" s="170"/>
      <c r="G100" s="170"/>
      <c r="H100" s="171"/>
      <c r="I100" s="127"/>
      <c r="AY100" s="70">
        <f t="shared" si="17"/>
        <v>0</v>
      </c>
      <c r="BB100" s="70">
        <f t="shared" si="18"/>
        <v>0</v>
      </c>
      <c r="BF100" s="70">
        <f t="shared" si="19"/>
        <v>0</v>
      </c>
      <c r="BH100" s="70">
        <f t="shared" si="20"/>
        <v>0</v>
      </c>
    </row>
    <row r="101" spans="1:141" s="70" customFormat="1" ht="21.75" customHeight="1" x14ac:dyDescent="0.25">
      <c r="A101" s="220"/>
      <c r="B101" s="139"/>
      <c r="C101" s="126"/>
      <c r="D101" s="169"/>
      <c r="E101" s="170"/>
      <c r="F101" s="170"/>
      <c r="G101" s="170"/>
      <c r="H101" s="171"/>
      <c r="I101" s="127"/>
      <c r="AY101" s="70">
        <f t="shared" si="17"/>
        <v>0</v>
      </c>
      <c r="BB101" s="70">
        <f t="shared" si="18"/>
        <v>0</v>
      </c>
      <c r="BF101" s="70">
        <f t="shared" si="19"/>
        <v>0</v>
      </c>
      <c r="BH101" s="70">
        <f t="shared" si="20"/>
        <v>0</v>
      </c>
    </row>
    <row r="102" spans="1:141" s="70" customFormat="1" ht="21.75" customHeight="1" x14ac:dyDescent="0.25">
      <c r="A102" s="220"/>
      <c r="B102" s="139"/>
      <c r="C102" s="126"/>
      <c r="D102" s="169"/>
      <c r="E102" s="170"/>
      <c r="F102" s="170"/>
      <c r="G102" s="170"/>
      <c r="H102" s="171"/>
      <c r="I102" s="127"/>
      <c r="AY102" s="70">
        <f t="shared" si="17"/>
        <v>0</v>
      </c>
      <c r="BB102" s="70">
        <f t="shared" si="18"/>
        <v>0</v>
      </c>
      <c r="BF102" s="70">
        <f t="shared" si="19"/>
        <v>0</v>
      </c>
      <c r="BH102" s="70">
        <f t="shared" si="20"/>
        <v>0</v>
      </c>
    </row>
    <row r="103" spans="1:141" s="70" customFormat="1" ht="21.75" customHeight="1" x14ac:dyDescent="0.25">
      <c r="A103" s="220"/>
      <c r="B103" s="139"/>
      <c r="C103" s="126"/>
      <c r="D103" s="169"/>
      <c r="E103" s="170"/>
      <c r="F103" s="170"/>
      <c r="G103" s="170"/>
      <c r="H103" s="171"/>
      <c r="I103" s="127"/>
      <c r="AY103" s="70">
        <f t="shared" si="17"/>
        <v>0</v>
      </c>
      <c r="BB103" s="70">
        <f t="shared" si="18"/>
        <v>0</v>
      </c>
      <c r="BF103" s="70">
        <f t="shared" si="19"/>
        <v>0</v>
      </c>
      <c r="BH103" s="70">
        <f t="shared" si="20"/>
        <v>0</v>
      </c>
    </row>
    <row r="104" spans="1:141" ht="21.75" customHeight="1" x14ac:dyDescent="0.25">
      <c r="A104" s="221"/>
      <c r="B104" s="139"/>
      <c r="C104" s="137"/>
      <c r="D104" s="223"/>
      <c r="E104" s="223"/>
      <c r="F104" s="223"/>
      <c r="G104" s="223"/>
      <c r="H104" s="223"/>
      <c r="I104" s="127"/>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Y104" s="70">
        <f t="shared" si="17"/>
        <v>0</v>
      </c>
      <c r="AZ104" s="70"/>
      <c r="BA104" s="70"/>
      <c r="BB104" s="70">
        <f t="shared" si="18"/>
        <v>0</v>
      </c>
      <c r="BC104" s="70"/>
      <c r="BD104" s="70"/>
      <c r="BE104" s="70"/>
      <c r="BF104" s="70">
        <f t="shared" si="19"/>
        <v>0</v>
      </c>
      <c r="BG104" s="70"/>
      <c r="BH104" s="70">
        <f t="shared" si="20"/>
        <v>0</v>
      </c>
      <c r="BI104" s="70"/>
    </row>
    <row r="105" spans="1:141" s="111" customFormat="1" x14ac:dyDescent="0.25">
      <c r="A105" s="109"/>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c r="AB105" s="110"/>
      <c r="AC105" s="110"/>
      <c r="AD105" s="110"/>
      <c r="AE105" s="110"/>
      <c r="AF105" s="110"/>
      <c r="AG105" s="110"/>
      <c r="AH105" s="110"/>
      <c r="AI105" s="110"/>
      <c r="AJ105" s="110"/>
      <c r="AK105" s="110"/>
      <c r="AL105" s="110"/>
      <c r="AM105" s="110"/>
      <c r="AN105" s="110"/>
      <c r="AO105" s="110"/>
      <c r="AP105" s="110"/>
      <c r="AQ105" s="110"/>
      <c r="AR105" s="110"/>
      <c r="AS105" s="110"/>
      <c r="AT105" s="110"/>
      <c r="AU105" s="110"/>
      <c r="AV105" s="110"/>
      <c r="AW105" s="110"/>
      <c r="AX105" s="110"/>
      <c r="AY105" s="110"/>
      <c r="AZ105" s="110"/>
      <c r="BA105" s="110"/>
      <c r="BB105" s="110"/>
      <c r="BC105" s="110"/>
      <c r="BD105" s="110"/>
      <c r="BE105" s="110"/>
      <c r="BF105" s="110"/>
      <c r="BG105" s="110"/>
      <c r="BH105" s="110"/>
      <c r="BI105" s="110"/>
      <c r="BJ105" s="110"/>
      <c r="BK105" s="110"/>
      <c r="BL105" s="110"/>
      <c r="BM105" s="110"/>
      <c r="BN105" s="110"/>
      <c r="BO105" s="110"/>
      <c r="BP105" s="110"/>
      <c r="BQ105" s="110"/>
      <c r="BR105" s="110"/>
      <c r="BS105" s="110"/>
      <c r="BT105" s="110"/>
      <c r="BU105" s="110"/>
      <c r="BV105" s="110"/>
      <c r="BW105" s="110"/>
      <c r="BX105" s="110"/>
      <c r="BY105" s="110"/>
      <c r="BZ105" s="110"/>
      <c r="CA105" s="110"/>
      <c r="CB105" s="110"/>
      <c r="CC105" s="110"/>
      <c r="CD105" s="110"/>
      <c r="CE105" s="110"/>
      <c r="CF105" s="110"/>
      <c r="CG105" s="110"/>
      <c r="CH105" s="110"/>
      <c r="CI105" s="110"/>
      <c r="CJ105" s="110"/>
      <c r="CK105" s="110"/>
      <c r="CL105" s="110"/>
      <c r="CM105" s="110"/>
      <c r="CN105" s="110"/>
      <c r="CO105" s="110"/>
      <c r="CP105" s="110"/>
      <c r="CQ105" s="110"/>
      <c r="CR105" s="110"/>
      <c r="CS105" s="110"/>
      <c r="CT105" s="110"/>
      <c r="CU105" s="110"/>
      <c r="CV105" s="110"/>
      <c r="CW105" s="110"/>
      <c r="CX105" s="110"/>
      <c r="CY105" s="110"/>
      <c r="CZ105" s="110"/>
      <c r="DA105" s="110"/>
      <c r="DB105" s="110"/>
      <c r="DC105" s="110"/>
      <c r="DD105" s="110"/>
      <c r="DE105" s="110"/>
      <c r="DF105" s="110"/>
      <c r="DG105" s="110"/>
      <c r="DH105" s="110"/>
      <c r="DI105" s="110"/>
      <c r="DJ105" s="110"/>
      <c r="DK105" s="110"/>
      <c r="DL105" s="110"/>
      <c r="DM105" s="110"/>
      <c r="DN105" s="110"/>
      <c r="DO105" s="110"/>
      <c r="DP105" s="110"/>
      <c r="DQ105" s="110"/>
      <c r="DR105" s="110"/>
      <c r="DS105" s="110"/>
      <c r="DT105" s="110"/>
      <c r="DU105" s="110"/>
      <c r="DV105" s="110"/>
      <c r="DW105" s="110"/>
      <c r="DX105" s="110"/>
      <c r="DY105" s="110"/>
      <c r="DZ105" s="110"/>
      <c r="EA105" s="110"/>
      <c r="EB105" s="110"/>
      <c r="EC105" s="110"/>
      <c r="ED105" s="110"/>
      <c r="EE105" s="110"/>
      <c r="EF105" s="110"/>
      <c r="EG105" s="110"/>
      <c r="EH105" s="110"/>
      <c r="EI105" s="110"/>
      <c r="EJ105" s="110"/>
      <c r="EK105" s="110"/>
    </row>
    <row r="106" spans="1:141" s="70" customFormat="1" ht="41.25" customHeight="1" x14ac:dyDescent="0.25">
      <c r="A106" s="226" t="s">
        <v>172</v>
      </c>
      <c r="B106" s="180" t="s">
        <v>166</v>
      </c>
      <c r="C106" s="180"/>
      <c r="D106" s="180"/>
      <c r="E106" s="180"/>
      <c r="F106" s="180"/>
      <c r="G106" s="180"/>
      <c r="H106" s="180"/>
      <c r="I106" s="180"/>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c r="BP106" s="48"/>
      <c r="BQ106" s="48"/>
      <c r="BR106" s="48"/>
      <c r="BS106" s="48"/>
      <c r="BT106" s="48"/>
      <c r="BU106" s="48"/>
      <c r="BV106" s="48"/>
      <c r="BW106" s="48"/>
      <c r="BX106" s="48"/>
      <c r="BY106" s="48"/>
      <c r="BZ106" s="48"/>
      <c r="CA106" s="48"/>
      <c r="CB106" s="48"/>
      <c r="CC106" s="48"/>
      <c r="CD106" s="48"/>
      <c r="CE106" s="48"/>
      <c r="CF106" s="48"/>
      <c r="CG106" s="48"/>
      <c r="CH106" s="48"/>
      <c r="CI106" s="48"/>
      <c r="CJ106" s="48"/>
      <c r="CK106" s="48"/>
      <c r="CL106" s="48"/>
      <c r="CM106" s="48"/>
      <c r="CN106" s="48"/>
      <c r="CO106" s="48"/>
      <c r="CP106" s="48"/>
      <c r="CQ106" s="48"/>
      <c r="CR106" s="48"/>
      <c r="CS106" s="48"/>
      <c r="CT106" s="48"/>
      <c r="CU106" s="48"/>
      <c r="CV106" s="48"/>
      <c r="CW106" s="48"/>
      <c r="CX106" s="48"/>
      <c r="CY106" s="48"/>
      <c r="CZ106" s="48"/>
      <c r="DA106" s="48"/>
      <c r="DB106" s="48"/>
      <c r="DC106" s="48"/>
      <c r="DD106" s="48"/>
      <c r="DE106" s="48"/>
      <c r="DF106" s="48"/>
      <c r="DG106" s="48"/>
      <c r="DH106" s="48"/>
      <c r="DI106" s="48"/>
      <c r="DJ106" s="48"/>
      <c r="DK106" s="48"/>
      <c r="DL106" s="48"/>
      <c r="DM106" s="48"/>
      <c r="DN106" s="48"/>
      <c r="DO106" s="48"/>
      <c r="DP106" s="48"/>
      <c r="DQ106" s="48"/>
      <c r="DR106" s="48"/>
      <c r="DS106" s="48"/>
      <c r="DT106" s="48"/>
      <c r="DU106" s="48"/>
      <c r="DV106" s="48"/>
      <c r="DW106" s="48"/>
      <c r="DX106" s="48"/>
      <c r="DY106" s="48"/>
      <c r="DZ106" s="48"/>
      <c r="EA106" s="48"/>
      <c r="EB106" s="48"/>
      <c r="EC106" s="48"/>
      <c r="ED106" s="48"/>
      <c r="EE106" s="48"/>
      <c r="EF106" s="48"/>
      <c r="EG106" s="48"/>
      <c r="EH106" s="48"/>
      <c r="EI106" s="48"/>
      <c r="EJ106" s="48"/>
      <c r="EK106" s="48"/>
    </row>
    <row r="107" spans="1:141" s="70" customFormat="1" ht="53.25" customHeight="1" x14ac:dyDescent="0.25">
      <c r="A107" s="226"/>
      <c r="B107" s="227" t="s">
        <v>225</v>
      </c>
      <c r="C107" s="228"/>
      <c r="D107" s="228"/>
      <c r="E107" s="228"/>
      <c r="F107" s="228"/>
      <c r="G107" s="228"/>
      <c r="H107" s="228"/>
      <c r="I107" s="229"/>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c r="CA107" s="48"/>
      <c r="CB107" s="48"/>
      <c r="CC107" s="48"/>
      <c r="CD107" s="48"/>
      <c r="CE107" s="48"/>
      <c r="CF107" s="48"/>
      <c r="CG107" s="48"/>
      <c r="CH107" s="48"/>
      <c r="CI107" s="48"/>
      <c r="CJ107" s="48"/>
      <c r="CK107" s="48"/>
      <c r="CL107" s="48"/>
      <c r="CM107" s="48"/>
      <c r="CN107" s="48"/>
      <c r="CO107" s="48"/>
      <c r="CP107" s="48"/>
      <c r="CQ107" s="48"/>
      <c r="CR107" s="48"/>
      <c r="CS107" s="48"/>
      <c r="CT107" s="48"/>
      <c r="CU107" s="48"/>
      <c r="CV107" s="48"/>
      <c r="CW107" s="48"/>
      <c r="CX107" s="48"/>
      <c r="CY107" s="48"/>
      <c r="CZ107" s="48"/>
      <c r="DA107" s="48"/>
      <c r="DB107" s="48"/>
      <c r="DC107" s="48"/>
      <c r="DD107" s="48"/>
      <c r="DE107" s="48"/>
      <c r="DF107" s="48"/>
      <c r="DG107" s="48"/>
      <c r="DH107" s="48"/>
      <c r="DI107" s="48"/>
      <c r="DJ107" s="48"/>
      <c r="DK107" s="48"/>
      <c r="DL107" s="48"/>
      <c r="DM107" s="48"/>
      <c r="DN107" s="48"/>
      <c r="DO107" s="48"/>
      <c r="DP107" s="48"/>
      <c r="DQ107" s="48"/>
      <c r="DR107" s="48"/>
      <c r="DS107" s="48"/>
      <c r="DT107" s="48"/>
      <c r="DU107" s="48"/>
      <c r="DV107" s="48"/>
      <c r="DW107" s="48"/>
      <c r="DX107" s="48"/>
      <c r="DY107" s="48"/>
      <c r="DZ107" s="48"/>
      <c r="EA107" s="48"/>
      <c r="EB107" s="48"/>
      <c r="EC107" s="48"/>
      <c r="ED107" s="48"/>
      <c r="EE107" s="48"/>
      <c r="EF107" s="48"/>
      <c r="EG107" s="48"/>
      <c r="EH107" s="48"/>
      <c r="EI107" s="48"/>
      <c r="EJ107" s="48"/>
      <c r="EK107" s="48"/>
    </row>
    <row r="108" spans="1:141" s="70" customFormat="1" ht="39.75" customHeight="1" x14ac:dyDescent="0.25">
      <c r="A108" s="226"/>
      <c r="B108" s="93" t="s">
        <v>168</v>
      </c>
      <c r="C108" s="181" t="s">
        <v>167</v>
      </c>
      <c r="D108" s="182"/>
      <c r="E108" s="183"/>
      <c r="F108" s="184" t="s">
        <v>173</v>
      </c>
      <c r="G108" s="184"/>
      <c r="H108" s="184"/>
      <c r="I108" s="184"/>
      <c r="AU108" s="70" t="s">
        <v>111</v>
      </c>
      <c r="AV108" s="70" t="s">
        <v>108</v>
      </c>
      <c r="AW108" s="70" t="s">
        <v>109</v>
      </c>
      <c r="AX108" s="70" t="s">
        <v>110</v>
      </c>
      <c r="AY108" s="70" t="s">
        <v>113</v>
      </c>
      <c r="AZ108" s="70" t="s">
        <v>116</v>
      </c>
      <c r="BA108" s="70" t="s">
        <v>112</v>
      </c>
      <c r="BC108" s="70" t="s">
        <v>114</v>
      </c>
      <c r="BD108" s="70">
        <f>COUNTIF(BA109:BA128,"ja")</f>
        <v>0</v>
      </c>
    </row>
    <row r="109" spans="1:141" s="70" customFormat="1" ht="23.25" customHeight="1" x14ac:dyDescent="0.25">
      <c r="A109" s="226"/>
      <c r="B109" s="135" t="s">
        <v>212</v>
      </c>
      <c r="C109" s="162"/>
      <c r="D109" s="163"/>
      <c r="E109" s="164"/>
      <c r="F109" s="235"/>
      <c r="G109" s="236"/>
      <c r="H109" s="236"/>
      <c r="I109" s="237"/>
      <c r="AU109" s="70">
        <f t="shared" ref="AU109:AU128" si="21">IF(B109="",0,1)</f>
        <v>1</v>
      </c>
      <c r="AV109" s="70">
        <f>IF(AU109=1,IF(C109="laag risico",1,0),0)</f>
        <v>0</v>
      </c>
      <c r="AW109" s="70">
        <f>IF(AU109=1,IF(C109="standaard risico",1,0),0)</f>
        <v>0</v>
      </c>
      <c r="AX109" s="70">
        <f>IF(AU109=1,IF(C109="hoog risico",1,0),0)</f>
        <v>0</v>
      </c>
      <c r="AY109" s="70">
        <f t="shared" ref="AY109:AY128" si="22">IF(AU109=1,IF(C109="",1,0),0)</f>
        <v>1</v>
      </c>
      <c r="AZ109" s="70">
        <f>IF(AU109=1,IF(C109="niet relevant",1,0),0)</f>
        <v>0</v>
      </c>
      <c r="BA109" s="102" t="str">
        <f>IF(AU109=1,IF(F109="","Nee","ja"),0)</f>
        <v>Nee</v>
      </c>
      <c r="BC109" s="70" t="s">
        <v>115</v>
      </c>
      <c r="BD109" s="70">
        <f>COUNTIF(BA109:BA128,"nee")</f>
        <v>10</v>
      </c>
    </row>
    <row r="110" spans="1:141" s="70" customFormat="1" ht="23.25" customHeight="1" x14ac:dyDescent="0.25">
      <c r="A110" s="226"/>
      <c r="B110" s="135" t="s">
        <v>213</v>
      </c>
      <c r="C110" s="162"/>
      <c r="D110" s="163"/>
      <c r="E110" s="164"/>
      <c r="F110" s="235"/>
      <c r="G110" s="236"/>
      <c r="H110" s="236"/>
      <c r="I110" s="237"/>
      <c r="AU110" s="70">
        <f t="shared" si="21"/>
        <v>1</v>
      </c>
      <c r="AV110" s="70">
        <f t="shared" ref="AV110:AV128" si="23">IF(AU110=1,IF(C110="laag risico",1,0),0)</f>
        <v>0</v>
      </c>
      <c r="AW110" s="70">
        <f t="shared" ref="AW110:AW128" si="24">IF(AU110=1,IF(C110="standaard risico",1,0),0)</f>
        <v>0</v>
      </c>
      <c r="AX110" s="70">
        <f t="shared" ref="AX110:AX128" si="25">IF(AU110=1,IF(C110="hoog risico",1,0),0)</f>
        <v>0</v>
      </c>
      <c r="AY110" s="70">
        <f t="shared" si="22"/>
        <v>1</v>
      </c>
      <c r="AZ110" s="70">
        <f t="shared" ref="AZ110:AZ128" si="26">IF(AU110=1,IF(C110="niet relevant",1,0),0)</f>
        <v>0</v>
      </c>
      <c r="BA110" s="124" t="str">
        <f t="shared" ref="BA110:BA128" si="27">IF(AU110=1,IF(F110="","Nee","ja"),0)</f>
        <v>Nee</v>
      </c>
    </row>
    <row r="111" spans="1:141" s="70" customFormat="1" ht="23.25" customHeight="1" x14ac:dyDescent="0.25">
      <c r="A111" s="226"/>
      <c r="B111" s="135" t="s">
        <v>200</v>
      </c>
      <c r="C111" s="162"/>
      <c r="D111" s="163"/>
      <c r="E111" s="164"/>
      <c r="F111" s="235"/>
      <c r="G111" s="236"/>
      <c r="H111" s="236"/>
      <c r="I111" s="237"/>
      <c r="AU111" s="70">
        <f t="shared" si="21"/>
        <v>1</v>
      </c>
      <c r="AV111" s="70">
        <f t="shared" si="23"/>
        <v>0</v>
      </c>
      <c r="AW111" s="70">
        <f t="shared" si="24"/>
        <v>0</v>
      </c>
      <c r="AX111" s="70">
        <f t="shared" si="25"/>
        <v>0</v>
      </c>
      <c r="AY111" s="70">
        <f t="shared" si="22"/>
        <v>1</v>
      </c>
      <c r="AZ111" s="70">
        <f t="shared" si="26"/>
        <v>0</v>
      </c>
      <c r="BA111" s="124" t="str">
        <f t="shared" si="27"/>
        <v>Nee</v>
      </c>
    </row>
    <row r="112" spans="1:141" s="70" customFormat="1" ht="23.25" customHeight="1" x14ac:dyDescent="0.25">
      <c r="A112" s="226"/>
      <c r="B112" s="135" t="s">
        <v>201</v>
      </c>
      <c r="C112" s="162"/>
      <c r="D112" s="163"/>
      <c r="E112" s="164"/>
      <c r="F112" s="235"/>
      <c r="G112" s="236"/>
      <c r="H112" s="236"/>
      <c r="I112" s="237"/>
      <c r="AU112" s="70">
        <f t="shared" si="21"/>
        <v>1</v>
      </c>
      <c r="AV112" s="70">
        <f t="shared" si="23"/>
        <v>0</v>
      </c>
      <c r="AW112" s="70">
        <f t="shared" si="24"/>
        <v>0</v>
      </c>
      <c r="AX112" s="70">
        <f t="shared" si="25"/>
        <v>0</v>
      </c>
      <c r="AY112" s="70">
        <f t="shared" si="22"/>
        <v>1</v>
      </c>
      <c r="AZ112" s="70">
        <f t="shared" si="26"/>
        <v>0</v>
      </c>
      <c r="BA112" s="124" t="str">
        <f t="shared" si="27"/>
        <v>Nee</v>
      </c>
    </row>
    <row r="113" spans="1:53" s="70" customFormat="1" ht="23.25" customHeight="1" x14ac:dyDescent="0.25">
      <c r="A113" s="226"/>
      <c r="B113" s="135" t="s">
        <v>202</v>
      </c>
      <c r="C113" s="162"/>
      <c r="D113" s="163"/>
      <c r="E113" s="164"/>
      <c r="F113" s="235"/>
      <c r="G113" s="236"/>
      <c r="H113" s="236"/>
      <c r="I113" s="237"/>
      <c r="AU113" s="70">
        <f t="shared" si="21"/>
        <v>1</v>
      </c>
      <c r="AV113" s="70">
        <f t="shared" si="23"/>
        <v>0</v>
      </c>
      <c r="AW113" s="70">
        <f t="shared" si="24"/>
        <v>0</v>
      </c>
      <c r="AX113" s="70">
        <f t="shared" si="25"/>
        <v>0</v>
      </c>
      <c r="AY113" s="70">
        <f t="shared" si="22"/>
        <v>1</v>
      </c>
      <c r="AZ113" s="70">
        <f t="shared" si="26"/>
        <v>0</v>
      </c>
      <c r="BA113" s="124" t="str">
        <f t="shared" si="27"/>
        <v>Nee</v>
      </c>
    </row>
    <row r="114" spans="1:53" s="70" customFormat="1" ht="23.25" customHeight="1" x14ac:dyDescent="0.25">
      <c r="A114" s="226"/>
      <c r="B114" s="123" t="s">
        <v>203</v>
      </c>
      <c r="C114" s="162"/>
      <c r="D114" s="163"/>
      <c r="E114" s="164"/>
      <c r="F114" s="235"/>
      <c r="G114" s="236"/>
      <c r="H114" s="236"/>
      <c r="I114" s="237"/>
      <c r="AU114" s="70">
        <f t="shared" si="21"/>
        <v>1</v>
      </c>
      <c r="AV114" s="70">
        <f t="shared" si="23"/>
        <v>0</v>
      </c>
      <c r="AW114" s="70">
        <f t="shared" si="24"/>
        <v>0</v>
      </c>
      <c r="AX114" s="70">
        <f t="shared" si="25"/>
        <v>0</v>
      </c>
      <c r="AY114" s="70">
        <f t="shared" si="22"/>
        <v>1</v>
      </c>
      <c r="AZ114" s="70">
        <f t="shared" si="26"/>
        <v>0</v>
      </c>
      <c r="BA114" s="124" t="str">
        <f t="shared" si="27"/>
        <v>Nee</v>
      </c>
    </row>
    <row r="115" spans="1:53" s="70" customFormat="1" ht="23.25" customHeight="1" x14ac:dyDescent="0.25">
      <c r="A115" s="226"/>
      <c r="B115" s="123" t="s">
        <v>204</v>
      </c>
      <c r="C115" s="162"/>
      <c r="D115" s="163"/>
      <c r="E115" s="164"/>
      <c r="F115" s="235"/>
      <c r="G115" s="236"/>
      <c r="H115" s="236"/>
      <c r="I115" s="237"/>
      <c r="AU115" s="70">
        <f t="shared" si="21"/>
        <v>1</v>
      </c>
      <c r="AV115" s="70">
        <f t="shared" si="23"/>
        <v>0</v>
      </c>
      <c r="AW115" s="70">
        <f t="shared" si="24"/>
        <v>0</v>
      </c>
      <c r="AX115" s="70">
        <f t="shared" si="25"/>
        <v>0</v>
      </c>
      <c r="AY115" s="70">
        <f t="shared" si="22"/>
        <v>1</v>
      </c>
      <c r="AZ115" s="70">
        <f t="shared" si="26"/>
        <v>0</v>
      </c>
      <c r="BA115" s="124" t="str">
        <f t="shared" si="27"/>
        <v>Nee</v>
      </c>
    </row>
    <row r="116" spans="1:53" s="70" customFormat="1" ht="23.25" customHeight="1" x14ac:dyDescent="0.25">
      <c r="A116" s="226"/>
      <c r="B116" s="123" t="s">
        <v>214</v>
      </c>
      <c r="C116" s="162"/>
      <c r="D116" s="163"/>
      <c r="E116" s="164"/>
      <c r="F116" s="235"/>
      <c r="G116" s="236"/>
      <c r="H116" s="236"/>
      <c r="I116" s="237"/>
      <c r="AU116" s="70">
        <f t="shared" si="21"/>
        <v>1</v>
      </c>
      <c r="AV116" s="70">
        <f t="shared" si="23"/>
        <v>0</v>
      </c>
      <c r="AW116" s="70">
        <f t="shared" si="24"/>
        <v>0</v>
      </c>
      <c r="AX116" s="70">
        <f t="shared" si="25"/>
        <v>0</v>
      </c>
      <c r="AY116" s="70">
        <f t="shared" si="22"/>
        <v>1</v>
      </c>
      <c r="AZ116" s="70">
        <f t="shared" si="26"/>
        <v>0</v>
      </c>
      <c r="BA116" s="124" t="str">
        <f t="shared" si="27"/>
        <v>Nee</v>
      </c>
    </row>
    <row r="117" spans="1:53" s="70" customFormat="1" ht="23.25" customHeight="1" x14ac:dyDescent="0.25">
      <c r="A117" s="226"/>
      <c r="B117" s="123" t="s">
        <v>205</v>
      </c>
      <c r="C117" s="162"/>
      <c r="D117" s="163"/>
      <c r="E117" s="164"/>
      <c r="F117" s="235"/>
      <c r="G117" s="236"/>
      <c r="H117" s="236"/>
      <c r="I117" s="237"/>
      <c r="AU117" s="70">
        <f t="shared" si="21"/>
        <v>1</v>
      </c>
      <c r="AV117" s="70">
        <f t="shared" si="23"/>
        <v>0</v>
      </c>
      <c r="AW117" s="70">
        <f t="shared" si="24"/>
        <v>0</v>
      </c>
      <c r="AX117" s="70">
        <f t="shared" si="25"/>
        <v>0</v>
      </c>
      <c r="AY117" s="70">
        <f t="shared" si="22"/>
        <v>1</v>
      </c>
      <c r="AZ117" s="70">
        <f t="shared" si="26"/>
        <v>0</v>
      </c>
      <c r="BA117" s="124" t="str">
        <f t="shared" si="27"/>
        <v>Nee</v>
      </c>
    </row>
    <row r="118" spans="1:53" s="70" customFormat="1" ht="23.25" customHeight="1" x14ac:dyDescent="0.25">
      <c r="A118" s="226"/>
      <c r="B118" s="123" t="s">
        <v>206</v>
      </c>
      <c r="C118" s="162"/>
      <c r="D118" s="163"/>
      <c r="E118" s="164"/>
      <c r="F118" s="235"/>
      <c r="G118" s="236"/>
      <c r="H118" s="236"/>
      <c r="I118" s="237"/>
      <c r="AU118" s="70">
        <f t="shared" si="21"/>
        <v>1</v>
      </c>
      <c r="AV118" s="70">
        <f t="shared" si="23"/>
        <v>0</v>
      </c>
      <c r="AW118" s="70">
        <f t="shared" si="24"/>
        <v>0</v>
      </c>
      <c r="AX118" s="70">
        <f t="shared" si="25"/>
        <v>0</v>
      </c>
      <c r="AY118" s="70">
        <f t="shared" si="22"/>
        <v>1</v>
      </c>
      <c r="AZ118" s="70">
        <f t="shared" si="26"/>
        <v>0</v>
      </c>
      <c r="BA118" s="124" t="str">
        <f t="shared" si="27"/>
        <v>Nee</v>
      </c>
    </row>
    <row r="119" spans="1:53" s="70" customFormat="1" ht="23.25" customHeight="1" x14ac:dyDescent="0.25">
      <c r="A119" s="226"/>
      <c r="B119" s="130"/>
      <c r="C119" s="162"/>
      <c r="D119" s="163"/>
      <c r="E119" s="164"/>
      <c r="F119" s="235"/>
      <c r="G119" s="236"/>
      <c r="H119" s="236"/>
      <c r="I119" s="237"/>
      <c r="AU119" s="70">
        <f t="shared" si="21"/>
        <v>0</v>
      </c>
      <c r="AV119" s="70">
        <f t="shared" si="23"/>
        <v>0</v>
      </c>
      <c r="AW119" s="70">
        <f t="shared" si="24"/>
        <v>0</v>
      </c>
      <c r="AX119" s="70">
        <f t="shared" si="25"/>
        <v>0</v>
      </c>
      <c r="AY119" s="70">
        <f t="shared" si="22"/>
        <v>0</v>
      </c>
      <c r="AZ119" s="70">
        <f t="shared" si="26"/>
        <v>0</v>
      </c>
      <c r="BA119" s="124">
        <f t="shared" si="27"/>
        <v>0</v>
      </c>
    </row>
    <row r="120" spans="1:53" s="70" customFormat="1" ht="23.25" customHeight="1" x14ac:dyDescent="0.25">
      <c r="A120" s="226"/>
      <c r="B120" s="130"/>
      <c r="C120" s="162"/>
      <c r="D120" s="163"/>
      <c r="E120" s="164"/>
      <c r="F120" s="235"/>
      <c r="G120" s="236"/>
      <c r="H120" s="236"/>
      <c r="I120" s="237"/>
      <c r="AU120" s="70">
        <f t="shared" si="21"/>
        <v>0</v>
      </c>
      <c r="AV120" s="70">
        <f t="shared" si="23"/>
        <v>0</v>
      </c>
      <c r="AW120" s="70">
        <f t="shared" si="24"/>
        <v>0</v>
      </c>
      <c r="AX120" s="70">
        <f t="shared" si="25"/>
        <v>0</v>
      </c>
      <c r="AY120" s="70">
        <f t="shared" si="22"/>
        <v>0</v>
      </c>
      <c r="AZ120" s="70">
        <f t="shared" si="26"/>
        <v>0</v>
      </c>
      <c r="BA120" s="124">
        <f t="shared" si="27"/>
        <v>0</v>
      </c>
    </row>
    <row r="121" spans="1:53" s="70" customFormat="1" ht="23.25" customHeight="1" x14ac:dyDescent="0.25">
      <c r="A121" s="226"/>
      <c r="B121" s="130"/>
      <c r="C121" s="162"/>
      <c r="D121" s="163"/>
      <c r="E121" s="164"/>
      <c r="F121" s="235"/>
      <c r="G121" s="236"/>
      <c r="H121" s="236"/>
      <c r="I121" s="237"/>
      <c r="AU121" s="70">
        <f t="shared" si="21"/>
        <v>0</v>
      </c>
      <c r="AV121" s="70">
        <f t="shared" si="23"/>
        <v>0</v>
      </c>
      <c r="AW121" s="70">
        <f t="shared" si="24"/>
        <v>0</v>
      </c>
      <c r="AX121" s="70">
        <f t="shared" si="25"/>
        <v>0</v>
      </c>
      <c r="AY121" s="70">
        <f t="shared" si="22"/>
        <v>0</v>
      </c>
      <c r="AZ121" s="70">
        <f t="shared" si="26"/>
        <v>0</v>
      </c>
      <c r="BA121" s="124">
        <f t="shared" si="27"/>
        <v>0</v>
      </c>
    </row>
    <row r="122" spans="1:53" s="70" customFormat="1" ht="23.25" customHeight="1" x14ac:dyDescent="0.25">
      <c r="A122" s="226"/>
      <c r="B122" s="130"/>
      <c r="C122" s="162"/>
      <c r="D122" s="163"/>
      <c r="E122" s="164"/>
      <c r="F122" s="235"/>
      <c r="G122" s="236"/>
      <c r="H122" s="236"/>
      <c r="I122" s="237"/>
      <c r="AU122" s="70">
        <f t="shared" si="21"/>
        <v>0</v>
      </c>
      <c r="AV122" s="70">
        <f t="shared" si="23"/>
        <v>0</v>
      </c>
      <c r="AW122" s="70">
        <f t="shared" si="24"/>
        <v>0</v>
      </c>
      <c r="AX122" s="70">
        <f t="shared" si="25"/>
        <v>0</v>
      </c>
      <c r="AY122" s="70">
        <f t="shared" si="22"/>
        <v>0</v>
      </c>
      <c r="AZ122" s="70">
        <f t="shared" si="26"/>
        <v>0</v>
      </c>
      <c r="BA122" s="124">
        <f t="shared" si="27"/>
        <v>0</v>
      </c>
    </row>
    <row r="123" spans="1:53" s="70" customFormat="1" ht="23.25" customHeight="1" x14ac:dyDescent="0.25">
      <c r="A123" s="226"/>
      <c r="B123" s="130"/>
      <c r="C123" s="162"/>
      <c r="D123" s="163"/>
      <c r="E123" s="164"/>
      <c r="F123" s="235"/>
      <c r="G123" s="236"/>
      <c r="H123" s="236"/>
      <c r="I123" s="237"/>
      <c r="AU123" s="70">
        <f t="shared" si="21"/>
        <v>0</v>
      </c>
      <c r="AV123" s="70">
        <f t="shared" si="23"/>
        <v>0</v>
      </c>
      <c r="AW123" s="70">
        <f t="shared" si="24"/>
        <v>0</v>
      </c>
      <c r="AX123" s="70">
        <f t="shared" si="25"/>
        <v>0</v>
      </c>
      <c r="AY123" s="70">
        <f t="shared" si="22"/>
        <v>0</v>
      </c>
      <c r="AZ123" s="70">
        <f t="shared" si="26"/>
        <v>0</v>
      </c>
      <c r="BA123" s="124">
        <f t="shared" si="27"/>
        <v>0</v>
      </c>
    </row>
    <row r="124" spans="1:53" s="70" customFormat="1" ht="23.25" customHeight="1" x14ac:dyDescent="0.25">
      <c r="A124" s="226"/>
      <c r="B124" s="130"/>
      <c r="C124" s="162"/>
      <c r="D124" s="163"/>
      <c r="E124" s="164"/>
      <c r="F124" s="235"/>
      <c r="G124" s="236"/>
      <c r="H124" s="236"/>
      <c r="I124" s="237"/>
      <c r="AU124" s="70">
        <f t="shared" si="21"/>
        <v>0</v>
      </c>
      <c r="AV124" s="70">
        <f t="shared" si="23"/>
        <v>0</v>
      </c>
      <c r="AW124" s="70">
        <f t="shared" si="24"/>
        <v>0</v>
      </c>
      <c r="AX124" s="70">
        <f t="shared" si="25"/>
        <v>0</v>
      </c>
      <c r="AY124" s="70">
        <f t="shared" si="22"/>
        <v>0</v>
      </c>
      <c r="AZ124" s="70">
        <f t="shared" si="26"/>
        <v>0</v>
      </c>
      <c r="BA124" s="124">
        <f t="shared" si="27"/>
        <v>0</v>
      </c>
    </row>
    <row r="125" spans="1:53" s="70" customFormat="1" ht="23.25" customHeight="1" x14ac:dyDescent="0.25">
      <c r="A125" s="226"/>
      <c r="B125" s="130"/>
      <c r="C125" s="162"/>
      <c r="D125" s="163"/>
      <c r="E125" s="164"/>
      <c r="F125" s="235"/>
      <c r="G125" s="236"/>
      <c r="H125" s="236"/>
      <c r="I125" s="237"/>
      <c r="AU125" s="70">
        <f t="shared" si="21"/>
        <v>0</v>
      </c>
      <c r="AV125" s="70">
        <f t="shared" si="23"/>
        <v>0</v>
      </c>
      <c r="AW125" s="70">
        <f t="shared" si="24"/>
        <v>0</v>
      </c>
      <c r="AX125" s="70">
        <f t="shared" si="25"/>
        <v>0</v>
      </c>
      <c r="AY125" s="70">
        <f t="shared" si="22"/>
        <v>0</v>
      </c>
      <c r="AZ125" s="70">
        <f t="shared" si="26"/>
        <v>0</v>
      </c>
      <c r="BA125" s="124">
        <f t="shared" si="27"/>
        <v>0</v>
      </c>
    </row>
    <row r="126" spans="1:53" s="70" customFormat="1" ht="23.25" customHeight="1" x14ac:dyDescent="0.25">
      <c r="A126" s="226"/>
      <c r="B126" s="130"/>
      <c r="C126" s="162"/>
      <c r="D126" s="163"/>
      <c r="E126" s="164"/>
      <c r="F126" s="235"/>
      <c r="G126" s="236"/>
      <c r="H126" s="236"/>
      <c r="I126" s="237"/>
      <c r="AU126" s="70">
        <f t="shared" si="21"/>
        <v>0</v>
      </c>
      <c r="AV126" s="70">
        <f t="shared" si="23"/>
        <v>0</v>
      </c>
      <c r="AW126" s="70">
        <f t="shared" si="24"/>
        <v>0</v>
      </c>
      <c r="AX126" s="70">
        <f t="shared" si="25"/>
        <v>0</v>
      </c>
      <c r="AY126" s="70">
        <f t="shared" si="22"/>
        <v>0</v>
      </c>
      <c r="AZ126" s="70">
        <f t="shared" si="26"/>
        <v>0</v>
      </c>
      <c r="BA126" s="124">
        <f t="shared" si="27"/>
        <v>0</v>
      </c>
    </row>
    <row r="127" spans="1:53" s="70" customFormat="1" ht="23.25" customHeight="1" x14ac:dyDescent="0.25">
      <c r="A127" s="226"/>
      <c r="B127" s="130"/>
      <c r="C127" s="162"/>
      <c r="D127" s="163"/>
      <c r="E127" s="164"/>
      <c r="F127" s="235"/>
      <c r="G127" s="236"/>
      <c r="H127" s="236"/>
      <c r="I127" s="237"/>
      <c r="AU127" s="70">
        <f t="shared" si="21"/>
        <v>0</v>
      </c>
      <c r="AV127" s="70">
        <f t="shared" si="23"/>
        <v>0</v>
      </c>
      <c r="AW127" s="70">
        <f t="shared" si="24"/>
        <v>0</v>
      </c>
      <c r="AX127" s="70">
        <f t="shared" si="25"/>
        <v>0</v>
      </c>
      <c r="AY127" s="70">
        <f t="shared" si="22"/>
        <v>0</v>
      </c>
      <c r="AZ127" s="70">
        <f t="shared" si="26"/>
        <v>0</v>
      </c>
      <c r="BA127" s="124">
        <f t="shared" si="27"/>
        <v>0</v>
      </c>
    </row>
    <row r="128" spans="1:53" s="70" customFormat="1" ht="23.25" customHeight="1" x14ac:dyDescent="0.25">
      <c r="A128" s="226"/>
      <c r="B128" s="130"/>
      <c r="C128" s="162"/>
      <c r="D128" s="163"/>
      <c r="E128" s="164"/>
      <c r="F128" s="235"/>
      <c r="G128" s="236"/>
      <c r="H128" s="236"/>
      <c r="I128" s="237"/>
      <c r="AU128" s="70">
        <f t="shared" si="21"/>
        <v>0</v>
      </c>
      <c r="AV128" s="70">
        <f t="shared" si="23"/>
        <v>0</v>
      </c>
      <c r="AW128" s="70">
        <f t="shared" si="24"/>
        <v>0</v>
      </c>
      <c r="AX128" s="70">
        <f t="shared" si="25"/>
        <v>0</v>
      </c>
      <c r="AY128" s="70">
        <f t="shared" si="22"/>
        <v>0</v>
      </c>
      <c r="AZ128" s="70">
        <f t="shared" si="26"/>
        <v>0</v>
      </c>
      <c r="BA128" s="124">
        <f t="shared" si="27"/>
        <v>0</v>
      </c>
    </row>
    <row r="129" spans="1:61" s="112" customFormat="1" ht="19.5" customHeight="1" x14ac:dyDescent="0.25">
      <c r="AU129" s="70">
        <f>SUM(AU109:AU128)</f>
        <v>10</v>
      </c>
      <c r="AV129" s="70">
        <f t="shared" ref="AV129" si="28">SUM(AV109:AV128)</f>
        <v>0</v>
      </c>
      <c r="AW129" s="70">
        <f t="shared" ref="AW129" si="29">SUM(AW109:AW128)</f>
        <v>0</v>
      </c>
      <c r="AX129" s="70">
        <f t="shared" ref="AX129" si="30">SUM(AX109:AX128)</f>
        <v>0</v>
      </c>
      <c r="AY129" s="70">
        <f t="shared" ref="AY129:AZ129" si="31">SUM(AY109:AY128)</f>
        <v>10</v>
      </c>
      <c r="AZ129" s="70">
        <f t="shared" si="31"/>
        <v>0</v>
      </c>
      <c r="BA129" s="142"/>
      <c r="BB129" s="70"/>
      <c r="BC129" s="70"/>
      <c r="BD129" s="70"/>
      <c r="BE129" s="70"/>
    </row>
    <row r="130" spans="1:61" s="63" customFormat="1" ht="58.5" customHeight="1" x14ac:dyDescent="0.25">
      <c r="B130" s="175" t="s">
        <v>181</v>
      </c>
      <c r="C130" s="176"/>
      <c r="D130" s="176"/>
      <c r="E130" s="176"/>
      <c r="F130" s="176"/>
      <c r="G130" s="176"/>
      <c r="H130" s="176"/>
      <c r="I130" s="176"/>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row>
    <row r="131" spans="1:61" s="63" customFormat="1" ht="41.25" customHeight="1" x14ac:dyDescent="0.25">
      <c r="A131" s="238" t="s">
        <v>184</v>
      </c>
      <c r="B131" s="180" t="s">
        <v>174</v>
      </c>
      <c r="C131" s="180"/>
      <c r="D131" s="180"/>
      <c r="E131" s="180"/>
      <c r="F131" s="180"/>
      <c r="G131" s="180"/>
      <c r="H131" s="180"/>
      <c r="I131" s="18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9" t="s">
        <v>100</v>
      </c>
      <c r="AV131" s="79" t="s">
        <v>101</v>
      </c>
      <c r="BA131" s="70" t="s">
        <v>104</v>
      </c>
      <c r="BB131" s="70">
        <v>2</v>
      </c>
    </row>
    <row r="132" spans="1:61" s="56" customFormat="1" ht="30" customHeight="1" x14ac:dyDescent="0.25">
      <c r="A132" s="238"/>
      <c r="B132" s="93" t="s">
        <v>215</v>
      </c>
      <c r="C132" s="93" t="s">
        <v>170</v>
      </c>
      <c r="D132" s="213" t="s">
        <v>216</v>
      </c>
      <c r="E132" s="214"/>
      <c r="F132" s="214"/>
      <c r="G132" s="214"/>
      <c r="H132" s="215"/>
      <c r="I132" s="93" t="s">
        <v>170</v>
      </c>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80">
        <f>+AU133+AU134+AU136+AU137</f>
        <v>0</v>
      </c>
      <c r="AV132" s="79">
        <f>+AV133+AV134+AV136+AV137</f>
        <v>0</v>
      </c>
      <c r="BA132" s="70" t="s">
        <v>105</v>
      </c>
      <c r="BB132" s="70">
        <f>COUNTIF(AY133:AZ133,"ja")</f>
        <v>0</v>
      </c>
    </row>
    <row r="133" spans="1:61" s="56" customFormat="1" ht="70.5" customHeight="1" x14ac:dyDescent="0.25">
      <c r="A133" s="238"/>
      <c r="B133" s="96" t="s">
        <v>246</v>
      </c>
      <c r="C133" s="126"/>
      <c r="D133" s="216" t="s">
        <v>247</v>
      </c>
      <c r="E133" s="217"/>
      <c r="F133" s="217"/>
      <c r="G133" s="217"/>
      <c r="H133" s="218"/>
      <c r="I133" s="127"/>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9">
        <f>IF(C133="relevant",1,0)</f>
        <v>0</v>
      </c>
      <c r="AV133" s="79">
        <f>IF(C133="niet relevant",1,0)</f>
        <v>0</v>
      </c>
      <c r="AW133" s="70">
        <f>IF(C133="",1,0)</f>
        <v>1</v>
      </c>
      <c r="AX133" s="70">
        <f>IF(I133="",1,0)</f>
        <v>1</v>
      </c>
      <c r="AY133" s="70" t="str">
        <f>IF(AW133=0,"ja","nee")</f>
        <v>nee</v>
      </c>
      <c r="AZ133" s="70" t="str">
        <f>IF(AX133=0,"ja","nee")</f>
        <v>nee</v>
      </c>
      <c r="BA133" s="70" t="s">
        <v>106</v>
      </c>
      <c r="BB133" s="70">
        <f>COUNTIF(AY133:AZ133,"nee")</f>
        <v>2</v>
      </c>
    </row>
    <row r="134" spans="1:61" s="70" customFormat="1" ht="21" customHeight="1" x14ac:dyDescent="0.25">
      <c r="A134" s="238"/>
      <c r="B134" s="101" t="s">
        <v>182</v>
      </c>
      <c r="C134" s="145"/>
      <c r="D134" s="172" t="s">
        <v>182</v>
      </c>
      <c r="E134" s="173"/>
      <c r="F134" s="173"/>
      <c r="G134" s="173"/>
      <c r="H134" s="174"/>
      <c r="I134" s="147"/>
      <c r="AU134" s="79">
        <f>IF(I133="niet relevant",1,0)</f>
        <v>0</v>
      </c>
      <c r="AV134" s="79">
        <f>IF(I133="relevant",1,0)</f>
        <v>0</v>
      </c>
      <c r="BA134" s="70" t="s">
        <v>122</v>
      </c>
      <c r="BC134" s="70" t="s">
        <v>123</v>
      </c>
      <c r="BG134" s="70" t="s">
        <v>124</v>
      </c>
      <c r="BI134" s="70" t="s">
        <v>125</v>
      </c>
    </row>
    <row r="135" spans="1:61" s="70" customFormat="1" ht="21" customHeight="1" x14ac:dyDescent="0.25">
      <c r="A135" s="238"/>
      <c r="B135" s="131"/>
      <c r="C135" s="126"/>
      <c r="D135" s="169"/>
      <c r="E135" s="170"/>
      <c r="F135" s="170"/>
      <c r="G135" s="170"/>
      <c r="H135" s="171"/>
      <c r="I135" s="127"/>
      <c r="AU135" s="100"/>
      <c r="AV135" s="100"/>
      <c r="AY135" s="70">
        <f t="shared" ref="AY135:AY144" si="32">IF(B135="",0,1)</f>
        <v>0</v>
      </c>
      <c r="BA135" s="70">
        <f>SUM(AY135:AY144)</f>
        <v>0</v>
      </c>
      <c r="BB135" s="70">
        <f t="shared" ref="BB135:BB144" si="33">IF(D135="",0,1)</f>
        <v>0</v>
      </c>
      <c r="BC135" s="70">
        <f>SUM(BB135:BB144)</f>
        <v>0</v>
      </c>
      <c r="BD135" s="70">
        <f>+BC135+BA135</f>
        <v>0</v>
      </c>
      <c r="BF135" s="70">
        <f t="shared" ref="BF135:BF144" si="34">IF(AY135=1,IF(C135="",1,0),0)</f>
        <v>0</v>
      </c>
      <c r="BG135" s="70">
        <f>SUM(BF135:BF144)</f>
        <v>0</v>
      </c>
      <c r="BH135" s="70">
        <f t="shared" ref="BH135:BH144" si="35">IF(BB135=1,IF(I135="",1,0),0)</f>
        <v>0</v>
      </c>
      <c r="BI135" s="70">
        <f>SUM(BH135:BH144)</f>
        <v>0</v>
      </c>
    </row>
    <row r="136" spans="1:61" s="70" customFormat="1" ht="21" customHeight="1" x14ac:dyDescent="0.25">
      <c r="A136" s="238"/>
      <c r="B136" s="131"/>
      <c r="C136" s="126"/>
      <c r="D136" s="169"/>
      <c r="E136" s="170"/>
      <c r="F136" s="170"/>
      <c r="G136" s="170"/>
      <c r="H136" s="171"/>
      <c r="I136" s="127"/>
      <c r="AU136" s="102">
        <f>COUNTIF(C135:C144,"relevant")</f>
        <v>0</v>
      </c>
      <c r="AV136" s="102">
        <f>COUNTIF(C135:C144,"niet relevant")</f>
        <v>0</v>
      </c>
      <c r="AY136" s="70">
        <f t="shared" si="32"/>
        <v>0</v>
      </c>
      <c r="BB136" s="70">
        <f t="shared" si="33"/>
        <v>0</v>
      </c>
      <c r="BF136" s="70">
        <f t="shared" si="34"/>
        <v>0</v>
      </c>
      <c r="BH136" s="70">
        <f t="shared" si="35"/>
        <v>0</v>
      </c>
    </row>
    <row r="137" spans="1:61" s="70" customFormat="1" ht="21" customHeight="1" x14ac:dyDescent="0.25">
      <c r="A137" s="238"/>
      <c r="B137" s="131"/>
      <c r="C137" s="126"/>
      <c r="D137" s="169"/>
      <c r="E137" s="170"/>
      <c r="F137" s="170"/>
      <c r="G137" s="170"/>
      <c r="H137" s="171"/>
      <c r="I137" s="127"/>
      <c r="AU137" s="102">
        <f>COUNTIF(I135:I144,"niet relevant")</f>
        <v>0</v>
      </c>
      <c r="AV137" s="102">
        <f>COUNTIF(I135:I144,"relevant")</f>
        <v>0</v>
      </c>
      <c r="AY137" s="70">
        <f t="shared" si="32"/>
        <v>0</v>
      </c>
      <c r="BB137" s="70">
        <f t="shared" si="33"/>
        <v>0</v>
      </c>
      <c r="BF137" s="70">
        <f t="shared" si="34"/>
        <v>0</v>
      </c>
      <c r="BH137" s="70">
        <f t="shared" si="35"/>
        <v>0</v>
      </c>
    </row>
    <row r="138" spans="1:61" s="70" customFormat="1" ht="21" customHeight="1" x14ac:dyDescent="0.25">
      <c r="A138" s="238"/>
      <c r="B138" s="131"/>
      <c r="C138" s="126"/>
      <c r="D138" s="169"/>
      <c r="E138" s="170"/>
      <c r="F138" s="170"/>
      <c r="G138" s="170"/>
      <c r="H138" s="171"/>
      <c r="I138" s="127"/>
      <c r="AU138" s="102"/>
      <c r="AV138" s="102"/>
      <c r="AY138" s="70">
        <f t="shared" si="32"/>
        <v>0</v>
      </c>
      <c r="BB138" s="70">
        <f t="shared" si="33"/>
        <v>0</v>
      </c>
      <c r="BF138" s="70">
        <f t="shared" si="34"/>
        <v>0</v>
      </c>
      <c r="BH138" s="70">
        <f t="shared" si="35"/>
        <v>0</v>
      </c>
    </row>
    <row r="139" spans="1:61" s="70" customFormat="1" ht="21" customHeight="1" x14ac:dyDescent="0.25">
      <c r="A139" s="238"/>
      <c r="B139" s="131"/>
      <c r="C139" s="126"/>
      <c r="D139" s="169"/>
      <c r="E139" s="170"/>
      <c r="F139" s="170"/>
      <c r="G139" s="170"/>
      <c r="H139" s="171"/>
      <c r="I139" s="127"/>
      <c r="AU139" s="100"/>
      <c r="AV139" s="100"/>
      <c r="AY139" s="70">
        <f t="shared" si="32"/>
        <v>0</v>
      </c>
      <c r="BB139" s="70">
        <f t="shared" si="33"/>
        <v>0</v>
      </c>
      <c r="BF139" s="70">
        <f t="shared" si="34"/>
        <v>0</v>
      </c>
      <c r="BH139" s="70">
        <f t="shared" si="35"/>
        <v>0</v>
      </c>
    </row>
    <row r="140" spans="1:61" s="70" customFormat="1" ht="21" customHeight="1" x14ac:dyDescent="0.25">
      <c r="A140" s="238"/>
      <c r="B140" s="131"/>
      <c r="C140" s="126"/>
      <c r="D140" s="169"/>
      <c r="E140" s="170"/>
      <c r="F140" s="170"/>
      <c r="G140" s="170"/>
      <c r="H140" s="171"/>
      <c r="I140" s="127"/>
      <c r="AU140" s="100"/>
      <c r="AV140" s="100"/>
      <c r="AY140" s="70">
        <f t="shared" si="32"/>
        <v>0</v>
      </c>
      <c r="BB140" s="70">
        <f t="shared" si="33"/>
        <v>0</v>
      </c>
      <c r="BF140" s="70">
        <f t="shared" si="34"/>
        <v>0</v>
      </c>
      <c r="BH140" s="70">
        <f t="shared" si="35"/>
        <v>0</v>
      </c>
    </row>
    <row r="141" spans="1:61" s="70" customFormat="1" ht="21" customHeight="1" x14ac:dyDescent="0.25">
      <c r="A141" s="238"/>
      <c r="B141" s="131"/>
      <c r="C141" s="126"/>
      <c r="D141" s="169"/>
      <c r="E141" s="170"/>
      <c r="F141" s="170"/>
      <c r="G141" s="170"/>
      <c r="H141" s="171"/>
      <c r="I141" s="127"/>
      <c r="AU141" s="100"/>
      <c r="AV141" s="100"/>
      <c r="AY141" s="70">
        <f t="shared" si="32"/>
        <v>0</v>
      </c>
      <c r="BB141" s="70">
        <f t="shared" si="33"/>
        <v>0</v>
      </c>
      <c r="BF141" s="70">
        <f t="shared" si="34"/>
        <v>0</v>
      </c>
      <c r="BH141" s="70">
        <f t="shared" si="35"/>
        <v>0</v>
      </c>
    </row>
    <row r="142" spans="1:61" s="70" customFormat="1" ht="21" customHeight="1" x14ac:dyDescent="0.25">
      <c r="A142" s="238"/>
      <c r="B142" s="131"/>
      <c r="C142" s="126"/>
      <c r="D142" s="169"/>
      <c r="E142" s="170"/>
      <c r="F142" s="170"/>
      <c r="G142" s="170"/>
      <c r="H142" s="171"/>
      <c r="I142" s="127"/>
      <c r="AU142" s="100"/>
      <c r="AV142" s="100"/>
      <c r="AY142" s="70">
        <f t="shared" si="32"/>
        <v>0</v>
      </c>
      <c r="BB142" s="70">
        <f t="shared" si="33"/>
        <v>0</v>
      </c>
      <c r="BF142" s="70">
        <f t="shared" si="34"/>
        <v>0</v>
      </c>
      <c r="BH142" s="70">
        <f t="shared" si="35"/>
        <v>0</v>
      </c>
    </row>
    <row r="143" spans="1:61" s="70" customFormat="1" ht="21" customHeight="1" x14ac:dyDescent="0.25">
      <c r="A143" s="238"/>
      <c r="B143" s="131"/>
      <c r="C143" s="126"/>
      <c r="D143" s="169"/>
      <c r="E143" s="170"/>
      <c r="F143" s="170"/>
      <c r="G143" s="170"/>
      <c r="H143" s="171"/>
      <c r="I143" s="127"/>
      <c r="AU143" s="100"/>
      <c r="AV143" s="100"/>
      <c r="AY143" s="70">
        <f t="shared" si="32"/>
        <v>0</v>
      </c>
      <c r="BB143" s="70">
        <f t="shared" si="33"/>
        <v>0</v>
      </c>
      <c r="BF143" s="70">
        <f t="shared" si="34"/>
        <v>0</v>
      </c>
      <c r="BH143" s="70">
        <f t="shared" si="35"/>
        <v>0</v>
      </c>
    </row>
    <row r="144" spans="1:61" s="63" customFormat="1" ht="20.25" customHeight="1" x14ac:dyDescent="0.25">
      <c r="A144" s="238"/>
      <c r="B144" s="137"/>
      <c r="C144" s="126"/>
      <c r="D144" s="239"/>
      <c r="E144" s="239"/>
      <c r="F144" s="239"/>
      <c r="G144" s="239"/>
      <c r="H144" s="239"/>
      <c r="I144" s="127"/>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Y144" s="70">
        <f t="shared" si="32"/>
        <v>0</v>
      </c>
      <c r="AZ144" s="70"/>
      <c r="BA144" s="70"/>
      <c r="BB144" s="70">
        <f t="shared" si="33"/>
        <v>0</v>
      </c>
      <c r="BC144" s="70"/>
      <c r="BD144" s="70"/>
      <c r="BE144" s="70"/>
      <c r="BF144" s="70">
        <f t="shared" si="34"/>
        <v>0</v>
      </c>
      <c r="BG144" s="70"/>
      <c r="BH144" s="70">
        <f t="shared" si="35"/>
        <v>0</v>
      </c>
      <c r="BI144" s="70"/>
    </row>
    <row r="145" spans="1:55" s="113" customFormat="1" x14ac:dyDescent="0.25"/>
    <row r="146" spans="1:55" s="70" customFormat="1" ht="41.25" customHeight="1" x14ac:dyDescent="0.25">
      <c r="A146" s="178" t="s">
        <v>172</v>
      </c>
      <c r="B146" s="180" t="s">
        <v>166</v>
      </c>
      <c r="C146" s="180"/>
      <c r="D146" s="180"/>
      <c r="E146" s="180"/>
      <c r="F146" s="180"/>
      <c r="G146" s="180"/>
      <c r="H146" s="180"/>
      <c r="I146" s="180"/>
    </row>
    <row r="147" spans="1:55" s="70" customFormat="1" ht="39.75" customHeight="1" x14ac:dyDescent="0.25">
      <c r="A147" s="179"/>
      <c r="B147" s="93" t="s">
        <v>168</v>
      </c>
      <c r="C147" s="181" t="s">
        <v>167</v>
      </c>
      <c r="D147" s="182"/>
      <c r="E147" s="183"/>
      <c r="F147" s="184" t="s">
        <v>173</v>
      </c>
      <c r="G147" s="184"/>
      <c r="H147" s="184"/>
      <c r="I147" s="184"/>
      <c r="AU147" s="70" t="s">
        <v>111</v>
      </c>
      <c r="AV147" s="70" t="s">
        <v>108</v>
      </c>
      <c r="AW147" s="70" t="s">
        <v>109</v>
      </c>
      <c r="AX147" s="70" t="s">
        <v>110</v>
      </c>
      <c r="AY147" s="70" t="s">
        <v>113</v>
      </c>
      <c r="AZ147" s="70" t="s">
        <v>112</v>
      </c>
      <c r="BB147" s="70" t="s">
        <v>114</v>
      </c>
      <c r="BC147" s="70">
        <f>COUNTIF(AZ148:AZ167,"ja")</f>
        <v>0</v>
      </c>
    </row>
    <row r="148" spans="1:55" s="70" customFormat="1" ht="21" x14ac:dyDescent="0.25">
      <c r="A148" s="179"/>
      <c r="B148" s="129"/>
      <c r="C148" s="162"/>
      <c r="D148" s="163"/>
      <c r="E148" s="164"/>
      <c r="F148" s="168"/>
      <c r="G148" s="168"/>
      <c r="H148" s="168"/>
      <c r="I148" s="168"/>
      <c r="AU148" s="70">
        <f t="shared" ref="AU148:AU167" si="36">IF(B148="",0,1)</f>
        <v>0</v>
      </c>
      <c r="AV148" s="70">
        <f>IF(AU148=1,IF(C148="laag risico",1,0),0)</f>
        <v>0</v>
      </c>
      <c r="AW148" s="70">
        <f>IF(AU148=1,IF(C148="standaard risico",1,0),0)</f>
        <v>0</v>
      </c>
      <c r="AX148" s="70">
        <f>IF(AU148=1,IF(C148="hoog risico",1,0),0)</f>
        <v>0</v>
      </c>
      <c r="AY148" s="70">
        <f t="shared" ref="AY148:AY167" si="37">IF(AU148=1,IF(C148="",1,0),0)</f>
        <v>0</v>
      </c>
      <c r="AZ148" s="102">
        <f>IF(AU148=1,IF(F148="","nee","ja"),0)</f>
        <v>0</v>
      </c>
      <c r="BB148" s="70" t="s">
        <v>115</v>
      </c>
      <c r="BC148" s="70">
        <f>COUNTIF(AZ148:AZ167,"nee")</f>
        <v>0</v>
      </c>
    </row>
    <row r="149" spans="1:55" s="70" customFormat="1" ht="21" x14ac:dyDescent="0.25">
      <c r="A149" s="179"/>
      <c r="B149" s="129"/>
      <c r="C149" s="162"/>
      <c r="D149" s="163"/>
      <c r="E149" s="164"/>
      <c r="F149" s="168"/>
      <c r="G149" s="168"/>
      <c r="H149" s="168"/>
      <c r="I149" s="168"/>
      <c r="AU149" s="70">
        <f t="shared" si="36"/>
        <v>0</v>
      </c>
      <c r="AV149" s="70">
        <f t="shared" ref="AV149:AV167" si="38">IF(AU149=1,IF(C149="laag risico",1,0),0)</f>
        <v>0</v>
      </c>
      <c r="AW149" s="70">
        <f t="shared" ref="AW149:AW167" si="39">IF(AU149=1,IF(C149="standaard risico",1,0),0)</f>
        <v>0</v>
      </c>
      <c r="AX149" s="70">
        <f t="shared" ref="AX149:AX167" si="40">IF(AU149=1,IF(C149="hoog risico",1,0),0)</f>
        <v>0</v>
      </c>
      <c r="AY149" s="70">
        <f t="shared" si="37"/>
        <v>0</v>
      </c>
      <c r="AZ149" s="124">
        <f t="shared" ref="AZ149:AZ167" si="41">IF(AU149=1,IF(F149="","nee","ja"),0)</f>
        <v>0</v>
      </c>
    </row>
    <row r="150" spans="1:55" s="70" customFormat="1" ht="21" x14ac:dyDescent="0.25">
      <c r="A150" s="179"/>
      <c r="B150" s="129"/>
      <c r="C150" s="162"/>
      <c r="D150" s="163"/>
      <c r="E150" s="164"/>
      <c r="F150" s="168"/>
      <c r="G150" s="168"/>
      <c r="H150" s="168"/>
      <c r="I150" s="168"/>
      <c r="AU150" s="70">
        <f t="shared" si="36"/>
        <v>0</v>
      </c>
      <c r="AV150" s="70">
        <f t="shared" si="38"/>
        <v>0</v>
      </c>
      <c r="AW150" s="70">
        <f t="shared" si="39"/>
        <v>0</v>
      </c>
      <c r="AX150" s="70">
        <f t="shared" si="40"/>
        <v>0</v>
      </c>
      <c r="AY150" s="70">
        <f t="shared" si="37"/>
        <v>0</v>
      </c>
      <c r="AZ150" s="124">
        <f t="shared" si="41"/>
        <v>0</v>
      </c>
    </row>
    <row r="151" spans="1:55" s="70" customFormat="1" ht="21" x14ac:dyDescent="0.25">
      <c r="A151" s="179"/>
      <c r="B151" s="129"/>
      <c r="C151" s="162"/>
      <c r="D151" s="163"/>
      <c r="E151" s="164"/>
      <c r="F151" s="168"/>
      <c r="G151" s="168"/>
      <c r="H151" s="168"/>
      <c r="I151" s="168"/>
      <c r="AU151" s="70">
        <f t="shared" si="36"/>
        <v>0</v>
      </c>
      <c r="AV151" s="70">
        <f t="shared" si="38"/>
        <v>0</v>
      </c>
      <c r="AW151" s="70">
        <f t="shared" si="39"/>
        <v>0</v>
      </c>
      <c r="AX151" s="70">
        <f t="shared" si="40"/>
        <v>0</v>
      </c>
      <c r="AY151" s="70">
        <f t="shared" si="37"/>
        <v>0</v>
      </c>
      <c r="AZ151" s="124">
        <f t="shared" si="41"/>
        <v>0</v>
      </c>
    </row>
    <row r="152" spans="1:55" s="70" customFormat="1" ht="21" x14ac:dyDescent="0.25">
      <c r="A152" s="179"/>
      <c r="B152" s="129"/>
      <c r="C152" s="162"/>
      <c r="D152" s="163"/>
      <c r="E152" s="164"/>
      <c r="F152" s="168"/>
      <c r="G152" s="168"/>
      <c r="H152" s="168"/>
      <c r="I152" s="168"/>
      <c r="AU152" s="70">
        <f t="shared" si="36"/>
        <v>0</v>
      </c>
      <c r="AV152" s="70">
        <f t="shared" si="38"/>
        <v>0</v>
      </c>
      <c r="AW152" s="70">
        <f t="shared" si="39"/>
        <v>0</v>
      </c>
      <c r="AX152" s="70">
        <f t="shared" si="40"/>
        <v>0</v>
      </c>
      <c r="AY152" s="70">
        <f t="shared" si="37"/>
        <v>0</v>
      </c>
      <c r="AZ152" s="124">
        <f t="shared" si="41"/>
        <v>0</v>
      </c>
    </row>
    <row r="153" spans="1:55" s="70" customFormat="1" ht="21" x14ac:dyDescent="0.25">
      <c r="A153" s="179"/>
      <c r="B153" s="129"/>
      <c r="C153" s="162"/>
      <c r="D153" s="163"/>
      <c r="E153" s="164"/>
      <c r="F153" s="168"/>
      <c r="G153" s="168"/>
      <c r="H153" s="168"/>
      <c r="I153" s="168"/>
      <c r="AU153" s="70">
        <f t="shared" si="36"/>
        <v>0</v>
      </c>
      <c r="AV153" s="70">
        <f t="shared" si="38"/>
        <v>0</v>
      </c>
      <c r="AW153" s="70">
        <f t="shared" si="39"/>
        <v>0</v>
      </c>
      <c r="AX153" s="70">
        <f t="shared" si="40"/>
        <v>0</v>
      </c>
      <c r="AY153" s="70">
        <f t="shared" si="37"/>
        <v>0</v>
      </c>
      <c r="AZ153" s="124">
        <f t="shared" si="41"/>
        <v>0</v>
      </c>
    </row>
    <row r="154" spans="1:55" s="70" customFormat="1" ht="21" x14ac:dyDescent="0.25">
      <c r="A154" s="179"/>
      <c r="B154" s="129"/>
      <c r="C154" s="162"/>
      <c r="D154" s="163"/>
      <c r="E154" s="164"/>
      <c r="F154" s="168"/>
      <c r="G154" s="168"/>
      <c r="H154" s="168"/>
      <c r="I154" s="168"/>
      <c r="AU154" s="70">
        <f t="shared" si="36"/>
        <v>0</v>
      </c>
      <c r="AV154" s="70">
        <f t="shared" si="38"/>
        <v>0</v>
      </c>
      <c r="AW154" s="70">
        <f t="shared" si="39"/>
        <v>0</v>
      </c>
      <c r="AX154" s="70">
        <f t="shared" si="40"/>
        <v>0</v>
      </c>
      <c r="AY154" s="70">
        <f t="shared" si="37"/>
        <v>0</v>
      </c>
      <c r="AZ154" s="124">
        <f t="shared" si="41"/>
        <v>0</v>
      </c>
    </row>
    <row r="155" spans="1:55" s="70" customFormat="1" ht="21" x14ac:dyDescent="0.25">
      <c r="A155" s="179"/>
      <c r="B155" s="129"/>
      <c r="C155" s="162"/>
      <c r="D155" s="163"/>
      <c r="E155" s="164"/>
      <c r="F155" s="168"/>
      <c r="G155" s="168"/>
      <c r="H155" s="168"/>
      <c r="I155" s="168"/>
      <c r="AU155" s="70">
        <f t="shared" si="36"/>
        <v>0</v>
      </c>
      <c r="AV155" s="70">
        <f t="shared" si="38"/>
        <v>0</v>
      </c>
      <c r="AW155" s="70">
        <f t="shared" si="39"/>
        <v>0</v>
      </c>
      <c r="AX155" s="70">
        <f t="shared" si="40"/>
        <v>0</v>
      </c>
      <c r="AY155" s="70">
        <f t="shared" si="37"/>
        <v>0</v>
      </c>
      <c r="AZ155" s="124">
        <f t="shared" si="41"/>
        <v>0</v>
      </c>
    </row>
    <row r="156" spans="1:55" s="70" customFormat="1" ht="21" x14ac:dyDescent="0.25">
      <c r="A156" s="179"/>
      <c r="B156" s="129"/>
      <c r="C156" s="162"/>
      <c r="D156" s="163"/>
      <c r="E156" s="164"/>
      <c r="F156" s="168"/>
      <c r="G156" s="168"/>
      <c r="H156" s="168"/>
      <c r="I156" s="168"/>
      <c r="AU156" s="70">
        <f t="shared" si="36"/>
        <v>0</v>
      </c>
      <c r="AV156" s="70">
        <f t="shared" si="38"/>
        <v>0</v>
      </c>
      <c r="AW156" s="70">
        <f t="shared" si="39"/>
        <v>0</v>
      </c>
      <c r="AX156" s="70">
        <f t="shared" si="40"/>
        <v>0</v>
      </c>
      <c r="AY156" s="70">
        <f t="shared" si="37"/>
        <v>0</v>
      </c>
      <c r="AZ156" s="124">
        <f t="shared" si="41"/>
        <v>0</v>
      </c>
    </row>
    <row r="157" spans="1:55" s="70" customFormat="1" ht="21" x14ac:dyDescent="0.25">
      <c r="A157" s="179"/>
      <c r="B157" s="129"/>
      <c r="C157" s="162"/>
      <c r="D157" s="163"/>
      <c r="E157" s="164"/>
      <c r="F157" s="168"/>
      <c r="G157" s="168"/>
      <c r="H157" s="168"/>
      <c r="I157" s="168"/>
      <c r="AU157" s="70">
        <f t="shared" si="36"/>
        <v>0</v>
      </c>
      <c r="AV157" s="70">
        <f t="shared" si="38"/>
        <v>0</v>
      </c>
      <c r="AW157" s="70">
        <f t="shared" si="39"/>
        <v>0</v>
      </c>
      <c r="AX157" s="70">
        <f t="shared" si="40"/>
        <v>0</v>
      </c>
      <c r="AY157" s="70">
        <f t="shared" si="37"/>
        <v>0</v>
      </c>
      <c r="AZ157" s="124">
        <f t="shared" si="41"/>
        <v>0</v>
      </c>
    </row>
    <row r="158" spans="1:55" s="70" customFormat="1" ht="21" x14ac:dyDescent="0.25">
      <c r="A158" s="179"/>
      <c r="B158" s="129"/>
      <c r="C158" s="162"/>
      <c r="D158" s="163"/>
      <c r="E158" s="164"/>
      <c r="F158" s="168"/>
      <c r="G158" s="168"/>
      <c r="H158" s="168"/>
      <c r="I158" s="168"/>
      <c r="AU158" s="70">
        <f t="shared" si="36"/>
        <v>0</v>
      </c>
      <c r="AV158" s="70">
        <f t="shared" si="38"/>
        <v>0</v>
      </c>
      <c r="AW158" s="70">
        <f t="shared" si="39"/>
        <v>0</v>
      </c>
      <c r="AX158" s="70">
        <f t="shared" si="40"/>
        <v>0</v>
      </c>
      <c r="AY158" s="70">
        <f t="shared" si="37"/>
        <v>0</v>
      </c>
      <c r="AZ158" s="124">
        <f t="shared" si="41"/>
        <v>0</v>
      </c>
    </row>
    <row r="159" spans="1:55" s="70" customFormat="1" ht="21" x14ac:dyDescent="0.25">
      <c r="A159" s="179"/>
      <c r="B159" s="129"/>
      <c r="C159" s="162"/>
      <c r="D159" s="163"/>
      <c r="E159" s="164"/>
      <c r="F159" s="168"/>
      <c r="G159" s="168"/>
      <c r="H159" s="168"/>
      <c r="I159" s="168"/>
      <c r="AU159" s="70">
        <f t="shared" si="36"/>
        <v>0</v>
      </c>
      <c r="AV159" s="70">
        <f t="shared" si="38"/>
        <v>0</v>
      </c>
      <c r="AW159" s="70">
        <f t="shared" si="39"/>
        <v>0</v>
      </c>
      <c r="AX159" s="70">
        <f t="shared" si="40"/>
        <v>0</v>
      </c>
      <c r="AY159" s="70">
        <f t="shared" si="37"/>
        <v>0</v>
      </c>
      <c r="AZ159" s="124">
        <f t="shared" si="41"/>
        <v>0</v>
      </c>
    </row>
    <row r="160" spans="1:55" s="70" customFormat="1" ht="21" x14ac:dyDescent="0.25">
      <c r="A160" s="179"/>
      <c r="B160" s="129"/>
      <c r="C160" s="162"/>
      <c r="D160" s="163"/>
      <c r="E160" s="164"/>
      <c r="F160" s="168"/>
      <c r="G160" s="168"/>
      <c r="H160" s="168"/>
      <c r="I160" s="168"/>
      <c r="AU160" s="70">
        <f t="shared" si="36"/>
        <v>0</v>
      </c>
      <c r="AV160" s="70">
        <f t="shared" si="38"/>
        <v>0</v>
      </c>
      <c r="AW160" s="70">
        <f t="shared" si="39"/>
        <v>0</v>
      </c>
      <c r="AX160" s="70">
        <f t="shared" si="40"/>
        <v>0</v>
      </c>
      <c r="AY160" s="70">
        <f t="shared" si="37"/>
        <v>0</v>
      </c>
      <c r="AZ160" s="124">
        <f t="shared" si="41"/>
        <v>0</v>
      </c>
    </row>
    <row r="161" spans="1:58" s="70" customFormat="1" ht="21" x14ac:dyDescent="0.25">
      <c r="A161" s="179"/>
      <c r="B161" s="129"/>
      <c r="C161" s="162"/>
      <c r="D161" s="163"/>
      <c r="E161" s="164"/>
      <c r="F161" s="168"/>
      <c r="G161" s="168"/>
      <c r="H161" s="168"/>
      <c r="I161" s="168"/>
      <c r="AU161" s="70">
        <f t="shared" si="36"/>
        <v>0</v>
      </c>
      <c r="AV161" s="70">
        <f t="shared" si="38"/>
        <v>0</v>
      </c>
      <c r="AW161" s="70">
        <f t="shared" si="39"/>
        <v>0</v>
      </c>
      <c r="AX161" s="70">
        <f t="shared" si="40"/>
        <v>0</v>
      </c>
      <c r="AY161" s="70">
        <f t="shared" si="37"/>
        <v>0</v>
      </c>
      <c r="AZ161" s="124">
        <f t="shared" si="41"/>
        <v>0</v>
      </c>
    </row>
    <row r="162" spans="1:58" s="70" customFormat="1" ht="21" x14ac:dyDescent="0.25">
      <c r="A162" s="179"/>
      <c r="B162" s="129"/>
      <c r="C162" s="162"/>
      <c r="D162" s="163"/>
      <c r="E162" s="164"/>
      <c r="F162" s="168"/>
      <c r="G162" s="168"/>
      <c r="H162" s="168"/>
      <c r="I162" s="168"/>
      <c r="AU162" s="70">
        <f t="shared" si="36"/>
        <v>0</v>
      </c>
      <c r="AV162" s="70">
        <f t="shared" si="38"/>
        <v>0</v>
      </c>
      <c r="AW162" s="70">
        <f t="shared" si="39"/>
        <v>0</v>
      </c>
      <c r="AX162" s="70">
        <f t="shared" si="40"/>
        <v>0</v>
      </c>
      <c r="AY162" s="70">
        <f t="shared" si="37"/>
        <v>0</v>
      </c>
      <c r="AZ162" s="124">
        <f t="shared" si="41"/>
        <v>0</v>
      </c>
    </row>
    <row r="163" spans="1:58" s="70" customFormat="1" ht="21" x14ac:dyDescent="0.25">
      <c r="A163" s="179"/>
      <c r="B163" s="129"/>
      <c r="C163" s="162"/>
      <c r="D163" s="163"/>
      <c r="E163" s="164"/>
      <c r="F163" s="168"/>
      <c r="G163" s="168"/>
      <c r="H163" s="168"/>
      <c r="I163" s="168"/>
      <c r="AU163" s="70">
        <f t="shared" si="36"/>
        <v>0</v>
      </c>
      <c r="AV163" s="70">
        <f t="shared" si="38"/>
        <v>0</v>
      </c>
      <c r="AW163" s="70">
        <f t="shared" si="39"/>
        <v>0</v>
      </c>
      <c r="AX163" s="70">
        <f t="shared" si="40"/>
        <v>0</v>
      </c>
      <c r="AY163" s="70">
        <f t="shared" si="37"/>
        <v>0</v>
      </c>
      <c r="AZ163" s="124">
        <f t="shared" si="41"/>
        <v>0</v>
      </c>
    </row>
    <row r="164" spans="1:58" s="70" customFormat="1" ht="21" x14ac:dyDescent="0.25">
      <c r="A164" s="179"/>
      <c r="B164" s="129"/>
      <c r="C164" s="162"/>
      <c r="D164" s="163"/>
      <c r="E164" s="164"/>
      <c r="F164" s="168"/>
      <c r="G164" s="168"/>
      <c r="H164" s="168"/>
      <c r="I164" s="168"/>
      <c r="AU164" s="70">
        <f t="shared" si="36"/>
        <v>0</v>
      </c>
      <c r="AV164" s="70">
        <f t="shared" si="38"/>
        <v>0</v>
      </c>
      <c r="AW164" s="70">
        <f t="shared" si="39"/>
        <v>0</v>
      </c>
      <c r="AX164" s="70">
        <f t="shared" si="40"/>
        <v>0</v>
      </c>
      <c r="AY164" s="70">
        <f t="shared" si="37"/>
        <v>0</v>
      </c>
      <c r="AZ164" s="124">
        <f t="shared" si="41"/>
        <v>0</v>
      </c>
    </row>
    <row r="165" spans="1:58" s="70" customFormat="1" ht="21" x14ac:dyDescent="0.25">
      <c r="A165" s="179"/>
      <c r="B165" s="129"/>
      <c r="C165" s="162"/>
      <c r="D165" s="163"/>
      <c r="E165" s="164"/>
      <c r="F165" s="168"/>
      <c r="G165" s="168"/>
      <c r="H165" s="168"/>
      <c r="I165" s="168"/>
      <c r="AU165" s="70">
        <f t="shared" si="36"/>
        <v>0</v>
      </c>
      <c r="AV165" s="70">
        <f t="shared" si="38"/>
        <v>0</v>
      </c>
      <c r="AW165" s="70">
        <f t="shared" si="39"/>
        <v>0</v>
      </c>
      <c r="AX165" s="70">
        <f t="shared" si="40"/>
        <v>0</v>
      </c>
      <c r="AY165" s="70">
        <f t="shared" si="37"/>
        <v>0</v>
      </c>
      <c r="AZ165" s="124">
        <f t="shared" si="41"/>
        <v>0</v>
      </c>
    </row>
    <row r="166" spans="1:58" s="70" customFormat="1" ht="21" x14ac:dyDescent="0.25">
      <c r="A166" s="179"/>
      <c r="B166" s="129"/>
      <c r="C166" s="162"/>
      <c r="D166" s="163"/>
      <c r="E166" s="164"/>
      <c r="F166" s="168"/>
      <c r="G166" s="168"/>
      <c r="H166" s="168"/>
      <c r="I166" s="168"/>
      <c r="AU166" s="70">
        <f t="shared" si="36"/>
        <v>0</v>
      </c>
      <c r="AV166" s="70">
        <f t="shared" si="38"/>
        <v>0</v>
      </c>
      <c r="AW166" s="70">
        <f t="shared" si="39"/>
        <v>0</v>
      </c>
      <c r="AX166" s="70">
        <f t="shared" si="40"/>
        <v>0</v>
      </c>
      <c r="AY166" s="70">
        <f t="shared" si="37"/>
        <v>0</v>
      </c>
      <c r="AZ166" s="124">
        <f t="shared" si="41"/>
        <v>0</v>
      </c>
    </row>
    <row r="167" spans="1:58" s="70" customFormat="1" ht="24.75" customHeight="1" x14ac:dyDescent="0.25">
      <c r="A167" s="179"/>
      <c r="B167" s="129"/>
      <c r="C167" s="162"/>
      <c r="D167" s="163"/>
      <c r="E167" s="164"/>
      <c r="F167" s="168"/>
      <c r="G167" s="168"/>
      <c r="H167" s="168"/>
      <c r="I167" s="168"/>
      <c r="AU167" s="70">
        <f t="shared" si="36"/>
        <v>0</v>
      </c>
      <c r="AV167" s="70">
        <f t="shared" si="38"/>
        <v>0</v>
      </c>
      <c r="AW167" s="70">
        <f t="shared" si="39"/>
        <v>0</v>
      </c>
      <c r="AX167" s="70">
        <f t="shared" si="40"/>
        <v>0</v>
      </c>
      <c r="AY167" s="70">
        <f t="shared" si="37"/>
        <v>0</v>
      </c>
      <c r="AZ167" s="124">
        <f t="shared" si="41"/>
        <v>0</v>
      </c>
    </row>
    <row r="168" spans="1:58" s="70" customFormat="1" ht="16.5" customHeight="1" x14ac:dyDescent="0.25">
      <c r="A168" s="177"/>
      <c r="B168" s="177"/>
      <c r="C168" s="177"/>
      <c r="D168" s="177"/>
      <c r="E168" s="177"/>
      <c r="F168" s="177"/>
      <c r="G168" s="177"/>
      <c r="H168" s="177"/>
      <c r="I168" s="177"/>
      <c r="J168" s="177"/>
      <c r="AU168" s="70">
        <f>SUM(AU148:AU167)</f>
        <v>0</v>
      </c>
      <c r="AV168" s="70">
        <f t="shared" ref="AV168" si="42">SUM(AV148:AV167)</f>
        <v>0</v>
      </c>
      <c r="AW168" s="70">
        <f t="shared" ref="AW168" si="43">SUM(AW148:AW167)</f>
        <v>0</v>
      </c>
      <c r="AX168" s="70">
        <f t="shared" ref="AX168" si="44">SUM(AX148:AX167)</f>
        <v>0</v>
      </c>
      <c r="AY168" s="70">
        <f t="shared" ref="AY168" si="45">SUM(AY148:AY167)</f>
        <v>0</v>
      </c>
      <c r="AZ168" s="142"/>
    </row>
    <row r="169" spans="1:58" s="70" customFormat="1" x14ac:dyDescent="0.25">
      <c r="A169" s="193"/>
      <c r="B169" s="193"/>
      <c r="C169" s="193"/>
      <c r="D169" s="193"/>
      <c r="E169" s="193"/>
      <c r="F169" s="193"/>
      <c r="G169" s="193"/>
    </row>
    <row r="170" spans="1:58" s="63" customFormat="1" ht="58.5" customHeight="1" x14ac:dyDescent="0.25">
      <c r="B170" s="175" t="s">
        <v>169</v>
      </c>
      <c r="C170" s="176"/>
      <c r="D170" s="176"/>
      <c r="E170" s="176"/>
      <c r="F170" s="176"/>
      <c r="G170" s="176"/>
      <c r="H170" s="176"/>
      <c r="I170" s="176"/>
      <c r="N170" s="70"/>
      <c r="O170" s="70"/>
      <c r="P170" s="70"/>
      <c r="Q170" s="70"/>
      <c r="R170" s="70"/>
      <c r="S170" s="70"/>
      <c r="T170" s="70"/>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row>
    <row r="171" spans="1:58" s="63" customFormat="1" ht="41.25" customHeight="1" x14ac:dyDescent="0.25">
      <c r="A171" s="240" t="s">
        <v>184</v>
      </c>
      <c r="B171" s="180" t="s">
        <v>174</v>
      </c>
      <c r="C171" s="180"/>
      <c r="D171" s="180"/>
      <c r="E171" s="180"/>
      <c r="F171" s="180"/>
      <c r="G171" s="180"/>
      <c r="H171" s="180"/>
      <c r="I171" s="180"/>
      <c r="L171" s="70"/>
      <c r="M171" s="70"/>
      <c r="N171" s="70"/>
      <c r="O171" s="70"/>
      <c r="P171" s="70"/>
      <c r="Q171" s="70"/>
      <c r="R171" s="70"/>
      <c r="S171" s="70"/>
      <c r="T171" s="70"/>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9" t="s">
        <v>100</v>
      </c>
      <c r="AV171" s="79" t="s">
        <v>101</v>
      </c>
      <c r="BD171" s="70"/>
      <c r="BE171" s="70"/>
      <c r="BF171" s="70"/>
    </row>
    <row r="172" spans="1:58" s="63" customFormat="1" ht="30" customHeight="1" x14ac:dyDescent="0.25">
      <c r="A172" s="241"/>
      <c r="B172" s="93" t="s">
        <v>215</v>
      </c>
      <c r="C172" s="93" t="s">
        <v>170</v>
      </c>
      <c r="D172" s="213" t="s">
        <v>216</v>
      </c>
      <c r="E172" s="214"/>
      <c r="F172" s="214"/>
      <c r="G172" s="214"/>
      <c r="H172" s="215"/>
      <c r="I172" s="93" t="s">
        <v>170</v>
      </c>
      <c r="L172" s="70"/>
      <c r="M172" s="70"/>
      <c r="N172" s="70"/>
      <c r="O172" s="70"/>
      <c r="P172" s="70"/>
      <c r="Q172" s="70"/>
      <c r="R172" s="70"/>
      <c r="S172" s="70"/>
      <c r="T172" s="70"/>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80">
        <f>+AU173+AU174+AU175+AU176</f>
        <v>0</v>
      </c>
      <c r="AV172" s="79">
        <f>+AV173+AV174+AV175+AV176</f>
        <v>0</v>
      </c>
      <c r="BD172" s="70"/>
      <c r="BE172" s="70"/>
      <c r="BF172" s="70"/>
    </row>
    <row r="173" spans="1:58" s="63" customFormat="1" ht="76.5" customHeight="1" x14ac:dyDescent="0.25">
      <c r="A173" s="241"/>
      <c r="B173" s="96" t="s">
        <v>187</v>
      </c>
      <c r="C173" s="126"/>
      <c r="D173" s="216"/>
      <c r="E173" s="217"/>
      <c r="F173" s="217"/>
      <c r="G173" s="217"/>
      <c r="H173" s="218"/>
      <c r="I173" s="148"/>
      <c r="L173" s="70"/>
      <c r="M173" s="70"/>
      <c r="N173" s="70"/>
      <c r="O173" s="70"/>
      <c r="P173" s="70"/>
      <c r="Q173" s="70"/>
      <c r="R173" s="70"/>
      <c r="S173" s="70"/>
      <c r="T173" s="70"/>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9">
        <f>COUNTIF(C173:C177,"relevant")</f>
        <v>0</v>
      </c>
      <c r="AV173" s="79">
        <f>COUNTIF(C173:C177,"niet relevant")</f>
        <v>0</v>
      </c>
      <c r="AW173" s="70">
        <f>IF(C173="",1,0)</f>
        <v>1</v>
      </c>
      <c r="AX173" s="70"/>
      <c r="AY173" s="70" t="str">
        <f>IF(AW173=0,"ja","nee")</f>
        <v>nee</v>
      </c>
      <c r="AZ173" s="70"/>
      <c r="BA173" s="70" t="s">
        <v>104</v>
      </c>
      <c r="BB173" s="70">
        <v>5</v>
      </c>
    </row>
    <row r="174" spans="1:58" s="63" customFormat="1" ht="81" customHeight="1" x14ac:dyDescent="0.25">
      <c r="A174" s="241"/>
      <c r="B174" s="96"/>
      <c r="C174" s="149"/>
      <c r="D174" s="216" t="s">
        <v>248</v>
      </c>
      <c r="E174" s="217"/>
      <c r="F174" s="217"/>
      <c r="G174" s="217"/>
      <c r="H174" s="218"/>
      <c r="I174" s="127"/>
      <c r="L174" s="70"/>
      <c r="M174" s="70"/>
      <c r="N174" s="70"/>
      <c r="O174" s="70"/>
      <c r="P174" s="70"/>
      <c r="Q174" s="70"/>
      <c r="R174" s="70"/>
      <c r="S174" s="70"/>
      <c r="T174" s="70"/>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9">
        <f>COUNTIF(I173:I177,"niet relevant")</f>
        <v>0</v>
      </c>
      <c r="AV174" s="79">
        <f>COUNTIF(I173:I177,"relevant")</f>
        <v>0</v>
      </c>
      <c r="AW174" s="70"/>
      <c r="AX174" s="70">
        <f>IF(I174="",1,0)</f>
        <v>1</v>
      </c>
      <c r="AY174" s="70"/>
      <c r="AZ174" s="70" t="str">
        <f>IF(AX174=0,"ja","nee")</f>
        <v>nee</v>
      </c>
      <c r="BA174" s="70" t="s">
        <v>105</v>
      </c>
      <c r="BB174" s="70">
        <f>COUNTIF(AY173:AZ177,"ja")</f>
        <v>0</v>
      </c>
      <c r="BC174"/>
    </row>
    <row r="175" spans="1:58" s="70" customFormat="1" ht="19.5" customHeight="1" x14ac:dyDescent="0.25">
      <c r="A175" s="241"/>
      <c r="B175" s="96" t="s">
        <v>186</v>
      </c>
      <c r="C175" s="126"/>
      <c r="D175" s="216"/>
      <c r="E175" s="217"/>
      <c r="F175" s="217"/>
      <c r="G175" s="217"/>
      <c r="H175" s="218"/>
      <c r="I175" s="150"/>
      <c r="AU175" s="102">
        <f>COUNTIF(C179:C188,"relevant")</f>
        <v>0</v>
      </c>
      <c r="AV175" s="102">
        <f>COUNTIF(C179:C188,"niet relevant")</f>
        <v>0</v>
      </c>
      <c r="AW175" s="70">
        <f>IF(C175="",1,0)</f>
        <v>1</v>
      </c>
      <c r="AY175" s="70" t="str">
        <f>IF(AW175=0,"ja","nee")</f>
        <v>nee</v>
      </c>
      <c r="BA175" s="70" t="s">
        <v>106</v>
      </c>
      <c r="BB175" s="70">
        <f>COUNTIF(AY173:AZ177,"nee")</f>
        <v>5</v>
      </c>
    </row>
    <row r="176" spans="1:58" s="63" customFormat="1" ht="37.5" customHeight="1" x14ac:dyDescent="0.25">
      <c r="A176" s="241"/>
      <c r="B176" s="96" t="s">
        <v>188</v>
      </c>
      <c r="C176" s="126"/>
      <c r="D176" s="216"/>
      <c r="E176" s="217"/>
      <c r="F176" s="217"/>
      <c r="G176" s="217"/>
      <c r="H176" s="218"/>
      <c r="I176" s="150"/>
      <c r="L176" s="70"/>
      <c r="M176" s="70"/>
      <c r="N176" s="70"/>
      <c r="O176" s="70"/>
      <c r="P176" s="70"/>
      <c r="Q176" s="70"/>
      <c r="R176" s="70"/>
      <c r="S176" s="70"/>
      <c r="T176" s="70"/>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102">
        <f>COUNTIF(I179:I188,"niet relevant")</f>
        <v>0</v>
      </c>
      <c r="AV176" s="102">
        <f>COUNTIF(I179:I188,"relevant")</f>
        <v>0</v>
      </c>
      <c r="AW176" s="70">
        <f>IF(C176="",1,0)</f>
        <v>1</v>
      </c>
      <c r="AX176" s="70"/>
      <c r="AY176" s="70" t="str">
        <f>IF(AW176=0,"ja","nee")</f>
        <v>nee</v>
      </c>
      <c r="AZ176" s="70"/>
      <c r="BA176" s="70"/>
      <c r="BB176" s="70"/>
      <c r="BC176" s="70"/>
    </row>
    <row r="177" spans="1:61" s="63" customFormat="1" ht="34.5" customHeight="1" x14ac:dyDescent="0.25">
      <c r="A177" s="241"/>
      <c r="B177" s="96" t="s">
        <v>185</v>
      </c>
      <c r="C177" s="126"/>
      <c r="D177" s="216"/>
      <c r="E177" s="217"/>
      <c r="F177" s="217"/>
      <c r="G177" s="217"/>
      <c r="H177" s="218"/>
      <c r="I177" s="150"/>
      <c r="L177" s="70"/>
      <c r="M177" s="70"/>
      <c r="N177" s="70"/>
      <c r="O177" s="70"/>
      <c r="P177" s="70"/>
      <c r="Q177" s="70"/>
      <c r="R177" s="70"/>
      <c r="S177" s="70"/>
      <c r="T177" s="70"/>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W177" s="70">
        <f>IF(C177="",1,0)</f>
        <v>1</v>
      </c>
      <c r="AX177" s="70"/>
      <c r="AY177" s="70" t="str">
        <f>IF(AW177=0,"ja","nee")</f>
        <v>nee</v>
      </c>
      <c r="AZ177" s="70"/>
      <c r="BA177" s="70"/>
      <c r="BB177" s="70"/>
      <c r="BC177" s="70"/>
    </row>
    <row r="178" spans="1:61" s="70" customFormat="1" ht="21" customHeight="1" x14ac:dyDescent="0.25">
      <c r="A178" s="241"/>
      <c r="B178" s="101" t="s">
        <v>182</v>
      </c>
      <c r="C178" s="145"/>
      <c r="D178" s="172" t="s">
        <v>182</v>
      </c>
      <c r="E178" s="173"/>
      <c r="F178" s="173"/>
      <c r="G178" s="173"/>
      <c r="H178" s="174"/>
      <c r="I178" s="150"/>
      <c r="BA178" s="70" t="s">
        <v>122</v>
      </c>
      <c r="BC178" s="70" t="s">
        <v>123</v>
      </c>
      <c r="BG178" s="70" t="s">
        <v>124</v>
      </c>
      <c r="BI178" s="70" t="s">
        <v>125</v>
      </c>
    </row>
    <row r="179" spans="1:61" s="70" customFormat="1" ht="21" customHeight="1" x14ac:dyDescent="0.25">
      <c r="A179" s="241"/>
      <c r="B179" s="131"/>
      <c r="C179" s="126"/>
      <c r="D179" s="169"/>
      <c r="E179" s="170"/>
      <c r="F179" s="170"/>
      <c r="G179" s="170"/>
      <c r="H179" s="171"/>
      <c r="I179" s="127"/>
      <c r="AY179" s="70">
        <f t="shared" ref="AY179:AY188" si="46">IF(B179="",0,1)</f>
        <v>0</v>
      </c>
      <c r="BA179" s="70">
        <f>SUM(AY179:AY188)</f>
        <v>0</v>
      </c>
      <c r="BB179" s="70">
        <f t="shared" ref="BB179:BB188" si="47">IF(D179="",0,1)</f>
        <v>0</v>
      </c>
      <c r="BC179" s="70">
        <f>SUM(BB179:BB188)</f>
        <v>0</v>
      </c>
      <c r="BD179" s="70">
        <f>+BC179+BA179</f>
        <v>0</v>
      </c>
      <c r="BF179" s="70">
        <f t="shared" ref="BF179:BF188" si="48">IF(AY179=1,IF(C179="",1,0),0)</f>
        <v>0</v>
      </c>
      <c r="BG179" s="70">
        <f>SUM(BF179:BF188)</f>
        <v>0</v>
      </c>
      <c r="BH179" s="70">
        <f t="shared" ref="BH179:BH188" si="49">IF(BB179=1,IF(I179="",1,0),0)</f>
        <v>0</v>
      </c>
      <c r="BI179" s="70">
        <f>SUM(BH179:BH188)</f>
        <v>0</v>
      </c>
    </row>
    <row r="180" spans="1:61" s="70" customFormat="1" ht="21" customHeight="1" x14ac:dyDescent="0.25">
      <c r="A180" s="241"/>
      <c r="B180" s="131"/>
      <c r="C180" s="126"/>
      <c r="D180" s="169"/>
      <c r="E180" s="170"/>
      <c r="F180" s="170"/>
      <c r="G180" s="170"/>
      <c r="H180" s="171"/>
      <c r="I180" s="127"/>
      <c r="AY180" s="70">
        <f t="shared" si="46"/>
        <v>0</v>
      </c>
      <c r="BB180" s="70">
        <f t="shared" si="47"/>
        <v>0</v>
      </c>
      <c r="BF180" s="70">
        <f t="shared" si="48"/>
        <v>0</v>
      </c>
      <c r="BH180" s="70">
        <f t="shared" si="49"/>
        <v>0</v>
      </c>
    </row>
    <row r="181" spans="1:61" s="70" customFormat="1" ht="21" customHeight="1" x14ac:dyDescent="0.25">
      <c r="A181" s="241"/>
      <c r="B181" s="131"/>
      <c r="C181" s="126"/>
      <c r="D181" s="169"/>
      <c r="E181" s="170"/>
      <c r="F181" s="170"/>
      <c r="G181" s="170"/>
      <c r="H181" s="171"/>
      <c r="I181" s="127"/>
      <c r="AY181" s="70">
        <f t="shared" si="46"/>
        <v>0</v>
      </c>
      <c r="BB181" s="70">
        <f t="shared" si="47"/>
        <v>0</v>
      </c>
      <c r="BF181" s="70">
        <f t="shared" si="48"/>
        <v>0</v>
      </c>
      <c r="BH181" s="70">
        <f t="shared" si="49"/>
        <v>0</v>
      </c>
    </row>
    <row r="182" spans="1:61" s="70" customFormat="1" ht="21" customHeight="1" x14ac:dyDescent="0.25">
      <c r="A182" s="241"/>
      <c r="B182" s="131"/>
      <c r="C182" s="126"/>
      <c r="D182" s="169"/>
      <c r="E182" s="170"/>
      <c r="F182" s="170"/>
      <c r="G182" s="170"/>
      <c r="H182" s="171"/>
      <c r="I182" s="127"/>
      <c r="AY182" s="70">
        <f t="shared" si="46"/>
        <v>0</v>
      </c>
      <c r="BB182" s="70">
        <f t="shared" si="47"/>
        <v>0</v>
      </c>
      <c r="BF182" s="70">
        <f t="shared" si="48"/>
        <v>0</v>
      </c>
      <c r="BH182" s="70">
        <f t="shared" si="49"/>
        <v>0</v>
      </c>
    </row>
    <row r="183" spans="1:61" s="70" customFormat="1" ht="21" customHeight="1" x14ac:dyDescent="0.25">
      <c r="A183" s="241"/>
      <c r="B183" s="131"/>
      <c r="C183" s="126"/>
      <c r="D183" s="169"/>
      <c r="E183" s="170"/>
      <c r="F183" s="170"/>
      <c r="G183" s="170"/>
      <c r="H183" s="171"/>
      <c r="I183" s="127"/>
      <c r="AY183" s="70">
        <f t="shared" si="46"/>
        <v>0</v>
      </c>
      <c r="BB183" s="70">
        <f t="shared" si="47"/>
        <v>0</v>
      </c>
      <c r="BF183" s="70">
        <f t="shared" si="48"/>
        <v>0</v>
      </c>
      <c r="BH183" s="70">
        <f t="shared" si="49"/>
        <v>0</v>
      </c>
    </row>
    <row r="184" spans="1:61" s="70" customFormat="1" ht="21" customHeight="1" x14ac:dyDescent="0.25">
      <c r="A184" s="241"/>
      <c r="B184" s="131"/>
      <c r="C184" s="126"/>
      <c r="D184" s="169"/>
      <c r="E184" s="170"/>
      <c r="F184" s="170"/>
      <c r="G184" s="170"/>
      <c r="H184" s="171"/>
      <c r="I184" s="127"/>
      <c r="AY184" s="70">
        <f t="shared" si="46"/>
        <v>0</v>
      </c>
      <c r="BB184" s="70">
        <f t="shared" si="47"/>
        <v>0</v>
      </c>
      <c r="BF184" s="70">
        <f t="shared" si="48"/>
        <v>0</v>
      </c>
      <c r="BH184" s="70">
        <f t="shared" si="49"/>
        <v>0</v>
      </c>
    </row>
    <row r="185" spans="1:61" s="70" customFormat="1" ht="21" customHeight="1" x14ac:dyDescent="0.25">
      <c r="A185" s="241"/>
      <c r="B185" s="131"/>
      <c r="C185" s="126"/>
      <c r="D185" s="169"/>
      <c r="E185" s="170"/>
      <c r="F185" s="170"/>
      <c r="G185" s="170"/>
      <c r="H185" s="171"/>
      <c r="I185" s="127"/>
      <c r="AY185" s="70">
        <f t="shared" si="46"/>
        <v>0</v>
      </c>
      <c r="BB185" s="70">
        <f t="shared" si="47"/>
        <v>0</v>
      </c>
      <c r="BF185" s="70">
        <f t="shared" si="48"/>
        <v>0</v>
      </c>
      <c r="BH185" s="70">
        <f t="shared" si="49"/>
        <v>0</v>
      </c>
    </row>
    <row r="186" spans="1:61" s="70" customFormat="1" ht="21" customHeight="1" x14ac:dyDescent="0.25">
      <c r="A186" s="241"/>
      <c r="B186" s="131"/>
      <c r="C186" s="126"/>
      <c r="D186" s="169"/>
      <c r="E186" s="170"/>
      <c r="F186" s="170"/>
      <c r="G186" s="170"/>
      <c r="H186" s="171"/>
      <c r="I186" s="127"/>
      <c r="AY186" s="70">
        <f t="shared" si="46"/>
        <v>0</v>
      </c>
      <c r="BB186" s="70">
        <f t="shared" si="47"/>
        <v>0</v>
      </c>
      <c r="BF186" s="70">
        <f t="shared" si="48"/>
        <v>0</v>
      </c>
      <c r="BH186" s="70">
        <f t="shared" si="49"/>
        <v>0</v>
      </c>
    </row>
    <row r="187" spans="1:61" s="70" customFormat="1" ht="21" customHeight="1" x14ac:dyDescent="0.25">
      <c r="A187" s="241"/>
      <c r="B187" s="131"/>
      <c r="C187" s="126"/>
      <c r="D187" s="169"/>
      <c r="E187" s="170"/>
      <c r="F187" s="170"/>
      <c r="G187" s="170"/>
      <c r="H187" s="171"/>
      <c r="I187" s="127"/>
      <c r="AY187" s="70">
        <f t="shared" si="46"/>
        <v>0</v>
      </c>
      <c r="BB187" s="70">
        <f t="shared" si="47"/>
        <v>0</v>
      </c>
      <c r="BF187" s="70">
        <f t="shared" si="48"/>
        <v>0</v>
      </c>
      <c r="BH187" s="70">
        <f t="shared" si="49"/>
        <v>0</v>
      </c>
    </row>
    <row r="188" spans="1:61" s="63" customFormat="1" ht="21.75" customHeight="1" x14ac:dyDescent="0.25">
      <c r="A188" s="242"/>
      <c r="B188" s="139"/>
      <c r="C188" s="126"/>
      <c r="D188" s="247"/>
      <c r="E188" s="247"/>
      <c r="F188" s="247"/>
      <c r="G188" s="247"/>
      <c r="H188" s="247"/>
      <c r="I188" s="127"/>
      <c r="N188" s="70"/>
      <c r="O188" s="70"/>
      <c r="P188" s="70"/>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Y188" s="70">
        <f t="shared" si="46"/>
        <v>0</v>
      </c>
      <c r="AZ188" s="70"/>
      <c r="BA188" s="70"/>
      <c r="BB188" s="70">
        <f t="shared" si="47"/>
        <v>0</v>
      </c>
      <c r="BC188" s="70"/>
      <c r="BD188" s="70"/>
      <c r="BE188" s="70"/>
      <c r="BF188" s="70">
        <f t="shared" si="48"/>
        <v>0</v>
      </c>
      <c r="BG188" s="70"/>
      <c r="BH188" s="70">
        <f t="shared" si="49"/>
        <v>0</v>
      </c>
      <c r="BI188" s="70"/>
    </row>
    <row r="189" spans="1:61" s="70" customFormat="1" ht="18" customHeight="1" x14ac:dyDescent="0.25">
      <c r="A189" s="193"/>
      <c r="B189" s="193"/>
      <c r="C189" s="193"/>
      <c r="D189" s="193"/>
      <c r="E189" s="193"/>
      <c r="F189" s="193"/>
      <c r="G189" s="193"/>
    </row>
    <row r="190" spans="1:61" s="70" customFormat="1" ht="41.25" customHeight="1" x14ac:dyDescent="0.25">
      <c r="A190" s="178" t="s">
        <v>172</v>
      </c>
      <c r="B190" s="180" t="s">
        <v>166</v>
      </c>
      <c r="C190" s="180"/>
      <c r="D190" s="180"/>
      <c r="E190" s="180"/>
      <c r="F190" s="180"/>
      <c r="G190" s="180"/>
      <c r="H190" s="180"/>
      <c r="I190" s="180"/>
    </row>
    <row r="191" spans="1:61" s="70" customFormat="1" ht="39.75" customHeight="1" x14ac:dyDescent="0.25">
      <c r="A191" s="179"/>
      <c r="B191" s="93" t="s">
        <v>168</v>
      </c>
      <c r="C191" s="181" t="s">
        <v>167</v>
      </c>
      <c r="D191" s="182"/>
      <c r="E191" s="183"/>
      <c r="F191" s="184" t="s">
        <v>173</v>
      </c>
      <c r="G191" s="184"/>
      <c r="H191" s="184"/>
      <c r="I191" s="184"/>
      <c r="AU191" s="70" t="s">
        <v>111</v>
      </c>
      <c r="AV191" s="70" t="s">
        <v>108</v>
      </c>
      <c r="AW191" s="70" t="s">
        <v>109</v>
      </c>
      <c r="AX191" s="70" t="s">
        <v>110</v>
      </c>
      <c r="AY191" s="70" t="s">
        <v>113</v>
      </c>
      <c r="AZ191" s="70" t="s">
        <v>112</v>
      </c>
      <c r="BB191" s="70" t="s">
        <v>114</v>
      </c>
      <c r="BC191" s="70">
        <f>COUNTIF(AZ192:AZ211,"ja")</f>
        <v>0</v>
      </c>
    </row>
    <row r="192" spans="1:61" s="70" customFormat="1" ht="21" x14ac:dyDescent="0.25">
      <c r="A192" s="179"/>
      <c r="B192" s="129"/>
      <c r="C192" s="162"/>
      <c r="D192" s="163"/>
      <c r="E192" s="164"/>
      <c r="F192" s="165"/>
      <c r="G192" s="166"/>
      <c r="H192" s="166"/>
      <c r="I192" s="167"/>
      <c r="AU192" s="70">
        <f t="shared" ref="AU192:AU211" si="50">IF(B192="",0,1)</f>
        <v>0</v>
      </c>
      <c r="AV192" s="70">
        <f>IF(AU192=1,IF(C192="laag risico",1,0),0)</f>
        <v>0</v>
      </c>
      <c r="AW192" s="70">
        <f>IF(AU192=1,IF(C192="standaard risico",1,0),0)</f>
        <v>0</v>
      </c>
      <c r="AX192" s="70">
        <f>IF(AU192=1,IF(C192="hoog risico",1,0),0)</f>
        <v>0</v>
      </c>
      <c r="AY192" s="70">
        <f t="shared" ref="AY192:AY211" si="51">IF(AU192=1,IF(C192="",1,0),0)</f>
        <v>0</v>
      </c>
      <c r="AZ192" s="102">
        <f>IF(AU192=1,IF(F192="","Nee","ja"),0)</f>
        <v>0</v>
      </c>
      <c r="BB192" s="70" t="s">
        <v>115</v>
      </c>
      <c r="BC192" s="70">
        <f>COUNTIF(AZ192:AZ211,"nee")</f>
        <v>0</v>
      </c>
    </row>
    <row r="193" spans="1:52" s="70" customFormat="1" ht="21" x14ac:dyDescent="0.25">
      <c r="A193" s="179"/>
      <c r="B193" s="129"/>
      <c r="C193" s="162"/>
      <c r="D193" s="163"/>
      <c r="E193" s="164"/>
      <c r="F193" s="165"/>
      <c r="G193" s="166"/>
      <c r="H193" s="166"/>
      <c r="I193" s="167"/>
      <c r="AU193" s="70">
        <f t="shared" si="50"/>
        <v>0</v>
      </c>
      <c r="AV193" s="70">
        <f t="shared" ref="AV193:AV211" si="52">IF(AU193=1,IF(C193="laag risico",1,0),0)</f>
        <v>0</v>
      </c>
      <c r="AW193" s="70">
        <f t="shared" ref="AW193:AW211" si="53">IF(AU193=1,IF(C193="standaard risico",1,0),0)</f>
        <v>0</v>
      </c>
      <c r="AX193" s="70">
        <f t="shared" ref="AX193:AX211" si="54">IF(AU193=1,IF(C193="hoog risico",1,0),0)</f>
        <v>0</v>
      </c>
      <c r="AY193" s="70">
        <f t="shared" si="51"/>
        <v>0</v>
      </c>
      <c r="AZ193" s="124">
        <f t="shared" ref="AZ193:AZ211" si="55">IF(AU193=1,IF(F193="","Nee","ja"),0)</f>
        <v>0</v>
      </c>
    </row>
    <row r="194" spans="1:52" s="70" customFormat="1" ht="21" x14ac:dyDescent="0.25">
      <c r="A194" s="179"/>
      <c r="B194" s="129"/>
      <c r="C194" s="162"/>
      <c r="D194" s="163"/>
      <c r="E194" s="164"/>
      <c r="F194" s="165"/>
      <c r="G194" s="166"/>
      <c r="H194" s="166"/>
      <c r="I194" s="167"/>
      <c r="AU194" s="70">
        <f t="shared" si="50"/>
        <v>0</v>
      </c>
      <c r="AV194" s="70">
        <f t="shared" si="52"/>
        <v>0</v>
      </c>
      <c r="AW194" s="70">
        <f t="shared" si="53"/>
        <v>0</v>
      </c>
      <c r="AX194" s="70">
        <f t="shared" si="54"/>
        <v>0</v>
      </c>
      <c r="AY194" s="70">
        <f t="shared" si="51"/>
        <v>0</v>
      </c>
      <c r="AZ194" s="124">
        <f t="shared" si="55"/>
        <v>0</v>
      </c>
    </row>
    <row r="195" spans="1:52" s="70" customFormat="1" ht="21" x14ac:dyDescent="0.25">
      <c r="A195" s="179"/>
      <c r="B195" s="129"/>
      <c r="C195" s="162"/>
      <c r="D195" s="163"/>
      <c r="E195" s="164"/>
      <c r="F195" s="165"/>
      <c r="G195" s="166"/>
      <c r="H195" s="166"/>
      <c r="I195" s="167"/>
      <c r="AU195" s="70">
        <f t="shared" si="50"/>
        <v>0</v>
      </c>
      <c r="AV195" s="70">
        <f t="shared" si="52"/>
        <v>0</v>
      </c>
      <c r="AW195" s="70">
        <f t="shared" si="53"/>
        <v>0</v>
      </c>
      <c r="AX195" s="70">
        <f t="shared" si="54"/>
        <v>0</v>
      </c>
      <c r="AY195" s="70">
        <f t="shared" si="51"/>
        <v>0</v>
      </c>
      <c r="AZ195" s="124">
        <f t="shared" si="55"/>
        <v>0</v>
      </c>
    </row>
    <row r="196" spans="1:52" s="70" customFormat="1" ht="21" x14ac:dyDescent="0.25">
      <c r="A196" s="179"/>
      <c r="B196" s="129"/>
      <c r="C196" s="162"/>
      <c r="D196" s="163"/>
      <c r="E196" s="164"/>
      <c r="F196" s="165"/>
      <c r="G196" s="166"/>
      <c r="H196" s="166"/>
      <c r="I196" s="167"/>
      <c r="AU196" s="70">
        <f t="shared" si="50"/>
        <v>0</v>
      </c>
      <c r="AV196" s="70">
        <f t="shared" si="52"/>
        <v>0</v>
      </c>
      <c r="AW196" s="70">
        <f t="shared" si="53"/>
        <v>0</v>
      </c>
      <c r="AX196" s="70">
        <f t="shared" si="54"/>
        <v>0</v>
      </c>
      <c r="AY196" s="70">
        <f t="shared" si="51"/>
        <v>0</v>
      </c>
      <c r="AZ196" s="124">
        <f t="shared" si="55"/>
        <v>0</v>
      </c>
    </row>
    <row r="197" spans="1:52" s="70" customFormat="1" ht="21" x14ac:dyDescent="0.25">
      <c r="A197" s="179"/>
      <c r="B197" s="129"/>
      <c r="C197" s="162"/>
      <c r="D197" s="163"/>
      <c r="E197" s="164"/>
      <c r="F197" s="165"/>
      <c r="G197" s="166"/>
      <c r="H197" s="166"/>
      <c r="I197" s="167"/>
      <c r="AU197" s="70">
        <f t="shared" si="50"/>
        <v>0</v>
      </c>
      <c r="AV197" s="70">
        <f t="shared" si="52"/>
        <v>0</v>
      </c>
      <c r="AW197" s="70">
        <f t="shared" si="53"/>
        <v>0</v>
      </c>
      <c r="AX197" s="70">
        <f t="shared" si="54"/>
        <v>0</v>
      </c>
      <c r="AY197" s="70">
        <f t="shared" si="51"/>
        <v>0</v>
      </c>
      <c r="AZ197" s="124">
        <f t="shared" si="55"/>
        <v>0</v>
      </c>
    </row>
    <row r="198" spans="1:52" s="70" customFormat="1" ht="21" x14ac:dyDescent="0.25">
      <c r="A198" s="179"/>
      <c r="B198" s="129"/>
      <c r="C198" s="162"/>
      <c r="D198" s="163"/>
      <c r="E198" s="164"/>
      <c r="F198" s="165"/>
      <c r="G198" s="166"/>
      <c r="H198" s="166"/>
      <c r="I198" s="167"/>
      <c r="AU198" s="70">
        <f t="shared" si="50"/>
        <v>0</v>
      </c>
      <c r="AV198" s="70">
        <f t="shared" si="52"/>
        <v>0</v>
      </c>
      <c r="AW198" s="70">
        <f t="shared" si="53"/>
        <v>0</v>
      </c>
      <c r="AX198" s="70">
        <f t="shared" si="54"/>
        <v>0</v>
      </c>
      <c r="AY198" s="70">
        <f t="shared" si="51"/>
        <v>0</v>
      </c>
      <c r="AZ198" s="124">
        <f t="shared" si="55"/>
        <v>0</v>
      </c>
    </row>
    <row r="199" spans="1:52" s="70" customFormat="1" ht="21" x14ac:dyDescent="0.25">
      <c r="A199" s="179"/>
      <c r="B199" s="129"/>
      <c r="C199" s="162"/>
      <c r="D199" s="163"/>
      <c r="E199" s="164"/>
      <c r="F199" s="165"/>
      <c r="G199" s="166"/>
      <c r="H199" s="166"/>
      <c r="I199" s="167"/>
      <c r="AU199" s="70">
        <f t="shared" si="50"/>
        <v>0</v>
      </c>
      <c r="AV199" s="70">
        <f t="shared" si="52"/>
        <v>0</v>
      </c>
      <c r="AW199" s="70">
        <f t="shared" si="53"/>
        <v>0</v>
      </c>
      <c r="AX199" s="70">
        <f t="shared" si="54"/>
        <v>0</v>
      </c>
      <c r="AY199" s="70">
        <f t="shared" si="51"/>
        <v>0</v>
      </c>
      <c r="AZ199" s="124">
        <f t="shared" si="55"/>
        <v>0</v>
      </c>
    </row>
    <row r="200" spans="1:52" s="70" customFormat="1" ht="21" x14ac:dyDescent="0.25">
      <c r="A200" s="179"/>
      <c r="B200" s="129"/>
      <c r="C200" s="162"/>
      <c r="D200" s="163"/>
      <c r="E200" s="164"/>
      <c r="F200" s="165"/>
      <c r="G200" s="166"/>
      <c r="H200" s="166"/>
      <c r="I200" s="167"/>
      <c r="AU200" s="70">
        <f t="shared" si="50"/>
        <v>0</v>
      </c>
      <c r="AV200" s="70">
        <f t="shared" si="52"/>
        <v>0</v>
      </c>
      <c r="AW200" s="70">
        <f t="shared" si="53"/>
        <v>0</v>
      </c>
      <c r="AX200" s="70">
        <f t="shared" si="54"/>
        <v>0</v>
      </c>
      <c r="AY200" s="70">
        <f t="shared" si="51"/>
        <v>0</v>
      </c>
      <c r="AZ200" s="124">
        <f t="shared" si="55"/>
        <v>0</v>
      </c>
    </row>
    <row r="201" spans="1:52" s="70" customFormat="1" ht="21" x14ac:dyDescent="0.25">
      <c r="A201" s="179"/>
      <c r="B201" s="129"/>
      <c r="C201" s="162"/>
      <c r="D201" s="163"/>
      <c r="E201" s="164"/>
      <c r="F201" s="165"/>
      <c r="G201" s="166"/>
      <c r="H201" s="166"/>
      <c r="I201" s="167"/>
      <c r="AU201" s="70">
        <f t="shared" si="50"/>
        <v>0</v>
      </c>
      <c r="AV201" s="70">
        <f t="shared" si="52"/>
        <v>0</v>
      </c>
      <c r="AW201" s="70">
        <f t="shared" si="53"/>
        <v>0</v>
      </c>
      <c r="AX201" s="70">
        <f t="shared" si="54"/>
        <v>0</v>
      </c>
      <c r="AY201" s="70">
        <f t="shared" si="51"/>
        <v>0</v>
      </c>
      <c r="AZ201" s="124">
        <f t="shared" si="55"/>
        <v>0</v>
      </c>
    </row>
    <row r="202" spans="1:52" s="70" customFormat="1" ht="21" x14ac:dyDescent="0.25">
      <c r="A202" s="179"/>
      <c r="B202" s="129"/>
      <c r="C202" s="162"/>
      <c r="D202" s="163"/>
      <c r="E202" s="164"/>
      <c r="F202" s="165"/>
      <c r="G202" s="166"/>
      <c r="H202" s="166"/>
      <c r="I202" s="167"/>
      <c r="AU202" s="70">
        <f t="shared" si="50"/>
        <v>0</v>
      </c>
      <c r="AV202" s="70">
        <f t="shared" si="52"/>
        <v>0</v>
      </c>
      <c r="AW202" s="70">
        <f t="shared" si="53"/>
        <v>0</v>
      </c>
      <c r="AX202" s="70">
        <f t="shared" si="54"/>
        <v>0</v>
      </c>
      <c r="AY202" s="70">
        <f t="shared" si="51"/>
        <v>0</v>
      </c>
      <c r="AZ202" s="124">
        <f t="shared" si="55"/>
        <v>0</v>
      </c>
    </row>
    <row r="203" spans="1:52" s="70" customFormat="1" ht="21" x14ac:dyDescent="0.25">
      <c r="A203" s="179"/>
      <c r="B203" s="129"/>
      <c r="C203" s="162"/>
      <c r="D203" s="163"/>
      <c r="E203" s="164"/>
      <c r="F203" s="165"/>
      <c r="G203" s="166"/>
      <c r="H203" s="166"/>
      <c r="I203" s="167"/>
      <c r="AU203" s="70">
        <f t="shared" si="50"/>
        <v>0</v>
      </c>
      <c r="AV203" s="70">
        <f t="shared" si="52"/>
        <v>0</v>
      </c>
      <c r="AW203" s="70">
        <f t="shared" si="53"/>
        <v>0</v>
      </c>
      <c r="AX203" s="70">
        <f t="shared" si="54"/>
        <v>0</v>
      </c>
      <c r="AY203" s="70">
        <f t="shared" si="51"/>
        <v>0</v>
      </c>
      <c r="AZ203" s="124">
        <f t="shared" si="55"/>
        <v>0</v>
      </c>
    </row>
    <row r="204" spans="1:52" s="70" customFormat="1" ht="21" x14ac:dyDescent="0.25">
      <c r="A204" s="179"/>
      <c r="B204" s="129"/>
      <c r="C204" s="162"/>
      <c r="D204" s="163"/>
      <c r="E204" s="164"/>
      <c r="F204" s="165"/>
      <c r="G204" s="166"/>
      <c r="H204" s="166"/>
      <c r="I204" s="167"/>
      <c r="AU204" s="70">
        <f t="shared" si="50"/>
        <v>0</v>
      </c>
      <c r="AV204" s="70">
        <f t="shared" si="52"/>
        <v>0</v>
      </c>
      <c r="AW204" s="70">
        <f t="shared" si="53"/>
        <v>0</v>
      </c>
      <c r="AX204" s="70">
        <f t="shared" si="54"/>
        <v>0</v>
      </c>
      <c r="AY204" s="70">
        <f t="shared" si="51"/>
        <v>0</v>
      </c>
      <c r="AZ204" s="124">
        <f t="shared" si="55"/>
        <v>0</v>
      </c>
    </row>
    <row r="205" spans="1:52" s="70" customFormat="1" ht="21" x14ac:dyDescent="0.25">
      <c r="A205" s="179"/>
      <c r="B205" s="129"/>
      <c r="C205" s="162"/>
      <c r="D205" s="163"/>
      <c r="E205" s="164"/>
      <c r="F205" s="165"/>
      <c r="G205" s="166"/>
      <c r="H205" s="166"/>
      <c r="I205" s="167"/>
      <c r="AU205" s="70">
        <f t="shared" si="50"/>
        <v>0</v>
      </c>
      <c r="AV205" s="70">
        <f t="shared" si="52"/>
        <v>0</v>
      </c>
      <c r="AW205" s="70">
        <f t="shared" si="53"/>
        <v>0</v>
      </c>
      <c r="AX205" s="70">
        <f t="shared" si="54"/>
        <v>0</v>
      </c>
      <c r="AY205" s="70">
        <f t="shared" si="51"/>
        <v>0</v>
      </c>
      <c r="AZ205" s="124">
        <f t="shared" si="55"/>
        <v>0</v>
      </c>
    </row>
    <row r="206" spans="1:52" s="70" customFormat="1" ht="21" x14ac:dyDescent="0.25">
      <c r="A206" s="179"/>
      <c r="B206" s="129"/>
      <c r="C206" s="162"/>
      <c r="D206" s="163"/>
      <c r="E206" s="164"/>
      <c r="F206" s="165"/>
      <c r="G206" s="166"/>
      <c r="H206" s="166"/>
      <c r="I206" s="167"/>
      <c r="AU206" s="70">
        <f t="shared" si="50"/>
        <v>0</v>
      </c>
      <c r="AV206" s="70">
        <f t="shared" si="52"/>
        <v>0</v>
      </c>
      <c r="AW206" s="70">
        <f t="shared" si="53"/>
        <v>0</v>
      </c>
      <c r="AX206" s="70">
        <f t="shared" si="54"/>
        <v>0</v>
      </c>
      <c r="AY206" s="70">
        <f t="shared" si="51"/>
        <v>0</v>
      </c>
      <c r="AZ206" s="124">
        <f t="shared" si="55"/>
        <v>0</v>
      </c>
    </row>
    <row r="207" spans="1:52" s="70" customFormat="1" ht="21" x14ac:dyDescent="0.25">
      <c r="A207" s="179"/>
      <c r="B207" s="129"/>
      <c r="C207" s="162"/>
      <c r="D207" s="163"/>
      <c r="E207" s="164"/>
      <c r="F207" s="165"/>
      <c r="G207" s="166"/>
      <c r="H207" s="166"/>
      <c r="I207" s="167"/>
      <c r="AU207" s="70">
        <f t="shared" si="50"/>
        <v>0</v>
      </c>
      <c r="AV207" s="70">
        <f t="shared" si="52"/>
        <v>0</v>
      </c>
      <c r="AW207" s="70">
        <f t="shared" si="53"/>
        <v>0</v>
      </c>
      <c r="AX207" s="70">
        <f t="shared" si="54"/>
        <v>0</v>
      </c>
      <c r="AY207" s="70">
        <f t="shared" si="51"/>
        <v>0</v>
      </c>
      <c r="AZ207" s="124">
        <f t="shared" si="55"/>
        <v>0</v>
      </c>
    </row>
    <row r="208" spans="1:52" s="70" customFormat="1" ht="21" x14ac:dyDescent="0.25">
      <c r="A208" s="179"/>
      <c r="B208" s="129"/>
      <c r="C208" s="162"/>
      <c r="D208" s="163"/>
      <c r="E208" s="164"/>
      <c r="F208" s="165"/>
      <c r="G208" s="166"/>
      <c r="H208" s="166"/>
      <c r="I208" s="167"/>
      <c r="AU208" s="70">
        <f t="shared" si="50"/>
        <v>0</v>
      </c>
      <c r="AV208" s="70">
        <f t="shared" si="52"/>
        <v>0</v>
      </c>
      <c r="AW208" s="70">
        <f t="shared" si="53"/>
        <v>0</v>
      </c>
      <c r="AX208" s="70">
        <f t="shared" si="54"/>
        <v>0</v>
      </c>
      <c r="AY208" s="70">
        <f t="shared" si="51"/>
        <v>0</v>
      </c>
      <c r="AZ208" s="124">
        <f t="shared" si="55"/>
        <v>0</v>
      </c>
    </row>
    <row r="209" spans="1:60" s="70" customFormat="1" ht="21" x14ac:dyDescent="0.25">
      <c r="A209" s="179"/>
      <c r="B209" s="129"/>
      <c r="C209" s="162"/>
      <c r="D209" s="163"/>
      <c r="E209" s="164"/>
      <c r="F209" s="165"/>
      <c r="G209" s="166"/>
      <c r="H209" s="166"/>
      <c r="I209" s="167"/>
      <c r="AU209" s="70">
        <f t="shared" si="50"/>
        <v>0</v>
      </c>
      <c r="AV209" s="70">
        <f t="shared" si="52"/>
        <v>0</v>
      </c>
      <c r="AW209" s="70">
        <f t="shared" si="53"/>
        <v>0</v>
      </c>
      <c r="AX209" s="70">
        <f t="shared" si="54"/>
        <v>0</v>
      </c>
      <c r="AY209" s="70">
        <f t="shared" si="51"/>
        <v>0</v>
      </c>
      <c r="AZ209" s="124">
        <f t="shared" si="55"/>
        <v>0</v>
      </c>
    </row>
    <row r="210" spans="1:60" s="70" customFormat="1" ht="21" x14ac:dyDescent="0.25">
      <c r="A210" s="179"/>
      <c r="B210" s="129"/>
      <c r="C210" s="162"/>
      <c r="D210" s="163"/>
      <c r="E210" s="164"/>
      <c r="F210" s="165"/>
      <c r="G210" s="166"/>
      <c r="H210" s="166"/>
      <c r="I210" s="167"/>
      <c r="AU210" s="70">
        <f t="shared" si="50"/>
        <v>0</v>
      </c>
      <c r="AV210" s="70">
        <f t="shared" si="52"/>
        <v>0</v>
      </c>
      <c r="AW210" s="70">
        <f t="shared" si="53"/>
        <v>0</v>
      </c>
      <c r="AX210" s="70">
        <f t="shared" si="54"/>
        <v>0</v>
      </c>
      <c r="AY210" s="70">
        <f t="shared" si="51"/>
        <v>0</v>
      </c>
      <c r="AZ210" s="124">
        <f t="shared" si="55"/>
        <v>0</v>
      </c>
    </row>
    <row r="211" spans="1:60" s="70" customFormat="1" ht="25.5" customHeight="1" x14ac:dyDescent="0.25">
      <c r="A211" s="179"/>
      <c r="B211" s="129"/>
      <c r="C211" s="162"/>
      <c r="D211" s="163"/>
      <c r="E211" s="164"/>
      <c r="F211" s="165"/>
      <c r="G211" s="166"/>
      <c r="H211" s="166"/>
      <c r="I211" s="167"/>
      <c r="AU211" s="70">
        <f t="shared" si="50"/>
        <v>0</v>
      </c>
      <c r="AV211" s="70">
        <f t="shared" si="52"/>
        <v>0</v>
      </c>
      <c r="AW211" s="70">
        <f t="shared" si="53"/>
        <v>0</v>
      </c>
      <c r="AX211" s="70">
        <f t="shared" si="54"/>
        <v>0</v>
      </c>
      <c r="AY211" s="70">
        <f t="shared" si="51"/>
        <v>0</v>
      </c>
      <c r="AZ211" s="124">
        <f t="shared" si="55"/>
        <v>0</v>
      </c>
    </row>
    <row r="212" spans="1:60" s="142" customFormat="1" ht="51.75" customHeight="1" x14ac:dyDescent="0.25">
      <c r="AU212" s="70">
        <f>SUM(AU192:AU211)</f>
        <v>0</v>
      </c>
      <c r="AV212" s="70">
        <f t="shared" ref="AV212" si="56">SUM(AV192:AV211)</f>
        <v>0</v>
      </c>
      <c r="AW212" s="70">
        <f t="shared" ref="AW212" si="57">SUM(AW192:AW211)</f>
        <v>0</v>
      </c>
      <c r="AX212" s="70">
        <f t="shared" ref="AX212" si="58">SUM(AX192:AX211)</f>
        <v>0</v>
      </c>
      <c r="AY212" s="70">
        <f t="shared" ref="AY212" si="59">SUM(AY192:AY211)</f>
        <v>0</v>
      </c>
      <c r="BA212" s="70"/>
      <c r="BB212" s="70"/>
      <c r="BC212" s="70"/>
    </row>
    <row r="213" spans="1:60" ht="18.75" customHeight="1" x14ac:dyDescent="0.25">
      <c r="A213" s="70"/>
      <c r="B213" s="180" t="s">
        <v>183</v>
      </c>
      <c r="C213" s="180"/>
      <c r="D213" s="180"/>
      <c r="E213" s="180"/>
      <c r="F213" s="180"/>
      <c r="G213" s="180"/>
      <c r="H213" s="180"/>
      <c r="I213" s="180"/>
      <c r="J213" s="180"/>
      <c r="K213" s="18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row>
    <row r="214" spans="1:60" ht="18.75" customHeight="1" x14ac:dyDescent="0.25">
      <c r="A214" s="70"/>
      <c r="B214" s="180"/>
      <c r="C214" s="180"/>
      <c r="D214" s="180"/>
      <c r="E214" s="180"/>
      <c r="F214" s="180"/>
      <c r="G214" s="180"/>
      <c r="H214" s="180"/>
      <c r="I214" s="180"/>
      <c r="J214" s="180"/>
      <c r="K214" s="180"/>
      <c r="N214" s="70"/>
      <c r="O214" s="70"/>
      <c r="P214" s="70"/>
      <c r="Q214" s="70"/>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row>
    <row r="215" spans="1:60" ht="223.5" customHeight="1" thickBot="1" x14ac:dyDescent="0.3">
      <c r="A215" s="70"/>
      <c r="B215" s="189" t="s">
        <v>249</v>
      </c>
      <c r="C215" s="190"/>
      <c r="D215" s="190"/>
      <c r="E215" s="190"/>
      <c r="F215" s="190"/>
      <c r="G215" s="191"/>
      <c r="H215" s="191"/>
      <c r="I215" s="191"/>
      <c r="J215" s="190"/>
      <c r="K215" s="192"/>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row>
    <row r="216" spans="1:60" s="70" customFormat="1" ht="38.25" customHeight="1" thickBot="1" x14ac:dyDescent="0.3">
      <c r="B216" s="118"/>
      <c r="C216" s="185"/>
      <c r="D216" s="185"/>
      <c r="E216" s="185"/>
      <c r="F216" s="186"/>
      <c r="G216" s="140" t="s">
        <v>163</v>
      </c>
      <c r="H216" s="141" t="s">
        <v>164</v>
      </c>
      <c r="I216" s="143" t="s">
        <v>165</v>
      </c>
      <c r="J216" s="245"/>
      <c r="K216" s="246"/>
    </row>
    <row r="217" spans="1:60" s="70" customFormat="1" ht="54" customHeight="1" thickBot="1" x14ac:dyDescent="0.3">
      <c r="B217" s="117"/>
      <c r="C217" s="185"/>
      <c r="D217" s="185"/>
      <c r="E217" s="185"/>
      <c r="F217" s="186"/>
      <c r="G217" s="187" t="s">
        <v>161</v>
      </c>
      <c r="H217" s="188" t="s">
        <v>250</v>
      </c>
      <c r="I217" s="194" t="s">
        <v>162</v>
      </c>
      <c r="J217" s="119"/>
      <c r="K217" s="103"/>
    </row>
    <row r="218" spans="1:60" ht="52.5" thickBot="1" x14ac:dyDescent="0.3">
      <c r="A218" s="70"/>
      <c r="B218" s="68" t="s">
        <v>159</v>
      </c>
      <c r="C218" s="69" t="s">
        <v>158</v>
      </c>
      <c r="D218" s="69" t="s">
        <v>226</v>
      </c>
      <c r="E218" s="69" t="s">
        <v>227</v>
      </c>
      <c r="F218" s="75" t="s">
        <v>160</v>
      </c>
      <c r="G218" s="187"/>
      <c r="H218" s="188"/>
      <c r="I218" s="194"/>
      <c r="J218" s="232" t="s">
        <v>179</v>
      </c>
      <c r="K218" s="233"/>
      <c r="M218" s="70"/>
      <c r="N218" s="70"/>
      <c r="O218" s="70"/>
      <c r="P218" s="70"/>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9" t="s">
        <v>117</v>
      </c>
      <c r="AV218" t="s">
        <v>108</v>
      </c>
      <c r="AW218" t="s">
        <v>109</v>
      </c>
      <c r="AX218" t="s">
        <v>118</v>
      </c>
      <c r="AY218" t="s">
        <v>119</v>
      </c>
      <c r="BC218" t="s">
        <v>120</v>
      </c>
    </row>
    <row r="219" spans="1:60" ht="26.25" customHeight="1" thickBot="1" x14ac:dyDescent="0.3">
      <c r="A219" s="70"/>
      <c r="B219" s="138"/>
      <c r="C219" s="138"/>
      <c r="D219" s="138"/>
      <c r="E219" s="138"/>
      <c r="F219" s="132"/>
      <c r="G219" s="133"/>
      <c r="H219" s="133"/>
      <c r="I219" s="133"/>
      <c r="J219" s="230"/>
      <c r="K219" s="231"/>
      <c r="M219" s="70"/>
      <c r="N219" s="70"/>
      <c r="O219" s="70"/>
      <c r="P219" s="70"/>
      <c r="Q219" s="70"/>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9">
        <f t="shared" ref="AU219:AU238" si="60">IF(B219="",0,1)</f>
        <v>0</v>
      </c>
      <c r="AV219">
        <f>IF(AU219=1,IF(G219="ja",1,0),0)</f>
        <v>0</v>
      </c>
      <c r="AW219">
        <f>IF(AU219=1,IF(H219="ja",1,0),0)</f>
        <v>0</v>
      </c>
      <c r="AX219">
        <f>IF(AU219=1,IF(I219="ja",1,0),0)</f>
        <v>0</v>
      </c>
      <c r="AY219" s="79">
        <f>IF(AU219=1,IF(J219="","nee","ja"),0)</f>
        <v>0</v>
      </c>
      <c r="AZ219" t="s">
        <v>105</v>
      </c>
      <c r="BA219">
        <f>COUNTIF(AY219:AY238,"ja")</f>
        <v>0</v>
      </c>
      <c r="BC219">
        <f>SUM(AV219:AX219)</f>
        <v>0</v>
      </c>
      <c r="BE219" t="str">
        <f>IF(BC219&gt;1,"FOUT","JUIST")</f>
        <v>JUIST</v>
      </c>
      <c r="BF219" t="s">
        <v>121</v>
      </c>
      <c r="BG219">
        <f>COUNTIF(BE219:BE229,"fout")</f>
        <v>0</v>
      </c>
    </row>
    <row r="220" spans="1:60" ht="26.25" customHeight="1" thickBot="1" x14ac:dyDescent="0.3">
      <c r="A220" s="70"/>
      <c r="B220" s="138"/>
      <c r="C220" s="138"/>
      <c r="D220" s="138"/>
      <c r="E220" s="138"/>
      <c r="F220" s="132"/>
      <c r="G220" s="134"/>
      <c r="H220" s="134"/>
      <c r="I220" s="134"/>
      <c r="J220" s="230"/>
      <c r="K220" s="231"/>
      <c r="M220" s="70"/>
      <c r="N220" s="70"/>
      <c r="O220" s="70"/>
      <c r="P220" s="70"/>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102">
        <f t="shared" si="60"/>
        <v>0</v>
      </c>
      <c r="AV220" s="70">
        <f t="shared" ref="AV220:AV238" si="61">IF(AU220=1,IF(G220="ja",1,0),0)</f>
        <v>0</v>
      </c>
      <c r="AW220" s="70">
        <f t="shared" ref="AW220:AW238" si="62">IF(AU220=1,IF(H220="ja",1,0),0)</f>
        <v>0</v>
      </c>
      <c r="AX220" s="70">
        <f t="shared" ref="AX220:AX238" si="63">IF(AU220=1,IF(I220="ja",1,0),0)</f>
        <v>0</v>
      </c>
      <c r="AY220" s="124">
        <f t="shared" ref="AY220:AY238" si="64">IF(AU220=1,IF(J220="","nee","ja"),0)</f>
        <v>0</v>
      </c>
      <c r="AZ220" t="s">
        <v>106</v>
      </c>
      <c r="BA220">
        <f>COUNTIF(AY219:AY238,"nee")</f>
        <v>0</v>
      </c>
      <c r="BC220" s="70">
        <f t="shared" ref="BC220:BC229" si="65">SUM(AV220:AX220)</f>
        <v>0</v>
      </c>
      <c r="BE220" s="70" t="str">
        <f t="shared" ref="BE220:BE229" si="66">IF(BC220&gt;1,"FOUT","JUIST")</f>
        <v>JUIST</v>
      </c>
    </row>
    <row r="221" spans="1:60" s="70" customFormat="1" ht="26.25" customHeight="1" thickBot="1" x14ac:dyDescent="0.3">
      <c r="B221" s="138"/>
      <c r="C221" s="138"/>
      <c r="D221" s="138"/>
      <c r="E221" s="138"/>
      <c r="F221" s="132"/>
      <c r="G221" s="134"/>
      <c r="H221" s="134"/>
      <c r="I221" s="134"/>
      <c r="J221" s="234"/>
      <c r="K221" s="230"/>
      <c r="AU221" s="102">
        <f t="shared" si="60"/>
        <v>0</v>
      </c>
      <c r="AV221" s="70">
        <f t="shared" si="61"/>
        <v>0</v>
      </c>
      <c r="AW221" s="70">
        <f t="shared" si="62"/>
        <v>0</v>
      </c>
      <c r="AX221" s="70">
        <f t="shared" si="63"/>
        <v>0</v>
      </c>
      <c r="AY221" s="124">
        <f t="shared" si="64"/>
        <v>0</v>
      </c>
      <c r="AZ221"/>
      <c r="BA221"/>
      <c r="BB221"/>
      <c r="BC221" s="70">
        <f t="shared" si="65"/>
        <v>0</v>
      </c>
      <c r="BD221"/>
      <c r="BE221" s="70" t="str">
        <f t="shared" si="66"/>
        <v>JUIST</v>
      </c>
      <c r="BF221"/>
      <c r="BG221"/>
      <c r="BH221"/>
    </row>
    <row r="222" spans="1:60" s="70" customFormat="1" ht="26.25" customHeight="1" thickBot="1" x14ac:dyDescent="0.3">
      <c r="B222" s="138"/>
      <c r="C222" s="138"/>
      <c r="D222" s="138"/>
      <c r="E222" s="138"/>
      <c r="F222" s="132"/>
      <c r="G222" s="134"/>
      <c r="H222" s="134"/>
      <c r="I222" s="134"/>
      <c r="J222" s="234"/>
      <c r="K222" s="230"/>
      <c r="AU222" s="102">
        <f t="shared" si="60"/>
        <v>0</v>
      </c>
      <c r="AV222" s="70">
        <f t="shared" si="61"/>
        <v>0</v>
      </c>
      <c r="AW222" s="70">
        <f t="shared" si="62"/>
        <v>0</v>
      </c>
      <c r="AX222" s="70">
        <f t="shared" si="63"/>
        <v>0</v>
      </c>
      <c r="AY222" s="124">
        <f t="shared" si="64"/>
        <v>0</v>
      </c>
      <c r="AZ222"/>
      <c r="BA222"/>
      <c r="BB222"/>
      <c r="BC222" s="70">
        <f t="shared" si="65"/>
        <v>0</v>
      </c>
      <c r="BD222"/>
      <c r="BE222" s="70" t="str">
        <f t="shared" si="66"/>
        <v>JUIST</v>
      </c>
      <c r="BF222"/>
      <c r="BG222"/>
      <c r="BH222"/>
    </row>
    <row r="223" spans="1:60" s="70" customFormat="1" ht="26.25" customHeight="1" thickBot="1" x14ac:dyDescent="0.3">
      <c r="B223" s="138"/>
      <c r="C223" s="138"/>
      <c r="D223" s="138"/>
      <c r="E223" s="138"/>
      <c r="F223" s="132"/>
      <c r="G223" s="134"/>
      <c r="H223" s="134"/>
      <c r="I223" s="134"/>
      <c r="J223" s="234"/>
      <c r="K223" s="230"/>
      <c r="AU223" s="102">
        <f t="shared" si="60"/>
        <v>0</v>
      </c>
      <c r="AV223" s="70">
        <f t="shared" si="61"/>
        <v>0</v>
      </c>
      <c r="AW223" s="70">
        <f t="shared" si="62"/>
        <v>0</v>
      </c>
      <c r="AX223" s="70">
        <f t="shared" si="63"/>
        <v>0</v>
      </c>
      <c r="AY223" s="124">
        <f t="shared" si="64"/>
        <v>0</v>
      </c>
      <c r="AZ223"/>
      <c r="BA223"/>
      <c r="BB223"/>
      <c r="BC223" s="70">
        <f t="shared" si="65"/>
        <v>0</v>
      </c>
      <c r="BD223"/>
      <c r="BE223" s="70" t="str">
        <f t="shared" si="66"/>
        <v>JUIST</v>
      </c>
      <c r="BF223"/>
      <c r="BG223"/>
      <c r="BH223"/>
    </row>
    <row r="224" spans="1:60" s="70" customFormat="1" ht="26.25" customHeight="1" thickBot="1" x14ac:dyDescent="0.3">
      <c r="B224" s="138"/>
      <c r="C224" s="138"/>
      <c r="D224" s="138"/>
      <c r="E224" s="138"/>
      <c r="F224" s="132"/>
      <c r="G224" s="134"/>
      <c r="H224" s="134"/>
      <c r="I224" s="134"/>
      <c r="J224" s="234"/>
      <c r="K224" s="230"/>
      <c r="AU224" s="102">
        <f t="shared" si="60"/>
        <v>0</v>
      </c>
      <c r="AV224" s="70">
        <f t="shared" si="61"/>
        <v>0</v>
      </c>
      <c r="AW224" s="70">
        <f t="shared" si="62"/>
        <v>0</v>
      </c>
      <c r="AX224" s="70">
        <f t="shared" si="63"/>
        <v>0</v>
      </c>
      <c r="AY224" s="124">
        <f t="shared" si="64"/>
        <v>0</v>
      </c>
      <c r="AZ224"/>
      <c r="BA224"/>
      <c r="BB224"/>
      <c r="BC224" s="70">
        <f t="shared" si="65"/>
        <v>0</v>
      </c>
      <c r="BD224"/>
      <c r="BE224" s="70" t="str">
        <f t="shared" si="66"/>
        <v>JUIST</v>
      </c>
      <c r="BF224"/>
      <c r="BG224"/>
      <c r="BH224"/>
    </row>
    <row r="225" spans="1:60" s="70" customFormat="1" ht="26.25" customHeight="1" thickBot="1" x14ac:dyDescent="0.3">
      <c r="B225" s="138"/>
      <c r="C225" s="138"/>
      <c r="D225" s="138"/>
      <c r="E225" s="138"/>
      <c r="F225" s="132"/>
      <c r="G225" s="134"/>
      <c r="H225" s="134"/>
      <c r="I225" s="134"/>
      <c r="J225" s="234"/>
      <c r="K225" s="230"/>
      <c r="AU225" s="102">
        <f t="shared" si="60"/>
        <v>0</v>
      </c>
      <c r="AV225" s="70">
        <f t="shared" si="61"/>
        <v>0</v>
      </c>
      <c r="AW225" s="70">
        <f t="shared" si="62"/>
        <v>0</v>
      </c>
      <c r="AX225" s="70">
        <f t="shared" si="63"/>
        <v>0</v>
      </c>
      <c r="AY225" s="124">
        <f t="shared" si="64"/>
        <v>0</v>
      </c>
      <c r="AZ225"/>
      <c r="BA225"/>
      <c r="BB225"/>
      <c r="BC225" s="70">
        <f t="shared" si="65"/>
        <v>0</v>
      </c>
      <c r="BD225"/>
      <c r="BE225" s="70" t="str">
        <f t="shared" si="66"/>
        <v>JUIST</v>
      </c>
      <c r="BF225"/>
      <c r="BG225"/>
      <c r="BH225"/>
    </row>
    <row r="226" spans="1:60" s="70" customFormat="1" ht="26.25" customHeight="1" thickBot="1" x14ac:dyDescent="0.3">
      <c r="B226" s="138"/>
      <c r="C226" s="138"/>
      <c r="D226" s="138"/>
      <c r="E226" s="138"/>
      <c r="F226" s="132"/>
      <c r="G226" s="134"/>
      <c r="H226" s="134"/>
      <c r="I226" s="134"/>
      <c r="J226" s="234"/>
      <c r="K226" s="230"/>
      <c r="AU226" s="102">
        <f t="shared" si="60"/>
        <v>0</v>
      </c>
      <c r="AV226" s="70">
        <f t="shared" si="61"/>
        <v>0</v>
      </c>
      <c r="AW226" s="70">
        <f t="shared" si="62"/>
        <v>0</v>
      </c>
      <c r="AX226" s="70">
        <f t="shared" si="63"/>
        <v>0</v>
      </c>
      <c r="AY226" s="124">
        <f t="shared" si="64"/>
        <v>0</v>
      </c>
      <c r="AZ226"/>
      <c r="BA226"/>
      <c r="BB226"/>
      <c r="BC226" s="70">
        <f t="shared" si="65"/>
        <v>0</v>
      </c>
      <c r="BD226"/>
      <c r="BE226" s="70" t="str">
        <f t="shared" si="66"/>
        <v>JUIST</v>
      </c>
      <c r="BF226"/>
      <c r="BG226"/>
      <c r="BH226"/>
    </row>
    <row r="227" spans="1:60" s="70" customFormat="1" ht="26.25" customHeight="1" thickBot="1" x14ac:dyDescent="0.3">
      <c r="B227" s="138"/>
      <c r="C227" s="138"/>
      <c r="D227" s="138"/>
      <c r="E227" s="138"/>
      <c r="F227" s="132"/>
      <c r="G227" s="134"/>
      <c r="H227" s="134"/>
      <c r="I227" s="134"/>
      <c r="J227" s="234"/>
      <c r="K227" s="230"/>
      <c r="AU227" s="102">
        <f t="shared" si="60"/>
        <v>0</v>
      </c>
      <c r="AV227" s="70">
        <f t="shared" si="61"/>
        <v>0</v>
      </c>
      <c r="AW227" s="70">
        <f t="shared" si="62"/>
        <v>0</v>
      </c>
      <c r="AX227" s="70">
        <f t="shared" si="63"/>
        <v>0</v>
      </c>
      <c r="AY227" s="124">
        <f t="shared" si="64"/>
        <v>0</v>
      </c>
      <c r="AZ227"/>
      <c r="BA227"/>
      <c r="BB227"/>
      <c r="BC227" s="70">
        <f t="shared" si="65"/>
        <v>0</v>
      </c>
      <c r="BD227"/>
      <c r="BE227" s="70" t="str">
        <f t="shared" si="66"/>
        <v>JUIST</v>
      </c>
      <c r="BF227"/>
      <c r="BG227"/>
      <c r="BH227"/>
    </row>
    <row r="228" spans="1:60" s="70" customFormat="1" ht="26.25" customHeight="1" thickBot="1" x14ac:dyDescent="0.3">
      <c r="B228" s="138"/>
      <c r="C228" s="138"/>
      <c r="D228" s="138"/>
      <c r="E228" s="138"/>
      <c r="F228" s="132"/>
      <c r="G228" s="134"/>
      <c r="H228" s="134"/>
      <c r="I228" s="134"/>
      <c r="J228" s="234"/>
      <c r="K228" s="230"/>
      <c r="AU228" s="102">
        <f t="shared" si="60"/>
        <v>0</v>
      </c>
      <c r="AV228" s="70">
        <f t="shared" si="61"/>
        <v>0</v>
      </c>
      <c r="AW228" s="70">
        <f t="shared" si="62"/>
        <v>0</v>
      </c>
      <c r="AX228" s="70">
        <f t="shared" si="63"/>
        <v>0</v>
      </c>
      <c r="AY228" s="124">
        <f t="shared" si="64"/>
        <v>0</v>
      </c>
      <c r="AZ228"/>
      <c r="BA228"/>
      <c r="BB228"/>
      <c r="BC228" s="70">
        <f t="shared" si="65"/>
        <v>0</v>
      </c>
      <c r="BD228"/>
      <c r="BE228" s="70" t="str">
        <f t="shared" si="66"/>
        <v>JUIST</v>
      </c>
      <c r="BF228"/>
      <c r="BG228"/>
      <c r="BH228"/>
    </row>
    <row r="229" spans="1:60" s="70" customFormat="1" ht="26.25" customHeight="1" thickBot="1" x14ac:dyDescent="0.3">
      <c r="B229" s="138"/>
      <c r="C229" s="138"/>
      <c r="D229" s="138"/>
      <c r="E229" s="138"/>
      <c r="F229" s="132"/>
      <c r="G229" s="134"/>
      <c r="H229" s="134"/>
      <c r="I229" s="134"/>
      <c r="J229" s="234"/>
      <c r="K229" s="230"/>
      <c r="AU229" s="102">
        <f t="shared" si="60"/>
        <v>0</v>
      </c>
      <c r="AV229" s="70">
        <f t="shared" si="61"/>
        <v>0</v>
      </c>
      <c r="AW229" s="70">
        <f t="shared" si="62"/>
        <v>0</v>
      </c>
      <c r="AX229" s="70">
        <f t="shared" si="63"/>
        <v>0</v>
      </c>
      <c r="AY229" s="124">
        <f t="shared" si="64"/>
        <v>0</v>
      </c>
      <c r="AZ229"/>
      <c r="BA229"/>
      <c r="BB229"/>
      <c r="BC229" s="70">
        <f t="shared" si="65"/>
        <v>0</v>
      </c>
      <c r="BD229"/>
      <c r="BE229" s="70" t="str">
        <f t="shared" si="66"/>
        <v>JUIST</v>
      </c>
      <c r="BF229"/>
      <c r="BG229"/>
      <c r="BH229"/>
    </row>
    <row r="230" spans="1:60" ht="26.25" customHeight="1" thickBot="1" x14ac:dyDescent="0.3">
      <c r="A230" s="70"/>
      <c r="B230" s="138"/>
      <c r="C230" s="138"/>
      <c r="D230" s="138"/>
      <c r="E230" s="138"/>
      <c r="F230" s="132"/>
      <c r="G230" s="134"/>
      <c r="H230" s="134"/>
      <c r="I230" s="134"/>
      <c r="J230" s="230"/>
      <c r="K230" s="231"/>
      <c r="M230" s="70"/>
      <c r="N230" s="70"/>
      <c r="O230" s="70"/>
      <c r="P230" s="70"/>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102">
        <f t="shared" si="60"/>
        <v>0</v>
      </c>
      <c r="AV230" s="70">
        <f t="shared" si="61"/>
        <v>0</v>
      </c>
      <c r="AW230" s="70">
        <f t="shared" si="62"/>
        <v>0</v>
      </c>
      <c r="AX230" s="70">
        <f t="shared" si="63"/>
        <v>0</v>
      </c>
      <c r="AY230" s="124">
        <f t="shared" si="64"/>
        <v>0</v>
      </c>
      <c r="AZ230" s="70"/>
      <c r="BA230" s="70"/>
      <c r="BB230" s="70"/>
      <c r="BC230" s="70">
        <f t="shared" ref="BC230:BC238" si="67">SUM(AV230:AX230)</f>
        <v>0</v>
      </c>
      <c r="BD230" s="70"/>
      <c r="BE230" s="70" t="str">
        <f t="shared" ref="BE230:BE238" si="68">IF(BC230&gt;1,"FOUT","JUIST")</f>
        <v>JUIST</v>
      </c>
    </row>
    <row r="231" spans="1:60" ht="26.25" customHeight="1" thickBot="1" x14ac:dyDescent="0.3">
      <c r="A231" s="70"/>
      <c r="B231" s="138"/>
      <c r="C231" s="138"/>
      <c r="D231" s="138"/>
      <c r="E231" s="138"/>
      <c r="F231" s="132"/>
      <c r="G231" s="134"/>
      <c r="H231" s="134"/>
      <c r="I231" s="134"/>
      <c r="J231" s="230"/>
      <c r="K231" s="231"/>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102">
        <f t="shared" si="60"/>
        <v>0</v>
      </c>
      <c r="AV231" s="70">
        <f t="shared" si="61"/>
        <v>0</v>
      </c>
      <c r="AW231" s="70">
        <f t="shared" si="62"/>
        <v>0</v>
      </c>
      <c r="AX231" s="70">
        <f t="shared" si="63"/>
        <v>0</v>
      </c>
      <c r="AY231" s="124">
        <f t="shared" si="64"/>
        <v>0</v>
      </c>
      <c r="AZ231" s="70"/>
      <c r="BA231" s="70"/>
      <c r="BB231" s="70"/>
      <c r="BC231" s="70">
        <f t="shared" si="67"/>
        <v>0</v>
      </c>
      <c r="BD231" s="70"/>
      <c r="BE231" s="70" t="str">
        <f t="shared" si="68"/>
        <v>JUIST</v>
      </c>
    </row>
    <row r="232" spans="1:60" ht="26.25" customHeight="1" thickBot="1" x14ac:dyDescent="0.3">
      <c r="A232" s="70"/>
      <c r="B232" s="138"/>
      <c r="C232" s="138"/>
      <c r="D232" s="138"/>
      <c r="E232" s="138"/>
      <c r="F232" s="132"/>
      <c r="G232" s="134"/>
      <c r="H232" s="134"/>
      <c r="I232" s="134"/>
      <c r="J232" s="230"/>
      <c r="K232" s="231"/>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102">
        <f t="shared" si="60"/>
        <v>0</v>
      </c>
      <c r="AV232" s="70">
        <f t="shared" si="61"/>
        <v>0</v>
      </c>
      <c r="AW232" s="70">
        <f t="shared" si="62"/>
        <v>0</v>
      </c>
      <c r="AX232" s="70">
        <f t="shared" si="63"/>
        <v>0</v>
      </c>
      <c r="AY232" s="124">
        <f t="shared" si="64"/>
        <v>0</v>
      </c>
      <c r="AZ232" s="70"/>
      <c r="BA232" s="70"/>
      <c r="BB232" s="70"/>
      <c r="BC232" s="70">
        <f t="shared" si="67"/>
        <v>0</v>
      </c>
      <c r="BD232" s="70"/>
      <c r="BE232" s="70" t="str">
        <f t="shared" si="68"/>
        <v>JUIST</v>
      </c>
    </row>
    <row r="233" spans="1:60" ht="26.25" customHeight="1" thickBot="1" x14ac:dyDescent="0.3">
      <c r="A233" s="70"/>
      <c r="B233" s="138"/>
      <c r="C233" s="138"/>
      <c r="D233" s="138"/>
      <c r="E233" s="138"/>
      <c r="F233" s="132"/>
      <c r="G233" s="134"/>
      <c r="H233" s="134"/>
      <c r="I233" s="134"/>
      <c r="J233" s="230"/>
      <c r="K233" s="231"/>
      <c r="M233" s="70"/>
      <c r="N233" s="70"/>
      <c r="O233" s="70"/>
      <c r="P233" s="70"/>
      <c r="Q233" s="70"/>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102">
        <f t="shared" si="60"/>
        <v>0</v>
      </c>
      <c r="AV233" s="70">
        <f t="shared" si="61"/>
        <v>0</v>
      </c>
      <c r="AW233" s="70">
        <f t="shared" si="62"/>
        <v>0</v>
      </c>
      <c r="AX233" s="70">
        <f t="shared" si="63"/>
        <v>0</v>
      </c>
      <c r="AY233" s="124">
        <f t="shared" si="64"/>
        <v>0</v>
      </c>
      <c r="AZ233" s="70"/>
      <c r="BA233" s="70"/>
      <c r="BB233" s="70"/>
      <c r="BC233" s="70">
        <f t="shared" si="67"/>
        <v>0</v>
      </c>
      <c r="BD233" s="70"/>
      <c r="BE233" s="70" t="str">
        <f t="shared" si="68"/>
        <v>JUIST</v>
      </c>
    </row>
    <row r="234" spans="1:60" ht="26.25" customHeight="1" thickBot="1" x14ac:dyDescent="0.3">
      <c r="A234" s="70"/>
      <c r="B234" s="138"/>
      <c r="C234" s="138"/>
      <c r="D234" s="138"/>
      <c r="E234" s="138"/>
      <c r="F234" s="132"/>
      <c r="G234" s="134"/>
      <c r="H234" s="134"/>
      <c r="I234" s="134"/>
      <c r="J234" s="230"/>
      <c r="K234" s="231"/>
      <c r="M234" s="70"/>
      <c r="N234" s="70"/>
      <c r="O234" s="70"/>
      <c r="P234" s="70"/>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102">
        <f t="shared" si="60"/>
        <v>0</v>
      </c>
      <c r="AV234" s="70">
        <f t="shared" si="61"/>
        <v>0</v>
      </c>
      <c r="AW234" s="70">
        <f t="shared" si="62"/>
        <v>0</v>
      </c>
      <c r="AX234" s="70">
        <f t="shared" si="63"/>
        <v>0</v>
      </c>
      <c r="AY234" s="124">
        <f t="shared" si="64"/>
        <v>0</v>
      </c>
      <c r="AZ234" s="70"/>
      <c r="BA234" s="70"/>
      <c r="BB234" s="70"/>
      <c r="BC234" s="70">
        <f t="shared" si="67"/>
        <v>0</v>
      </c>
      <c r="BD234" s="70"/>
      <c r="BE234" s="70" t="str">
        <f t="shared" si="68"/>
        <v>JUIST</v>
      </c>
    </row>
    <row r="235" spans="1:60" ht="26.25" customHeight="1" thickBot="1" x14ac:dyDescent="0.3">
      <c r="A235" s="70"/>
      <c r="B235" s="138"/>
      <c r="C235" s="138"/>
      <c r="D235" s="138"/>
      <c r="E235" s="138"/>
      <c r="F235" s="132"/>
      <c r="G235" s="134"/>
      <c r="H235" s="134"/>
      <c r="I235" s="134"/>
      <c r="J235" s="230"/>
      <c r="K235" s="231"/>
      <c r="M235" s="70"/>
      <c r="N235" s="70"/>
      <c r="O235" s="70"/>
      <c r="P235" s="70"/>
      <c r="Q235" s="70"/>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102">
        <f t="shared" si="60"/>
        <v>0</v>
      </c>
      <c r="AV235" s="70">
        <f t="shared" si="61"/>
        <v>0</v>
      </c>
      <c r="AW235" s="70">
        <f t="shared" si="62"/>
        <v>0</v>
      </c>
      <c r="AX235" s="70">
        <f t="shared" si="63"/>
        <v>0</v>
      </c>
      <c r="AY235" s="124">
        <f t="shared" si="64"/>
        <v>0</v>
      </c>
      <c r="AZ235" s="70"/>
      <c r="BA235" s="70"/>
      <c r="BB235" s="70"/>
      <c r="BC235" s="70">
        <f t="shared" si="67"/>
        <v>0</v>
      </c>
      <c r="BD235" s="70"/>
      <c r="BE235" s="70" t="str">
        <f t="shared" si="68"/>
        <v>JUIST</v>
      </c>
    </row>
    <row r="236" spans="1:60" ht="26.25" customHeight="1" thickBot="1" x14ac:dyDescent="0.3">
      <c r="A236" s="70"/>
      <c r="B236" s="138"/>
      <c r="C236" s="138"/>
      <c r="D236" s="138"/>
      <c r="E236" s="138"/>
      <c r="F236" s="132"/>
      <c r="G236" s="134"/>
      <c r="H236" s="134"/>
      <c r="I236" s="134"/>
      <c r="J236" s="230"/>
      <c r="K236" s="231"/>
      <c r="M236" s="70"/>
      <c r="N236" s="70"/>
      <c r="O236" s="70"/>
      <c r="P236" s="70"/>
      <c r="Q236" s="70"/>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102">
        <f t="shared" si="60"/>
        <v>0</v>
      </c>
      <c r="AV236" s="70">
        <f t="shared" si="61"/>
        <v>0</v>
      </c>
      <c r="AW236" s="70">
        <f t="shared" si="62"/>
        <v>0</v>
      </c>
      <c r="AX236" s="70">
        <f t="shared" si="63"/>
        <v>0</v>
      </c>
      <c r="AY236" s="124">
        <f t="shared" si="64"/>
        <v>0</v>
      </c>
      <c r="AZ236" s="70"/>
      <c r="BA236" s="70"/>
      <c r="BB236" s="70"/>
      <c r="BC236" s="70">
        <f t="shared" si="67"/>
        <v>0</v>
      </c>
      <c r="BD236" s="70"/>
      <c r="BE236" s="70" t="str">
        <f t="shared" si="68"/>
        <v>JUIST</v>
      </c>
    </row>
    <row r="237" spans="1:60" ht="26.25" customHeight="1" thickBot="1" x14ac:dyDescent="0.3">
      <c r="A237" s="70"/>
      <c r="B237" s="138"/>
      <c r="C237" s="138"/>
      <c r="D237" s="138"/>
      <c r="E237" s="138"/>
      <c r="F237" s="132"/>
      <c r="G237" s="134"/>
      <c r="H237" s="134"/>
      <c r="I237" s="134"/>
      <c r="J237" s="230"/>
      <c r="K237" s="231"/>
      <c r="M237" s="70"/>
      <c r="N237" s="70"/>
      <c r="O237" s="70"/>
      <c r="P237" s="70"/>
      <c r="Q237" s="70"/>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102">
        <f t="shared" si="60"/>
        <v>0</v>
      </c>
      <c r="AV237" s="70">
        <f t="shared" si="61"/>
        <v>0</v>
      </c>
      <c r="AW237" s="70">
        <f t="shared" si="62"/>
        <v>0</v>
      </c>
      <c r="AX237" s="70">
        <f t="shared" si="63"/>
        <v>0</v>
      </c>
      <c r="AY237" s="124">
        <f t="shared" si="64"/>
        <v>0</v>
      </c>
      <c r="AZ237" s="70"/>
      <c r="BA237" s="70"/>
      <c r="BB237" s="70"/>
      <c r="BC237" s="70">
        <f t="shared" si="67"/>
        <v>0</v>
      </c>
      <c r="BD237" s="70"/>
      <c r="BE237" s="70" t="str">
        <f t="shared" si="68"/>
        <v>JUIST</v>
      </c>
      <c r="BF237" s="70"/>
      <c r="BG237" s="70"/>
      <c r="BH237" s="70"/>
    </row>
    <row r="238" spans="1:60" ht="26.25" customHeight="1" thickBot="1" x14ac:dyDescent="0.3">
      <c r="A238" s="70"/>
      <c r="B238" s="138"/>
      <c r="C238" s="138"/>
      <c r="D238" s="138"/>
      <c r="E238" s="138"/>
      <c r="F238" s="132"/>
      <c r="G238" s="134"/>
      <c r="H238" s="134"/>
      <c r="I238" s="134"/>
      <c r="J238" s="230"/>
      <c r="K238" s="231"/>
      <c r="M238" s="70"/>
      <c r="N238" s="70"/>
      <c r="O238" s="70"/>
      <c r="P238" s="70"/>
      <c r="Q238" s="70"/>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102">
        <f t="shared" si="60"/>
        <v>0</v>
      </c>
      <c r="AV238" s="70">
        <f t="shared" si="61"/>
        <v>0</v>
      </c>
      <c r="AW238" s="70">
        <f t="shared" si="62"/>
        <v>0</v>
      </c>
      <c r="AX238" s="70">
        <f t="shared" si="63"/>
        <v>0</v>
      </c>
      <c r="AY238" s="124">
        <f t="shared" si="64"/>
        <v>0</v>
      </c>
      <c r="AZ238" s="70"/>
      <c r="BA238" s="70"/>
      <c r="BB238" s="70"/>
      <c r="BC238" s="70">
        <f t="shared" si="67"/>
        <v>0</v>
      </c>
      <c r="BD238" s="70"/>
      <c r="BE238" s="70" t="str">
        <f t="shared" si="68"/>
        <v>JUIST</v>
      </c>
    </row>
    <row r="239" spans="1:60" x14ac:dyDescent="0.25">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102">
        <f>SUM(AU219:AU238)</f>
        <v>0</v>
      </c>
      <c r="AV239" s="102">
        <f t="shared" ref="AV239:AX239" si="69">SUM(AV219:AV238)</f>
        <v>0</v>
      </c>
      <c r="AW239" s="102">
        <f t="shared" si="69"/>
        <v>0</v>
      </c>
      <c r="AX239" s="102">
        <f t="shared" si="69"/>
        <v>0</v>
      </c>
      <c r="AY239" s="102"/>
      <c r="AZ239" s="70"/>
      <c r="BA239" s="70"/>
      <c r="BB239" s="70"/>
      <c r="BC239" s="70"/>
      <c r="BD239" s="70"/>
      <c r="BE239" s="70"/>
      <c r="BF239" s="70"/>
      <c r="BG239" s="70"/>
      <c r="BH239" s="70"/>
    </row>
    <row r="240" spans="1:60" x14ac:dyDescent="0.25">
      <c r="M240" s="70"/>
      <c r="N240" s="70"/>
      <c r="O240" s="70"/>
      <c r="P240" s="70"/>
      <c r="Q240" s="70"/>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row>
    <row r="241" spans="14:45" x14ac:dyDescent="0.25">
      <c r="N241" s="70"/>
      <c r="O241" s="70"/>
      <c r="P241" s="70"/>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row>
  </sheetData>
  <sheetProtection algorithmName="SHA-512" hashValue="l8F1BJiQKPCcFImU7+Q73kGNi48ZgT2QfFbbiQMneLa6PyG+OUCQp8LxtDs6G3UgOw5MXsbP0vKYkwiQ5kgGgQ==" saltValue="ns4KAvnkXpeLCgdxaYHiUg==" spinCount="100000" sheet="1" formatCells="0" formatColumns="0" formatRows="0" insertColumns="0" insertRows="0" deleteRows="0"/>
  <mergeCells count="320">
    <mergeCell ref="D187:H187"/>
    <mergeCell ref="F128:I128"/>
    <mergeCell ref="D137:H137"/>
    <mergeCell ref="D98:H98"/>
    <mergeCell ref="J216:K216"/>
    <mergeCell ref="D188:H188"/>
    <mergeCell ref="D174:H174"/>
    <mergeCell ref="D176:H176"/>
    <mergeCell ref="D143:H143"/>
    <mergeCell ref="D177:H177"/>
    <mergeCell ref="B213:K214"/>
    <mergeCell ref="F199:I199"/>
    <mergeCell ref="F200:I200"/>
    <mergeCell ref="F201:I201"/>
    <mergeCell ref="F202:I202"/>
    <mergeCell ref="D99:H99"/>
    <mergeCell ref="D100:H100"/>
    <mergeCell ref="D101:H101"/>
    <mergeCell ref="D102:H102"/>
    <mergeCell ref="D103:H103"/>
    <mergeCell ref="F118:I118"/>
    <mergeCell ref="C110:E110"/>
    <mergeCell ref="B106:I106"/>
    <mergeCell ref="C125:E125"/>
    <mergeCell ref="F73:I73"/>
    <mergeCell ref="F74:I74"/>
    <mergeCell ref="F75:I75"/>
    <mergeCell ref="D94:H94"/>
    <mergeCell ref="D95:H95"/>
    <mergeCell ref="D96:H96"/>
    <mergeCell ref="D97:H97"/>
    <mergeCell ref="D92:H92"/>
    <mergeCell ref="D85:H85"/>
    <mergeCell ref="D86:H86"/>
    <mergeCell ref="C75:E75"/>
    <mergeCell ref="B77:I77"/>
    <mergeCell ref="D83:H83"/>
    <mergeCell ref="D84:H84"/>
    <mergeCell ref="D87:H87"/>
    <mergeCell ref="D88:H88"/>
    <mergeCell ref="D81:H81"/>
    <mergeCell ref="B78:I78"/>
    <mergeCell ref="D91:H91"/>
    <mergeCell ref="D82:H82"/>
    <mergeCell ref="D79:H79"/>
    <mergeCell ref="D80:H80"/>
    <mergeCell ref="B131:I131"/>
    <mergeCell ref="D132:H132"/>
    <mergeCell ref="C128:E128"/>
    <mergeCell ref="A171:A188"/>
    <mergeCell ref="D172:H172"/>
    <mergeCell ref="D173:H173"/>
    <mergeCell ref="C211:E211"/>
    <mergeCell ref="F211:I211"/>
    <mergeCell ref="A190:A211"/>
    <mergeCell ref="B190:I190"/>
    <mergeCell ref="C191:E191"/>
    <mergeCell ref="F191:I191"/>
    <mergeCell ref="C192:E192"/>
    <mergeCell ref="F192:I192"/>
    <mergeCell ref="C207:E207"/>
    <mergeCell ref="F207:I207"/>
    <mergeCell ref="C208:E208"/>
    <mergeCell ref="F208:I208"/>
    <mergeCell ref="C209:E209"/>
    <mergeCell ref="F209:I209"/>
    <mergeCell ref="C210:E210"/>
    <mergeCell ref="B171:I171"/>
    <mergeCell ref="D175:H175"/>
    <mergeCell ref="C198:E198"/>
    <mergeCell ref="C152:E152"/>
    <mergeCell ref="C153:E153"/>
    <mergeCell ref="C154:E154"/>
    <mergeCell ref="C155:E155"/>
    <mergeCell ref="C156:E156"/>
    <mergeCell ref="A131:A144"/>
    <mergeCell ref="D133:H133"/>
    <mergeCell ref="C108:E108"/>
    <mergeCell ref="F108:I108"/>
    <mergeCell ref="C124:E124"/>
    <mergeCell ref="F124:I124"/>
    <mergeCell ref="F113:I113"/>
    <mergeCell ref="F114:I114"/>
    <mergeCell ref="F115:I115"/>
    <mergeCell ref="F116:I116"/>
    <mergeCell ref="F117:I117"/>
    <mergeCell ref="C117:E117"/>
    <mergeCell ref="A106:A128"/>
    <mergeCell ref="B130:I130"/>
    <mergeCell ref="C111:E111"/>
    <mergeCell ref="D144:H144"/>
    <mergeCell ref="F121:I121"/>
    <mergeCell ref="C122:E122"/>
    <mergeCell ref="F122:I122"/>
    <mergeCell ref="F109:I109"/>
    <mergeCell ref="C119:E119"/>
    <mergeCell ref="F119:I119"/>
    <mergeCell ref="C120:E120"/>
    <mergeCell ref="F120:I120"/>
    <mergeCell ref="C121:E121"/>
    <mergeCell ref="F127:I127"/>
    <mergeCell ref="F110:I110"/>
    <mergeCell ref="F111:I111"/>
    <mergeCell ref="F112:I112"/>
    <mergeCell ref="C126:E126"/>
    <mergeCell ref="F126:I126"/>
    <mergeCell ref="C127:E127"/>
    <mergeCell ref="C118:E118"/>
    <mergeCell ref="C112:E112"/>
    <mergeCell ref="C113:E113"/>
    <mergeCell ref="C114:E114"/>
    <mergeCell ref="C115:E115"/>
    <mergeCell ref="C116:E116"/>
    <mergeCell ref="C123:E123"/>
    <mergeCell ref="F123:I123"/>
    <mergeCell ref="F125:I125"/>
    <mergeCell ref="C109:E109"/>
    <mergeCell ref="B107:I107"/>
    <mergeCell ref="J237:K237"/>
    <mergeCell ref="J238:K238"/>
    <mergeCell ref="J231:K231"/>
    <mergeCell ref="J236:K236"/>
    <mergeCell ref="J232:K232"/>
    <mergeCell ref="J234:K234"/>
    <mergeCell ref="J233:K233"/>
    <mergeCell ref="J235:K235"/>
    <mergeCell ref="J218:K218"/>
    <mergeCell ref="J219:K219"/>
    <mergeCell ref="J220:K220"/>
    <mergeCell ref="J230:K230"/>
    <mergeCell ref="J222:K222"/>
    <mergeCell ref="J223:K223"/>
    <mergeCell ref="J224:K224"/>
    <mergeCell ref="J225:K225"/>
    <mergeCell ref="J226:K226"/>
    <mergeCell ref="J227:K227"/>
    <mergeCell ref="J228:K228"/>
    <mergeCell ref="J229:K229"/>
    <mergeCell ref="J221:K221"/>
    <mergeCell ref="D138:H138"/>
    <mergeCell ref="D139:H139"/>
    <mergeCell ref="A78:A104"/>
    <mergeCell ref="A6:A30"/>
    <mergeCell ref="D93:H93"/>
    <mergeCell ref="D104:H104"/>
    <mergeCell ref="D89:H89"/>
    <mergeCell ref="D90:H90"/>
    <mergeCell ref="B6:I6"/>
    <mergeCell ref="B7:I7"/>
    <mergeCell ref="A54:A75"/>
    <mergeCell ref="C59:E59"/>
    <mergeCell ref="C60:E60"/>
    <mergeCell ref="C61:E61"/>
    <mergeCell ref="C62:E62"/>
    <mergeCell ref="C63:E63"/>
    <mergeCell ref="C64:E64"/>
    <mergeCell ref="C65:E65"/>
    <mergeCell ref="C66:E66"/>
    <mergeCell ref="C67:E67"/>
    <mergeCell ref="C68:E68"/>
    <mergeCell ref="C69:E69"/>
    <mergeCell ref="C70:E70"/>
    <mergeCell ref="F62:I62"/>
    <mergeCell ref="F63:I63"/>
    <mergeCell ref="F64:I64"/>
    <mergeCell ref="C33:I33"/>
    <mergeCell ref="C35:I35"/>
    <mergeCell ref="F55:I55"/>
    <mergeCell ref="F56:I56"/>
    <mergeCell ref="F57:I57"/>
    <mergeCell ref="F58:I58"/>
    <mergeCell ref="D8:H8"/>
    <mergeCell ref="D19:H19"/>
    <mergeCell ref="D30:H30"/>
    <mergeCell ref="D9:H9"/>
    <mergeCell ref="D10:H10"/>
    <mergeCell ref="D13:H13"/>
    <mergeCell ref="D12:H12"/>
    <mergeCell ref="D14:H14"/>
    <mergeCell ref="D15:H15"/>
    <mergeCell ref="D11:H11"/>
    <mergeCell ref="D18:H18"/>
    <mergeCell ref="D20:H20"/>
    <mergeCell ref="D22:H22"/>
    <mergeCell ref="D23:H23"/>
    <mergeCell ref="D24:H24"/>
    <mergeCell ref="D25:H25"/>
    <mergeCell ref="D26:H26"/>
    <mergeCell ref="F59:I59"/>
    <mergeCell ref="F60:I60"/>
    <mergeCell ref="C57:E57"/>
    <mergeCell ref="C58:E58"/>
    <mergeCell ref="C50:I50"/>
    <mergeCell ref="C52:I52"/>
    <mergeCell ref="C34:I34"/>
    <mergeCell ref="C37:I37"/>
    <mergeCell ref="F65:I65"/>
    <mergeCell ref="C38:I38"/>
    <mergeCell ref="C36:I36"/>
    <mergeCell ref="C39:I39"/>
    <mergeCell ref="F66:I66"/>
    <mergeCell ref="F67:I67"/>
    <mergeCell ref="D134:H134"/>
    <mergeCell ref="C162:E162"/>
    <mergeCell ref="F149:I149"/>
    <mergeCell ref="F150:I150"/>
    <mergeCell ref="D21:H21"/>
    <mergeCell ref="D27:H27"/>
    <mergeCell ref="D28:H28"/>
    <mergeCell ref="F157:I157"/>
    <mergeCell ref="F158:I158"/>
    <mergeCell ref="F159:I159"/>
    <mergeCell ref="F160:I160"/>
    <mergeCell ref="F161:I161"/>
    <mergeCell ref="F162:I162"/>
    <mergeCell ref="C40:I40"/>
    <mergeCell ref="C42:I42"/>
    <mergeCell ref="C43:I43"/>
    <mergeCell ref="D29:H29"/>
    <mergeCell ref="F68:I68"/>
    <mergeCell ref="F69:I69"/>
    <mergeCell ref="F70:I70"/>
    <mergeCell ref="F71:I71"/>
    <mergeCell ref="F72:I72"/>
    <mergeCell ref="A1:I1"/>
    <mergeCell ref="A2:I2"/>
    <mergeCell ref="A3:I3"/>
    <mergeCell ref="F151:I151"/>
    <mergeCell ref="F152:I152"/>
    <mergeCell ref="F153:I153"/>
    <mergeCell ref="F154:I154"/>
    <mergeCell ref="F155:I155"/>
    <mergeCell ref="F156:I156"/>
    <mergeCell ref="D135:H135"/>
    <mergeCell ref="D136:H136"/>
    <mergeCell ref="A4:I4"/>
    <mergeCell ref="B32:I32"/>
    <mergeCell ref="A32:A52"/>
    <mergeCell ref="C55:E55"/>
    <mergeCell ref="C56:E56"/>
    <mergeCell ref="C71:E71"/>
    <mergeCell ref="C72:E72"/>
    <mergeCell ref="C73:E73"/>
    <mergeCell ref="C74:E74"/>
    <mergeCell ref="F61:I61"/>
    <mergeCell ref="B54:I54"/>
    <mergeCell ref="D16:H16"/>
    <mergeCell ref="D17:H17"/>
    <mergeCell ref="D140:H140"/>
    <mergeCell ref="D141:H141"/>
    <mergeCell ref="D142:H142"/>
    <mergeCell ref="C216:C217"/>
    <mergeCell ref="D216:D217"/>
    <mergeCell ref="E216:E217"/>
    <mergeCell ref="F216:F217"/>
    <mergeCell ref="G217:G218"/>
    <mergeCell ref="H217:H218"/>
    <mergeCell ref="C167:E167"/>
    <mergeCell ref="F167:I167"/>
    <mergeCell ref="C196:E196"/>
    <mergeCell ref="C197:E197"/>
    <mergeCell ref="C165:E165"/>
    <mergeCell ref="F165:I165"/>
    <mergeCell ref="C166:E166"/>
    <mergeCell ref="F166:I166"/>
    <mergeCell ref="B215:K215"/>
    <mergeCell ref="A189:G189"/>
    <mergeCell ref="A169:G169"/>
    <mergeCell ref="F210:I210"/>
    <mergeCell ref="I217:I218"/>
    <mergeCell ref="C149:E149"/>
    <mergeCell ref="C150:E150"/>
    <mergeCell ref="C157:E157"/>
    <mergeCell ref="C158:E158"/>
    <mergeCell ref="D178:H178"/>
    <mergeCell ref="C193:E193"/>
    <mergeCell ref="C194:E194"/>
    <mergeCell ref="C195:E195"/>
    <mergeCell ref="F193:I193"/>
    <mergeCell ref="F194:I194"/>
    <mergeCell ref="F195:I195"/>
    <mergeCell ref="B170:I170"/>
    <mergeCell ref="A168:J168"/>
    <mergeCell ref="A146:A167"/>
    <mergeCell ref="B146:I146"/>
    <mergeCell ref="C147:E147"/>
    <mergeCell ref="F147:I147"/>
    <mergeCell ref="C148:E148"/>
    <mergeCell ref="F148:I148"/>
    <mergeCell ref="C163:E163"/>
    <mergeCell ref="F163:I163"/>
    <mergeCell ref="C164:E164"/>
    <mergeCell ref="C159:E159"/>
    <mergeCell ref="C160:E160"/>
    <mergeCell ref="C161:E161"/>
    <mergeCell ref="C151:E151"/>
    <mergeCell ref="C203:E203"/>
    <mergeCell ref="C204:E204"/>
    <mergeCell ref="C205:E205"/>
    <mergeCell ref="C206:E206"/>
    <mergeCell ref="F196:I196"/>
    <mergeCell ref="F197:I197"/>
    <mergeCell ref="F198:I198"/>
    <mergeCell ref="F164:I164"/>
    <mergeCell ref="F203:I203"/>
    <mergeCell ref="F204:I204"/>
    <mergeCell ref="F205:I205"/>
    <mergeCell ref="F206:I206"/>
    <mergeCell ref="C202:E202"/>
    <mergeCell ref="C199:E199"/>
    <mergeCell ref="C200:E200"/>
    <mergeCell ref="C201:E201"/>
    <mergeCell ref="D179:H179"/>
    <mergeCell ref="D180:H180"/>
    <mergeCell ref="D181:H181"/>
    <mergeCell ref="D182:H182"/>
    <mergeCell ref="D183:H183"/>
    <mergeCell ref="D184:H184"/>
    <mergeCell ref="D185:H185"/>
    <mergeCell ref="D186:H186"/>
  </mergeCells>
  <conditionalFormatting sqref="C55">
    <cfRule type="colorScale" priority="102">
      <colorScale>
        <cfvo type="min"/>
        <cfvo type="percentile" val="50"/>
        <cfvo type="max"/>
        <color rgb="FFF8696B"/>
        <color rgb="FFFFEB84"/>
        <color rgb="FF63BE7B"/>
      </colorScale>
    </cfRule>
  </conditionalFormatting>
  <conditionalFormatting sqref="F55">
    <cfRule type="colorScale" priority="101">
      <colorScale>
        <cfvo type="min"/>
        <cfvo type="percentile" val="50"/>
        <cfvo type="max"/>
        <color rgb="FFF8696B"/>
        <color rgb="FFFFEB84"/>
        <color rgb="FF63BE7B"/>
      </colorScale>
    </cfRule>
  </conditionalFormatting>
  <conditionalFormatting sqref="G217:I217">
    <cfRule type="colorScale" priority="92">
      <colorScale>
        <cfvo type="min"/>
        <cfvo type="percentile" val="50"/>
        <cfvo type="max"/>
        <color rgb="FFF8696B"/>
        <color rgb="FFFFEB84"/>
        <color rgb="FF63BE7B"/>
      </colorScale>
    </cfRule>
  </conditionalFormatting>
  <conditionalFormatting sqref="B7">
    <cfRule type="colorScale" priority="81">
      <colorScale>
        <cfvo type="min"/>
        <cfvo type="percentile" val="50"/>
        <cfvo type="max"/>
        <color rgb="FFF8696B"/>
        <color rgb="FFFFEB84"/>
        <color rgb="FF63BE7B"/>
      </colorScale>
    </cfRule>
  </conditionalFormatting>
  <conditionalFormatting sqref="B78">
    <cfRule type="colorScale" priority="71">
      <colorScale>
        <cfvo type="min"/>
        <cfvo type="percentile" val="50"/>
        <cfvo type="max"/>
        <color rgb="FFF8696B"/>
        <color rgb="FFFFEB84"/>
        <color rgb="FF63BE7B"/>
      </colorScale>
    </cfRule>
  </conditionalFormatting>
  <conditionalFormatting sqref="B131">
    <cfRule type="colorScale" priority="70">
      <colorScale>
        <cfvo type="min"/>
        <cfvo type="percentile" val="50"/>
        <cfvo type="max"/>
        <color rgb="FFF8696B"/>
        <color rgb="FFFFEB84"/>
        <color rgb="FF63BE7B"/>
      </colorScale>
    </cfRule>
  </conditionalFormatting>
  <conditionalFormatting sqref="B171">
    <cfRule type="colorScale" priority="69">
      <colorScale>
        <cfvo type="min"/>
        <cfvo type="percentile" val="50"/>
        <cfvo type="max"/>
        <color rgb="FFF8696B"/>
        <color rgb="FFFFEB84"/>
        <color rgb="FF63BE7B"/>
      </colorScale>
    </cfRule>
  </conditionalFormatting>
  <conditionalFormatting sqref="B106">
    <cfRule type="colorScale" priority="66">
      <colorScale>
        <cfvo type="min"/>
        <cfvo type="percentile" val="50"/>
        <cfvo type="max"/>
        <color rgb="FFF8696B"/>
        <color rgb="FFFFEB84"/>
        <color rgb="FF63BE7B"/>
      </colorScale>
    </cfRule>
  </conditionalFormatting>
  <conditionalFormatting sqref="B146">
    <cfRule type="colorScale" priority="63">
      <colorScale>
        <cfvo type="min"/>
        <cfvo type="percentile" val="50"/>
        <cfvo type="max"/>
        <color rgb="FFF8696B"/>
        <color rgb="FFFFEB84"/>
        <color rgb="FF63BE7B"/>
      </colorScale>
    </cfRule>
  </conditionalFormatting>
  <conditionalFormatting sqref="C191">
    <cfRule type="colorScale" priority="62">
      <colorScale>
        <cfvo type="min"/>
        <cfvo type="percentile" val="50"/>
        <cfvo type="max"/>
        <color rgb="FFF8696B"/>
        <color rgb="FFFFEB84"/>
        <color rgb="FF63BE7B"/>
      </colorScale>
    </cfRule>
  </conditionalFormatting>
  <conditionalFormatting sqref="F191">
    <cfRule type="colorScale" priority="61">
      <colorScale>
        <cfvo type="min"/>
        <cfvo type="percentile" val="50"/>
        <cfvo type="max"/>
        <color rgb="FFF8696B"/>
        <color rgb="FFFFEB84"/>
        <color rgb="FF63BE7B"/>
      </colorScale>
    </cfRule>
  </conditionalFormatting>
  <conditionalFormatting sqref="B190">
    <cfRule type="colorScale" priority="60">
      <colorScale>
        <cfvo type="min"/>
        <cfvo type="percentile" val="50"/>
        <cfvo type="max"/>
        <color rgb="FFF8696B"/>
        <color rgb="FFFFEB84"/>
        <color rgb="FF63BE7B"/>
      </colorScale>
    </cfRule>
  </conditionalFormatting>
  <conditionalFormatting sqref="G216:I216">
    <cfRule type="colorScale" priority="59">
      <colorScale>
        <cfvo type="min"/>
        <cfvo type="percentile" val="50"/>
        <cfvo type="max"/>
        <color rgb="FFF8696B"/>
        <color rgb="FFFFEB84"/>
        <color rgb="FF63BE7B"/>
      </colorScale>
    </cfRule>
  </conditionalFormatting>
  <conditionalFormatting sqref="B54">
    <cfRule type="colorScale" priority="58">
      <colorScale>
        <cfvo type="min"/>
        <cfvo type="percentile" val="50"/>
        <cfvo type="max"/>
        <color rgb="FFF8696B"/>
        <color rgb="FFFFEB84"/>
        <color rgb="FF63BE7B"/>
      </colorScale>
    </cfRule>
  </conditionalFormatting>
  <conditionalFormatting sqref="C86:C103">
    <cfRule type="cellIs" dxfId="31" priority="50" operator="equal">
      <formula>"relevant"</formula>
    </cfRule>
  </conditionalFormatting>
  <conditionalFormatting sqref="C86:C103">
    <cfRule type="cellIs" dxfId="30" priority="49" operator="equal">
      <formula>"niet relevant"</formula>
    </cfRule>
  </conditionalFormatting>
  <conditionalFormatting sqref="G219:G238">
    <cfRule type="expression" dxfId="29" priority="24">
      <formula>I219="ja"</formula>
    </cfRule>
    <cfRule type="expression" dxfId="28" priority="25">
      <formula>H219="ja"</formula>
    </cfRule>
  </conditionalFormatting>
  <conditionalFormatting sqref="H219:H238">
    <cfRule type="expression" dxfId="27" priority="22">
      <formula>I219="ja"</formula>
    </cfRule>
    <cfRule type="expression" dxfId="26" priority="23">
      <formula>G219="ja"</formula>
    </cfRule>
  </conditionalFormatting>
  <conditionalFormatting sqref="I219:I238">
    <cfRule type="expression" dxfId="25" priority="20">
      <formula>H219="ja"</formula>
    </cfRule>
    <cfRule type="expression" dxfId="24" priority="21">
      <formula>G219="ja"</formula>
    </cfRule>
  </conditionalFormatting>
  <conditionalFormatting sqref="B107">
    <cfRule type="colorScale" priority="19">
      <colorScale>
        <cfvo type="min"/>
        <cfvo type="percentile" val="50"/>
        <cfvo type="max"/>
        <color rgb="FFF8696B"/>
        <color rgb="FFFFEB84"/>
        <color rgb="FF63BE7B"/>
      </colorScale>
    </cfRule>
  </conditionalFormatting>
  <conditionalFormatting sqref="C147">
    <cfRule type="colorScale" priority="18">
      <colorScale>
        <cfvo type="min"/>
        <cfvo type="percentile" val="50"/>
        <cfvo type="max"/>
        <color rgb="FFF8696B"/>
        <color rgb="FFFFEB84"/>
        <color rgb="FF63BE7B"/>
      </colorScale>
    </cfRule>
  </conditionalFormatting>
  <conditionalFormatting sqref="F147">
    <cfRule type="colorScale" priority="17">
      <colorScale>
        <cfvo type="min"/>
        <cfvo type="percentile" val="50"/>
        <cfvo type="max"/>
        <color rgb="FFF8696B"/>
        <color rgb="FFFFEB84"/>
        <color rgb="FF63BE7B"/>
      </colorScale>
    </cfRule>
  </conditionalFormatting>
  <conditionalFormatting sqref="C108">
    <cfRule type="colorScale" priority="16">
      <colorScale>
        <cfvo type="min"/>
        <cfvo type="percentile" val="50"/>
        <cfvo type="max"/>
        <color rgb="FFF8696B"/>
        <color rgb="FFFFEB84"/>
        <color rgb="FF63BE7B"/>
      </colorScale>
    </cfRule>
  </conditionalFormatting>
  <conditionalFormatting sqref="F108">
    <cfRule type="colorScale" priority="15">
      <colorScale>
        <cfvo type="min"/>
        <cfvo type="percentile" val="50"/>
        <cfvo type="max"/>
        <color rgb="FFF8696B"/>
        <color rgb="FFFFEB84"/>
        <color rgb="FF63BE7B"/>
      </colorScale>
    </cfRule>
  </conditionalFormatting>
  <conditionalFormatting sqref="I9:I30">
    <cfRule type="cellIs" dxfId="23" priority="13" operator="equal">
      <formula>"niet relevant"</formula>
    </cfRule>
    <cfRule type="cellIs" dxfId="22" priority="14" operator="equal">
      <formula>"relevant"</formula>
    </cfRule>
  </conditionalFormatting>
  <conditionalFormatting sqref="I80:I104">
    <cfRule type="cellIs" dxfId="21" priority="11" operator="equal">
      <formula>"niet relevant"</formula>
    </cfRule>
    <cfRule type="cellIs" dxfId="20" priority="12" operator="equal">
      <formula>"relevant"</formula>
    </cfRule>
  </conditionalFormatting>
  <conditionalFormatting sqref="C133:C144">
    <cfRule type="cellIs" dxfId="19" priority="9" operator="equal">
      <formula>"niet relevant"</formula>
    </cfRule>
    <cfRule type="cellIs" dxfId="18" priority="10" operator="equal">
      <formula>"relevant"</formula>
    </cfRule>
  </conditionalFormatting>
  <conditionalFormatting sqref="I133:I144">
    <cfRule type="cellIs" dxfId="17" priority="7" operator="equal">
      <formula>"niet relevant"</formula>
    </cfRule>
    <cfRule type="cellIs" dxfId="16" priority="8" operator="equal">
      <formula>"relevant"</formula>
    </cfRule>
  </conditionalFormatting>
  <conditionalFormatting sqref="C173:C188">
    <cfRule type="cellIs" dxfId="15" priority="5" operator="equal">
      <formula>"niet relevant"</formula>
    </cfRule>
    <cfRule type="cellIs" dxfId="14" priority="6" operator="equal">
      <formula>"relevant"</formula>
    </cfRule>
  </conditionalFormatting>
  <conditionalFormatting sqref="I173:I188">
    <cfRule type="cellIs" dxfId="13" priority="3" operator="equal">
      <formula>"niet relevant"</formula>
    </cfRule>
    <cfRule type="cellIs" dxfId="12" priority="4" operator="equal">
      <formula>"relevant"</formula>
    </cfRule>
  </conditionalFormatting>
  <conditionalFormatting sqref="C10:C30">
    <cfRule type="cellIs" dxfId="11" priority="1" operator="equal">
      <formula>"niet relevant"</formula>
    </cfRule>
    <cfRule type="cellIs" dxfId="10" priority="2" operator="equal">
      <formula>"relevant"</formula>
    </cfRule>
  </conditionalFormatting>
  <hyperlinks>
    <hyperlink ref="B6:I6" location="Begrippenlijst!A2" display="1. Kenmerken van mijn klanten (klanten = verzekeringsnemers, gevolmachtigden, uiteindelijke begunstigden, contractuele begunstigden (met inbegrip van hun eventuele uiteindelijke begunstigden))"/>
    <hyperlink ref="B10" location="Begrippenlijst!A3" display="De klant woont, heeft effectief persoonlijke banden of oefent zijn hoofdactiviteiten uit in een derde land met een hoog risico"/>
    <hyperlink ref="B12" location="Begrippenlijst!A4" display="De klant woont, heeft effectief persoonlijke banden of voert zijn hoofdactiviteiten uit in een land dat onderhevig is aan sancties, embargo's of andere soortgelijke maatregelen die bijvoorbeeld worden opgelegd door de Europese Unie of de Verenigde Naties"/>
    <hyperlink ref="B15" location="Begrippenlijst!A5" display="De klant heeft een band (door de zakenrelatie zelf of door de transacties) met een derde land dat als een &quot;belastingparadijs&quot; wordt beschouwd"/>
    <hyperlink ref="B17" location="Begrippenlijst!A6" display="De klant, de gevolmachtigde van de klant of zijn uiteindelijke begunstigde is een PPP, een familielid van een PPP of iemand waarvan gekend is dat deze nauwe banden heeft met een PPP"/>
  </hyperlinks>
  <pageMargins left="0.70866141732283472" right="0.70866141732283472" top="0.74803149606299213" bottom="0.74803149606299213" header="0.31496062992125984" footer="0.31496062992125984"/>
  <pageSetup paperSize="8" scale="70"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Sheet1!$A$1:$A$2</xm:f>
          </x14:formula1>
          <xm:sqref>I80:I104 I21:I30 C80:C104 C10:C30 I9:I11 I13 I16 C133:C144 I133:I144 C173:C188 I173:I188</xm:sqref>
        </x14:dataValidation>
        <x14:dataValidation type="list" allowBlank="1" showInputMessage="1" showErrorMessage="1">
          <x14:formula1>
            <xm:f>Sheet1!$A$4:$A$6</xm:f>
          </x14:formula1>
          <xm:sqref>C148:E167 D71:E75 C56:C75 D56:E56 C192:E211</xm:sqref>
        </x14:dataValidation>
        <x14:dataValidation type="list" allowBlank="1" showInputMessage="1" showErrorMessage="1">
          <x14:formula1>
            <xm:f>Sheet1!$A$8:$A$11</xm:f>
          </x14:formula1>
          <xm:sqref>C109:C128 D109:E109 D119:E128</xm:sqref>
        </x14:dataValidation>
        <x14:dataValidation type="list" allowBlank="1" showInputMessage="1" showErrorMessage="1">
          <x14:formula1>
            <xm:f>Sheet1!$A$13</xm:f>
          </x14:formula1>
          <xm:sqref>G219:I238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4"/>
  <sheetViews>
    <sheetView workbookViewId="0">
      <selection activeCell="A13" sqref="A13:A14"/>
    </sheetView>
  </sheetViews>
  <sheetFormatPr defaultRowHeight="15" x14ac:dyDescent="0.25"/>
  <sheetData>
    <row r="1" spans="1:1" x14ac:dyDescent="0.25">
      <c r="A1" t="s">
        <v>217</v>
      </c>
    </row>
    <row r="2" spans="1:1" x14ac:dyDescent="0.25">
      <c r="A2" t="s">
        <v>218</v>
      </c>
    </row>
    <row r="4" spans="1:1" x14ac:dyDescent="0.25">
      <c r="A4" t="s">
        <v>141</v>
      </c>
    </row>
    <row r="5" spans="1:1" x14ac:dyDescent="0.25">
      <c r="A5" t="s">
        <v>220</v>
      </c>
    </row>
    <row r="6" spans="1:1" x14ac:dyDescent="0.25">
      <c r="A6" s="74" t="s">
        <v>143</v>
      </c>
    </row>
    <row r="8" spans="1:1" x14ac:dyDescent="0.25">
      <c r="A8" t="s">
        <v>138</v>
      </c>
    </row>
    <row r="9" spans="1:1" x14ac:dyDescent="0.25">
      <c r="A9" s="70" t="s">
        <v>141</v>
      </c>
    </row>
    <row r="10" spans="1:1" x14ac:dyDescent="0.25">
      <c r="A10" s="70" t="s">
        <v>220</v>
      </c>
    </row>
    <row r="11" spans="1:1" x14ac:dyDescent="0.25">
      <c r="A11" s="74" t="s">
        <v>143</v>
      </c>
    </row>
    <row r="13" spans="1:1" x14ac:dyDescent="0.25">
      <c r="A13" t="s">
        <v>228</v>
      </c>
    </row>
    <row r="14" spans="1:1" x14ac:dyDescent="0.25">
      <c r="A14" t="s">
        <v>229</v>
      </c>
    </row>
  </sheetData>
  <sheetProtection algorithmName="SHA-512" hashValue="ZSKgYIYNkNffYj+a9TGTdzIB8uC2mvxbq8v15LqgPUZO0mN2O74UivsXc8/Agbl6usNR8Z+zUsKrnuhvGd8Ibw==" saltValue="Zo3sWv6c25yB7+VLZpBHO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B294"/>
  <sheetViews>
    <sheetView showGridLines="0" topLeftCell="A2" zoomScaleNormal="100" workbookViewId="0">
      <selection sqref="A1:O3"/>
    </sheetView>
  </sheetViews>
  <sheetFormatPr defaultRowHeight="15" x14ac:dyDescent="0.25"/>
  <cols>
    <col min="1" max="1" width="4" style="82" customWidth="1"/>
    <col min="2" max="2" width="4.140625" customWidth="1"/>
    <col min="14" max="14" width="9.140625" style="70"/>
    <col min="16" max="16" width="9.140625" style="105"/>
    <col min="17" max="17" width="9.140625" style="70"/>
  </cols>
  <sheetData>
    <row r="1" spans="1:46" s="70" customFormat="1" ht="21" x14ac:dyDescent="0.25">
      <c r="A1" s="248" t="s">
        <v>130</v>
      </c>
      <c r="B1" s="249"/>
      <c r="C1" s="249"/>
      <c r="D1" s="249"/>
      <c r="E1" s="249"/>
      <c r="F1" s="249"/>
      <c r="G1" s="249"/>
      <c r="H1" s="249"/>
      <c r="I1" s="249"/>
      <c r="J1" s="249"/>
      <c r="K1" s="249"/>
      <c r="L1" s="249"/>
      <c r="M1" s="249"/>
      <c r="N1" s="249"/>
      <c r="O1" s="250"/>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row>
    <row r="2" spans="1:46" s="70" customFormat="1" ht="21" x14ac:dyDescent="0.25">
      <c r="A2" s="251"/>
      <c r="B2" s="252"/>
      <c r="C2" s="252"/>
      <c r="D2" s="252"/>
      <c r="E2" s="252"/>
      <c r="F2" s="252"/>
      <c r="G2" s="252"/>
      <c r="H2" s="252"/>
      <c r="I2" s="252"/>
      <c r="J2" s="252"/>
      <c r="K2" s="252"/>
      <c r="L2" s="252"/>
      <c r="M2" s="252"/>
      <c r="N2" s="252"/>
      <c r="O2" s="253"/>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row>
    <row r="3" spans="1:46" s="70" customFormat="1" ht="21.75" thickBot="1" x14ac:dyDescent="0.3">
      <c r="A3" s="254"/>
      <c r="B3" s="255"/>
      <c r="C3" s="255"/>
      <c r="D3" s="255"/>
      <c r="E3" s="255"/>
      <c r="F3" s="255"/>
      <c r="G3" s="255"/>
      <c r="H3" s="255"/>
      <c r="I3" s="255"/>
      <c r="J3" s="255"/>
      <c r="K3" s="255"/>
      <c r="L3" s="255"/>
      <c r="M3" s="255"/>
      <c r="N3" s="255"/>
      <c r="O3" s="256"/>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row>
    <row r="4" spans="1:46" s="70" customFormat="1" x14ac:dyDescent="0.25">
      <c r="A4" s="82"/>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row>
    <row r="5" spans="1:46" x14ac:dyDescent="0.25">
      <c r="A5" s="82">
        <v>1</v>
      </c>
      <c r="B5" s="85" t="s">
        <v>135</v>
      </c>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70"/>
    </row>
    <row r="6" spans="1:46" x14ac:dyDescent="0.2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70"/>
    </row>
    <row r="7" spans="1:46" s="83" customFormat="1" x14ac:dyDescent="0.25">
      <c r="A7" s="81"/>
      <c r="B7" s="83" t="s">
        <v>102</v>
      </c>
      <c r="C7" s="87" t="s">
        <v>131</v>
      </c>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row>
    <row r="8" spans="1:46" s="70" customFormat="1" ht="15.75" thickBot="1" x14ac:dyDescent="0.3">
      <c r="A8" s="82"/>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row>
    <row r="9" spans="1:46" s="70" customFormat="1" ht="15.75" thickBot="1" x14ac:dyDescent="0.3">
      <c r="A9" s="82"/>
      <c r="C9" s="70" t="s">
        <v>132</v>
      </c>
      <c r="J9" s="91">
        <f>+'algemene risicobeoordeling'!BB9+'algemene risicobeoordeling'!BD21</f>
        <v>15</v>
      </c>
      <c r="P9" s="105"/>
      <c r="Q9" s="105"/>
      <c r="R9" s="105"/>
      <c r="S9" s="105"/>
      <c r="T9" s="105"/>
      <c r="U9" s="105"/>
      <c r="V9" s="105"/>
      <c r="W9" s="105"/>
      <c r="X9" s="105"/>
      <c r="Y9" s="105"/>
      <c r="Z9" s="105"/>
      <c r="AA9" s="105"/>
      <c r="AB9" s="105"/>
      <c r="AC9" s="105"/>
      <c r="AD9" s="105"/>
      <c r="AE9" s="105"/>
      <c r="AF9" s="105"/>
      <c r="AG9" s="105"/>
      <c r="AH9" s="105"/>
      <c r="AI9" s="105"/>
      <c r="AJ9" s="105"/>
      <c r="AK9" s="105"/>
      <c r="AL9" s="105"/>
      <c r="AM9" s="105"/>
      <c r="AN9" s="105"/>
      <c r="AO9" s="105"/>
      <c r="AP9" s="105"/>
      <c r="AQ9" s="105"/>
      <c r="AR9" s="105"/>
      <c r="AS9" s="105"/>
    </row>
    <row r="10" spans="1:46" s="70" customFormat="1" x14ac:dyDescent="0.25">
      <c r="A10" s="82"/>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row>
    <row r="11" spans="1:46" s="70" customFormat="1" x14ac:dyDescent="0.25">
      <c r="A11" s="82"/>
      <c r="D11" s="70" t="s">
        <v>133</v>
      </c>
      <c r="K11" s="70">
        <f>+J9-K12</f>
        <v>0</v>
      </c>
      <c r="L11" s="86">
        <f>+K11/$J$9</f>
        <v>0</v>
      </c>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row>
    <row r="12" spans="1:46" s="70" customFormat="1" x14ac:dyDescent="0.25">
      <c r="A12" s="82"/>
      <c r="D12" s="70" t="s">
        <v>134</v>
      </c>
      <c r="K12" s="70">
        <f>+'algemene risicobeoordeling'!BB11+'algemene risicobeoordeling'!BG21+'algemene risicobeoordeling'!BI21</f>
        <v>15</v>
      </c>
      <c r="L12" s="86">
        <f>+K12/$J$9</f>
        <v>1</v>
      </c>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row>
    <row r="13" spans="1:46" s="70" customFormat="1" ht="15.75" thickBot="1" x14ac:dyDescent="0.3">
      <c r="A13" s="82"/>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row>
    <row r="14" spans="1:46" s="70" customFormat="1" ht="15.75" thickBot="1" x14ac:dyDescent="0.3">
      <c r="A14" s="82"/>
      <c r="C14" s="70" t="s">
        <v>150</v>
      </c>
      <c r="J14" s="114">
        <f>+'algemene risicobeoordeling'!BA21+'algemene risicobeoordeling'!BC21</f>
        <v>0</v>
      </c>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row>
    <row r="15" spans="1:46" s="70" customFormat="1" x14ac:dyDescent="0.25">
      <c r="A15" s="82"/>
      <c r="I15" s="90"/>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row>
    <row r="16" spans="1:46" s="83" customFormat="1" x14ac:dyDescent="0.25">
      <c r="A16" s="81"/>
      <c r="B16" s="83" t="s">
        <v>103</v>
      </c>
      <c r="C16" s="87" t="s">
        <v>136</v>
      </c>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row>
    <row r="17" spans="1:49" x14ac:dyDescent="0.2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70"/>
      <c r="AV17" t="s">
        <v>137</v>
      </c>
      <c r="AW17" t="s">
        <v>138</v>
      </c>
    </row>
    <row r="18" spans="1:49" x14ac:dyDescent="0.2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70"/>
      <c r="AU18" t="s">
        <v>139</v>
      </c>
      <c r="AV18">
        <f>+'algemene risicobeoordeling'!AU9+'algemene risicobeoordeling'!AU11</f>
        <v>0</v>
      </c>
      <c r="AW18">
        <f>+'algemene risicobeoordeling'!AV9+'algemene risicobeoordeling'!AV11</f>
        <v>0</v>
      </c>
    </row>
    <row r="19" spans="1:49" x14ac:dyDescent="0.2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70"/>
      <c r="AU19" t="s">
        <v>140</v>
      </c>
      <c r="AV19">
        <f>+'algemene risicobeoordeling'!AV10+'algemene risicobeoordeling'!AV12</f>
        <v>0</v>
      </c>
      <c r="AW19">
        <f>+'algemene risicobeoordeling'!AU10+'algemene risicobeoordeling'!AU12</f>
        <v>0</v>
      </c>
    </row>
    <row r="20" spans="1:49" x14ac:dyDescent="0.2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70"/>
    </row>
    <row r="21" spans="1:49" x14ac:dyDescent="0.2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70"/>
    </row>
    <row r="22" spans="1:49" x14ac:dyDescent="0.2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70"/>
    </row>
    <row r="23" spans="1:49" x14ac:dyDescent="0.2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70"/>
    </row>
    <row r="24" spans="1:49" x14ac:dyDescent="0.2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70"/>
    </row>
    <row r="25" spans="1:49" x14ac:dyDescent="0.2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70"/>
    </row>
    <row r="26" spans="1:49" x14ac:dyDescent="0.2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70"/>
    </row>
    <row r="27" spans="1:49" x14ac:dyDescent="0.2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70"/>
    </row>
    <row r="28" spans="1:49" x14ac:dyDescent="0.2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70"/>
    </row>
    <row r="29" spans="1:49" x14ac:dyDescent="0.2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70"/>
    </row>
    <row r="30" spans="1:49" x14ac:dyDescent="0.2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70"/>
    </row>
    <row r="31" spans="1:49" x14ac:dyDescent="0.2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70"/>
    </row>
    <row r="32" spans="1:49" s="70" customFormat="1" x14ac:dyDescent="0.25">
      <c r="A32" s="82"/>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row>
    <row r="33" spans="1:49" x14ac:dyDescent="0.25">
      <c r="B33" s="83" t="s">
        <v>107</v>
      </c>
      <c r="C33" s="87" t="s">
        <v>144</v>
      </c>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70"/>
    </row>
    <row r="34" spans="1:49" s="70" customFormat="1" ht="15.75" thickBot="1" x14ac:dyDescent="0.3">
      <c r="A34" s="82"/>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row>
    <row r="35" spans="1:49" s="70" customFormat="1" ht="15.75" thickBot="1" x14ac:dyDescent="0.3">
      <c r="A35" s="82"/>
      <c r="C35" s="70" t="s">
        <v>145</v>
      </c>
      <c r="H35" s="88">
        <f>+'algemene risicobeoordeling'!AU76</f>
        <v>0</v>
      </c>
      <c r="K35" s="89"/>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V35" s="70" t="s">
        <v>141</v>
      </c>
      <c r="AW35" s="70">
        <f>+'algemene risicobeoordeling'!AV76</f>
        <v>0</v>
      </c>
    </row>
    <row r="36" spans="1:49" s="70" customFormat="1" x14ac:dyDescent="0.25">
      <c r="A36" s="82"/>
      <c r="F36" s="90"/>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V36" s="70" t="s">
        <v>142</v>
      </c>
      <c r="AW36" s="70">
        <f>+'algemene risicobeoordeling'!AW76</f>
        <v>0</v>
      </c>
    </row>
    <row r="37" spans="1:49" s="70" customFormat="1" x14ac:dyDescent="0.25">
      <c r="A37" s="82"/>
      <c r="D37" s="70" t="s">
        <v>146</v>
      </c>
      <c r="M37" s="70">
        <f>+'algemene risicobeoordeling'!BC55</f>
        <v>0</v>
      </c>
      <c r="N37" s="86" t="e">
        <f>+M37/$H$35</f>
        <v>#DIV/0!</v>
      </c>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86"/>
      <c r="AV37" s="70" t="s">
        <v>143</v>
      </c>
      <c r="AW37" s="70">
        <f>+'algemene risicobeoordeling'!AX76</f>
        <v>0</v>
      </c>
    </row>
    <row r="38" spans="1:49" s="70" customFormat="1" x14ac:dyDescent="0.25">
      <c r="A38" s="82"/>
      <c r="D38" s="70" t="s">
        <v>147</v>
      </c>
      <c r="M38" s="70">
        <f>+'algemene risicobeoordeling'!BC56</f>
        <v>0</v>
      </c>
      <c r="N38" s="86" t="e">
        <f>+M38/$H$35</f>
        <v>#DIV/0!</v>
      </c>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86"/>
      <c r="AV38" s="70" t="s">
        <v>148</v>
      </c>
      <c r="AW38" s="70">
        <f>+'algemene risicobeoordeling'!AY76</f>
        <v>0</v>
      </c>
    </row>
    <row r="39" spans="1:49" s="70" customFormat="1" x14ac:dyDescent="0.25">
      <c r="A39" s="82"/>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row>
    <row r="40" spans="1:49" s="70" customFormat="1" x14ac:dyDescent="0.25">
      <c r="A40" s="82"/>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row>
    <row r="41" spans="1:49" s="70" customFormat="1" x14ac:dyDescent="0.25">
      <c r="A41" s="82"/>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row>
    <row r="42" spans="1:49" s="70" customFormat="1" x14ac:dyDescent="0.25">
      <c r="A42" s="82"/>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row>
    <row r="43" spans="1:49" s="70" customFormat="1" x14ac:dyDescent="0.25">
      <c r="A43" s="82"/>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row>
    <row r="44" spans="1:49" s="70" customFormat="1" x14ac:dyDescent="0.25">
      <c r="A44" s="82"/>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row>
    <row r="45" spans="1:49" s="70" customFormat="1" x14ac:dyDescent="0.25">
      <c r="A45" s="82"/>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row>
    <row r="46" spans="1:49" s="70" customFormat="1" x14ac:dyDescent="0.25">
      <c r="A46" s="82"/>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row>
    <row r="47" spans="1:49" s="70" customFormat="1" x14ac:dyDescent="0.25">
      <c r="A47" s="82"/>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row>
    <row r="48" spans="1:49" s="70" customFormat="1" x14ac:dyDescent="0.25">
      <c r="A48" s="82"/>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row>
    <row r="49" spans="1:45" s="70" customFormat="1" x14ac:dyDescent="0.25">
      <c r="A49" s="82"/>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row>
    <row r="50" spans="1:45" s="70" customFormat="1" x14ac:dyDescent="0.25">
      <c r="A50" s="82"/>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row>
    <row r="51" spans="1:45" s="70" customFormat="1" x14ac:dyDescent="0.25">
      <c r="A51" s="82"/>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row>
    <row r="52" spans="1:45" s="70" customFormat="1" x14ac:dyDescent="0.25">
      <c r="A52" s="82"/>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row>
    <row r="53" spans="1:45" s="70" customFormat="1" x14ac:dyDescent="0.25">
      <c r="A53" s="82"/>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row>
    <row r="54" spans="1:45" s="70" customFormat="1" x14ac:dyDescent="0.25">
      <c r="A54" s="82"/>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row>
    <row r="55" spans="1:45" s="70" customFormat="1" x14ac:dyDescent="0.25">
      <c r="A55" s="82"/>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row>
    <row r="56" spans="1:45" s="70" customFormat="1" x14ac:dyDescent="0.25">
      <c r="A56" s="82"/>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row>
    <row r="57" spans="1:45" s="70" customFormat="1" x14ac:dyDescent="0.25">
      <c r="A57" s="82"/>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row>
    <row r="58" spans="1:45" s="70" customFormat="1" x14ac:dyDescent="0.25">
      <c r="A58" s="82"/>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row>
    <row r="59" spans="1:45" s="70" customFormat="1" x14ac:dyDescent="0.25">
      <c r="A59" s="82"/>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row>
    <row r="60" spans="1:45" s="70" customFormat="1" x14ac:dyDescent="0.25">
      <c r="A60" s="82"/>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row>
    <row r="61" spans="1:45" s="70" customFormat="1" x14ac:dyDescent="0.25">
      <c r="A61" s="82"/>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row>
    <row r="62" spans="1:45" s="70" customFormat="1" x14ac:dyDescent="0.25">
      <c r="A62" s="82"/>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row>
    <row r="63" spans="1:45" s="70" customFormat="1" x14ac:dyDescent="0.25">
      <c r="A63" s="82"/>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row>
    <row r="64" spans="1:45" s="70" customFormat="1" x14ac:dyDescent="0.25">
      <c r="A64" s="82"/>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row>
    <row r="65" spans="1:54" s="70" customFormat="1" x14ac:dyDescent="0.25">
      <c r="A65" s="82"/>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row>
    <row r="66" spans="1:54" x14ac:dyDescent="0.25">
      <c r="A66" s="82">
        <v>2</v>
      </c>
      <c r="B66" s="85" t="s">
        <v>149</v>
      </c>
      <c r="C66" s="70"/>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70"/>
    </row>
    <row r="67" spans="1:54" x14ac:dyDescent="0.2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70"/>
    </row>
    <row r="68" spans="1:54" s="70" customFormat="1" x14ac:dyDescent="0.25">
      <c r="A68" s="82"/>
      <c r="B68" s="83" t="s">
        <v>102</v>
      </c>
      <c r="C68" s="87" t="s">
        <v>131</v>
      </c>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row>
    <row r="69" spans="1:54" s="70" customFormat="1" ht="15.75" thickBot="1" x14ac:dyDescent="0.3">
      <c r="A69" s="82"/>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row>
    <row r="70" spans="1:54" s="70" customFormat="1" ht="15.75" thickBot="1" x14ac:dyDescent="0.3">
      <c r="A70" s="82"/>
      <c r="C70" s="70" t="s">
        <v>132</v>
      </c>
      <c r="J70" s="91">
        <f>+'algemene risicobeoordeling'!BC80+'algemene risicobeoordeling'!BD95</f>
        <v>19</v>
      </c>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row>
    <row r="71" spans="1:54" s="70" customFormat="1" x14ac:dyDescent="0.25">
      <c r="A71" s="82"/>
      <c r="J71" s="116"/>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row>
    <row r="72" spans="1:54" s="70" customFormat="1" x14ac:dyDescent="0.25">
      <c r="A72" s="82"/>
      <c r="D72" s="70" t="s">
        <v>133</v>
      </c>
      <c r="K72" s="70">
        <f>+J70-K73</f>
        <v>0</v>
      </c>
      <c r="L72" s="86">
        <f>+K72/$J$70</f>
        <v>0</v>
      </c>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row>
    <row r="73" spans="1:54" s="70" customFormat="1" x14ac:dyDescent="0.25">
      <c r="A73" s="82"/>
      <c r="D73" s="70" t="s">
        <v>134</v>
      </c>
      <c r="K73" s="70">
        <f>+'algemene risicobeoordeling'!BC82+'algemene risicobeoordeling'!BG95+'algemene risicobeoordeling'!BI95</f>
        <v>19</v>
      </c>
      <c r="L73" s="86">
        <f>+K73/$J$70</f>
        <v>1</v>
      </c>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row>
    <row r="74" spans="1:54" s="70" customFormat="1" ht="15.75" thickBot="1" x14ac:dyDescent="0.3">
      <c r="A74" s="82"/>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row>
    <row r="75" spans="1:54" s="70" customFormat="1" ht="15.75" thickBot="1" x14ac:dyDescent="0.3">
      <c r="A75" s="82"/>
      <c r="C75" s="70" t="s">
        <v>150</v>
      </c>
      <c r="J75" s="114">
        <f>+'algemene risicobeoordeling'!BD95</f>
        <v>0</v>
      </c>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row>
    <row r="76" spans="1:54" s="70" customFormat="1" x14ac:dyDescent="0.25">
      <c r="A76" s="82"/>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row>
    <row r="77" spans="1:54" s="83" customFormat="1" x14ac:dyDescent="0.25">
      <c r="A77" s="81"/>
      <c r="C77" s="70"/>
      <c r="H77" s="90"/>
      <c r="P77" s="106"/>
      <c r="Q77" s="106"/>
      <c r="R77" s="106"/>
      <c r="S77" s="106"/>
      <c r="T77" s="106"/>
      <c r="U77" s="106"/>
      <c r="V77" s="106"/>
      <c r="W77" s="106"/>
      <c r="X77" s="106"/>
      <c r="Y77" s="106"/>
      <c r="Z77" s="106"/>
      <c r="AA77" s="106"/>
      <c r="AB77" s="106"/>
      <c r="AC77" s="106"/>
      <c r="AD77" s="106"/>
      <c r="AE77" s="106"/>
      <c r="AF77" s="106"/>
      <c r="AG77" s="106"/>
      <c r="AH77" s="106"/>
      <c r="AI77" s="106"/>
      <c r="AJ77" s="106"/>
      <c r="AK77" s="106"/>
      <c r="AL77" s="106"/>
      <c r="AM77" s="106"/>
      <c r="AN77" s="106"/>
      <c r="AO77" s="106"/>
      <c r="AP77" s="106"/>
      <c r="AQ77" s="106"/>
      <c r="AR77" s="106"/>
      <c r="AS77" s="106"/>
    </row>
    <row r="78" spans="1:54" s="83" customFormat="1" x14ac:dyDescent="0.25">
      <c r="A78" s="81"/>
      <c r="B78" s="83" t="s">
        <v>103</v>
      </c>
      <c r="C78" s="87" t="s">
        <v>136</v>
      </c>
      <c r="P78" s="106"/>
      <c r="Q78" s="106"/>
      <c r="R78" s="106"/>
      <c r="S78" s="106"/>
      <c r="T78" s="106"/>
      <c r="U78" s="106"/>
      <c r="V78" s="106"/>
      <c r="W78" s="106"/>
      <c r="X78" s="106"/>
      <c r="Y78" s="106"/>
      <c r="Z78" s="106"/>
      <c r="AA78" s="106"/>
      <c r="AB78" s="106"/>
      <c r="AC78" s="106"/>
      <c r="AD78" s="106"/>
      <c r="AE78" s="106"/>
      <c r="AF78" s="106"/>
      <c r="AG78" s="106"/>
      <c r="AH78" s="106"/>
      <c r="AI78" s="106"/>
      <c r="AJ78" s="106"/>
      <c r="AK78" s="106"/>
      <c r="AL78" s="106"/>
      <c r="AM78" s="106"/>
      <c r="AN78" s="106"/>
      <c r="AO78" s="106"/>
      <c r="AP78" s="106"/>
      <c r="AQ78" s="106"/>
      <c r="AR78" s="106"/>
      <c r="AS78" s="106"/>
    </row>
    <row r="79" spans="1:54" s="83" customFormat="1" x14ac:dyDescent="0.25">
      <c r="A79" s="81"/>
      <c r="C79" s="87"/>
      <c r="P79" s="106"/>
      <c r="Q79" s="106"/>
      <c r="R79" s="106"/>
      <c r="S79" s="106"/>
      <c r="T79" s="106"/>
      <c r="U79" s="106"/>
      <c r="V79" s="106"/>
      <c r="W79" s="106"/>
      <c r="X79" s="106"/>
      <c r="Y79" s="106"/>
      <c r="Z79" s="106"/>
      <c r="AA79" s="106"/>
      <c r="AB79" s="106"/>
      <c r="AC79" s="106"/>
      <c r="AD79" s="106"/>
      <c r="AE79" s="106"/>
      <c r="AF79" s="106"/>
      <c r="AG79" s="106"/>
      <c r="AH79" s="106"/>
      <c r="AI79" s="106"/>
      <c r="AJ79" s="106"/>
      <c r="AK79" s="106"/>
      <c r="AL79" s="106"/>
      <c r="AM79" s="106"/>
      <c r="AN79" s="106"/>
      <c r="AO79" s="106"/>
      <c r="AP79" s="106"/>
      <c r="AQ79" s="106"/>
      <c r="AR79" s="106"/>
      <c r="AS79" s="106"/>
      <c r="AU79" s="70"/>
      <c r="AV79" s="70" t="s">
        <v>137</v>
      </c>
      <c r="AW79" s="70" t="s">
        <v>138</v>
      </c>
      <c r="AX79" s="70"/>
    </row>
    <row r="80" spans="1:54" x14ac:dyDescent="0.25">
      <c r="C80" s="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70"/>
      <c r="AU80" s="70" t="s">
        <v>139</v>
      </c>
      <c r="AV80" s="70">
        <f>+'algemene risicobeoordeling'!AV80+'algemene risicobeoordeling'!AV82</f>
        <v>0</v>
      </c>
      <c r="AW80" s="70">
        <f>+'algemene risicobeoordeling'!AW80+'algemene risicobeoordeling'!AW82</f>
        <v>0</v>
      </c>
      <c r="AX80" s="70"/>
      <c r="AY80" s="83"/>
      <c r="AZ80" s="83"/>
      <c r="BA80" s="83"/>
      <c r="BB80" s="83"/>
    </row>
    <row r="81" spans="17:54" x14ac:dyDescent="0.2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70"/>
      <c r="AU81" s="70" t="s">
        <v>140</v>
      </c>
      <c r="AV81" s="70">
        <f>+'algemene risicobeoordeling'!AW81+'algemene risicobeoordeling'!AW83</f>
        <v>0</v>
      </c>
      <c r="AW81" s="70">
        <f>+'algemene risicobeoordeling'!AV81+'algemene risicobeoordeling'!AV83</f>
        <v>0</v>
      </c>
      <c r="AX81" s="70"/>
      <c r="AY81" s="83"/>
      <c r="AZ81" s="83"/>
      <c r="BA81" s="83"/>
      <c r="BB81" s="83"/>
    </row>
    <row r="82" spans="17:54" x14ac:dyDescent="0.2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70"/>
    </row>
    <row r="83" spans="17:54" x14ac:dyDescent="0.2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70"/>
    </row>
    <row r="84" spans="17:54" x14ac:dyDescent="0.2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c r="AO84" s="105"/>
      <c r="AP84" s="105"/>
      <c r="AQ84" s="105"/>
      <c r="AR84" s="105"/>
      <c r="AS84" s="105"/>
      <c r="AT84" s="70"/>
    </row>
    <row r="85" spans="17:54" x14ac:dyDescent="0.2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70"/>
    </row>
    <row r="86" spans="17:54" x14ac:dyDescent="0.25">
      <c r="Q86" s="105"/>
      <c r="R86" s="105"/>
      <c r="S86" s="105"/>
      <c r="T86" s="105"/>
      <c r="U86" s="105"/>
      <c r="V86" s="105"/>
      <c r="W86" s="105"/>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70"/>
    </row>
    <row r="87" spans="17:54" x14ac:dyDescent="0.2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70"/>
    </row>
    <row r="88" spans="17:54" x14ac:dyDescent="0.2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70"/>
    </row>
    <row r="89" spans="17:54" x14ac:dyDescent="0.2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70"/>
    </row>
    <row r="90" spans="17:54" x14ac:dyDescent="0.2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70"/>
    </row>
    <row r="91" spans="17:54" x14ac:dyDescent="0.2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70"/>
    </row>
    <row r="92" spans="17:54" x14ac:dyDescent="0.2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70"/>
    </row>
    <row r="93" spans="17:54" x14ac:dyDescent="0.2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70"/>
    </row>
    <row r="94" spans="17:54" x14ac:dyDescent="0.2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70"/>
    </row>
    <row r="95" spans="17:54" x14ac:dyDescent="0.2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70"/>
    </row>
    <row r="96" spans="17:54" x14ac:dyDescent="0.2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70"/>
    </row>
    <row r="97" spans="1:51" x14ac:dyDescent="0.2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70"/>
    </row>
    <row r="98" spans="1:51" x14ac:dyDescent="0.2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70"/>
    </row>
    <row r="99" spans="1:51" x14ac:dyDescent="0.2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70"/>
    </row>
    <row r="100" spans="1:51" s="70" customFormat="1" x14ac:dyDescent="0.25">
      <c r="A100" s="82"/>
      <c r="B100" s="83" t="s">
        <v>107</v>
      </c>
      <c r="C100" s="87" t="s">
        <v>144</v>
      </c>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row>
    <row r="101" spans="1:51" s="70" customFormat="1" ht="15.75" thickBot="1" x14ac:dyDescent="0.3">
      <c r="A101" s="82"/>
      <c r="K101" s="89"/>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row>
    <row r="102" spans="1:51" s="70" customFormat="1" ht="15.75" thickBot="1" x14ac:dyDescent="0.3">
      <c r="A102" s="82"/>
      <c r="C102" s="70" t="s">
        <v>145</v>
      </c>
      <c r="J102" s="88">
        <f>+'algemene risicobeoordeling'!AU129</f>
        <v>10</v>
      </c>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row>
    <row r="103" spans="1:51" s="70" customFormat="1" x14ac:dyDescent="0.25">
      <c r="A103" s="82"/>
      <c r="J103" s="11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row>
    <row r="104" spans="1:51" s="70" customFormat="1" x14ac:dyDescent="0.25">
      <c r="A104" s="82"/>
      <c r="D104" s="70" t="s">
        <v>146</v>
      </c>
      <c r="M104" s="70">
        <f>+'algemene risicobeoordeling'!BD108</f>
        <v>0</v>
      </c>
      <c r="N104" s="86">
        <f>+M104/$J$102</f>
        <v>0</v>
      </c>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c r="AL104" s="107"/>
      <c r="AM104" s="107"/>
      <c r="AN104" s="107"/>
      <c r="AO104" s="107"/>
      <c r="AP104" s="107"/>
      <c r="AQ104" s="107"/>
      <c r="AR104" s="107"/>
      <c r="AS104" s="107"/>
      <c r="AT104" s="86"/>
    </row>
    <row r="105" spans="1:51" s="70" customFormat="1" x14ac:dyDescent="0.25">
      <c r="A105" s="82"/>
      <c r="D105" s="70" t="s">
        <v>147</v>
      </c>
      <c r="M105" s="70">
        <f>+'algemene risicobeoordeling'!BD109</f>
        <v>10</v>
      </c>
      <c r="N105" s="86">
        <f>+M105/$J$102</f>
        <v>1</v>
      </c>
      <c r="P105" s="107"/>
      <c r="Q105" s="107"/>
      <c r="R105" s="107"/>
      <c r="S105" s="107"/>
      <c r="T105" s="107"/>
      <c r="U105" s="107"/>
      <c r="V105" s="107"/>
      <c r="W105" s="107"/>
      <c r="X105" s="107"/>
      <c r="Y105" s="107"/>
      <c r="Z105" s="107"/>
      <c r="AA105" s="107"/>
      <c r="AB105" s="107"/>
      <c r="AC105" s="107"/>
      <c r="AD105" s="107"/>
      <c r="AE105" s="107"/>
      <c r="AF105" s="107"/>
      <c r="AG105" s="107"/>
      <c r="AH105" s="107"/>
      <c r="AI105" s="107"/>
      <c r="AJ105" s="107"/>
      <c r="AK105" s="107"/>
      <c r="AL105" s="107"/>
      <c r="AM105" s="107"/>
      <c r="AN105" s="107"/>
      <c r="AO105" s="107"/>
      <c r="AP105" s="107"/>
      <c r="AQ105" s="107"/>
      <c r="AR105" s="107"/>
      <c r="AS105" s="107"/>
      <c r="AT105" s="86"/>
    </row>
    <row r="106" spans="1:51" x14ac:dyDescent="0.25">
      <c r="C106" s="90"/>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70"/>
    </row>
    <row r="107" spans="1:51" x14ac:dyDescent="0.2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70"/>
    </row>
    <row r="108" spans="1:51" x14ac:dyDescent="0.2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70"/>
      <c r="AU108" s="70" t="s">
        <v>141</v>
      </c>
      <c r="AV108" s="70">
        <f>+'algemene risicobeoordeling'!AV129</f>
        <v>0</v>
      </c>
      <c r="AW108" s="83"/>
      <c r="AX108" s="83"/>
      <c r="AY108" s="83"/>
    </row>
    <row r="109" spans="1:51" x14ac:dyDescent="0.2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70"/>
      <c r="AU109" s="70" t="s">
        <v>142</v>
      </c>
      <c r="AV109" s="70">
        <f>+'algemene risicobeoordeling'!AW129</f>
        <v>0</v>
      </c>
    </row>
    <row r="110" spans="1:51" x14ac:dyDescent="0.2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70"/>
      <c r="AU110" s="70" t="s">
        <v>143</v>
      </c>
      <c r="AV110" s="70">
        <f>+'algemene risicobeoordeling'!AX129</f>
        <v>0</v>
      </c>
    </row>
    <row r="111" spans="1:51" x14ac:dyDescent="0.2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70"/>
      <c r="AU111" s="70" t="s">
        <v>151</v>
      </c>
      <c r="AV111" s="70">
        <f>+'algemene risicobeoordeling'!AZ129</f>
        <v>0</v>
      </c>
    </row>
    <row r="112" spans="1:51" x14ac:dyDescent="0.2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70"/>
      <c r="AU112" s="70" t="s">
        <v>148</v>
      </c>
      <c r="AV112" s="70">
        <f>+'algemene risicobeoordeling'!AY129</f>
        <v>10</v>
      </c>
    </row>
    <row r="113" spans="1:46" x14ac:dyDescent="0.2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70"/>
    </row>
    <row r="114" spans="1:46" x14ac:dyDescent="0.2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70"/>
    </row>
    <row r="115" spans="1:46" x14ac:dyDescent="0.2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70"/>
    </row>
    <row r="116" spans="1:46" x14ac:dyDescent="0.2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70"/>
    </row>
    <row r="117" spans="1:46" x14ac:dyDescent="0.2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70"/>
    </row>
    <row r="118" spans="1:46" x14ac:dyDescent="0.2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70"/>
    </row>
    <row r="119" spans="1:46" x14ac:dyDescent="0.2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70"/>
    </row>
    <row r="120" spans="1:46" x14ac:dyDescent="0.2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70"/>
    </row>
    <row r="121" spans="1:46" x14ac:dyDescent="0.2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70"/>
    </row>
    <row r="122" spans="1:46" x14ac:dyDescent="0.2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70"/>
    </row>
    <row r="123" spans="1:46" x14ac:dyDescent="0.2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70"/>
    </row>
    <row r="124" spans="1:46" x14ac:dyDescent="0.2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70"/>
    </row>
    <row r="125" spans="1:46" x14ac:dyDescent="0.2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70"/>
    </row>
    <row r="126" spans="1:46" x14ac:dyDescent="0.2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70"/>
    </row>
    <row r="127" spans="1:46" s="70" customFormat="1" x14ac:dyDescent="0.25">
      <c r="A127" s="82"/>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row>
    <row r="128" spans="1:46" s="70" customFormat="1" x14ac:dyDescent="0.25">
      <c r="A128" s="82"/>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row>
    <row r="129" spans="1:46" s="70" customFormat="1" x14ac:dyDescent="0.25">
      <c r="A129" s="82"/>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row>
    <row r="130" spans="1:46" s="70" customFormat="1" x14ac:dyDescent="0.25">
      <c r="A130" s="82"/>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row>
    <row r="131" spans="1:46" s="70" customFormat="1" x14ac:dyDescent="0.25">
      <c r="A131" s="82"/>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row>
    <row r="132" spans="1:46" s="70" customFormat="1" x14ac:dyDescent="0.25">
      <c r="A132" s="82">
        <v>3</v>
      </c>
      <c r="B132" s="85" t="s">
        <v>152</v>
      </c>
      <c r="C132"/>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row>
    <row r="133" spans="1:46" s="70" customFormat="1" x14ac:dyDescent="0.25">
      <c r="A133" s="82"/>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row>
    <row r="134" spans="1:46" s="70" customFormat="1" x14ac:dyDescent="0.25">
      <c r="A134" s="82"/>
      <c r="B134" s="83" t="s">
        <v>102</v>
      </c>
      <c r="C134" s="87" t="s">
        <v>131</v>
      </c>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row>
    <row r="135" spans="1:46" s="70" customFormat="1" ht="15.75" thickBot="1" x14ac:dyDescent="0.3">
      <c r="A135" s="82"/>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row>
    <row r="136" spans="1:46" s="70" customFormat="1" ht="15.75" thickBot="1" x14ac:dyDescent="0.3">
      <c r="A136" s="82"/>
      <c r="C136" s="70" t="s">
        <v>132</v>
      </c>
      <c r="J136" s="91">
        <f>+'algemene risicobeoordeling'!BB131+'algemene risicobeoordeling'!BD135</f>
        <v>2</v>
      </c>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row>
    <row r="137" spans="1:46" s="70" customFormat="1" x14ac:dyDescent="0.25">
      <c r="A137" s="82"/>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row>
    <row r="138" spans="1:46" s="70" customFormat="1" x14ac:dyDescent="0.25">
      <c r="A138" s="82"/>
      <c r="D138" s="70" t="s">
        <v>133</v>
      </c>
      <c r="K138" s="70">
        <f>+J136-K139</f>
        <v>0</v>
      </c>
      <c r="L138" s="86">
        <f>+K138/$J$136</f>
        <v>0</v>
      </c>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row>
    <row r="139" spans="1:46" s="70" customFormat="1" x14ac:dyDescent="0.25">
      <c r="A139" s="82"/>
      <c r="D139" s="70" t="s">
        <v>134</v>
      </c>
      <c r="K139" s="70">
        <f>+'algemene risicobeoordeling'!BB133+'algemene risicobeoordeling'!BG135+'algemene risicobeoordeling'!BI135</f>
        <v>2</v>
      </c>
      <c r="L139" s="86">
        <f>+K139/$J$136</f>
        <v>1</v>
      </c>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row>
    <row r="140" spans="1:46" s="70" customFormat="1" ht="15.75" thickBot="1" x14ac:dyDescent="0.3">
      <c r="A140" s="82"/>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row>
    <row r="141" spans="1:46" s="70" customFormat="1" ht="15.75" thickBot="1" x14ac:dyDescent="0.3">
      <c r="A141" s="82"/>
      <c r="C141" s="70" t="s">
        <v>150</v>
      </c>
      <c r="D141"/>
      <c r="E141"/>
      <c r="F141"/>
      <c r="G141"/>
      <c r="H141"/>
      <c r="I141"/>
      <c r="J141" s="114">
        <f>+'algemene risicobeoordeling'!BA135+'algemene risicobeoordeling'!BC135</f>
        <v>0</v>
      </c>
      <c r="K141"/>
      <c r="L141"/>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row>
    <row r="142" spans="1:46" x14ac:dyDescent="0.2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70"/>
    </row>
    <row r="143" spans="1:46" s="83" customFormat="1" x14ac:dyDescent="0.25">
      <c r="A143" s="81"/>
      <c r="C143"/>
      <c r="I143" s="90"/>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c r="AS143" s="106"/>
    </row>
    <row r="144" spans="1:46" s="83" customFormat="1" x14ac:dyDescent="0.25">
      <c r="A144" s="81"/>
      <c r="B144" s="83" t="s">
        <v>103</v>
      </c>
      <c r="C144" s="87" t="s">
        <v>136</v>
      </c>
      <c r="P144" s="106"/>
      <c r="Q144" s="106"/>
      <c r="R144" s="106"/>
      <c r="S144" s="106"/>
      <c r="T144" s="106"/>
      <c r="U144" s="106"/>
      <c r="V144" s="106"/>
      <c r="W144" s="106"/>
      <c r="X144" s="106"/>
      <c r="Y144" s="106"/>
      <c r="Z144" s="106"/>
      <c r="AA144" s="106"/>
      <c r="AB144" s="106"/>
      <c r="AC144" s="106"/>
      <c r="AD144" s="106"/>
      <c r="AE144" s="106"/>
      <c r="AF144" s="106"/>
      <c r="AG144" s="106"/>
      <c r="AH144" s="106"/>
      <c r="AI144" s="106"/>
      <c r="AJ144" s="106"/>
      <c r="AK144" s="106"/>
      <c r="AL144" s="106"/>
      <c r="AM144" s="106"/>
      <c r="AN144" s="106"/>
      <c r="AO144" s="106"/>
      <c r="AP144" s="106"/>
      <c r="AQ144" s="106"/>
      <c r="AR144" s="106"/>
      <c r="AS144" s="106"/>
    </row>
    <row r="145" spans="1:54" s="83" customFormat="1" x14ac:dyDescent="0.25">
      <c r="A145" s="81"/>
      <c r="C145" s="87"/>
      <c r="P145" s="106"/>
      <c r="Q145" s="106"/>
      <c r="R145" s="106"/>
      <c r="S145" s="106"/>
      <c r="T145" s="106"/>
      <c r="U145" s="106"/>
      <c r="V145" s="106"/>
      <c r="W145" s="106"/>
      <c r="X145" s="106"/>
      <c r="Y145" s="106"/>
      <c r="Z145" s="106"/>
      <c r="AA145" s="106"/>
      <c r="AB145" s="106"/>
      <c r="AC145" s="106"/>
      <c r="AD145" s="106"/>
      <c r="AE145" s="106"/>
      <c r="AF145" s="106"/>
      <c r="AG145" s="106"/>
      <c r="AH145" s="106"/>
      <c r="AI145" s="106"/>
      <c r="AJ145" s="106"/>
      <c r="AK145" s="106"/>
      <c r="AL145" s="106"/>
      <c r="AM145" s="106"/>
      <c r="AN145" s="106"/>
      <c r="AO145" s="106"/>
      <c r="AP145" s="106"/>
      <c r="AQ145" s="106"/>
      <c r="AR145" s="106"/>
      <c r="AS145" s="106"/>
      <c r="AU145" s="70"/>
      <c r="AV145" s="70" t="s">
        <v>137</v>
      </c>
      <c r="AW145" s="70" t="s">
        <v>138</v>
      </c>
      <c r="AX145" s="70"/>
    </row>
    <row r="146" spans="1:54" s="70" customFormat="1" x14ac:dyDescent="0.25">
      <c r="A146" s="82"/>
      <c r="C146" s="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U146" s="70" t="s">
        <v>139</v>
      </c>
      <c r="AV146" s="70">
        <f>+'algemene risicobeoordeling'!AU133+'algemene risicobeoordeling'!AU136</f>
        <v>0</v>
      </c>
      <c r="AW146" s="70">
        <f>+'algemene risicobeoordeling'!AV133+'algemene risicobeoordeling'!AV136</f>
        <v>0</v>
      </c>
      <c r="AY146" s="83"/>
      <c r="AZ146" s="83"/>
      <c r="BA146" s="83"/>
      <c r="BB146" s="83"/>
    </row>
    <row r="147" spans="1:54" s="70" customFormat="1" x14ac:dyDescent="0.25">
      <c r="A147" s="82"/>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U147" s="70" t="s">
        <v>140</v>
      </c>
      <c r="AV147" s="70">
        <f>+'algemene risicobeoordeling'!AV134+'algemene risicobeoordeling'!AV137</f>
        <v>0</v>
      </c>
      <c r="AW147" s="70">
        <f>+'algemene risicobeoordeling'!AU134+'algemene risicobeoordeling'!AU137</f>
        <v>0</v>
      </c>
      <c r="AY147" s="83"/>
      <c r="AZ147" s="83"/>
      <c r="BA147" s="83"/>
      <c r="BB147" s="83"/>
    </row>
    <row r="148" spans="1:54" x14ac:dyDescent="0.25">
      <c r="C148" s="70"/>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70"/>
    </row>
    <row r="149" spans="1:54" x14ac:dyDescent="0.2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70"/>
    </row>
    <row r="150" spans="1:54" x14ac:dyDescent="0.2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70"/>
    </row>
    <row r="151" spans="1:54" x14ac:dyDescent="0.2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70"/>
    </row>
    <row r="152" spans="1:54" x14ac:dyDescent="0.2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70"/>
    </row>
    <row r="153" spans="1:54" x14ac:dyDescent="0.2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70"/>
    </row>
    <row r="154" spans="1:54" x14ac:dyDescent="0.2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70"/>
    </row>
    <row r="155" spans="1:54" x14ac:dyDescent="0.2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70"/>
    </row>
    <row r="156" spans="1:54" x14ac:dyDescent="0.25">
      <c r="Q156" s="105"/>
      <c r="R156" s="105"/>
      <c r="S156" s="105"/>
      <c r="T156" s="105"/>
      <c r="U156" s="105"/>
      <c r="V156" s="105"/>
      <c r="W156" s="105"/>
      <c r="X156" s="105"/>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70"/>
    </row>
    <row r="157" spans="1:54" x14ac:dyDescent="0.2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70"/>
    </row>
    <row r="158" spans="1:54" x14ac:dyDescent="0.25">
      <c r="Q158" s="105"/>
      <c r="R158" s="105"/>
      <c r="S158" s="105"/>
      <c r="T158" s="105"/>
      <c r="U158" s="105"/>
      <c r="V158" s="105"/>
      <c r="W158" s="105"/>
      <c r="X158" s="105"/>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70"/>
    </row>
    <row r="159" spans="1:54" x14ac:dyDescent="0.25">
      <c r="Q159" s="105"/>
      <c r="R159" s="105"/>
      <c r="S159" s="105"/>
      <c r="T159" s="105"/>
      <c r="U159" s="105"/>
      <c r="V159" s="105"/>
      <c r="W159" s="105"/>
      <c r="X159" s="105"/>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70"/>
    </row>
    <row r="160" spans="1:54" x14ac:dyDescent="0.25">
      <c r="Q160" s="105"/>
      <c r="R160" s="105"/>
      <c r="S160" s="105"/>
      <c r="T160" s="105"/>
      <c r="U160" s="105"/>
      <c r="V160" s="105"/>
      <c r="W160" s="105"/>
      <c r="X160" s="105"/>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70"/>
    </row>
    <row r="161" spans="1:49" x14ac:dyDescent="0.25">
      <c r="Q161" s="105"/>
      <c r="R161" s="105"/>
      <c r="S161" s="105"/>
      <c r="T161" s="105"/>
      <c r="U161" s="105"/>
      <c r="V161" s="105"/>
      <c r="W161" s="105"/>
      <c r="X161" s="105"/>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70"/>
    </row>
    <row r="162" spans="1:49" x14ac:dyDescent="0.25">
      <c r="Q162" s="105"/>
      <c r="R162" s="105"/>
      <c r="S162" s="105"/>
      <c r="T162" s="105"/>
      <c r="U162" s="105"/>
      <c r="V162" s="105"/>
      <c r="W162" s="105"/>
      <c r="X162" s="105"/>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70"/>
    </row>
    <row r="163" spans="1:49" x14ac:dyDescent="0.2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70"/>
    </row>
    <row r="164" spans="1:49" x14ac:dyDescent="0.2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70"/>
    </row>
    <row r="165" spans="1:49" x14ac:dyDescent="0.2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70"/>
    </row>
    <row r="166" spans="1:49" s="70" customFormat="1" x14ac:dyDescent="0.25">
      <c r="A166" s="82"/>
      <c r="B166" s="83" t="s">
        <v>126</v>
      </c>
      <c r="C166" s="87" t="s">
        <v>144</v>
      </c>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row>
    <row r="167" spans="1:49" s="70" customFormat="1" ht="15.75" thickBot="1" x14ac:dyDescent="0.3">
      <c r="A167" s="82"/>
      <c r="K167" s="89"/>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row>
    <row r="168" spans="1:49" s="70" customFormat="1" ht="15.75" thickBot="1" x14ac:dyDescent="0.3">
      <c r="A168" s="82"/>
      <c r="C168" s="70" t="s">
        <v>145</v>
      </c>
      <c r="H168" s="88">
        <f>+'algemene risicobeoordeling'!AU168</f>
        <v>0</v>
      </c>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row>
    <row r="169" spans="1:49" s="70" customFormat="1" x14ac:dyDescent="0.25">
      <c r="A169" s="82"/>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row>
    <row r="170" spans="1:49" s="70" customFormat="1" x14ac:dyDescent="0.25">
      <c r="A170" s="82"/>
      <c r="D170" s="70" t="s">
        <v>146</v>
      </c>
      <c r="M170" s="70">
        <f>+'algemene risicobeoordeling'!BC147</f>
        <v>0</v>
      </c>
      <c r="N170" s="86" t="e">
        <f>+M170/$H$168</f>
        <v>#DIV/0!</v>
      </c>
      <c r="P170" s="107"/>
      <c r="Q170" s="107"/>
      <c r="R170" s="107"/>
      <c r="S170" s="107"/>
      <c r="T170" s="107"/>
      <c r="U170" s="107"/>
      <c r="V170" s="107"/>
      <c r="W170" s="107"/>
      <c r="X170" s="107"/>
      <c r="Y170" s="107"/>
      <c r="Z170" s="107"/>
      <c r="AA170" s="107"/>
      <c r="AB170" s="107"/>
      <c r="AC170" s="107"/>
      <c r="AD170" s="107"/>
      <c r="AE170" s="107"/>
      <c r="AF170" s="107"/>
      <c r="AG170" s="107"/>
      <c r="AH170" s="107"/>
      <c r="AI170" s="107"/>
      <c r="AJ170" s="107"/>
      <c r="AK170" s="107"/>
      <c r="AL170" s="107"/>
      <c r="AM170" s="107"/>
      <c r="AN170" s="107"/>
      <c r="AO170" s="107"/>
      <c r="AP170" s="107"/>
      <c r="AQ170" s="107"/>
      <c r="AR170" s="107"/>
      <c r="AS170" s="107"/>
      <c r="AT170" s="86"/>
    </row>
    <row r="171" spans="1:49" s="70" customFormat="1" x14ac:dyDescent="0.25">
      <c r="A171" s="82"/>
      <c r="D171" s="70" t="s">
        <v>147</v>
      </c>
      <c r="M171" s="70">
        <f>+'algemene risicobeoordeling'!BC148</f>
        <v>0</v>
      </c>
      <c r="N171" s="86" t="e">
        <f>+M171/$H$168</f>
        <v>#DIV/0!</v>
      </c>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c r="AL171" s="107"/>
      <c r="AM171" s="107"/>
      <c r="AN171" s="107"/>
      <c r="AO171" s="107"/>
      <c r="AP171" s="107"/>
      <c r="AQ171" s="107"/>
      <c r="AR171" s="107"/>
      <c r="AS171" s="107"/>
      <c r="AT171" s="86"/>
      <c r="AU171" s="70" t="s">
        <v>141</v>
      </c>
      <c r="AV171" s="70">
        <f>+'algemene risicobeoordeling'!AV168</f>
        <v>0</v>
      </c>
    </row>
    <row r="172" spans="1:49" x14ac:dyDescent="0.25">
      <c r="C172" s="90"/>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70"/>
      <c r="AU172" s="70" t="s">
        <v>142</v>
      </c>
      <c r="AV172" s="70">
        <f>+'algemene risicobeoordeling'!AW168</f>
        <v>0</v>
      </c>
      <c r="AW172" s="70"/>
    </row>
    <row r="173" spans="1:49" x14ac:dyDescent="0.2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70"/>
      <c r="AU173" s="70" t="s">
        <v>143</v>
      </c>
      <c r="AV173" s="70">
        <f>+'algemene risicobeoordeling'!AX168</f>
        <v>0</v>
      </c>
      <c r="AW173" s="70"/>
    </row>
    <row r="174" spans="1:49" x14ac:dyDescent="0.2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70"/>
      <c r="AU174" s="70"/>
      <c r="AV174" s="70"/>
      <c r="AW174" s="70"/>
    </row>
    <row r="175" spans="1:49" x14ac:dyDescent="0.2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70"/>
    </row>
    <row r="176" spans="1:49" x14ac:dyDescent="0.2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70"/>
    </row>
    <row r="177" spans="17:46" x14ac:dyDescent="0.2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70"/>
    </row>
    <row r="178" spans="17:46" x14ac:dyDescent="0.2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70"/>
    </row>
    <row r="179" spans="17:46" x14ac:dyDescent="0.2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70"/>
    </row>
    <row r="180" spans="17:46" x14ac:dyDescent="0.2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70"/>
    </row>
    <row r="181" spans="17:46" x14ac:dyDescent="0.2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70"/>
    </row>
    <row r="182" spans="17:46" x14ac:dyDescent="0.2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70"/>
    </row>
    <row r="183" spans="17:46" x14ac:dyDescent="0.2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70"/>
    </row>
    <row r="184" spans="17:46" x14ac:dyDescent="0.2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70"/>
    </row>
    <row r="185" spans="17:46" x14ac:dyDescent="0.2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70"/>
    </row>
    <row r="186" spans="17:46" x14ac:dyDescent="0.2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70"/>
    </row>
    <row r="187" spans="17:46" x14ac:dyDescent="0.2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70"/>
    </row>
    <row r="188" spans="17:46" x14ac:dyDescent="0.2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70"/>
    </row>
    <row r="189" spans="17:46" x14ac:dyDescent="0.2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70"/>
    </row>
    <row r="190" spans="17:46" x14ac:dyDescent="0.2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70"/>
    </row>
    <row r="191" spans="17:46" x14ac:dyDescent="0.2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70"/>
    </row>
    <row r="192" spans="17:46" x14ac:dyDescent="0.2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70"/>
    </row>
    <row r="193" spans="1:46" x14ac:dyDescent="0.2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70"/>
    </row>
    <row r="194" spans="1:46" x14ac:dyDescent="0.25">
      <c r="Q194" s="105"/>
      <c r="R194" s="105"/>
      <c r="S194" s="105"/>
      <c r="T194" s="105"/>
      <c r="U194" s="105"/>
      <c r="V194" s="105"/>
      <c r="W194" s="105"/>
      <c r="X194" s="105"/>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70"/>
    </row>
    <row r="195" spans="1:46" x14ac:dyDescent="0.2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70"/>
    </row>
    <row r="196" spans="1:46" s="70" customFormat="1" x14ac:dyDescent="0.25">
      <c r="A196" s="82"/>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row>
    <row r="197" spans="1:46" s="70" customFormat="1" x14ac:dyDescent="0.25">
      <c r="A197" s="82"/>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row>
    <row r="198" spans="1:46" s="70" customFormat="1" x14ac:dyDescent="0.25">
      <c r="A198" s="82">
        <v>4</v>
      </c>
      <c r="B198" s="85" t="s">
        <v>154</v>
      </c>
      <c r="C198"/>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row>
    <row r="199" spans="1:46" s="83" customFormat="1" x14ac:dyDescent="0.25">
      <c r="A199" s="81"/>
      <c r="C199" s="70"/>
      <c r="P199" s="106"/>
      <c r="Q199" s="106"/>
      <c r="R199" s="106"/>
      <c r="S199" s="106"/>
      <c r="T199" s="106"/>
      <c r="U199" s="106"/>
      <c r="V199" s="106"/>
      <c r="W199" s="106"/>
      <c r="X199" s="106"/>
      <c r="Y199" s="106"/>
      <c r="Z199" s="106"/>
      <c r="AA199" s="106"/>
      <c r="AB199" s="106"/>
      <c r="AC199" s="106"/>
      <c r="AD199" s="106"/>
      <c r="AE199" s="106"/>
      <c r="AF199" s="106"/>
      <c r="AG199" s="106"/>
      <c r="AH199" s="106"/>
      <c r="AI199" s="106"/>
      <c r="AJ199" s="106"/>
      <c r="AK199" s="106"/>
      <c r="AL199" s="106"/>
      <c r="AM199" s="106"/>
      <c r="AN199" s="106"/>
      <c r="AO199" s="106"/>
      <c r="AP199" s="106"/>
      <c r="AQ199" s="106"/>
      <c r="AR199" s="106"/>
      <c r="AS199" s="106"/>
    </row>
    <row r="200" spans="1:46" s="70" customFormat="1" x14ac:dyDescent="0.25">
      <c r="A200" s="82"/>
      <c r="B200" s="83" t="s">
        <v>102</v>
      </c>
      <c r="C200" s="87" t="s">
        <v>131</v>
      </c>
      <c r="P200" s="105"/>
      <c r="Q200" s="105"/>
      <c r="R200" s="105"/>
      <c r="S200" s="105"/>
      <c r="T200" s="105"/>
      <c r="U200" s="105"/>
      <c r="V200" s="105"/>
      <c r="W200" s="105"/>
      <c r="X200" s="105"/>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row>
    <row r="201" spans="1:46" s="70" customFormat="1" ht="15.75" thickBot="1" x14ac:dyDescent="0.3">
      <c r="A201" s="82"/>
      <c r="P201" s="105"/>
      <c r="Q201" s="105"/>
      <c r="R201" s="105"/>
      <c r="S201" s="105"/>
      <c r="T201" s="105"/>
      <c r="U201" s="105"/>
      <c r="V201" s="105"/>
      <c r="W201" s="105"/>
      <c r="X201" s="105"/>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row>
    <row r="202" spans="1:46" s="70" customFormat="1" ht="15.75" thickBot="1" x14ac:dyDescent="0.3">
      <c r="A202" s="82"/>
      <c r="C202" s="70" t="s">
        <v>132</v>
      </c>
      <c r="J202" s="91">
        <f>+'algemene risicobeoordeling'!BB173+'algemene risicobeoordeling'!BD179</f>
        <v>5</v>
      </c>
      <c r="P202" s="105"/>
      <c r="Q202" s="105"/>
      <c r="R202" s="105"/>
      <c r="S202" s="105"/>
      <c r="T202" s="105"/>
      <c r="U202" s="105"/>
      <c r="V202" s="105"/>
      <c r="W202" s="105"/>
      <c r="X202" s="105"/>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row>
    <row r="203" spans="1:46" s="70" customFormat="1" x14ac:dyDescent="0.25">
      <c r="A203" s="82"/>
      <c r="P203" s="105"/>
      <c r="Q203" s="105"/>
      <c r="R203" s="105"/>
      <c r="S203" s="105"/>
      <c r="T203" s="105"/>
      <c r="U203" s="105"/>
      <c r="V203" s="105"/>
      <c r="W203" s="105"/>
      <c r="X203" s="105"/>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row>
    <row r="204" spans="1:46" s="70" customFormat="1" x14ac:dyDescent="0.25">
      <c r="A204" s="82"/>
      <c r="D204" s="70" t="s">
        <v>133</v>
      </c>
      <c r="K204" s="70">
        <f>+J202-K205</f>
        <v>0</v>
      </c>
      <c r="L204" s="86">
        <f>+K204/$J$202</f>
        <v>0</v>
      </c>
      <c r="P204" s="105"/>
      <c r="Q204" s="105"/>
      <c r="R204" s="105"/>
      <c r="S204" s="105"/>
      <c r="T204" s="105"/>
      <c r="U204" s="105"/>
      <c r="V204" s="105"/>
      <c r="W204" s="105"/>
      <c r="X204" s="105"/>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row>
    <row r="205" spans="1:46" s="70" customFormat="1" x14ac:dyDescent="0.25">
      <c r="A205" s="82"/>
      <c r="D205" s="70" t="s">
        <v>134</v>
      </c>
      <c r="K205" s="70">
        <f>+'algemene risicobeoordeling'!BB175+'algemene risicobeoordeling'!BG179+'algemene risicobeoordeling'!BI179</f>
        <v>5</v>
      </c>
      <c r="L205" s="86">
        <f>+K205/$J$202</f>
        <v>1</v>
      </c>
      <c r="P205" s="105"/>
      <c r="Q205" s="105"/>
      <c r="R205" s="105"/>
      <c r="S205" s="105"/>
      <c r="T205" s="105"/>
      <c r="U205" s="105"/>
      <c r="V205" s="105"/>
      <c r="W205" s="105"/>
      <c r="X205" s="105"/>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row>
    <row r="206" spans="1:46" s="70" customFormat="1" ht="15.75" thickBot="1" x14ac:dyDescent="0.3">
      <c r="A206" s="82"/>
      <c r="P206" s="105"/>
      <c r="Q206" s="105"/>
      <c r="R206" s="105"/>
      <c r="S206" s="105"/>
      <c r="T206" s="105"/>
      <c r="U206" s="105"/>
      <c r="V206" s="105"/>
      <c r="W206" s="105"/>
      <c r="X206" s="105"/>
      <c r="Y206" s="105"/>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row>
    <row r="207" spans="1:46" ht="15.75" thickBot="1" x14ac:dyDescent="0.3">
      <c r="C207" s="70" t="s">
        <v>150</v>
      </c>
      <c r="J207" s="114">
        <f>+'algemene risicobeoordeling'!BD179</f>
        <v>0</v>
      </c>
      <c r="Q207" s="105"/>
      <c r="R207" s="105"/>
      <c r="S207" s="105"/>
      <c r="T207" s="105"/>
      <c r="U207" s="105"/>
      <c r="V207" s="105"/>
      <c r="W207" s="105"/>
      <c r="X207" s="105"/>
      <c r="Y207" s="105"/>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70"/>
    </row>
    <row r="208" spans="1:46" s="83" customFormat="1" x14ac:dyDescent="0.25">
      <c r="A208" s="81"/>
      <c r="C208"/>
      <c r="D208" s="90"/>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c r="AK208" s="106"/>
      <c r="AL208" s="106"/>
      <c r="AM208" s="106"/>
      <c r="AN208" s="106"/>
      <c r="AO208" s="106"/>
      <c r="AP208" s="106"/>
      <c r="AQ208" s="106"/>
      <c r="AR208" s="106"/>
      <c r="AS208" s="106"/>
    </row>
    <row r="209" spans="1:54" s="83" customFormat="1" x14ac:dyDescent="0.25">
      <c r="A209" s="81"/>
      <c r="C209" s="70"/>
      <c r="D209" s="90"/>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c r="AK209" s="106"/>
      <c r="AL209" s="106"/>
      <c r="AM209" s="106"/>
      <c r="AN209" s="106"/>
      <c r="AO209" s="106"/>
      <c r="AP209" s="106"/>
      <c r="AQ209" s="106"/>
      <c r="AR209" s="106"/>
      <c r="AS209" s="106"/>
    </row>
    <row r="210" spans="1:54" s="83" customFormat="1" x14ac:dyDescent="0.25">
      <c r="A210" s="81"/>
      <c r="B210" s="83" t="s">
        <v>103</v>
      </c>
      <c r="C210" s="87" t="s">
        <v>136</v>
      </c>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c r="AK210" s="106"/>
      <c r="AL210" s="106"/>
      <c r="AM210" s="106"/>
      <c r="AN210" s="106"/>
      <c r="AO210" s="106"/>
      <c r="AP210" s="106"/>
      <c r="AQ210" s="106"/>
      <c r="AR210" s="106"/>
      <c r="AS210" s="106"/>
    </row>
    <row r="211" spans="1:54" s="83" customFormat="1" x14ac:dyDescent="0.25">
      <c r="A211" s="81"/>
      <c r="C211" s="87"/>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c r="AK211" s="106"/>
      <c r="AL211" s="106"/>
      <c r="AM211" s="106"/>
      <c r="AN211" s="106"/>
      <c r="AO211" s="106"/>
      <c r="AP211" s="106"/>
      <c r="AQ211" s="106"/>
      <c r="AR211" s="106"/>
      <c r="AS211" s="106"/>
      <c r="AU211" s="70"/>
      <c r="AV211" s="70" t="s">
        <v>137</v>
      </c>
      <c r="AW211" s="70" t="s">
        <v>138</v>
      </c>
      <c r="AX211" s="70"/>
    </row>
    <row r="212" spans="1:54" s="70" customFormat="1" x14ac:dyDescent="0.25">
      <c r="A212" s="82"/>
      <c r="C212" s="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U212" s="70" t="s">
        <v>139</v>
      </c>
      <c r="AV212" s="70">
        <f>+'algemene risicobeoordeling'!AU173+'algemene risicobeoordeling'!AU175</f>
        <v>0</v>
      </c>
      <c r="AW212" s="70">
        <f>+'algemene risicobeoordeling'!AV173+'algemene risicobeoordeling'!AV175</f>
        <v>0</v>
      </c>
      <c r="AY212" s="83"/>
      <c r="AZ212" s="83"/>
      <c r="BA212" s="83"/>
      <c r="BB212" s="83"/>
    </row>
    <row r="213" spans="1:54" s="70" customFormat="1" x14ac:dyDescent="0.25">
      <c r="A213" s="82"/>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U213" s="70" t="s">
        <v>140</v>
      </c>
      <c r="AV213" s="70">
        <f>+'algemene risicobeoordeling'!AV174+'algemene risicobeoordeling'!AV176</f>
        <v>0</v>
      </c>
      <c r="AW213" s="70">
        <f>+'algemene risicobeoordeling'!AU174+'algemene risicobeoordeling'!AU176</f>
        <v>0</v>
      </c>
      <c r="AY213" s="83"/>
      <c r="AZ213" s="83"/>
      <c r="BA213" s="83"/>
      <c r="BB213" s="83"/>
    </row>
    <row r="214" spans="1:54" x14ac:dyDescent="0.25">
      <c r="C214" s="70"/>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70"/>
    </row>
    <row r="215" spans="1:54" x14ac:dyDescent="0.2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70"/>
    </row>
    <row r="216" spans="1:54" x14ac:dyDescent="0.25">
      <c r="Q216" s="105"/>
      <c r="R216" s="105"/>
      <c r="S216" s="105"/>
      <c r="T216" s="105"/>
      <c r="U216" s="105"/>
      <c r="V216" s="105"/>
      <c r="W216" s="105"/>
      <c r="X216" s="105"/>
      <c r="Y216" s="105"/>
      <c r="Z216" s="105"/>
      <c r="AA216" s="105"/>
      <c r="AB216" s="105"/>
      <c r="AC216" s="105"/>
      <c r="AD216" s="105"/>
      <c r="AE216" s="105"/>
      <c r="AF216" s="105"/>
      <c r="AG216" s="105"/>
      <c r="AH216" s="105"/>
      <c r="AI216" s="105"/>
      <c r="AJ216" s="105"/>
      <c r="AK216" s="105"/>
      <c r="AL216" s="105"/>
      <c r="AM216" s="105"/>
      <c r="AN216" s="105"/>
      <c r="AO216" s="105"/>
      <c r="AP216" s="105"/>
      <c r="AQ216" s="105"/>
      <c r="AR216" s="105"/>
      <c r="AS216" s="105"/>
      <c r="AT216" s="70"/>
    </row>
    <row r="217" spans="1:54" x14ac:dyDescent="0.2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70"/>
    </row>
    <row r="218" spans="1:54" x14ac:dyDescent="0.25">
      <c r="Q218" s="105"/>
      <c r="R218" s="105"/>
      <c r="S218" s="105"/>
      <c r="T218" s="105"/>
      <c r="U218" s="105"/>
      <c r="V218" s="105"/>
      <c r="W218" s="105"/>
      <c r="X218" s="105"/>
      <c r="Y218" s="105"/>
      <c r="Z218" s="105"/>
      <c r="AA218" s="105"/>
      <c r="AB218" s="105"/>
      <c r="AC218" s="105"/>
      <c r="AD218" s="105"/>
      <c r="AE218" s="105"/>
      <c r="AF218" s="105"/>
      <c r="AG218" s="105"/>
      <c r="AH218" s="105"/>
      <c r="AI218" s="105"/>
      <c r="AJ218" s="105"/>
      <c r="AK218" s="105"/>
      <c r="AL218" s="105"/>
      <c r="AM218" s="105"/>
      <c r="AN218" s="105"/>
      <c r="AO218" s="105"/>
      <c r="AP218" s="105"/>
      <c r="AQ218" s="105"/>
      <c r="AR218" s="105"/>
      <c r="AS218" s="105"/>
      <c r="AT218" s="70"/>
    </row>
    <row r="219" spans="1:54" x14ac:dyDescent="0.25">
      <c r="Q219" s="105"/>
      <c r="R219" s="105"/>
      <c r="S219" s="105"/>
      <c r="T219" s="105"/>
      <c r="U219" s="105"/>
      <c r="V219" s="105"/>
      <c r="W219" s="105"/>
      <c r="X219" s="105"/>
      <c r="Y219" s="105"/>
      <c r="Z219" s="105"/>
      <c r="AA219" s="105"/>
      <c r="AB219" s="105"/>
      <c r="AC219" s="105"/>
      <c r="AD219" s="105"/>
      <c r="AE219" s="105"/>
      <c r="AF219" s="105"/>
      <c r="AG219" s="105"/>
      <c r="AH219" s="105"/>
      <c r="AI219" s="105"/>
      <c r="AJ219" s="105"/>
      <c r="AK219" s="105"/>
      <c r="AL219" s="105"/>
      <c r="AM219" s="105"/>
      <c r="AN219" s="105"/>
      <c r="AO219" s="105"/>
      <c r="AP219" s="105"/>
      <c r="AQ219" s="105"/>
      <c r="AR219" s="105"/>
      <c r="AS219" s="105"/>
      <c r="AT219" s="70"/>
    </row>
    <row r="220" spans="1:54" x14ac:dyDescent="0.25">
      <c r="Q220" s="105"/>
      <c r="R220" s="105"/>
      <c r="S220" s="105"/>
      <c r="T220" s="105"/>
      <c r="U220" s="105"/>
      <c r="V220" s="105"/>
      <c r="W220" s="105"/>
      <c r="X220" s="105"/>
      <c r="Y220" s="105"/>
      <c r="Z220" s="105"/>
      <c r="AA220" s="105"/>
      <c r="AB220" s="105"/>
      <c r="AC220" s="105"/>
      <c r="AD220" s="105"/>
      <c r="AE220" s="105"/>
      <c r="AF220" s="105"/>
      <c r="AG220" s="105"/>
      <c r="AH220" s="105"/>
      <c r="AI220" s="105"/>
      <c r="AJ220" s="105"/>
      <c r="AK220" s="105"/>
      <c r="AL220" s="105"/>
      <c r="AM220" s="105"/>
      <c r="AN220" s="105"/>
      <c r="AO220" s="105"/>
      <c r="AP220" s="105"/>
      <c r="AQ220" s="105"/>
      <c r="AR220" s="105"/>
      <c r="AS220" s="105"/>
      <c r="AT220" s="70"/>
    </row>
    <row r="221" spans="1:54" x14ac:dyDescent="0.25">
      <c r="Q221" s="105"/>
      <c r="R221" s="105"/>
      <c r="S221" s="105"/>
      <c r="T221" s="105"/>
      <c r="U221" s="105"/>
      <c r="V221" s="105"/>
      <c r="W221" s="105"/>
      <c r="X221" s="105"/>
      <c r="Y221" s="105"/>
      <c r="Z221" s="105"/>
      <c r="AA221" s="105"/>
      <c r="AB221" s="105"/>
      <c r="AC221" s="105"/>
      <c r="AD221" s="105"/>
      <c r="AE221" s="105"/>
      <c r="AF221" s="105"/>
      <c r="AG221" s="105"/>
      <c r="AH221" s="105"/>
      <c r="AI221" s="105"/>
      <c r="AJ221" s="105"/>
      <c r="AK221" s="105"/>
      <c r="AL221" s="105"/>
      <c r="AM221" s="105"/>
      <c r="AN221" s="105"/>
      <c r="AO221" s="105"/>
      <c r="AP221" s="105"/>
      <c r="AQ221" s="105"/>
      <c r="AR221" s="105"/>
      <c r="AS221" s="105"/>
      <c r="AT221" s="70"/>
    </row>
    <row r="222" spans="1:54" x14ac:dyDescent="0.2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70"/>
    </row>
    <row r="223" spans="1:54" x14ac:dyDescent="0.2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70"/>
    </row>
    <row r="224" spans="1:54" x14ac:dyDescent="0.2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70"/>
    </row>
    <row r="225" spans="1:48" x14ac:dyDescent="0.25">
      <c r="Q225" s="105"/>
      <c r="R225" s="105"/>
      <c r="S225" s="105"/>
      <c r="T225" s="105"/>
      <c r="U225" s="105"/>
      <c r="V225" s="105"/>
      <c r="W225" s="105"/>
      <c r="X225" s="105"/>
      <c r="Y225" s="105"/>
      <c r="Z225" s="105"/>
      <c r="AA225" s="105"/>
      <c r="AB225" s="105"/>
      <c r="AC225" s="105"/>
      <c r="AD225" s="105"/>
      <c r="AE225" s="105"/>
      <c r="AF225" s="105"/>
      <c r="AG225" s="105"/>
      <c r="AH225" s="105"/>
      <c r="AI225" s="105"/>
      <c r="AJ225" s="105"/>
      <c r="AK225" s="105"/>
      <c r="AL225" s="105"/>
      <c r="AM225" s="105"/>
      <c r="AN225" s="105"/>
      <c r="AO225" s="105"/>
      <c r="AP225" s="105"/>
      <c r="AQ225" s="105"/>
      <c r="AR225" s="105"/>
      <c r="AS225" s="105"/>
      <c r="AT225" s="70"/>
    </row>
    <row r="226" spans="1:48" x14ac:dyDescent="0.25">
      <c r="Q226" s="105"/>
      <c r="R226" s="105"/>
      <c r="S226" s="105"/>
      <c r="T226" s="105"/>
      <c r="U226" s="105"/>
      <c r="V226" s="105"/>
      <c r="W226" s="105"/>
      <c r="X226" s="105"/>
      <c r="Y226" s="105"/>
      <c r="Z226" s="105"/>
      <c r="AA226" s="105"/>
      <c r="AB226" s="105"/>
      <c r="AC226" s="105"/>
      <c r="AD226" s="105"/>
      <c r="AE226" s="105"/>
      <c r="AF226" s="105"/>
      <c r="AG226" s="105"/>
      <c r="AH226" s="105"/>
      <c r="AI226" s="105"/>
      <c r="AJ226" s="105"/>
      <c r="AK226" s="105"/>
      <c r="AL226" s="105"/>
      <c r="AM226" s="105"/>
      <c r="AN226" s="105"/>
      <c r="AO226" s="105"/>
      <c r="AP226" s="105"/>
      <c r="AQ226" s="105"/>
      <c r="AR226" s="105"/>
      <c r="AS226" s="105"/>
      <c r="AT226" s="70"/>
    </row>
    <row r="227" spans="1:48" x14ac:dyDescent="0.2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c r="AL227" s="105"/>
      <c r="AM227" s="105"/>
      <c r="AN227" s="105"/>
      <c r="AO227" s="105"/>
      <c r="AP227" s="105"/>
      <c r="AQ227" s="105"/>
      <c r="AR227" s="105"/>
      <c r="AS227" s="105"/>
      <c r="AT227" s="70"/>
    </row>
    <row r="228" spans="1:48" x14ac:dyDescent="0.25">
      <c r="Q228" s="105"/>
      <c r="R228" s="105"/>
      <c r="S228" s="105"/>
      <c r="T228" s="105"/>
      <c r="U228" s="105"/>
      <c r="V228" s="105"/>
      <c r="W228" s="105"/>
      <c r="X228" s="105"/>
      <c r="Y228" s="105"/>
      <c r="Z228" s="105"/>
      <c r="AA228" s="105"/>
      <c r="AB228" s="105"/>
      <c r="AC228" s="105"/>
      <c r="AD228" s="105"/>
      <c r="AE228" s="105"/>
      <c r="AF228" s="105"/>
      <c r="AG228" s="105"/>
      <c r="AH228" s="105"/>
      <c r="AI228" s="105"/>
      <c r="AJ228" s="105"/>
      <c r="AK228" s="105"/>
      <c r="AL228" s="105"/>
      <c r="AM228" s="105"/>
      <c r="AN228" s="105"/>
      <c r="AO228" s="105"/>
      <c r="AP228" s="105"/>
      <c r="AQ228" s="105"/>
      <c r="AR228" s="105"/>
      <c r="AS228" s="105"/>
      <c r="AT228" s="70"/>
    </row>
    <row r="229" spans="1:48" x14ac:dyDescent="0.2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c r="AL229" s="105"/>
      <c r="AM229" s="105"/>
      <c r="AN229" s="105"/>
      <c r="AO229" s="105"/>
      <c r="AP229" s="105"/>
      <c r="AQ229" s="105"/>
      <c r="AR229" s="105"/>
      <c r="AS229" s="105"/>
      <c r="AT229" s="70"/>
    </row>
    <row r="230" spans="1:48" x14ac:dyDescent="0.2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70"/>
    </row>
    <row r="231" spans="1:48" s="70" customFormat="1" x14ac:dyDescent="0.25">
      <c r="A231" s="82"/>
      <c r="B231" s="83" t="s">
        <v>107</v>
      </c>
      <c r="C231" s="87" t="s">
        <v>144</v>
      </c>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c r="AL231" s="105"/>
      <c r="AM231" s="105"/>
      <c r="AN231" s="105"/>
      <c r="AO231" s="105"/>
      <c r="AP231" s="105"/>
      <c r="AQ231" s="105"/>
      <c r="AR231" s="105"/>
      <c r="AS231" s="105"/>
    </row>
    <row r="232" spans="1:48" s="70" customFormat="1" ht="15.75" thickBot="1" x14ac:dyDescent="0.3">
      <c r="A232" s="82"/>
      <c r="K232" s="89"/>
      <c r="P232" s="105"/>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c r="AL232" s="105"/>
      <c r="AM232" s="105"/>
      <c r="AN232" s="105"/>
      <c r="AO232" s="105"/>
      <c r="AP232" s="105"/>
      <c r="AQ232" s="105"/>
      <c r="AR232" s="105"/>
      <c r="AS232" s="105"/>
    </row>
    <row r="233" spans="1:48" s="70" customFormat="1" ht="15.75" thickBot="1" x14ac:dyDescent="0.3">
      <c r="A233" s="82"/>
      <c r="C233" s="70" t="s">
        <v>145</v>
      </c>
      <c r="H233" s="88">
        <f>+'algemene risicobeoordeling'!AU212</f>
        <v>0</v>
      </c>
      <c r="P233" s="105"/>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c r="AL233" s="105"/>
      <c r="AM233" s="105"/>
      <c r="AN233" s="105"/>
      <c r="AO233" s="105"/>
      <c r="AP233" s="105"/>
      <c r="AQ233" s="105"/>
      <c r="AR233" s="105"/>
      <c r="AS233" s="105"/>
    </row>
    <row r="234" spans="1:48" s="70" customFormat="1" x14ac:dyDescent="0.25">
      <c r="A234" s="82"/>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row>
    <row r="235" spans="1:48" s="70" customFormat="1" x14ac:dyDescent="0.25">
      <c r="A235" s="82"/>
      <c r="D235" s="70" t="s">
        <v>146</v>
      </c>
      <c r="M235" s="70">
        <f>+'algemene risicobeoordeling'!BC191</f>
        <v>0</v>
      </c>
      <c r="N235" s="86" t="e">
        <f>+M235/$H$233</f>
        <v>#DIV/0!</v>
      </c>
      <c r="P235" s="107"/>
      <c r="Q235" s="107"/>
      <c r="R235" s="107"/>
      <c r="S235" s="107"/>
      <c r="T235" s="107"/>
      <c r="U235" s="107"/>
      <c r="V235" s="107"/>
      <c r="W235" s="107"/>
      <c r="X235" s="107"/>
      <c r="Y235" s="107"/>
      <c r="Z235" s="107"/>
      <c r="AA235" s="107"/>
      <c r="AB235" s="107"/>
      <c r="AC235" s="107"/>
      <c r="AD235" s="107"/>
      <c r="AE235" s="107"/>
      <c r="AF235" s="107"/>
      <c r="AG235" s="107"/>
      <c r="AH235" s="107"/>
      <c r="AI235" s="107"/>
      <c r="AJ235" s="107"/>
      <c r="AK235" s="107"/>
      <c r="AL235" s="107"/>
      <c r="AM235" s="107"/>
      <c r="AN235" s="107"/>
      <c r="AO235" s="107"/>
      <c r="AP235" s="107"/>
      <c r="AQ235" s="107"/>
      <c r="AR235" s="107"/>
      <c r="AS235" s="107"/>
      <c r="AT235" s="86"/>
    </row>
    <row r="236" spans="1:48" s="70" customFormat="1" x14ac:dyDescent="0.25">
      <c r="A236" s="82"/>
      <c r="D236" s="70" t="s">
        <v>147</v>
      </c>
      <c r="M236" s="70">
        <f>+'algemene risicobeoordeling'!BC192</f>
        <v>0</v>
      </c>
      <c r="N236" s="86" t="e">
        <f>+M236/$H$233</f>
        <v>#DIV/0!</v>
      </c>
      <c r="P236" s="107"/>
      <c r="Q236" s="107"/>
      <c r="R236" s="107"/>
      <c r="S236" s="107"/>
      <c r="T236" s="107"/>
      <c r="U236" s="107"/>
      <c r="V236" s="107"/>
      <c r="W236" s="107"/>
      <c r="X236" s="107"/>
      <c r="Y236" s="107"/>
      <c r="Z236" s="107"/>
      <c r="AA236" s="107"/>
      <c r="AB236" s="107"/>
      <c r="AC236" s="107"/>
      <c r="AD236" s="107"/>
      <c r="AE236" s="107"/>
      <c r="AF236" s="107"/>
      <c r="AG236" s="107"/>
      <c r="AH236" s="107"/>
      <c r="AI236" s="107"/>
      <c r="AJ236" s="107"/>
      <c r="AK236" s="107"/>
      <c r="AL236" s="107"/>
      <c r="AM236" s="107"/>
      <c r="AN236" s="107"/>
      <c r="AO236" s="107"/>
      <c r="AP236" s="107"/>
      <c r="AQ236" s="107"/>
      <c r="AR236" s="107"/>
      <c r="AS236" s="107"/>
      <c r="AT236" s="86"/>
      <c r="AU236" s="70" t="s">
        <v>153</v>
      </c>
      <c r="AV236" s="70">
        <f>+'algemene risicobeoordeling'!AV212</f>
        <v>0</v>
      </c>
    </row>
    <row r="237" spans="1:48" s="70" customFormat="1" x14ac:dyDescent="0.25">
      <c r="A237" s="82"/>
      <c r="C237" s="90"/>
      <c r="P237" s="105"/>
      <c r="Q237" s="105"/>
      <c r="R237" s="105"/>
      <c r="S237" s="105"/>
      <c r="T237" s="105"/>
      <c r="U237" s="105"/>
      <c r="V237" s="105"/>
      <c r="W237" s="105"/>
      <c r="X237" s="105"/>
      <c r="Y237" s="105"/>
      <c r="Z237" s="105"/>
      <c r="AA237" s="105"/>
      <c r="AB237" s="105"/>
      <c r="AC237" s="105"/>
      <c r="AD237" s="105"/>
      <c r="AE237" s="105"/>
      <c r="AF237" s="105"/>
      <c r="AG237" s="105"/>
      <c r="AH237" s="105"/>
      <c r="AI237" s="105"/>
      <c r="AJ237" s="105"/>
      <c r="AK237" s="105"/>
      <c r="AL237" s="105"/>
      <c r="AM237" s="105"/>
      <c r="AN237" s="105"/>
      <c r="AO237" s="105"/>
      <c r="AP237" s="105"/>
      <c r="AQ237" s="105"/>
      <c r="AR237" s="105"/>
      <c r="AS237" s="105"/>
      <c r="AU237" s="70" t="s">
        <v>142</v>
      </c>
      <c r="AV237" s="70">
        <f>+'algemene risicobeoordeling'!AW212</f>
        <v>0</v>
      </c>
    </row>
    <row r="238" spans="1:48" s="70" customFormat="1" x14ac:dyDescent="0.25">
      <c r="A238" s="82"/>
      <c r="C238" s="90"/>
      <c r="P238" s="105"/>
      <c r="Q238" s="105"/>
      <c r="R238" s="105"/>
      <c r="S238" s="105"/>
      <c r="T238" s="105"/>
      <c r="U238" s="105"/>
      <c r="V238" s="105"/>
      <c r="W238" s="105"/>
      <c r="X238" s="105"/>
      <c r="Y238" s="105"/>
      <c r="Z238" s="105"/>
      <c r="AA238" s="105"/>
      <c r="AB238" s="105"/>
      <c r="AC238" s="105"/>
      <c r="AD238" s="105"/>
      <c r="AE238" s="105"/>
      <c r="AF238" s="105"/>
      <c r="AG238" s="105"/>
      <c r="AH238" s="105"/>
      <c r="AI238" s="105"/>
      <c r="AJ238" s="105"/>
      <c r="AK238" s="105"/>
      <c r="AL238" s="105"/>
      <c r="AM238" s="105"/>
      <c r="AN238" s="105"/>
      <c r="AO238" s="105"/>
      <c r="AP238" s="105"/>
      <c r="AQ238" s="105"/>
      <c r="AR238" s="105"/>
      <c r="AS238" s="105"/>
      <c r="AU238" s="70" t="s">
        <v>143</v>
      </c>
      <c r="AV238" s="70">
        <f>+'algemene risicobeoordeling'!AX212</f>
        <v>0</v>
      </c>
    </row>
    <row r="239" spans="1:48" s="70" customFormat="1" x14ac:dyDescent="0.25">
      <c r="A239" s="82"/>
      <c r="P239" s="105"/>
      <c r="Q239" s="105"/>
      <c r="R239" s="105"/>
      <c r="S239" s="105"/>
      <c r="T239" s="105"/>
      <c r="U239" s="105"/>
      <c r="V239" s="105"/>
      <c r="W239" s="105"/>
      <c r="X239" s="105"/>
      <c r="Y239" s="105"/>
      <c r="Z239" s="105"/>
      <c r="AA239" s="105"/>
      <c r="AB239" s="105"/>
      <c r="AC239" s="105"/>
      <c r="AD239" s="105"/>
      <c r="AE239" s="105"/>
      <c r="AF239" s="105"/>
      <c r="AG239" s="105"/>
      <c r="AH239" s="105"/>
      <c r="AI239" s="105"/>
      <c r="AJ239" s="105"/>
      <c r="AK239" s="105"/>
      <c r="AL239" s="105"/>
      <c r="AM239" s="105"/>
      <c r="AN239" s="105"/>
      <c r="AO239" s="105"/>
      <c r="AP239" s="105"/>
      <c r="AQ239" s="105"/>
      <c r="AR239" s="105"/>
      <c r="AS239" s="105"/>
      <c r="AU239" s="70" t="s">
        <v>148</v>
      </c>
      <c r="AV239" s="70">
        <f>+'algemene risicobeoordeling'!AY212</f>
        <v>0</v>
      </c>
    </row>
    <row r="240" spans="1:48" s="70" customFormat="1" x14ac:dyDescent="0.25">
      <c r="A240" s="82"/>
      <c r="P240" s="105"/>
      <c r="Q240" s="105"/>
      <c r="R240" s="105"/>
      <c r="S240" s="105"/>
      <c r="T240" s="105"/>
      <c r="U240" s="105"/>
      <c r="V240" s="105"/>
      <c r="W240" s="105"/>
      <c r="X240" s="105"/>
      <c r="Y240" s="105"/>
      <c r="Z240" s="105"/>
      <c r="AA240" s="105"/>
      <c r="AB240" s="105"/>
      <c r="AC240" s="105"/>
      <c r="AD240" s="105"/>
      <c r="AE240" s="105"/>
      <c r="AF240" s="105"/>
      <c r="AG240" s="105"/>
      <c r="AH240" s="105"/>
      <c r="AI240" s="105"/>
      <c r="AJ240" s="105"/>
      <c r="AK240" s="105"/>
      <c r="AL240" s="105"/>
      <c r="AM240" s="105"/>
      <c r="AN240" s="105"/>
      <c r="AO240" s="105"/>
      <c r="AP240" s="105"/>
      <c r="AQ240" s="105"/>
      <c r="AR240" s="105"/>
      <c r="AS240" s="105"/>
      <c r="AU240"/>
      <c r="AV240"/>
    </row>
    <row r="241" spans="3:46" x14ac:dyDescent="0.25">
      <c r="C241" s="70"/>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c r="AL241" s="105"/>
      <c r="AM241" s="105"/>
      <c r="AN241" s="105"/>
      <c r="AO241" s="105"/>
      <c r="AP241" s="105"/>
      <c r="AQ241" s="105"/>
      <c r="AR241" s="105"/>
      <c r="AS241" s="105"/>
      <c r="AT241" s="70"/>
    </row>
    <row r="242" spans="3:46" x14ac:dyDescent="0.25">
      <c r="Q242" s="105"/>
      <c r="R242" s="105"/>
      <c r="S242" s="105"/>
      <c r="T242" s="105"/>
      <c r="U242" s="105"/>
      <c r="V242" s="105"/>
      <c r="W242" s="105"/>
      <c r="X242" s="105"/>
      <c r="Y242" s="105"/>
      <c r="Z242" s="105"/>
      <c r="AA242" s="105"/>
      <c r="AB242" s="105"/>
      <c r="AC242" s="105"/>
      <c r="AD242" s="105"/>
      <c r="AE242" s="105"/>
      <c r="AF242" s="105"/>
      <c r="AG242" s="105"/>
      <c r="AH242" s="105"/>
      <c r="AI242" s="105"/>
      <c r="AJ242" s="105"/>
      <c r="AK242" s="105"/>
      <c r="AL242" s="105"/>
      <c r="AM242" s="105"/>
      <c r="AN242" s="105"/>
      <c r="AO242" s="105"/>
      <c r="AP242" s="105"/>
      <c r="AQ242" s="105"/>
      <c r="AR242" s="105"/>
      <c r="AS242" s="105"/>
      <c r="AT242" s="70"/>
    </row>
    <row r="243" spans="3:46" x14ac:dyDescent="0.25">
      <c r="Q243" s="105"/>
      <c r="R243" s="105"/>
      <c r="S243" s="105"/>
      <c r="T243" s="105"/>
      <c r="U243" s="105"/>
      <c r="V243" s="105"/>
      <c r="W243" s="105"/>
      <c r="X243" s="105"/>
      <c r="Y243" s="105"/>
      <c r="Z243" s="105"/>
      <c r="AA243" s="105"/>
      <c r="AB243" s="105"/>
      <c r="AC243" s="105"/>
      <c r="AD243" s="105"/>
      <c r="AE243" s="105"/>
      <c r="AF243" s="105"/>
      <c r="AG243" s="105"/>
      <c r="AH243" s="105"/>
      <c r="AI243" s="105"/>
      <c r="AJ243" s="105"/>
      <c r="AK243" s="105"/>
      <c r="AL243" s="105"/>
      <c r="AM243" s="105"/>
      <c r="AN243" s="105"/>
      <c r="AO243" s="105"/>
      <c r="AP243" s="105"/>
      <c r="AQ243" s="105"/>
      <c r="AR243" s="105"/>
      <c r="AS243" s="105"/>
      <c r="AT243" s="70"/>
    </row>
    <row r="244" spans="3:46" x14ac:dyDescent="0.25">
      <c r="Q244" s="105"/>
      <c r="R244" s="105"/>
      <c r="S244" s="105"/>
      <c r="T244" s="105"/>
      <c r="U244" s="105"/>
      <c r="V244" s="105"/>
      <c r="W244" s="105"/>
      <c r="X244" s="105"/>
      <c r="Y244" s="105"/>
      <c r="Z244" s="105"/>
      <c r="AA244" s="105"/>
      <c r="AB244" s="105"/>
      <c r="AC244" s="105"/>
      <c r="AD244" s="105"/>
      <c r="AE244" s="105"/>
      <c r="AF244" s="105"/>
      <c r="AG244" s="105"/>
      <c r="AH244" s="105"/>
      <c r="AI244" s="105"/>
      <c r="AJ244" s="105"/>
      <c r="AK244" s="105"/>
      <c r="AL244" s="105"/>
      <c r="AM244" s="105"/>
      <c r="AN244" s="105"/>
      <c r="AO244" s="105"/>
      <c r="AP244" s="105"/>
      <c r="AQ244" s="105"/>
      <c r="AR244" s="105"/>
      <c r="AS244" s="105"/>
      <c r="AT244" s="70"/>
    </row>
    <row r="245" spans="3:46" x14ac:dyDescent="0.25">
      <c r="Q245" s="105"/>
      <c r="R245" s="105"/>
      <c r="S245" s="105"/>
      <c r="T245" s="105"/>
      <c r="U245" s="105"/>
      <c r="V245" s="105"/>
      <c r="W245" s="105"/>
      <c r="X245" s="105"/>
      <c r="Y245" s="105"/>
      <c r="Z245" s="105"/>
      <c r="AA245" s="105"/>
      <c r="AB245" s="105"/>
      <c r="AC245" s="105"/>
      <c r="AD245" s="105"/>
      <c r="AE245" s="105"/>
      <c r="AF245" s="105"/>
      <c r="AG245" s="105"/>
      <c r="AH245" s="105"/>
      <c r="AI245" s="105"/>
      <c r="AJ245" s="105"/>
      <c r="AK245" s="105"/>
      <c r="AL245" s="105"/>
      <c r="AM245" s="105"/>
      <c r="AN245" s="105"/>
      <c r="AO245" s="105"/>
      <c r="AP245" s="105"/>
      <c r="AQ245" s="105"/>
      <c r="AR245" s="105"/>
      <c r="AS245" s="105"/>
      <c r="AT245" s="70"/>
    </row>
    <row r="246" spans="3:46" x14ac:dyDescent="0.25">
      <c r="Q246" s="105"/>
      <c r="R246" s="105"/>
      <c r="S246" s="105"/>
      <c r="T246" s="105"/>
      <c r="U246" s="105"/>
      <c r="V246" s="105"/>
      <c r="W246" s="105"/>
      <c r="X246" s="105"/>
      <c r="Y246" s="105"/>
      <c r="Z246" s="105"/>
      <c r="AA246" s="105"/>
      <c r="AB246" s="105"/>
      <c r="AC246" s="105"/>
      <c r="AD246" s="105"/>
      <c r="AE246" s="105"/>
      <c r="AF246" s="105"/>
      <c r="AG246" s="105"/>
      <c r="AH246" s="105"/>
      <c r="AI246" s="105"/>
      <c r="AJ246" s="105"/>
      <c r="AK246" s="105"/>
      <c r="AL246" s="105"/>
      <c r="AM246" s="105"/>
      <c r="AN246" s="105"/>
      <c r="AO246" s="105"/>
      <c r="AP246" s="105"/>
      <c r="AQ246" s="105"/>
      <c r="AR246" s="105"/>
      <c r="AS246" s="105"/>
      <c r="AT246" s="70"/>
    </row>
    <row r="247" spans="3:46" x14ac:dyDescent="0.25">
      <c r="Q247" s="105"/>
      <c r="R247" s="105"/>
      <c r="S247" s="105"/>
      <c r="T247" s="105"/>
      <c r="U247" s="105"/>
      <c r="V247" s="105"/>
      <c r="W247" s="105"/>
      <c r="X247" s="105"/>
      <c r="Y247" s="105"/>
      <c r="Z247" s="105"/>
      <c r="AA247" s="105"/>
      <c r="AB247" s="105"/>
      <c r="AC247" s="105"/>
      <c r="AD247" s="105"/>
      <c r="AE247" s="105"/>
      <c r="AF247" s="105"/>
      <c r="AG247" s="105"/>
      <c r="AH247" s="105"/>
      <c r="AI247" s="105"/>
      <c r="AJ247" s="105"/>
      <c r="AK247" s="105"/>
      <c r="AL247" s="105"/>
      <c r="AM247" s="105"/>
      <c r="AN247" s="105"/>
      <c r="AO247" s="105"/>
      <c r="AP247" s="105"/>
      <c r="AQ247" s="105"/>
      <c r="AR247" s="105"/>
      <c r="AS247" s="105"/>
      <c r="AT247" s="70"/>
    </row>
    <row r="248" spans="3:46" x14ac:dyDescent="0.25">
      <c r="Q248" s="105"/>
      <c r="R248" s="105"/>
      <c r="S248" s="105"/>
      <c r="T248" s="105"/>
      <c r="U248" s="105"/>
      <c r="V248" s="105"/>
      <c r="W248" s="105"/>
      <c r="X248" s="105"/>
      <c r="Y248" s="105"/>
      <c r="Z248" s="105"/>
      <c r="AA248" s="105"/>
      <c r="AB248" s="105"/>
      <c r="AC248" s="105"/>
      <c r="AD248" s="105"/>
      <c r="AE248" s="105"/>
      <c r="AF248" s="105"/>
      <c r="AG248" s="105"/>
      <c r="AH248" s="105"/>
      <c r="AI248" s="105"/>
      <c r="AJ248" s="105"/>
      <c r="AK248" s="105"/>
      <c r="AL248" s="105"/>
      <c r="AM248" s="105"/>
      <c r="AN248" s="105"/>
      <c r="AO248" s="105"/>
      <c r="AP248" s="105"/>
      <c r="AQ248" s="105"/>
      <c r="AR248" s="105"/>
      <c r="AS248" s="105"/>
      <c r="AT248" s="70"/>
    </row>
    <row r="249" spans="3:46" x14ac:dyDescent="0.25">
      <c r="Q249" s="105"/>
      <c r="R249" s="105"/>
      <c r="S249" s="105"/>
      <c r="T249" s="105"/>
      <c r="U249" s="105"/>
      <c r="V249" s="105"/>
      <c r="W249" s="105"/>
      <c r="X249" s="105"/>
      <c r="Y249" s="105"/>
      <c r="Z249" s="105"/>
      <c r="AA249" s="105"/>
      <c r="AB249" s="105"/>
      <c r="AC249" s="105"/>
      <c r="AD249" s="105"/>
      <c r="AE249" s="105"/>
      <c r="AF249" s="105"/>
      <c r="AG249" s="105"/>
      <c r="AH249" s="105"/>
      <c r="AI249" s="105"/>
      <c r="AJ249" s="105"/>
      <c r="AK249" s="105"/>
      <c r="AL249" s="105"/>
      <c r="AM249" s="105"/>
      <c r="AN249" s="105"/>
      <c r="AO249" s="105"/>
      <c r="AP249" s="105"/>
      <c r="AQ249" s="105"/>
      <c r="AR249" s="105"/>
      <c r="AS249" s="105"/>
      <c r="AT249" s="70"/>
    </row>
    <row r="250" spans="3:46" x14ac:dyDescent="0.25">
      <c r="Q250" s="105"/>
      <c r="R250" s="105"/>
      <c r="S250" s="105"/>
      <c r="T250" s="105"/>
      <c r="U250" s="105"/>
      <c r="V250" s="105"/>
      <c r="W250" s="105"/>
      <c r="X250" s="105"/>
      <c r="Y250" s="105"/>
      <c r="Z250" s="105"/>
      <c r="AA250" s="105"/>
      <c r="AB250" s="105"/>
      <c r="AC250" s="105"/>
      <c r="AD250" s="105"/>
      <c r="AE250" s="105"/>
      <c r="AF250" s="105"/>
      <c r="AG250" s="105"/>
      <c r="AH250" s="105"/>
      <c r="AI250" s="105"/>
      <c r="AJ250" s="105"/>
      <c r="AK250" s="105"/>
      <c r="AL250" s="105"/>
      <c r="AM250" s="105"/>
      <c r="AN250" s="105"/>
      <c r="AO250" s="105"/>
      <c r="AP250" s="105"/>
      <c r="AQ250" s="105"/>
      <c r="AR250" s="105"/>
      <c r="AS250" s="105"/>
      <c r="AT250" s="70"/>
    </row>
    <row r="251" spans="3:46" x14ac:dyDescent="0.25">
      <c r="Q251" s="105"/>
      <c r="R251" s="105"/>
      <c r="S251" s="105"/>
      <c r="T251" s="105"/>
      <c r="U251" s="105"/>
      <c r="V251" s="105"/>
      <c r="W251" s="105"/>
      <c r="X251" s="105"/>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c r="AT251" s="70"/>
    </row>
    <row r="252" spans="3:46" x14ac:dyDescent="0.25">
      <c r="Q252" s="105"/>
      <c r="R252" s="105"/>
      <c r="S252" s="105"/>
      <c r="T252" s="105"/>
      <c r="U252" s="105"/>
      <c r="V252" s="105"/>
      <c r="W252" s="105"/>
      <c r="X252" s="105"/>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c r="AT252" s="70"/>
    </row>
    <row r="253" spans="3:46" x14ac:dyDescent="0.25">
      <c r="Q253" s="105"/>
      <c r="R253" s="105"/>
      <c r="S253" s="105"/>
      <c r="T253" s="105"/>
      <c r="U253" s="105"/>
      <c r="V253" s="105"/>
      <c r="W253" s="105"/>
      <c r="X253" s="105"/>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c r="AT253" s="70"/>
    </row>
    <row r="254" spans="3:46" x14ac:dyDescent="0.25">
      <c r="Q254" s="105"/>
      <c r="R254" s="105"/>
      <c r="S254" s="105"/>
      <c r="T254" s="105"/>
      <c r="U254" s="105"/>
      <c r="V254" s="105"/>
      <c r="W254" s="105"/>
      <c r="X254" s="105"/>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c r="AT254" s="70"/>
    </row>
    <row r="255" spans="3:46" x14ac:dyDescent="0.25">
      <c r="Q255" s="105"/>
      <c r="R255" s="105"/>
      <c r="S255" s="105"/>
      <c r="T255" s="105"/>
      <c r="U255" s="105"/>
      <c r="V255" s="105"/>
      <c r="W255" s="105"/>
      <c r="X255" s="105"/>
      <c r="Y255" s="105"/>
      <c r="Z255" s="105"/>
      <c r="AA255" s="105"/>
      <c r="AB255" s="105"/>
      <c r="AC255" s="105"/>
      <c r="AD255" s="105"/>
      <c r="AE255" s="105"/>
      <c r="AF255" s="105"/>
      <c r="AG255" s="105"/>
      <c r="AH255" s="105"/>
      <c r="AI255" s="105"/>
      <c r="AJ255" s="105"/>
      <c r="AK255" s="105"/>
      <c r="AL255" s="105"/>
      <c r="AM255" s="105"/>
      <c r="AN255" s="105"/>
      <c r="AO255" s="105"/>
      <c r="AP255" s="105"/>
      <c r="AQ255" s="105"/>
      <c r="AR255" s="105"/>
      <c r="AS255" s="105"/>
      <c r="AT255" s="70"/>
    </row>
    <row r="256" spans="3:46" x14ac:dyDescent="0.25">
      <c r="Q256" s="105"/>
      <c r="R256" s="105"/>
      <c r="S256" s="105"/>
      <c r="T256" s="105"/>
      <c r="U256" s="105"/>
      <c r="V256" s="105"/>
      <c r="W256" s="105"/>
      <c r="X256" s="105"/>
      <c r="Y256" s="105"/>
      <c r="Z256" s="105"/>
      <c r="AA256" s="105"/>
      <c r="AB256" s="105"/>
      <c r="AC256" s="105"/>
      <c r="AD256" s="105"/>
      <c r="AE256" s="105"/>
      <c r="AF256" s="105"/>
      <c r="AG256" s="105"/>
      <c r="AH256" s="105"/>
      <c r="AI256" s="105"/>
      <c r="AJ256" s="105"/>
      <c r="AK256" s="105"/>
      <c r="AL256" s="105"/>
      <c r="AM256" s="105"/>
      <c r="AN256" s="105"/>
      <c r="AO256" s="105"/>
      <c r="AP256" s="105"/>
      <c r="AQ256" s="105"/>
      <c r="AR256" s="105"/>
      <c r="AS256" s="105"/>
      <c r="AT256" s="70"/>
    </row>
    <row r="257" spans="1:48" x14ac:dyDescent="0.25">
      <c r="Q257" s="105"/>
      <c r="R257" s="105"/>
      <c r="S257" s="105"/>
      <c r="T257" s="105"/>
      <c r="U257" s="105"/>
      <c r="V257" s="105"/>
      <c r="W257" s="105"/>
      <c r="X257" s="105"/>
      <c r="Y257" s="105"/>
      <c r="Z257" s="105"/>
      <c r="AA257" s="105"/>
      <c r="AB257" s="105"/>
      <c r="AC257" s="105"/>
      <c r="AD257" s="105"/>
      <c r="AE257" s="105"/>
      <c r="AF257" s="105"/>
      <c r="AG257" s="105"/>
      <c r="AH257" s="105"/>
      <c r="AI257" s="105"/>
      <c r="AJ257" s="105"/>
      <c r="AK257" s="105"/>
      <c r="AL257" s="105"/>
      <c r="AM257" s="105"/>
      <c r="AN257" s="105"/>
      <c r="AO257" s="105"/>
      <c r="AP257" s="105"/>
      <c r="AQ257" s="105"/>
      <c r="AR257" s="105"/>
      <c r="AS257" s="105"/>
      <c r="AT257" s="70"/>
    </row>
    <row r="258" spans="1:48" x14ac:dyDescent="0.25">
      <c r="Q258" s="105"/>
      <c r="R258" s="105"/>
      <c r="S258" s="105"/>
      <c r="T258" s="105"/>
      <c r="U258" s="105"/>
      <c r="V258" s="105"/>
      <c r="W258" s="105"/>
      <c r="X258" s="105"/>
      <c r="Y258" s="105"/>
      <c r="Z258" s="105"/>
      <c r="AA258" s="105"/>
      <c r="AB258" s="105"/>
      <c r="AC258" s="105"/>
      <c r="AD258" s="105"/>
      <c r="AE258" s="105"/>
      <c r="AF258" s="105"/>
      <c r="AG258" s="105"/>
      <c r="AH258" s="105"/>
      <c r="AI258" s="105"/>
      <c r="AJ258" s="105"/>
      <c r="AK258" s="105"/>
      <c r="AL258" s="105"/>
      <c r="AM258" s="105"/>
      <c r="AN258" s="105"/>
      <c r="AO258" s="105"/>
      <c r="AP258" s="105"/>
      <c r="AQ258" s="105"/>
      <c r="AR258" s="105"/>
      <c r="AS258" s="105"/>
      <c r="AT258" s="70"/>
    </row>
    <row r="259" spans="1:48" x14ac:dyDescent="0.25">
      <c r="Q259" s="105"/>
      <c r="R259" s="105"/>
      <c r="S259" s="105"/>
      <c r="T259" s="105"/>
      <c r="U259" s="105"/>
      <c r="V259" s="105"/>
      <c r="W259" s="105"/>
      <c r="X259" s="105"/>
      <c r="Y259" s="105"/>
      <c r="Z259" s="105"/>
      <c r="AA259" s="105"/>
      <c r="AB259" s="105"/>
      <c r="AC259" s="105"/>
      <c r="AD259" s="105"/>
      <c r="AE259" s="105"/>
      <c r="AF259" s="105"/>
      <c r="AG259" s="105"/>
      <c r="AH259" s="105"/>
      <c r="AI259" s="105"/>
      <c r="AJ259" s="105"/>
      <c r="AK259" s="105"/>
      <c r="AL259" s="105"/>
      <c r="AM259" s="105"/>
      <c r="AN259" s="105"/>
      <c r="AO259" s="105"/>
      <c r="AP259" s="105"/>
      <c r="AQ259" s="105"/>
      <c r="AR259" s="105"/>
      <c r="AS259" s="105"/>
      <c r="AT259" s="70"/>
      <c r="AU259" s="70"/>
      <c r="AV259" s="70"/>
    </row>
    <row r="260" spans="1:48" s="70" customFormat="1" x14ac:dyDescent="0.25">
      <c r="A260" s="82"/>
      <c r="P260" s="105"/>
      <c r="Q260" s="105"/>
      <c r="R260" s="105"/>
      <c r="S260" s="105"/>
      <c r="T260" s="105"/>
      <c r="U260" s="105"/>
      <c r="V260" s="105"/>
      <c r="W260" s="105"/>
      <c r="X260" s="105"/>
      <c r="Y260" s="105"/>
      <c r="Z260" s="105"/>
      <c r="AA260" s="105"/>
      <c r="AB260" s="105"/>
      <c r="AC260" s="105"/>
      <c r="AD260" s="105"/>
      <c r="AE260" s="105"/>
      <c r="AF260" s="105"/>
      <c r="AG260" s="105"/>
      <c r="AH260" s="105"/>
      <c r="AI260" s="105"/>
      <c r="AJ260" s="105"/>
      <c r="AK260" s="105"/>
      <c r="AL260" s="105"/>
      <c r="AM260" s="105"/>
      <c r="AN260" s="105"/>
      <c r="AO260" s="105"/>
      <c r="AP260" s="105"/>
      <c r="AQ260" s="105"/>
      <c r="AR260" s="105"/>
      <c r="AS260" s="105"/>
    </row>
    <row r="261" spans="1:48" s="70" customFormat="1" x14ac:dyDescent="0.25">
      <c r="A261" s="82"/>
      <c r="P261" s="105"/>
      <c r="Q261" s="105"/>
      <c r="R261" s="105"/>
      <c r="S261" s="105"/>
      <c r="T261" s="105"/>
      <c r="U261" s="105"/>
      <c r="V261" s="105"/>
      <c r="W261" s="105"/>
      <c r="X261" s="105"/>
      <c r="Y261" s="105"/>
      <c r="Z261" s="105"/>
      <c r="AA261" s="105"/>
      <c r="AB261" s="105"/>
      <c r="AC261" s="105"/>
      <c r="AD261" s="105"/>
      <c r="AE261" s="105"/>
      <c r="AF261" s="105"/>
      <c r="AG261" s="105"/>
      <c r="AH261" s="105"/>
      <c r="AI261" s="105"/>
      <c r="AJ261" s="105"/>
      <c r="AK261" s="105"/>
      <c r="AL261" s="105"/>
      <c r="AM261" s="105"/>
      <c r="AN261" s="105"/>
      <c r="AO261" s="105"/>
      <c r="AP261" s="105"/>
      <c r="AQ261" s="105"/>
      <c r="AR261" s="105"/>
      <c r="AS261" s="105"/>
    </row>
    <row r="262" spans="1:48" s="70" customFormat="1" x14ac:dyDescent="0.25">
      <c r="A262" s="82"/>
      <c r="P262" s="105"/>
      <c r="Q262" s="105"/>
      <c r="R262" s="105"/>
      <c r="S262" s="105"/>
      <c r="T262" s="105"/>
      <c r="U262" s="105"/>
      <c r="V262" s="105"/>
      <c r="W262" s="105"/>
      <c r="X262" s="105"/>
      <c r="Y262" s="105"/>
      <c r="Z262" s="105"/>
      <c r="AA262" s="105"/>
      <c r="AB262" s="105"/>
      <c r="AC262" s="105"/>
      <c r="AD262" s="105"/>
      <c r="AE262" s="105"/>
      <c r="AF262" s="105"/>
      <c r="AG262" s="105"/>
      <c r="AH262" s="105"/>
      <c r="AI262" s="105"/>
      <c r="AJ262" s="105"/>
      <c r="AK262" s="105"/>
      <c r="AL262" s="105"/>
      <c r="AM262" s="105"/>
      <c r="AN262" s="105"/>
      <c r="AO262" s="105"/>
      <c r="AP262" s="105"/>
      <c r="AQ262" s="105"/>
      <c r="AR262" s="105"/>
      <c r="AS262" s="105"/>
      <c r="AU262" s="84"/>
      <c r="AV262" s="84"/>
    </row>
    <row r="263" spans="1:48" s="70" customFormat="1" x14ac:dyDescent="0.25">
      <c r="A263" s="82"/>
      <c r="P263" s="105"/>
      <c r="Q263" s="105"/>
      <c r="R263" s="105"/>
      <c r="S263" s="105"/>
      <c r="T263" s="105"/>
      <c r="U263" s="105"/>
      <c r="V263" s="105"/>
      <c r="W263" s="105"/>
      <c r="X263" s="105"/>
      <c r="Y263" s="105"/>
      <c r="Z263" s="105"/>
      <c r="AA263" s="105"/>
      <c r="AB263" s="105"/>
      <c r="AC263" s="105"/>
      <c r="AD263" s="105"/>
      <c r="AE263" s="105"/>
      <c r="AF263" s="105"/>
      <c r="AG263" s="105"/>
      <c r="AH263" s="105"/>
      <c r="AI263" s="105"/>
      <c r="AJ263" s="105"/>
      <c r="AK263" s="105"/>
      <c r="AL263" s="105"/>
      <c r="AM263" s="105"/>
      <c r="AN263" s="105"/>
      <c r="AO263" s="105"/>
      <c r="AP263" s="105"/>
      <c r="AQ263" s="105"/>
      <c r="AR263" s="105"/>
      <c r="AS263" s="105"/>
      <c r="AU263" s="84"/>
      <c r="AV263" s="84"/>
    </row>
    <row r="264" spans="1:48" s="84" customFormat="1" x14ac:dyDescent="0.25">
      <c r="A264" s="82">
        <v>5</v>
      </c>
      <c r="B264" s="85" t="s">
        <v>155</v>
      </c>
      <c r="C264"/>
      <c r="P264" s="108"/>
      <c r="Q264" s="108"/>
      <c r="R264" s="108"/>
      <c r="S264" s="108"/>
      <c r="T264" s="108"/>
      <c r="U264" s="108"/>
      <c r="V264" s="108"/>
      <c r="W264" s="108"/>
      <c r="X264" s="108"/>
      <c r="Y264" s="108"/>
      <c r="Z264" s="108"/>
      <c r="AA264" s="108"/>
      <c r="AB264" s="108"/>
      <c r="AC264" s="108"/>
      <c r="AD264" s="108"/>
      <c r="AE264" s="108"/>
      <c r="AF264" s="108"/>
      <c r="AG264" s="108"/>
      <c r="AH264" s="108"/>
      <c r="AI264" s="108"/>
      <c r="AJ264" s="108"/>
      <c r="AK264" s="108"/>
      <c r="AL264" s="108"/>
      <c r="AM264" s="108"/>
      <c r="AN264" s="108"/>
      <c r="AO264" s="108"/>
      <c r="AP264" s="108"/>
      <c r="AQ264" s="108"/>
      <c r="AR264" s="108"/>
      <c r="AS264" s="108"/>
      <c r="AU264"/>
      <c r="AV264"/>
    </row>
    <row r="265" spans="1:48" x14ac:dyDescent="0.25">
      <c r="C265" s="84"/>
      <c r="Q265" s="105"/>
      <c r="R265" s="105"/>
      <c r="S265" s="105"/>
      <c r="T265" s="105"/>
      <c r="U265" s="105"/>
      <c r="V265" s="105"/>
      <c r="W265" s="105"/>
      <c r="X265" s="105"/>
      <c r="Y265" s="105"/>
      <c r="Z265" s="105"/>
      <c r="AA265" s="105"/>
      <c r="AB265" s="105"/>
      <c r="AC265" s="105"/>
      <c r="AD265" s="105"/>
      <c r="AE265" s="105"/>
      <c r="AF265" s="105"/>
      <c r="AG265" s="105"/>
      <c r="AH265" s="105"/>
      <c r="AI265" s="105"/>
      <c r="AJ265" s="105"/>
      <c r="AK265" s="105"/>
      <c r="AL265" s="105"/>
      <c r="AM265" s="105"/>
      <c r="AN265" s="105"/>
      <c r="AO265" s="105"/>
      <c r="AP265" s="105"/>
      <c r="AQ265" s="105"/>
      <c r="AR265" s="105"/>
      <c r="AS265" s="105"/>
      <c r="AT265" s="70"/>
    </row>
    <row r="266" spans="1:48" ht="15.75" thickBot="1" x14ac:dyDescent="0.3">
      <c r="Q266" s="105"/>
      <c r="R266" s="105"/>
      <c r="S266" s="105"/>
      <c r="T266" s="105"/>
      <c r="U266" s="105"/>
      <c r="V266" s="105"/>
      <c r="W266" s="105"/>
      <c r="X266" s="105"/>
      <c r="Y266" s="105"/>
      <c r="Z266" s="105"/>
      <c r="AA266" s="105"/>
      <c r="AB266" s="105"/>
      <c r="AC266" s="105"/>
      <c r="AD266" s="105"/>
      <c r="AE266" s="105"/>
      <c r="AF266" s="105"/>
      <c r="AG266" s="105"/>
      <c r="AH266" s="105"/>
      <c r="AI266" s="105"/>
      <c r="AJ266" s="105"/>
      <c r="AK266" s="105"/>
      <c r="AL266" s="105"/>
      <c r="AM266" s="105"/>
      <c r="AN266" s="105"/>
      <c r="AO266" s="105"/>
      <c r="AP266" s="105"/>
      <c r="AQ266" s="105"/>
      <c r="AR266" s="105"/>
      <c r="AS266" s="105"/>
      <c r="AT266" s="70"/>
    </row>
    <row r="267" spans="1:48" ht="15.75" thickBot="1" x14ac:dyDescent="0.3">
      <c r="C267" t="s">
        <v>145</v>
      </c>
      <c r="I267" s="92">
        <f>+'algemene risicobeoordeling'!AU239</f>
        <v>0</v>
      </c>
      <c r="Q267" s="105"/>
      <c r="R267" s="105"/>
      <c r="S267" s="105"/>
      <c r="T267" s="105"/>
      <c r="U267" s="105"/>
      <c r="V267" s="105"/>
      <c r="W267" s="105"/>
      <c r="X267" s="105"/>
      <c r="Y267" s="105"/>
      <c r="Z267" s="105"/>
      <c r="AA267" s="105"/>
      <c r="AB267" s="105"/>
      <c r="AC267" s="105"/>
      <c r="AD267" s="105"/>
      <c r="AE267" s="105"/>
      <c r="AF267" s="105"/>
      <c r="AG267" s="105"/>
      <c r="AH267" s="105"/>
      <c r="AI267" s="105"/>
      <c r="AJ267" s="105"/>
      <c r="AK267" s="105"/>
      <c r="AL267" s="105"/>
      <c r="AM267" s="105"/>
      <c r="AN267" s="105"/>
      <c r="AO267" s="105"/>
      <c r="AP267" s="105"/>
      <c r="AQ267" s="105"/>
      <c r="AR267" s="105"/>
      <c r="AS267" s="105"/>
      <c r="AT267" s="70"/>
    </row>
    <row r="268" spans="1:48" s="70" customFormat="1" x14ac:dyDescent="0.25">
      <c r="A268" s="82"/>
      <c r="P268" s="105"/>
      <c r="Q268" s="105"/>
      <c r="R268" s="105"/>
      <c r="S268" s="105"/>
      <c r="T268" s="105"/>
      <c r="U268" s="105"/>
      <c r="V268" s="105"/>
      <c r="W268" s="105"/>
      <c r="X268" s="105"/>
      <c r="Y268" s="105"/>
      <c r="Z268" s="105"/>
      <c r="AA268" s="105"/>
      <c r="AB268" s="105"/>
      <c r="AC268" s="105"/>
      <c r="AD268" s="105"/>
      <c r="AE268" s="105"/>
      <c r="AF268" s="105"/>
      <c r="AG268" s="105"/>
      <c r="AH268" s="105"/>
      <c r="AI268" s="105"/>
      <c r="AJ268" s="105"/>
      <c r="AK268" s="105"/>
      <c r="AL268" s="105"/>
      <c r="AM268" s="105"/>
      <c r="AN268" s="105"/>
      <c r="AO268" s="105"/>
      <c r="AP268" s="105"/>
      <c r="AQ268" s="105"/>
      <c r="AR268" s="105"/>
      <c r="AS268" s="105"/>
    </row>
    <row r="269" spans="1:48" x14ac:dyDescent="0.25">
      <c r="D269" t="s">
        <v>156</v>
      </c>
      <c r="J269">
        <f>+'algemene risicobeoordeling'!BA219</f>
        <v>0</v>
      </c>
      <c r="K269" s="86" t="e">
        <f>+J269/I267</f>
        <v>#DIV/0!</v>
      </c>
      <c r="Q269" s="105"/>
      <c r="R269" s="105"/>
      <c r="S269" s="105"/>
      <c r="T269" s="105"/>
      <c r="U269" s="105"/>
      <c r="V269" s="105"/>
      <c r="W269" s="105"/>
      <c r="X269" s="105"/>
      <c r="Y269" s="105"/>
      <c r="Z269" s="105"/>
      <c r="AA269" s="105"/>
      <c r="AB269" s="105"/>
      <c r="AC269" s="105"/>
      <c r="AD269" s="105"/>
      <c r="AE269" s="105"/>
      <c r="AF269" s="105"/>
      <c r="AG269" s="105"/>
      <c r="AH269" s="105"/>
      <c r="AI269" s="105"/>
      <c r="AJ269" s="105"/>
      <c r="AK269" s="105"/>
      <c r="AL269" s="105"/>
      <c r="AM269" s="105"/>
      <c r="AN269" s="105"/>
      <c r="AO269" s="105"/>
      <c r="AP269" s="105"/>
      <c r="AQ269" s="105"/>
      <c r="AR269" s="105"/>
      <c r="AS269" s="105"/>
      <c r="AT269" s="70"/>
      <c r="AU269" t="s">
        <v>141</v>
      </c>
      <c r="AV269">
        <f>+'algemene risicobeoordeling'!AV239</f>
        <v>0</v>
      </c>
    </row>
    <row r="270" spans="1:48" x14ac:dyDescent="0.25">
      <c r="D270" t="s">
        <v>157</v>
      </c>
      <c r="J270">
        <f>+'algemene risicobeoordeling'!BA220</f>
        <v>0</v>
      </c>
      <c r="K270" s="86" t="e">
        <f>+J270/I267</f>
        <v>#DIV/0!</v>
      </c>
      <c r="Q270" s="105"/>
      <c r="R270" s="105"/>
      <c r="S270" s="105"/>
      <c r="T270" s="105"/>
      <c r="U270" s="105"/>
      <c r="V270" s="105"/>
      <c r="W270" s="105"/>
      <c r="X270" s="105"/>
      <c r="Y270" s="105"/>
      <c r="Z270" s="105"/>
      <c r="AA270" s="105"/>
      <c r="AB270" s="105"/>
      <c r="AC270" s="105"/>
      <c r="AD270" s="105"/>
      <c r="AE270" s="105"/>
      <c r="AF270" s="105"/>
      <c r="AG270" s="105"/>
      <c r="AH270" s="105"/>
      <c r="AI270" s="105"/>
      <c r="AJ270" s="105"/>
      <c r="AK270" s="105"/>
      <c r="AL270" s="105"/>
      <c r="AM270" s="105"/>
      <c r="AN270" s="105"/>
      <c r="AO270" s="105"/>
      <c r="AP270" s="105"/>
      <c r="AQ270" s="105"/>
      <c r="AR270" s="105"/>
      <c r="AS270" s="105"/>
      <c r="AT270" s="70"/>
      <c r="AU270" t="s">
        <v>142</v>
      </c>
      <c r="AV270">
        <f>+'algemene risicobeoordeling'!AW239</f>
        <v>0</v>
      </c>
    </row>
    <row r="271" spans="1:48" x14ac:dyDescent="0.25">
      <c r="Q271" s="105"/>
      <c r="R271" s="105"/>
      <c r="S271" s="105"/>
      <c r="T271" s="105"/>
      <c r="U271" s="105"/>
      <c r="V271" s="105"/>
      <c r="W271" s="105"/>
      <c r="X271" s="105"/>
      <c r="Y271" s="105"/>
      <c r="Z271" s="105"/>
      <c r="AA271" s="105"/>
      <c r="AB271" s="105"/>
      <c r="AC271" s="105"/>
      <c r="AD271" s="105"/>
      <c r="AE271" s="105"/>
      <c r="AF271" s="105"/>
      <c r="AG271" s="105"/>
      <c r="AH271" s="105"/>
      <c r="AI271" s="105"/>
      <c r="AJ271" s="105"/>
      <c r="AK271" s="105"/>
      <c r="AL271" s="105"/>
      <c r="AM271" s="105"/>
      <c r="AN271" s="105"/>
      <c r="AO271" s="105"/>
      <c r="AP271" s="105"/>
      <c r="AQ271" s="105"/>
      <c r="AR271" s="105"/>
      <c r="AS271" s="105"/>
      <c r="AT271" s="70"/>
      <c r="AU271" t="s">
        <v>143</v>
      </c>
      <c r="AV271">
        <f>+'algemene risicobeoordeling'!AX239</f>
        <v>0</v>
      </c>
    </row>
    <row r="272" spans="1:48" x14ac:dyDescent="0.25">
      <c r="Q272" s="105"/>
      <c r="R272" s="105"/>
      <c r="S272" s="105"/>
      <c r="T272" s="105"/>
      <c r="U272" s="105"/>
      <c r="V272" s="105"/>
      <c r="W272" s="105"/>
      <c r="X272" s="105"/>
      <c r="Y272" s="105"/>
      <c r="Z272" s="105"/>
      <c r="AA272" s="105"/>
      <c r="AB272" s="105"/>
      <c r="AC272" s="105"/>
      <c r="AD272" s="105"/>
      <c r="AE272" s="105"/>
      <c r="AF272" s="105"/>
      <c r="AG272" s="105"/>
      <c r="AH272" s="105"/>
      <c r="AI272" s="105"/>
      <c r="AJ272" s="105"/>
      <c r="AK272" s="105"/>
      <c r="AL272" s="105"/>
      <c r="AM272" s="105"/>
      <c r="AN272" s="105"/>
      <c r="AO272" s="105"/>
      <c r="AP272" s="105"/>
      <c r="AQ272" s="105"/>
      <c r="AR272" s="105"/>
      <c r="AS272" s="105"/>
      <c r="AT272" s="70"/>
    </row>
    <row r="273" spans="17:46" x14ac:dyDescent="0.25">
      <c r="Q273" s="105"/>
      <c r="R273" s="105"/>
      <c r="S273" s="105"/>
      <c r="T273" s="105"/>
      <c r="U273" s="105"/>
      <c r="V273" s="105"/>
      <c r="W273" s="105"/>
      <c r="X273" s="105"/>
      <c r="Y273" s="105"/>
      <c r="Z273" s="105"/>
      <c r="AA273" s="105"/>
      <c r="AB273" s="105"/>
      <c r="AC273" s="105"/>
      <c r="AD273" s="105"/>
      <c r="AE273" s="105"/>
      <c r="AF273" s="105"/>
      <c r="AG273" s="105"/>
      <c r="AH273" s="105"/>
      <c r="AI273" s="105"/>
      <c r="AJ273" s="105"/>
      <c r="AK273" s="105"/>
      <c r="AL273" s="105"/>
      <c r="AM273" s="105"/>
      <c r="AN273" s="105"/>
      <c r="AO273" s="105"/>
      <c r="AP273" s="105"/>
      <c r="AQ273" s="105"/>
      <c r="AR273" s="105"/>
      <c r="AS273" s="105"/>
      <c r="AT273" s="70"/>
    </row>
    <row r="274" spans="17:46" x14ac:dyDescent="0.25">
      <c r="Q274" s="105"/>
      <c r="R274" s="105"/>
      <c r="S274" s="105"/>
      <c r="T274" s="105"/>
      <c r="U274" s="105"/>
      <c r="V274" s="105"/>
      <c r="W274" s="105"/>
      <c r="X274" s="105"/>
      <c r="Y274" s="105"/>
      <c r="Z274" s="105"/>
      <c r="AA274" s="105"/>
      <c r="AB274" s="105"/>
      <c r="AC274" s="105"/>
      <c r="AD274" s="105"/>
      <c r="AE274" s="105"/>
      <c r="AF274" s="105"/>
      <c r="AG274" s="105"/>
      <c r="AH274" s="105"/>
      <c r="AI274" s="105"/>
      <c r="AJ274" s="105"/>
      <c r="AK274" s="105"/>
      <c r="AL274" s="105"/>
      <c r="AM274" s="105"/>
      <c r="AN274" s="105"/>
      <c r="AO274" s="105"/>
      <c r="AP274" s="105"/>
      <c r="AQ274" s="105"/>
      <c r="AR274" s="105"/>
      <c r="AS274" s="105"/>
      <c r="AT274" s="70"/>
    </row>
    <row r="275" spans="17:46" x14ac:dyDescent="0.25">
      <c r="Q275" s="105"/>
      <c r="R275" s="105"/>
      <c r="S275" s="105"/>
      <c r="T275" s="105"/>
      <c r="U275" s="105"/>
      <c r="V275" s="105"/>
      <c r="W275" s="105"/>
      <c r="X275" s="105"/>
      <c r="Y275" s="105"/>
      <c r="Z275" s="105"/>
      <c r="AA275" s="105"/>
      <c r="AB275" s="105"/>
      <c r="AC275" s="105"/>
      <c r="AD275" s="105"/>
      <c r="AE275" s="105"/>
      <c r="AF275" s="105"/>
      <c r="AG275" s="105"/>
      <c r="AH275" s="105"/>
      <c r="AI275" s="105"/>
      <c r="AJ275" s="105"/>
      <c r="AK275" s="105"/>
      <c r="AL275" s="105"/>
      <c r="AM275" s="105"/>
      <c r="AN275" s="105"/>
      <c r="AO275" s="105"/>
      <c r="AP275" s="105"/>
      <c r="AQ275" s="105"/>
      <c r="AR275" s="105"/>
      <c r="AS275" s="105"/>
      <c r="AT275" s="70"/>
    </row>
    <row r="276" spans="17:46" x14ac:dyDescent="0.25">
      <c r="Q276" s="105"/>
      <c r="R276" s="105"/>
      <c r="S276" s="105"/>
      <c r="T276" s="105"/>
      <c r="U276" s="105"/>
      <c r="V276" s="105"/>
      <c r="W276" s="105"/>
      <c r="X276" s="105"/>
      <c r="Y276" s="105"/>
      <c r="Z276" s="105"/>
      <c r="AA276" s="105"/>
      <c r="AB276" s="105"/>
      <c r="AC276" s="105"/>
      <c r="AD276" s="105"/>
      <c r="AE276" s="105"/>
      <c r="AF276" s="105"/>
      <c r="AG276" s="105"/>
      <c r="AH276" s="105"/>
      <c r="AI276" s="105"/>
      <c r="AJ276" s="105"/>
      <c r="AK276" s="105"/>
      <c r="AL276" s="105"/>
      <c r="AM276" s="105"/>
      <c r="AN276" s="105"/>
      <c r="AO276" s="105"/>
      <c r="AP276" s="105"/>
      <c r="AQ276" s="105"/>
      <c r="AR276" s="105"/>
      <c r="AS276" s="105"/>
      <c r="AT276" s="70"/>
    </row>
    <row r="277" spans="17:46" x14ac:dyDescent="0.25">
      <c r="Q277" s="105"/>
      <c r="R277" s="105"/>
      <c r="S277" s="105"/>
      <c r="T277" s="105"/>
      <c r="U277" s="105"/>
      <c r="V277" s="105"/>
      <c r="W277" s="105"/>
      <c r="X277" s="105"/>
      <c r="Y277" s="105"/>
      <c r="Z277" s="105"/>
      <c r="AA277" s="105"/>
      <c r="AB277" s="105"/>
      <c r="AC277" s="105"/>
      <c r="AD277" s="105"/>
      <c r="AE277" s="105"/>
      <c r="AF277" s="105"/>
      <c r="AG277" s="105"/>
      <c r="AH277" s="105"/>
      <c r="AI277" s="105"/>
      <c r="AJ277" s="105"/>
      <c r="AK277" s="105"/>
      <c r="AL277" s="105"/>
      <c r="AM277" s="105"/>
      <c r="AN277" s="105"/>
      <c r="AO277" s="105"/>
      <c r="AP277" s="105"/>
      <c r="AQ277" s="105"/>
      <c r="AR277" s="105"/>
      <c r="AS277" s="105"/>
      <c r="AT277" s="70"/>
    </row>
    <row r="278" spans="17:46" x14ac:dyDescent="0.25">
      <c r="Q278" s="105"/>
      <c r="R278" s="105"/>
      <c r="S278" s="105"/>
      <c r="T278" s="105"/>
      <c r="U278" s="105"/>
      <c r="V278" s="105"/>
      <c r="W278" s="105"/>
      <c r="X278" s="105"/>
      <c r="Y278" s="105"/>
      <c r="Z278" s="105"/>
      <c r="AA278" s="105"/>
      <c r="AB278" s="105"/>
      <c r="AC278" s="105"/>
      <c r="AD278" s="105"/>
      <c r="AE278" s="105"/>
      <c r="AF278" s="105"/>
      <c r="AG278" s="105"/>
      <c r="AH278" s="105"/>
      <c r="AI278" s="105"/>
      <c r="AJ278" s="105"/>
      <c r="AK278" s="105"/>
      <c r="AL278" s="105"/>
      <c r="AM278" s="105"/>
      <c r="AN278" s="105"/>
      <c r="AO278" s="105"/>
      <c r="AP278" s="105"/>
      <c r="AQ278" s="105"/>
      <c r="AR278" s="105"/>
      <c r="AS278" s="105"/>
      <c r="AT278" s="70"/>
    </row>
    <row r="279" spans="17:46" x14ac:dyDescent="0.25">
      <c r="Q279" s="105"/>
      <c r="R279" s="105"/>
      <c r="S279" s="105"/>
      <c r="T279" s="105"/>
      <c r="U279" s="105"/>
      <c r="V279" s="105"/>
      <c r="W279" s="105"/>
      <c r="X279" s="105"/>
      <c r="Y279" s="105"/>
      <c r="Z279" s="105"/>
      <c r="AA279" s="105"/>
      <c r="AB279" s="105"/>
      <c r="AC279" s="105"/>
      <c r="AD279" s="105"/>
      <c r="AE279" s="105"/>
      <c r="AF279" s="105"/>
      <c r="AG279" s="105"/>
      <c r="AH279" s="105"/>
      <c r="AI279" s="105"/>
      <c r="AJ279" s="105"/>
      <c r="AK279" s="105"/>
      <c r="AL279" s="105"/>
      <c r="AM279" s="105"/>
      <c r="AN279" s="105"/>
      <c r="AO279" s="105"/>
      <c r="AP279" s="105"/>
      <c r="AQ279" s="105"/>
      <c r="AR279" s="105"/>
      <c r="AS279" s="105"/>
      <c r="AT279" s="70"/>
    </row>
    <row r="280" spans="17:46" x14ac:dyDescent="0.25">
      <c r="Q280" s="105"/>
      <c r="R280" s="105"/>
      <c r="S280" s="105"/>
      <c r="T280" s="105"/>
      <c r="U280" s="105"/>
      <c r="V280" s="105"/>
      <c r="W280" s="105"/>
      <c r="X280" s="105"/>
      <c r="Y280" s="105"/>
      <c r="Z280" s="105"/>
      <c r="AA280" s="105"/>
      <c r="AB280" s="105"/>
      <c r="AC280" s="105"/>
      <c r="AD280" s="105"/>
      <c r="AE280" s="105"/>
      <c r="AF280" s="105"/>
      <c r="AG280" s="105"/>
      <c r="AH280" s="105"/>
      <c r="AI280" s="105"/>
      <c r="AJ280" s="105"/>
      <c r="AK280" s="105"/>
      <c r="AL280" s="105"/>
      <c r="AM280" s="105"/>
      <c r="AN280" s="105"/>
      <c r="AO280" s="105"/>
      <c r="AP280" s="105"/>
      <c r="AQ280" s="105"/>
      <c r="AR280" s="105"/>
      <c r="AS280" s="105"/>
      <c r="AT280" s="70"/>
    </row>
    <row r="281" spans="17:46" x14ac:dyDescent="0.25">
      <c r="Q281" s="105"/>
      <c r="R281" s="105"/>
      <c r="S281" s="105"/>
      <c r="T281" s="105"/>
      <c r="U281" s="105"/>
      <c r="V281" s="105"/>
      <c r="W281" s="105"/>
      <c r="X281" s="105"/>
      <c r="Y281" s="105"/>
      <c r="Z281" s="105"/>
      <c r="AA281" s="105"/>
      <c r="AB281" s="105"/>
      <c r="AC281" s="105"/>
      <c r="AD281" s="105"/>
      <c r="AE281" s="105"/>
      <c r="AF281" s="105"/>
      <c r="AG281" s="105"/>
      <c r="AH281" s="105"/>
      <c r="AI281" s="105"/>
      <c r="AJ281" s="105"/>
      <c r="AK281" s="105"/>
      <c r="AL281" s="105"/>
      <c r="AM281" s="105"/>
      <c r="AN281" s="105"/>
      <c r="AO281" s="105"/>
      <c r="AP281" s="105"/>
      <c r="AQ281" s="105"/>
      <c r="AR281" s="105"/>
      <c r="AS281" s="105"/>
      <c r="AT281" s="70"/>
    </row>
    <row r="282" spans="17:46" x14ac:dyDescent="0.25">
      <c r="Q282" s="105"/>
      <c r="R282" s="105"/>
      <c r="S282" s="105"/>
      <c r="T282" s="105"/>
      <c r="U282" s="105"/>
      <c r="V282" s="105"/>
      <c r="W282" s="105"/>
      <c r="X282" s="105"/>
      <c r="Y282" s="105"/>
      <c r="Z282" s="105"/>
      <c r="AA282" s="105"/>
      <c r="AB282" s="105"/>
      <c r="AC282" s="105"/>
      <c r="AD282" s="105"/>
      <c r="AE282" s="105"/>
      <c r="AF282" s="105"/>
      <c r="AG282" s="105"/>
      <c r="AH282" s="105"/>
      <c r="AI282" s="105"/>
      <c r="AJ282" s="105"/>
      <c r="AK282" s="105"/>
      <c r="AL282" s="105"/>
      <c r="AM282" s="105"/>
      <c r="AN282" s="105"/>
      <c r="AO282" s="105"/>
      <c r="AP282" s="105"/>
      <c r="AQ282" s="105"/>
      <c r="AR282" s="105"/>
      <c r="AS282" s="105"/>
      <c r="AT282" s="70"/>
    </row>
    <row r="283" spans="17:46" x14ac:dyDescent="0.25">
      <c r="Q283" s="105"/>
      <c r="R283" s="105"/>
      <c r="S283" s="105"/>
      <c r="T283" s="105"/>
      <c r="U283" s="105"/>
      <c r="V283" s="105"/>
      <c r="W283" s="105"/>
      <c r="X283" s="105"/>
      <c r="Y283" s="105"/>
      <c r="Z283" s="105"/>
      <c r="AA283" s="105"/>
      <c r="AB283" s="105"/>
      <c r="AC283" s="105"/>
      <c r="AD283" s="105"/>
      <c r="AE283" s="105"/>
      <c r="AF283" s="105"/>
      <c r="AG283" s="105"/>
      <c r="AH283" s="105"/>
      <c r="AI283" s="105"/>
      <c r="AJ283" s="105"/>
      <c r="AK283" s="105"/>
      <c r="AL283" s="105"/>
      <c r="AM283" s="105"/>
      <c r="AN283" s="105"/>
      <c r="AO283" s="105"/>
      <c r="AP283" s="105"/>
      <c r="AQ283" s="105"/>
      <c r="AR283" s="105"/>
      <c r="AS283" s="105"/>
      <c r="AT283" s="70"/>
    </row>
    <row r="284" spans="17:46" x14ac:dyDescent="0.25">
      <c r="Q284" s="105"/>
      <c r="R284" s="105"/>
      <c r="S284" s="105"/>
      <c r="T284" s="105"/>
      <c r="U284" s="105"/>
      <c r="V284" s="105"/>
      <c r="W284" s="105"/>
      <c r="X284" s="105"/>
      <c r="Y284" s="105"/>
      <c r="Z284" s="105"/>
      <c r="AA284" s="105"/>
      <c r="AB284" s="105"/>
      <c r="AC284" s="105"/>
      <c r="AD284" s="105"/>
      <c r="AE284" s="105"/>
      <c r="AF284" s="105"/>
      <c r="AG284" s="105"/>
      <c r="AH284" s="105"/>
      <c r="AI284" s="105"/>
      <c r="AJ284" s="105"/>
      <c r="AK284" s="105"/>
      <c r="AL284" s="105"/>
      <c r="AM284" s="105"/>
      <c r="AN284" s="105"/>
      <c r="AO284" s="105"/>
      <c r="AP284" s="105"/>
      <c r="AQ284" s="105"/>
      <c r="AR284" s="105"/>
      <c r="AS284" s="105"/>
      <c r="AT284" s="70"/>
    </row>
    <row r="285" spans="17:46" x14ac:dyDescent="0.25">
      <c r="Q285" s="105"/>
      <c r="R285" s="105"/>
      <c r="S285" s="105"/>
      <c r="T285" s="105"/>
      <c r="U285" s="105"/>
      <c r="V285" s="105"/>
      <c r="W285" s="105"/>
      <c r="X285" s="105"/>
      <c r="Y285" s="105"/>
      <c r="Z285" s="105"/>
      <c r="AA285" s="105"/>
      <c r="AB285" s="105"/>
      <c r="AC285" s="105"/>
      <c r="AD285" s="105"/>
      <c r="AE285" s="105"/>
      <c r="AF285" s="105"/>
      <c r="AG285" s="105"/>
      <c r="AH285" s="105"/>
      <c r="AI285" s="105"/>
      <c r="AJ285" s="105"/>
      <c r="AK285" s="105"/>
      <c r="AL285" s="105"/>
      <c r="AM285" s="105"/>
      <c r="AN285" s="105"/>
      <c r="AO285" s="105"/>
      <c r="AP285" s="105"/>
      <c r="AQ285" s="105"/>
      <c r="AR285" s="105"/>
      <c r="AS285" s="105"/>
      <c r="AT285" s="70"/>
    </row>
    <row r="286" spans="17:46" x14ac:dyDescent="0.25">
      <c r="Q286" s="105"/>
      <c r="R286" s="105"/>
      <c r="S286" s="105"/>
      <c r="T286" s="105"/>
      <c r="U286" s="105"/>
      <c r="V286" s="105"/>
      <c r="W286" s="105"/>
      <c r="X286" s="105"/>
      <c r="Y286" s="105"/>
      <c r="Z286" s="105"/>
      <c r="AA286" s="105"/>
      <c r="AB286" s="105"/>
      <c r="AC286" s="105"/>
      <c r="AD286" s="105"/>
      <c r="AE286" s="105"/>
      <c r="AF286" s="105"/>
      <c r="AG286" s="105"/>
      <c r="AH286" s="105"/>
      <c r="AI286" s="105"/>
      <c r="AJ286" s="105"/>
      <c r="AK286" s="105"/>
      <c r="AL286" s="105"/>
      <c r="AM286" s="105"/>
      <c r="AN286" s="105"/>
      <c r="AO286" s="105"/>
      <c r="AP286" s="105"/>
      <c r="AQ286" s="105"/>
      <c r="AR286" s="105"/>
      <c r="AS286" s="105"/>
      <c r="AT286" s="70"/>
    </row>
    <row r="287" spans="17:46" x14ac:dyDescent="0.25">
      <c r="Q287" s="105"/>
      <c r="R287" s="105"/>
      <c r="S287" s="105"/>
      <c r="T287" s="105"/>
      <c r="U287" s="105"/>
      <c r="V287" s="105"/>
      <c r="W287" s="105"/>
      <c r="X287" s="105"/>
      <c r="Y287" s="105"/>
      <c r="Z287" s="105"/>
      <c r="AA287" s="105"/>
      <c r="AB287" s="105"/>
      <c r="AC287" s="105"/>
      <c r="AD287" s="105"/>
      <c r="AE287" s="105"/>
      <c r="AF287" s="105"/>
      <c r="AG287" s="105"/>
      <c r="AH287" s="105"/>
      <c r="AI287" s="105"/>
      <c r="AJ287" s="105"/>
      <c r="AK287" s="105"/>
      <c r="AL287" s="105"/>
      <c r="AM287" s="105"/>
      <c r="AN287" s="105"/>
      <c r="AO287" s="105"/>
      <c r="AP287" s="105"/>
      <c r="AQ287" s="105"/>
      <c r="AR287" s="105"/>
      <c r="AS287" s="105"/>
      <c r="AT287" s="70"/>
    </row>
    <row r="288" spans="17:46" x14ac:dyDescent="0.25">
      <c r="Q288" s="105"/>
      <c r="R288" s="105"/>
      <c r="S288" s="105"/>
      <c r="T288" s="105"/>
      <c r="U288" s="105"/>
      <c r="V288" s="105"/>
      <c r="W288" s="105"/>
      <c r="X288" s="105"/>
      <c r="Y288" s="105"/>
      <c r="Z288" s="105"/>
      <c r="AA288" s="105"/>
      <c r="AB288" s="105"/>
      <c r="AC288" s="105"/>
      <c r="AD288" s="105"/>
      <c r="AE288" s="105"/>
      <c r="AF288" s="105"/>
      <c r="AG288" s="105"/>
      <c r="AH288" s="105"/>
      <c r="AI288" s="105"/>
      <c r="AJ288" s="105"/>
      <c r="AK288" s="105"/>
      <c r="AL288" s="105"/>
      <c r="AM288" s="105"/>
      <c r="AN288" s="105"/>
      <c r="AO288" s="105"/>
      <c r="AP288" s="105"/>
      <c r="AQ288" s="105"/>
      <c r="AR288" s="105"/>
      <c r="AS288" s="105"/>
      <c r="AT288" s="70"/>
    </row>
    <row r="289" spans="17:46" x14ac:dyDescent="0.25">
      <c r="Q289" s="105"/>
      <c r="R289" s="105"/>
      <c r="S289" s="105"/>
      <c r="T289" s="105"/>
      <c r="U289" s="105"/>
      <c r="V289" s="105"/>
      <c r="W289" s="105"/>
      <c r="X289" s="105"/>
      <c r="Y289" s="105"/>
      <c r="Z289" s="105"/>
      <c r="AA289" s="105"/>
      <c r="AB289" s="105"/>
      <c r="AC289" s="105"/>
      <c r="AD289" s="105"/>
      <c r="AE289" s="105"/>
      <c r="AF289" s="105"/>
      <c r="AG289" s="105"/>
      <c r="AH289" s="105"/>
      <c r="AI289" s="105"/>
      <c r="AJ289" s="105"/>
      <c r="AK289" s="105"/>
      <c r="AL289" s="105"/>
      <c r="AM289" s="105"/>
      <c r="AN289" s="105"/>
      <c r="AO289" s="105"/>
      <c r="AP289" s="105"/>
      <c r="AQ289" s="105"/>
      <c r="AR289" s="105"/>
      <c r="AS289" s="105"/>
      <c r="AT289" s="70"/>
    </row>
    <row r="290" spans="17:46" x14ac:dyDescent="0.25">
      <c r="Q290" s="105"/>
      <c r="R290" s="105"/>
      <c r="S290" s="105"/>
      <c r="T290" s="105"/>
      <c r="U290" s="105"/>
      <c r="V290" s="105"/>
      <c r="W290" s="105"/>
      <c r="X290" s="105"/>
      <c r="Y290" s="105"/>
      <c r="Z290" s="105"/>
      <c r="AA290" s="105"/>
      <c r="AB290" s="105"/>
      <c r="AC290" s="105"/>
      <c r="AD290" s="105"/>
      <c r="AE290" s="105"/>
      <c r="AF290" s="105"/>
      <c r="AG290" s="105"/>
      <c r="AH290" s="105"/>
      <c r="AI290" s="105"/>
      <c r="AJ290" s="105"/>
      <c r="AK290" s="105"/>
      <c r="AL290" s="105"/>
      <c r="AM290" s="105"/>
      <c r="AN290" s="105"/>
      <c r="AO290" s="105"/>
      <c r="AP290" s="105"/>
      <c r="AQ290" s="105"/>
      <c r="AR290" s="105"/>
      <c r="AS290" s="105"/>
      <c r="AT290" s="70"/>
    </row>
    <row r="291" spans="17:46" x14ac:dyDescent="0.25">
      <c r="Q291" s="105"/>
      <c r="R291" s="105"/>
      <c r="S291" s="105"/>
      <c r="T291" s="105"/>
      <c r="U291" s="105"/>
      <c r="V291" s="105"/>
      <c r="W291" s="105"/>
      <c r="X291" s="105"/>
      <c r="Y291" s="105"/>
      <c r="Z291" s="105"/>
      <c r="AA291" s="105"/>
      <c r="AB291" s="105"/>
      <c r="AC291" s="105"/>
      <c r="AD291" s="105"/>
      <c r="AE291" s="105"/>
      <c r="AF291" s="105"/>
      <c r="AG291" s="105"/>
      <c r="AH291" s="105"/>
      <c r="AI291" s="105"/>
      <c r="AJ291" s="105"/>
      <c r="AK291" s="105"/>
      <c r="AL291" s="105"/>
      <c r="AM291" s="105"/>
      <c r="AN291" s="105"/>
      <c r="AO291" s="105"/>
      <c r="AP291" s="105"/>
      <c r="AQ291" s="105"/>
      <c r="AR291" s="105"/>
      <c r="AS291" s="105"/>
      <c r="AT291" s="70"/>
    </row>
    <row r="292" spans="17:46" x14ac:dyDescent="0.25">
      <c r="Q292" s="105"/>
      <c r="R292" s="105"/>
      <c r="S292" s="105"/>
      <c r="T292" s="105"/>
      <c r="U292" s="105"/>
      <c r="V292" s="105"/>
      <c r="W292" s="105"/>
      <c r="X292" s="105"/>
      <c r="Y292" s="105"/>
      <c r="Z292" s="105"/>
      <c r="AA292" s="105"/>
      <c r="AB292" s="105"/>
      <c r="AC292" s="105"/>
      <c r="AD292" s="105"/>
      <c r="AE292" s="105"/>
      <c r="AF292" s="105"/>
      <c r="AG292" s="105"/>
      <c r="AH292" s="105"/>
      <c r="AI292" s="105"/>
      <c r="AJ292" s="105"/>
      <c r="AK292" s="105"/>
      <c r="AL292" s="105"/>
      <c r="AM292" s="105"/>
      <c r="AN292" s="105"/>
      <c r="AO292" s="105"/>
      <c r="AP292" s="105"/>
      <c r="AQ292" s="105"/>
      <c r="AR292" s="105"/>
      <c r="AS292" s="105"/>
      <c r="AT292" s="70"/>
    </row>
    <row r="293" spans="17:46" x14ac:dyDescent="0.25">
      <c r="Q293" s="105"/>
      <c r="R293" s="105"/>
      <c r="S293" s="105"/>
      <c r="T293" s="105"/>
      <c r="U293" s="105"/>
      <c r="V293" s="105"/>
      <c r="W293" s="105"/>
      <c r="X293" s="105"/>
      <c r="Y293" s="105"/>
      <c r="Z293" s="105"/>
      <c r="AA293" s="105"/>
      <c r="AB293" s="105"/>
      <c r="AC293" s="105"/>
      <c r="AD293" s="105"/>
      <c r="AE293" s="105"/>
      <c r="AF293" s="105"/>
      <c r="AG293" s="105"/>
      <c r="AH293" s="105"/>
      <c r="AI293" s="105"/>
      <c r="AJ293" s="105"/>
      <c r="AK293" s="105"/>
      <c r="AL293" s="105"/>
      <c r="AM293" s="105"/>
      <c r="AN293" s="105"/>
      <c r="AO293" s="105"/>
      <c r="AP293" s="105"/>
      <c r="AQ293" s="105"/>
      <c r="AR293" s="105"/>
      <c r="AS293" s="105"/>
      <c r="AT293" s="70"/>
    </row>
    <row r="294" spans="17:46" x14ac:dyDescent="0.25">
      <c r="Q294" s="105"/>
      <c r="R294" s="105"/>
      <c r="S294" s="105"/>
      <c r="T294" s="105"/>
      <c r="U294" s="105"/>
      <c r="V294" s="105"/>
      <c r="W294" s="105"/>
      <c r="X294" s="105"/>
      <c r="Y294" s="105"/>
      <c r="Z294" s="105"/>
      <c r="AA294" s="105"/>
      <c r="AB294" s="105"/>
      <c r="AC294" s="105"/>
      <c r="AD294" s="105"/>
      <c r="AE294" s="105"/>
      <c r="AF294" s="105"/>
      <c r="AG294" s="105"/>
      <c r="AH294" s="105"/>
      <c r="AI294" s="105"/>
      <c r="AJ294" s="105"/>
      <c r="AK294" s="105"/>
      <c r="AL294" s="105"/>
      <c r="AM294" s="105"/>
      <c r="AN294" s="105"/>
      <c r="AO294" s="105"/>
      <c r="AP294" s="105"/>
      <c r="AQ294" s="105"/>
      <c r="AR294" s="105"/>
      <c r="AS294" s="105"/>
      <c r="AT294" s="70"/>
    </row>
  </sheetData>
  <sheetProtection algorithmName="SHA-512" hashValue="XVw1OwDvG4cn40WrOv5LvKJOGzKNuLKnEgCyhacXi5yOpsts02VHD4N158cmeood0v6Kr9Y2K3CMNXefRXUVyw==" saltValue="1maEYfYhAtqgxFPrVQdJ1Q==" spinCount="100000" sheet="1" objects="1" scenarios="1"/>
  <mergeCells count="1">
    <mergeCell ref="A1:O3"/>
  </mergeCells>
  <conditionalFormatting sqref="K11:L11 P37:AT37 M37:N37 P104:AT104 M104:N104 P170:AT170 M170:N170 P235:AT235 M235:N235">
    <cfRule type="cellIs" dxfId="9" priority="19" operator="greaterThan">
      <formula>0</formula>
    </cfRule>
  </conditionalFormatting>
  <conditionalFormatting sqref="K12:L12 P38:AT38 M38:N38 P105:AT105 M105:N105 P171:AT171 M171:N171 P236:AT236 M236:N236">
    <cfRule type="cellIs" dxfId="8" priority="18" operator="greaterThan">
      <formula>0</formula>
    </cfRule>
  </conditionalFormatting>
  <conditionalFormatting sqref="K72:L72">
    <cfRule type="cellIs" dxfId="7" priority="15" operator="greaterThan">
      <formula>0</formula>
    </cfRule>
  </conditionalFormatting>
  <conditionalFormatting sqref="K73:L73">
    <cfRule type="cellIs" dxfId="6" priority="14" operator="greaterThan">
      <formula>0</formula>
    </cfRule>
  </conditionalFormatting>
  <conditionalFormatting sqref="K138:L138">
    <cfRule type="cellIs" dxfId="5" priority="11" operator="greaterThan">
      <formula>0</formula>
    </cfRule>
  </conditionalFormatting>
  <conditionalFormatting sqref="K139:L139">
    <cfRule type="cellIs" dxfId="4" priority="10" operator="greaterThan">
      <formula>0</formula>
    </cfRule>
  </conditionalFormatting>
  <conditionalFormatting sqref="K204:L204">
    <cfRule type="cellIs" dxfId="3" priority="7" operator="greaterThan">
      <formula>0</formula>
    </cfRule>
  </conditionalFormatting>
  <conditionalFormatting sqref="K205:L205">
    <cfRule type="cellIs" dxfId="2" priority="6" operator="greaterThan">
      <formula>0</formula>
    </cfRule>
  </conditionalFormatting>
  <conditionalFormatting sqref="J269:K269">
    <cfRule type="cellIs" dxfId="1" priority="3" operator="greaterThan">
      <formula>0</formula>
    </cfRule>
  </conditionalFormatting>
  <conditionalFormatting sqref="J270:K270">
    <cfRule type="cellIs" dxfId="0" priority="2" operator="greaterThan">
      <formula>0</formula>
    </cfRule>
  </conditionalFormatting>
  <pageMargins left="0.7" right="0.7" top="0.75" bottom="0.75" header="0.3" footer="0.3"/>
  <pageSetup paperSize="9" orientation="landscape" r:id="rId1"/>
  <headerFooter>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6"/>
  <sheetViews>
    <sheetView showGridLines="0" topLeftCell="A4" workbookViewId="0">
      <selection activeCell="A14" sqref="A14"/>
    </sheetView>
  </sheetViews>
  <sheetFormatPr defaultRowHeight="15" x14ac:dyDescent="0.25"/>
  <cols>
    <col min="1" max="1" width="165.42578125" customWidth="1"/>
    <col min="2" max="2" width="3.140625" customWidth="1"/>
    <col min="3" max="3" width="31.42578125" customWidth="1"/>
  </cols>
  <sheetData>
    <row r="1" spans="1:3" ht="43.5" customHeight="1" x14ac:dyDescent="0.25">
      <c r="A1" s="78" t="s">
        <v>207</v>
      </c>
      <c r="C1" s="95"/>
    </row>
    <row r="2" spans="1:3" ht="45" x14ac:dyDescent="0.25">
      <c r="A2" s="2" t="s">
        <v>129</v>
      </c>
      <c r="C2" s="120" t="s">
        <v>171</v>
      </c>
    </row>
    <row r="3" spans="1:3" ht="150" x14ac:dyDescent="0.25">
      <c r="A3" s="2" t="s">
        <v>237</v>
      </c>
      <c r="C3" s="120" t="s">
        <v>171</v>
      </c>
    </row>
    <row r="4" spans="1:3" ht="67.5" customHeight="1" x14ac:dyDescent="0.25">
      <c r="A4" s="2" t="s">
        <v>238</v>
      </c>
      <c r="C4" s="120" t="s">
        <v>171</v>
      </c>
    </row>
    <row r="5" spans="1:3" ht="75" x14ac:dyDescent="0.25">
      <c r="A5" s="2" t="s">
        <v>239</v>
      </c>
      <c r="C5" s="120" t="s">
        <v>171</v>
      </c>
    </row>
    <row r="6" spans="1:3" ht="165" x14ac:dyDescent="0.25">
      <c r="A6" s="2" t="s">
        <v>240</v>
      </c>
      <c r="C6" s="120" t="s">
        <v>171</v>
      </c>
    </row>
  </sheetData>
  <sheetProtection algorithmName="SHA-512" hashValue="jV6n7YoyvgB4gtqaBuOj6WqAQeZ37OBTu84dvW9TuNy+1j2rQOybDTXXb7Nc5pKdZwZq9am78+oWAcGB8OdsSA==" saltValue="suLuuLkzXMYt+1hwc3/NZQ==" spinCount="100000" sheet="1" objects="1" scenarios="1"/>
  <hyperlinks>
    <hyperlink ref="C3" location="'algemene risicobeoordeling'!B10" display="'algemene risicobeoordeling'!B10"/>
    <hyperlink ref="C2" location="'algemene risicobeoordeling'!B6" display="'algemene risicobeoordeling'!B6"/>
    <hyperlink ref="C4" location="'algemene risicobeoordeling'!B12" display="'algemene risicobeoordeling'!B12"/>
    <hyperlink ref="C5" location="'algemene risicobeoordeling'!B15" display="'algemene risicobeoordeling'!B15"/>
    <hyperlink ref="C6" location="'algemene risicobeoordeling'!B17" display="'algemene risicobeoordeling'!B17"/>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11c17fca-a23a-4398-add8-c29df0da4a2e">
      <Terms xmlns="http://schemas.microsoft.com/office/infopath/2007/PartnerControls"/>
    </TaxKeywordTaxHTField>
    <Initialen_x0020_FSMA xmlns="50a7af36-47f6-4c90-b0b5-5469747b7d92" xsi:nil="true"/>
    <Dataclassification xmlns="50a7af36-47f6-4c90-b0b5-5469747b7d92">Internal</Dataclassification>
    <ContentType0 xmlns="50a7af36-47f6-4c90-b0b5-5469747b7d92">General</ContentType0>
    <Status xmlns="50a7af36-47f6-4c90-b0b5-5469747b7d92">Draft</Status>
    <TaxCatchAll xmlns="11c17fca-a23a-4398-add8-c29df0da4a2e"/>
    <Language xmlns="50a7af36-47f6-4c90-b0b5-5469747b7d92">FR</Language>
    <Statuut xmlns="50a7af36-47f6-4c90-b0b5-5469747b7d92">
      <Value>IN</Value>
      <Value>INAS</Value>
    </Statuu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EF8A8FE98DBEE40A4A499FF2F19C2DB" ma:contentTypeVersion="25" ma:contentTypeDescription="Create a new document." ma:contentTypeScope="" ma:versionID="fc2743a649d8334583fa4aaf59b04efa">
  <xsd:schema xmlns:xsd="http://www.w3.org/2001/XMLSchema" xmlns:xs="http://www.w3.org/2001/XMLSchema" xmlns:p="http://schemas.microsoft.com/office/2006/metadata/properties" xmlns:ns2="11c17fca-a23a-4398-add8-c29df0da4a2e" xmlns:ns3="50a7af36-47f6-4c90-b0b5-5469747b7d92" targetNamespace="http://schemas.microsoft.com/office/2006/metadata/properties" ma:root="true" ma:fieldsID="de4b53ab12dabafe35967ce85c2276ac" ns2:_="" ns3:_="">
    <xsd:import namespace="11c17fca-a23a-4398-add8-c29df0da4a2e"/>
    <xsd:import namespace="50a7af36-47f6-4c90-b0b5-5469747b7d92"/>
    <xsd:element name="properties">
      <xsd:complexType>
        <xsd:sequence>
          <xsd:element name="documentManagement">
            <xsd:complexType>
              <xsd:all>
                <xsd:element ref="ns2:TaxKeywordTaxHTField" minOccurs="0"/>
                <xsd:element ref="ns2:TaxCatchAll" minOccurs="0"/>
                <xsd:element ref="ns3:Statuut" minOccurs="0"/>
                <xsd:element ref="ns3:Initialen_x0020_FSMA" minOccurs="0"/>
                <xsd:element ref="ns3:ContentType0" minOccurs="0"/>
                <xsd:element ref="ns3:Dataclassification" minOccurs="0"/>
                <xsd:element ref="ns3:Status" minOccurs="0"/>
                <xsd:element ref="ns3:Langu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c17fca-a23a-4398-add8-c29df0da4a2e"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733e9705-8999-4689-82cc-e4b589d7ceac"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de1a0e75-34da-4b6c-b000-2c01a89e23f0}" ma:internalName="TaxCatchAll" ma:showField="CatchAllData" ma:web="11c17fca-a23a-4398-add8-c29df0da4a2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0a7af36-47f6-4c90-b0b5-5469747b7d92" elementFormDefault="qualified">
    <xsd:import namespace="http://schemas.microsoft.com/office/2006/documentManagement/types"/>
    <xsd:import namespace="http://schemas.microsoft.com/office/infopath/2007/PartnerControls"/>
    <xsd:element name="Statuut" ma:index="11" nillable="true" ma:displayName="Statuut" ma:default="Alle" ma:internalName="Statuut">
      <xsd:complexType>
        <xsd:complexContent>
          <xsd:extension base="dms:MultiChoice">
            <xsd:sequence>
              <xsd:element name="Value" maxOccurs="unbounded" minOccurs="0" nillable="true">
                <xsd:simpleType>
                  <xsd:restriction base="dms:Choice">
                    <xsd:enumeration value="Alle"/>
                    <xsd:enumeration value="LE"/>
                    <xsd:enumeration value="IN"/>
                    <xsd:enumeration value="LEMO"/>
                    <xsd:enumeration value="LECO"/>
                    <xsd:enumeration value="INCO"/>
                    <xsd:enumeration value="INMO"/>
                    <xsd:enumeration value="INBA"/>
                    <xsd:enumeration value="INAS"/>
                    <xsd:enumeration value="INRA"/>
                  </xsd:restriction>
                </xsd:simpleType>
              </xsd:element>
            </xsd:sequence>
          </xsd:extension>
        </xsd:complexContent>
      </xsd:complexType>
    </xsd:element>
    <xsd:element name="Initialen_x0020_FSMA" ma:index="12" nillable="true" ma:displayName="Initialen FSMA" ma:internalName="Initialen_x0020_FSMA">
      <xsd:simpleType>
        <xsd:restriction base="dms:Text">
          <xsd:maxLength value="10"/>
        </xsd:restriction>
      </xsd:simpleType>
    </xsd:element>
    <xsd:element name="ContentType0" ma:index="13" nillable="true" ma:displayName="ContentType" ma:default="General" ma:format="Dropdown" ma:internalName="ContentType0" ma:readOnly="false">
      <xsd:simpleType>
        <xsd:union memberTypes="dms:Text">
          <xsd:simpleType>
            <xsd:restriction base="dms:Choice">
              <xsd:enumeration value="General"/>
              <xsd:enumeration value="Memo CDC"/>
              <xsd:enumeration value="Communication Out"/>
              <xsd:enumeration value="Annexe"/>
              <xsd:enumeration value="Legislation"/>
              <xsd:enumeration value="Template"/>
            </xsd:restriction>
          </xsd:simpleType>
        </xsd:union>
      </xsd:simpleType>
    </xsd:element>
    <xsd:element name="Dataclassification" ma:index="14" nillable="true" ma:displayName="Dataclassification" ma:default="Internal" ma:format="Dropdown" ma:internalName="Dataclassification">
      <xsd:simpleType>
        <xsd:restriction base="dms:Choice">
          <xsd:enumeration value="Public"/>
          <xsd:enumeration value="Internal"/>
        </xsd:restriction>
      </xsd:simpleType>
    </xsd:element>
    <xsd:element name="Status" ma:index="15" nillable="true" ma:displayName="Status" ma:default="TBD" ma:format="Dropdown" ma:internalName="Status">
      <xsd:simpleType>
        <xsd:restriction base="dms:Choice">
          <xsd:enumeration value="Draft"/>
          <xsd:enumeration value="Final"/>
          <xsd:enumeration value="To be archived"/>
          <xsd:enumeration value="TBD"/>
        </xsd:restriction>
      </xsd:simpleType>
    </xsd:element>
    <xsd:element name="Language" ma:index="16" nillable="true" ma:displayName="Language" ma:default="NL" ma:format="Dropdown" ma:internalName="Language">
      <xsd:simpleType>
        <xsd:restriction base="dms:Choice">
          <xsd:enumeration value="NL"/>
          <xsd:enumeration value="FR"/>
          <xsd:enumeration value="E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7"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BDB1EC-EB6B-45A6-BEC3-40148CCE6E0C}">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50a7af36-47f6-4c90-b0b5-5469747b7d92"/>
    <ds:schemaRef ds:uri="http://purl.org/dc/elements/1.1/"/>
    <ds:schemaRef ds:uri="11c17fca-a23a-4398-add8-c29df0da4a2e"/>
    <ds:schemaRef ds:uri="http://www.w3.org/XML/1998/namespace"/>
    <ds:schemaRef ds:uri="http://purl.org/dc/dcmitype/"/>
  </ds:schemaRefs>
</ds:datastoreItem>
</file>

<file path=customXml/itemProps2.xml><?xml version="1.0" encoding="utf-8"?>
<ds:datastoreItem xmlns:ds="http://schemas.openxmlformats.org/officeDocument/2006/customXml" ds:itemID="{61491B15-AF0F-4C15-A775-02547BF67E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c17fca-a23a-4398-add8-c29df0da4a2e"/>
    <ds:schemaRef ds:uri="50a7af36-47f6-4c90-b0b5-5469747b7d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2F5FF2-37DE-45D0-93BF-5D1EDECB01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Facteurs de risque</vt:lpstr>
      <vt:lpstr>algemene risicobeoordeling</vt:lpstr>
      <vt:lpstr>Sheet1</vt:lpstr>
      <vt:lpstr>Dashboard</vt:lpstr>
      <vt:lpstr>Begrippenlijst</vt:lpstr>
      <vt:lpstr>Dashboard!Print_Area</vt:lpstr>
    </vt:vector>
  </TitlesOfParts>
  <Company>FSMA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Facteurs de risques</dc:title>
  <dc:creator>Joseph, Sandrine</dc:creator>
  <cp:keywords/>
  <cp:lastModifiedBy>Thiebaut, Nathalie</cp:lastModifiedBy>
  <cp:lastPrinted>2018-05-18T12:47:01Z</cp:lastPrinted>
  <dcterms:created xsi:type="dcterms:W3CDTF">2018-04-12T05:54:16Z</dcterms:created>
  <dcterms:modified xsi:type="dcterms:W3CDTF">2025-03-27T13:12:32Z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0x0101005EF8A8FE98DBEE40A4A499FF2F19C2DB</vt:lpwstr>
  </property>
  <property fmtid="{D5CDD505-2E9C-101B-9397-08002B2CF9AE}" pid="3" name="TaxKeyword">
    <vt:lpwstr/>
  </property>
  <property fmtid="{D5CDD505-2E9C-101B-9397-08002B2CF9AE}" pid="4" name="_AdHocReviewCycleID">
    <vt:i4>1870283922</vt:i4>
  </property>
  <property fmtid="{D5CDD505-2E9C-101B-9397-08002B2CF9AE}" pid="5" name="_NewReviewCycle">
    <vt:lpwstr/>
  </property>
  <property fmtid="{D5CDD505-2E9C-101B-9397-08002B2CF9AE}" pid="6" name="_EmailSubject">
    <vt:lpwstr>Guide pratique FSMA_2018_07 du 22/05/2018 -  Guide pratique pour l’évaluation globale des risques</vt:lpwstr>
  </property>
  <property fmtid="{D5CDD505-2E9C-101B-9397-08002B2CF9AE}" pid="7" name="_AuthorEmail">
    <vt:lpwstr>Nathalie.Thiebaut@fsma.be</vt:lpwstr>
  </property>
  <property fmtid="{D5CDD505-2E9C-101B-9397-08002B2CF9AE}" pid="8" name="_AuthorEmailDisplayName">
    <vt:lpwstr>Thiebaut, Nathalie</vt:lpwstr>
  </property>
  <property fmtid="{D5CDD505-2E9C-101B-9397-08002B2CF9AE}" pid="9" name="_PreviousAdHocReviewCycleID">
    <vt:i4>1432635619</vt:i4>
  </property>
</Properties>
</file>