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<sst xmlns="http://schemas.openxmlformats.org/spreadsheetml/2006/main" count="10" uniqueCount="10">
  <si>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Historical</t>
  </si>
  <si>
    <t>Projections</t>
  </si>
  <si>
    <t>Product Sales</t>
  </si>
  <si>
    <t>Service Sales</t>
  </si>
  <si>
    <t>Total Sales</t>
  </si>
  <si>
    <t>Cost of Goods Sold</t>
  </si>
  <si>
    <t>Marketing</t>
  </si>
  <si>
    <t>Staff salaries</t>
  </si>
  <si>
    <t>Total Operating Expenses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</si>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</sst>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6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2" fillId="2" fontId="1" numFmtId="164" xfId="0" applyAlignment="1" applyBorder="1" applyFont="1" applyNumberFormat="1">
      <alignment readingOrder="0"/>
    </xf>
    <xf borderId="3" fillId="3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2" fontId="1" numFmtId="165" xfId="0" applyAlignment="1" applyBorder="1" applyFont="1" applyNumberFormat="1">
      <alignment readingOrder="0"/>
    </xf>
    <xf borderId="0" fillId="3" fontId="1" numFmtId="165" xfId="0" applyFont="1" applyNumberFormat="1"/>
    <xf borderId="4" fillId="0" fontId="1" numFmtId="0" xfId="0" applyAlignment="1" applyBorder="1" applyFont="1">
      <alignment readingOrder="0"/>
    </xf>
    <xf borderId="4" fillId="2" fontId="1" numFmtId="165" xfId="0" applyAlignment="1" applyBorder="1" applyFont="1" applyNumberFormat="1">
      <alignment readingOrder="0"/>
    </xf>
    <xf borderId="5" fillId="3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6.13"/>
  </cols>
  <sheetData>
    <row r="2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>
      <c r="B3" s="4">
        <v>45474.0</v>
      </c>
      <c r="C3" s="5">
        <v>45505.0</v>
      </c>
      <c r="D3" s="5">
        <v>45536.0</v>
      </c>
      <c r="E3" s="5">
        <v>45566.0</v>
      </c>
      <c r="F3" s="5">
        <v>45597.0</v>
      </c>
      <c r="G3" s="5">
        <v>45627.0</v>
      </c>
      <c r="H3" s="5">
        <v>45658.0</v>
      </c>
      <c r="I3" s="5">
        <v>45689.0</v>
      </c>
      <c r="J3" s="5">
        <v>45717.0</v>
      </c>
      <c r="K3" s="5">
        <v>45748.0</v>
      </c>
      <c r="L3" s="5">
        <v>45778.0</v>
      </c>
      <c r="M3" s="5">
        <v>45809.0</v>
      </c>
      <c r="N3" s="5">
        <v>45839.0</v>
      </c>
    </row>
    <row r="4">
      <c r="A4" s="6" t="s">
        <v>2</v>
      </c>
      <c r="B4" s="7">
        <v>80000.0</v>
      </c>
      <c r="C4" s="8">
        <f t="shared" ref="C4:N4" si="1">B4*(1+4%)</f>
        <v>83200</v>
      </c>
      <c r="D4" s="8">
        <f t="shared" si="1"/>
        <v>86528</v>
      </c>
      <c r="E4" s="8">
        <f t="shared" si="1"/>
        <v>89989.12</v>
      </c>
      <c r="F4" s="8">
        <f t="shared" si="1"/>
        <v>93588.6848</v>
      </c>
      <c r="G4" s="8">
        <f t="shared" si="1"/>
        <v>97332.23219</v>
      </c>
      <c r="H4" s="8">
        <f t="shared" si="1"/>
        <v>101225.5215</v>
      </c>
      <c r="I4" s="8">
        <f t="shared" si="1"/>
        <v>105274.5423</v>
      </c>
      <c r="J4" s="8">
        <f t="shared" si="1"/>
        <v>109485.524</v>
      </c>
      <c r="K4" s="8">
        <f t="shared" si="1"/>
        <v>113864.945</v>
      </c>
      <c r="L4" s="8">
        <f t="shared" si="1"/>
        <v>118419.5428</v>
      </c>
      <c r="M4" s="8">
        <f t="shared" si="1"/>
        <v>123156.3245</v>
      </c>
      <c r="N4" s="8">
        <f t="shared" si="1"/>
        <v>128082.5775</v>
      </c>
    </row>
    <row r="5">
      <c r="A5" s="6" t="s">
        <v>3</v>
      </c>
      <c r="B5" s="7">
        <v>20000.0</v>
      </c>
      <c r="C5" s="8">
        <f t="shared" ref="C5:N5" si="2">B5*(1+5%)</f>
        <v>21000</v>
      </c>
      <c r="D5" s="8">
        <f t="shared" si="2"/>
        <v>22050</v>
      </c>
      <c r="E5" s="8">
        <f t="shared" si="2"/>
        <v>23152.5</v>
      </c>
      <c r="F5" s="8">
        <f t="shared" si="2"/>
        <v>24310.125</v>
      </c>
      <c r="G5" s="8">
        <f t="shared" si="2"/>
        <v>25525.63125</v>
      </c>
      <c r="H5" s="8">
        <f t="shared" si="2"/>
        <v>26801.91281</v>
      </c>
      <c r="I5" s="8">
        <f t="shared" si="2"/>
        <v>28142.00845</v>
      </c>
      <c r="J5" s="8">
        <f t="shared" si="2"/>
        <v>29549.10888</v>
      </c>
      <c r="K5" s="8">
        <f t="shared" si="2"/>
        <v>31026.56432</v>
      </c>
      <c r="L5" s="8">
        <f t="shared" si="2"/>
        <v>32577.89254</v>
      </c>
      <c r="M5" s="8">
        <f t="shared" si="2"/>
        <v>34206.78716</v>
      </c>
      <c r="N5" s="8">
        <f t="shared" si="2"/>
        <v>35917.12652</v>
      </c>
    </row>
    <row r="6">
      <c r="A6" s="9" t="s">
        <v>4</v>
      </c>
      <c r="B6" s="10">
        <v>100000.0</v>
      </c>
      <c r="C6" s="11">
        <f t="shared" ref="C6:N6" si="3">C4+C5</f>
        <v>104200</v>
      </c>
      <c r="D6" s="11">
        <f t="shared" si="3"/>
        <v>108578</v>
      </c>
      <c r="E6" s="11">
        <f t="shared" si="3"/>
        <v>113141.62</v>
      </c>
      <c r="F6" s="11">
        <f t="shared" si="3"/>
        <v>117898.8098</v>
      </c>
      <c r="G6" s="11">
        <f t="shared" si="3"/>
        <v>122857.8634</v>
      </c>
      <c r="H6" s="11">
        <f t="shared" si="3"/>
        <v>128027.4343</v>
      </c>
      <c r="I6" s="11">
        <f t="shared" si="3"/>
        <v>133416.5508</v>
      </c>
      <c r="J6" s="11">
        <f t="shared" si="3"/>
        <v>139034.6329</v>
      </c>
      <c r="K6" s="11">
        <f t="shared" si="3"/>
        <v>144891.5093</v>
      </c>
      <c r="L6" s="11">
        <f t="shared" si="3"/>
        <v>150997.4353</v>
      </c>
      <c r="M6" s="11">
        <f t="shared" si="3"/>
        <v>157363.1117</v>
      </c>
      <c r="N6" s="11">
        <f t="shared" si="3"/>
        <v>163999.704</v>
      </c>
    </row>
    <row r="7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>
      <c r="A8" s="6" t="s">
        <v>5</v>
      </c>
      <c r="B8" s="7">
        <v>60000.0</v>
      </c>
      <c r="C8" s="8">
        <f t="shared" ref="C8:N8" si="4">75%*C4</f>
        <v>62400</v>
      </c>
      <c r="D8" s="8">
        <f t="shared" si="4"/>
        <v>64896</v>
      </c>
      <c r="E8" s="8">
        <f t="shared" si="4"/>
        <v>67491.84</v>
      </c>
      <c r="F8" s="8">
        <f t="shared" si="4"/>
        <v>70191.5136</v>
      </c>
      <c r="G8" s="8">
        <f t="shared" si="4"/>
        <v>72999.17414</v>
      </c>
      <c r="H8" s="8">
        <f t="shared" si="4"/>
        <v>75919.14111</v>
      </c>
      <c r="I8" s="8">
        <f t="shared" si="4"/>
        <v>78955.90675</v>
      </c>
      <c r="J8" s="8">
        <f t="shared" si="4"/>
        <v>82114.14302</v>
      </c>
      <c r="K8" s="8">
        <f t="shared" si="4"/>
        <v>85398.70875</v>
      </c>
      <c r="L8" s="8">
        <f t="shared" si="4"/>
        <v>88814.6571</v>
      </c>
      <c r="M8" s="8">
        <f t="shared" si="4"/>
        <v>92367.24338</v>
      </c>
      <c r="N8" s="8">
        <f t="shared" si="4"/>
        <v>96061.93311</v>
      </c>
    </row>
    <row r="9">
      <c r="A9" s="6" t="s">
        <v>6</v>
      </c>
      <c r="B9" s="7">
        <v>5000.0</v>
      </c>
      <c r="C9" s="8">
        <f t="shared" ref="C9:H9" si="5">$B$9</f>
        <v>5000</v>
      </c>
      <c r="D9" s="8">
        <f t="shared" si="5"/>
        <v>5000</v>
      </c>
      <c r="E9" s="8">
        <f t="shared" si="5"/>
        <v>5000</v>
      </c>
      <c r="F9" s="8">
        <f t="shared" si="5"/>
        <v>5000</v>
      </c>
      <c r="G9" s="8">
        <f t="shared" si="5"/>
        <v>5000</v>
      </c>
      <c r="H9" s="8">
        <f t="shared" si="5"/>
        <v>5000</v>
      </c>
      <c r="I9" s="8">
        <f t="shared" ref="I9:N9" si="6">2*$B$9</f>
        <v>10000</v>
      </c>
      <c r="J9" s="8">
        <f t="shared" si="6"/>
        <v>10000</v>
      </c>
      <c r="K9" s="8">
        <f t="shared" si="6"/>
        <v>10000</v>
      </c>
      <c r="L9" s="8">
        <f t="shared" si="6"/>
        <v>10000</v>
      </c>
      <c r="M9" s="8">
        <f t="shared" si="6"/>
        <v>10000</v>
      </c>
      <c r="N9" s="8">
        <f t="shared" si="6"/>
        <v>10000</v>
      </c>
    </row>
    <row r="10">
      <c r="A10" s="6" t="s">
        <v>7</v>
      </c>
      <c r="B10" s="7">
        <v>20000.0</v>
      </c>
      <c r="C10" s="8">
        <f t="shared" ref="C10:N10" si="7">20%*C6</f>
        <v>20840</v>
      </c>
      <c r="D10" s="8">
        <f t="shared" si="7"/>
        <v>21715.6</v>
      </c>
      <c r="E10" s="8">
        <f t="shared" si="7"/>
        <v>22628.324</v>
      </c>
      <c r="F10" s="8">
        <f t="shared" si="7"/>
        <v>23579.76196</v>
      </c>
      <c r="G10" s="8">
        <f t="shared" si="7"/>
        <v>24571.57269</v>
      </c>
      <c r="H10" s="8">
        <f t="shared" si="7"/>
        <v>25605.48686</v>
      </c>
      <c r="I10" s="8">
        <f t="shared" si="7"/>
        <v>26683.31016</v>
      </c>
      <c r="J10" s="8">
        <f t="shared" si="7"/>
        <v>27806.92658</v>
      </c>
      <c r="K10" s="8">
        <f t="shared" si="7"/>
        <v>28978.30186</v>
      </c>
      <c r="L10" s="8">
        <f t="shared" si="7"/>
        <v>30199.48707</v>
      </c>
      <c r="M10" s="8">
        <f t="shared" si="7"/>
        <v>31472.62233</v>
      </c>
      <c r="N10" s="8">
        <f t="shared" si="7"/>
        <v>32799.9408</v>
      </c>
    </row>
    <row r="11">
      <c r="A11" s="9" t="s">
        <v>8</v>
      </c>
      <c r="B11" s="10">
        <v>75000.0</v>
      </c>
      <c r="C11" s="11">
        <f t="shared" ref="C11:N11" si="8">SUM(C8:C10)</f>
        <v>88240</v>
      </c>
      <c r="D11" s="11">
        <f t="shared" si="8"/>
        <v>91611.6</v>
      </c>
      <c r="E11" s="11">
        <f t="shared" si="8"/>
        <v>95120.164</v>
      </c>
      <c r="F11" s="11">
        <f t="shared" si="8"/>
        <v>98771.27556</v>
      </c>
      <c r="G11" s="11">
        <f t="shared" si="8"/>
        <v>102570.7468</v>
      </c>
      <c r="H11" s="11">
        <f t="shared" si="8"/>
        <v>106524.628</v>
      </c>
      <c r="I11" s="11">
        <f t="shared" si="8"/>
        <v>115639.2169</v>
      </c>
      <c r="J11" s="11">
        <f t="shared" si="8"/>
        <v>119921.0696</v>
      </c>
      <c r="K11" s="11">
        <f t="shared" si="8"/>
        <v>124377.0106</v>
      </c>
      <c r="L11" s="11">
        <f t="shared" si="8"/>
        <v>129014.1442</v>
      </c>
      <c r="M11" s="11">
        <f t="shared" si="8"/>
        <v>133839.8657</v>
      </c>
      <c r="N11" s="11">
        <f t="shared" si="8"/>
        <v>138861.8739</v>
      </c>
    </row>
    <row r="12">
      <c r="A12" s="6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9" t="s">
        <v>9</v>
      </c>
      <c r="B13" s="10">
        <v>15000.0</v>
      </c>
      <c r="C13" s="11">
        <f t="shared" ref="C13:N13" si="9">C6-C11</f>
        <v>15960</v>
      </c>
      <c r="D13" s="11">
        <f t="shared" si="9"/>
        <v>16966.4</v>
      </c>
      <c r="E13" s="11">
        <f t="shared" si="9"/>
        <v>18021.456</v>
      </c>
      <c r="F13" s="11">
        <f t="shared" si="9"/>
        <v>19127.53424</v>
      </c>
      <c r="G13" s="11">
        <f t="shared" si="9"/>
        <v>20287.11661</v>
      </c>
      <c r="H13" s="11">
        <f t="shared" si="9"/>
        <v>21502.80632</v>
      </c>
      <c r="I13" s="11">
        <f t="shared" si="9"/>
        <v>17777.33388</v>
      </c>
      <c r="J13" s="11">
        <f t="shared" si="9"/>
        <v>19113.5633</v>
      </c>
      <c r="K13" s="11">
        <f t="shared" si="9"/>
        <v>20514.49871</v>
      </c>
      <c r="L13" s="11">
        <f t="shared" si="9"/>
        <v>21983.29117</v>
      </c>
      <c r="M13" s="11">
        <f t="shared" si="9"/>
        <v>23523.24596</v>
      </c>
      <c r="N13" s="11">
        <f t="shared" si="9"/>
        <v>25137.83009</v>
      </c>
    </row>
  </sheetData>
  <drawing r:id="rId1"/>
</worksheet>
</file>