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e\Documents\FEE\code\cyfxuvc_an75779\calculations\"/>
    </mc:Choice>
  </mc:AlternateContent>
  <bookViews>
    <workbookView xWindow="0" yWindow="0" windowWidth="16380" windowHeight="8194" tabRatio="500"/>
  </bookViews>
  <sheets>
    <sheet name="Sheet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" i="1" l="1"/>
  <c r="D29" i="1" l="1"/>
  <c r="B24" i="1"/>
  <c r="B17" i="1"/>
  <c r="C9" i="1"/>
  <c r="B8" i="1"/>
  <c r="B2" i="1"/>
  <c r="B6" i="1" s="1"/>
  <c r="B7" i="1" l="1"/>
  <c r="C8" i="1"/>
  <c r="B9" i="1"/>
  <c r="B10" i="1" s="1"/>
  <c r="C17" i="1"/>
  <c r="D17" i="1" s="1"/>
  <c r="E29" i="1"/>
  <c r="F29" i="1" s="1"/>
  <c r="H29" i="1" s="1"/>
  <c r="I29" i="1" s="1"/>
  <c r="J29" i="1" s="1"/>
  <c r="J30" i="1" s="1"/>
  <c r="B25" i="1"/>
  <c r="B26" i="1" s="1"/>
  <c r="C26" i="1" s="1"/>
  <c r="D26" i="1" l="1"/>
  <c r="C27" i="1"/>
  <c r="D27" i="1" s="1"/>
  <c r="E27" i="1" s="1"/>
  <c r="F30" i="1"/>
  <c r="G29" i="1"/>
  <c r="G30" i="1" s="1"/>
</calcChain>
</file>

<file path=xl/sharedStrings.xml><?xml version="1.0" encoding="utf-8"?>
<sst xmlns="http://schemas.openxmlformats.org/spreadsheetml/2006/main" count="26" uniqueCount="26">
  <si>
    <t>clock (mhz)</t>
  </si>
  <si>
    <t>period (ns)</t>
  </si>
  <si>
    <t>Line length (us)</t>
  </si>
  <si>
    <t>Line at 12 mHz (us)</t>
  </si>
  <si>
    <t>integration lines</t>
  </si>
  <si>
    <t>integration time</t>
  </si>
  <si>
    <t>init_line_nb</t>
  </si>
  <si>
    <t>roi_expanded</t>
  </si>
  <si>
    <t>roi_height</t>
  </si>
  <si>
    <t>extra_line_nb</t>
  </si>
  <si>
    <t>Treadout</t>
  </si>
  <si>
    <t>roi1_t-int_ll</t>
  </si>
  <si>
    <t>t_wait</t>
  </si>
  <si>
    <t>roi1_t_wait_ext</t>
  </si>
  <si>
    <t>t_flash_on</t>
  </si>
  <si>
    <t>int</t>
  </si>
  <si>
    <t>read</t>
  </si>
  <si>
    <t>reg_t_frame_period</t>
  </si>
  <si>
    <t>Desired</t>
  </si>
  <si>
    <t>line length (clock * 8)</t>
  </si>
  <si>
    <t>6E</t>
  </si>
  <si>
    <t>reg_t_frame</t>
  </si>
  <si>
    <t>roi1_t_int_ll</t>
  </si>
  <si>
    <t>frame period</t>
  </si>
  <si>
    <t>Frame period in 100ns units</t>
  </si>
  <si>
    <t>rounded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</si>
</sst>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zoomScaleNormal="100" workbookViewId="0">
      <selection activeCell="B2" sqref="B2"/>
    </sheetView>
  </sheetViews>
  <sheetFormatPr defaultRowHeight="14.6" x14ac:dyDescent="0.4"/>
  <cols>
    <col min="1" max="1" width="22.53515625" customWidth="1"/>
    <col min="2" max="2" width="16" customWidth="1"/>
    <col min="3" max="5" width="8.69140625" customWidth="1"/>
    <col min="6" max="6" width="14.3046875" customWidth="1"/>
    <col min="7" max="7" width="15.53515625" customWidth="1"/>
    <col min="8" max="8" width="27.69140625" customWidth="1"/>
    <col min="9" max="9" width="25" customWidth="1"/>
    <col min="10" max="1025" width="8.69140625" customWidth="1"/>
  </cols>
  <sheetData>
    <row r="1" spans="1:3" x14ac:dyDescent="0.4">
      <c r="A1" t="s">
        <v>0</v>
      </c>
      <c r="B1" s="1">
        <v>57</v>
      </c>
    </row>
    <row r="2" spans="1:3" x14ac:dyDescent="0.4">
      <c r="A2" t="s">
        <v>1</v>
      </c>
      <c r="B2">
        <f>10^9/(B1*10^6)</f>
        <v>17.543859649122808</v>
      </c>
    </row>
    <row r="3" spans="1:3" x14ac:dyDescent="0.4">
      <c r="A3" t="s">
        <v>19</v>
      </c>
      <c r="B3" t="s">
        <v>20</v>
      </c>
      <c r="C3">
        <f>HEX2DEC(B3)</f>
        <v>110</v>
      </c>
    </row>
    <row r="6" spans="1:3" x14ac:dyDescent="0.4">
      <c r="A6" t="s">
        <v>2</v>
      </c>
      <c r="B6">
        <f>B2*C3*8/1000</f>
        <v>15.43859649122807</v>
      </c>
    </row>
    <row r="7" spans="1:3" x14ac:dyDescent="0.4">
      <c r="A7" t="s">
        <v>3</v>
      </c>
      <c r="B7">
        <f>B6*(57/12)</f>
        <v>73.333333333333329</v>
      </c>
    </row>
    <row r="8" spans="1:3" x14ac:dyDescent="0.4">
      <c r="A8" t="s">
        <v>4</v>
      </c>
      <c r="B8">
        <f>682</f>
        <v>682</v>
      </c>
      <c r="C8">
        <f>C9/(B6*10^-6)</f>
        <v>2159.090909090909</v>
      </c>
    </row>
    <row r="9" spans="1:3" x14ac:dyDescent="0.4">
      <c r="A9" t="s">
        <v>5</v>
      </c>
      <c r="B9">
        <f>B8*B7/10^6</f>
        <v>5.0013333333333326E-2</v>
      </c>
      <c r="C9">
        <f>1/C10</f>
        <v>3.3333333333333333E-2</v>
      </c>
    </row>
    <row r="10" spans="1:3" x14ac:dyDescent="0.4">
      <c r="B10">
        <f>1/B9</f>
        <v>19.994668088509734</v>
      </c>
      <c r="C10">
        <v>30</v>
      </c>
    </row>
    <row r="13" spans="1:3" x14ac:dyDescent="0.4">
      <c r="A13" t="s">
        <v>6</v>
      </c>
      <c r="B13">
        <v>3</v>
      </c>
    </row>
    <row r="14" spans="1:3" x14ac:dyDescent="0.4">
      <c r="A14" t="s">
        <v>7</v>
      </c>
      <c r="B14">
        <v>0</v>
      </c>
    </row>
    <row r="15" spans="1:3" x14ac:dyDescent="0.4">
      <c r="A15" t="s">
        <v>8</v>
      </c>
      <c r="B15">
        <v>480</v>
      </c>
    </row>
    <row r="16" spans="1:3" x14ac:dyDescent="0.4">
      <c r="A16" t="s">
        <v>9</v>
      </c>
      <c r="B16">
        <v>9</v>
      </c>
    </row>
    <row r="17" spans="1:10" x14ac:dyDescent="0.4">
      <c r="A17" t="s">
        <v>10</v>
      </c>
      <c r="B17">
        <f>2+B13+(6*B14) +B15+B16+1</f>
        <v>495</v>
      </c>
      <c r="C17">
        <f>B17*B6*10^-6</f>
        <v>7.6421052631578945E-3</v>
      </c>
      <c r="D17">
        <f>1/C17</f>
        <v>130.85399449035813</v>
      </c>
    </row>
    <row r="19" spans="1:10" x14ac:dyDescent="0.4">
      <c r="A19" t="s">
        <v>11</v>
      </c>
      <c r="B19">
        <v>2158</v>
      </c>
    </row>
    <row r="20" spans="1:10" x14ac:dyDescent="0.4">
      <c r="A20" t="s">
        <v>12</v>
      </c>
      <c r="B20">
        <v>0</v>
      </c>
    </row>
    <row r="21" spans="1:10" x14ac:dyDescent="0.4">
      <c r="A21" t="s">
        <v>13</v>
      </c>
      <c r="B21">
        <v>0</v>
      </c>
    </row>
    <row r="22" spans="1:10" x14ac:dyDescent="0.4">
      <c r="A22" t="s">
        <v>14</v>
      </c>
      <c r="B22">
        <v>0</v>
      </c>
    </row>
    <row r="24" spans="1:10" x14ac:dyDescent="0.4">
      <c r="A24" t="s">
        <v>15</v>
      </c>
      <c r="B24">
        <f>B19+1+B22</f>
        <v>2159</v>
      </c>
    </row>
    <row r="25" spans="1:10" x14ac:dyDescent="0.4">
      <c r="A25" t="s">
        <v>16</v>
      </c>
      <c r="B25">
        <f>B17+B20+B21</f>
        <v>495</v>
      </c>
    </row>
    <row r="26" spans="1:10" x14ac:dyDescent="0.4">
      <c r="A26" t="s">
        <v>17</v>
      </c>
      <c r="B26">
        <f>MAX(B25,B24)</f>
        <v>2159</v>
      </c>
      <c r="C26">
        <f>B26*B6*10^-6</f>
        <v>3.3331929824561402E-2</v>
      </c>
      <c r="D26">
        <f>1/C26</f>
        <v>30.001263211082573</v>
      </c>
    </row>
    <row r="27" spans="1:10" x14ac:dyDescent="0.4">
      <c r="C27">
        <f>C26*10^9/100</f>
        <v>333319.29824561405</v>
      </c>
      <c r="D27">
        <f>ROUND(C27,0)</f>
        <v>333319</v>
      </c>
      <c r="E27" t="str">
        <f>DEC2HEX(D27)</f>
        <v>51607</v>
      </c>
    </row>
    <row r="28" spans="1:10" x14ac:dyDescent="0.4">
      <c r="C28" t="s">
        <v>18</v>
      </c>
      <c r="F28" t="s">
        <v>21</v>
      </c>
      <c r="G28" t="s">
        <v>22</v>
      </c>
      <c r="H28" t="s">
        <v>23</v>
      </c>
      <c r="I28" t="s">
        <v>24</v>
      </c>
      <c r="J28" t="s">
        <v>25</v>
      </c>
    </row>
    <row r="29" spans="1:10" x14ac:dyDescent="0.4">
      <c r="C29">
        <v>30</v>
      </c>
      <c r="D29">
        <f>1/C29</f>
        <v>3.3333333333333333E-2</v>
      </c>
      <c r="E29">
        <f>D29/(B6*10^-6)</f>
        <v>2159.090909090909</v>
      </c>
      <c r="F29">
        <f>ROUNDDOWN(E29,0)</f>
        <v>2159</v>
      </c>
      <c r="G29">
        <f>F29-1</f>
        <v>2158</v>
      </c>
      <c r="H29">
        <f>F29*B6*10^-6</f>
        <v>3.3331929824561402E-2</v>
      </c>
      <c r="I29">
        <f>H29/10^-7</f>
        <v>333319.29824561405</v>
      </c>
      <c r="J29">
        <f>ROUND(I29,0)</f>
        <v>333319</v>
      </c>
    </row>
    <row r="30" spans="1:10" x14ac:dyDescent="0.4">
      <c r="F30" t="str">
        <f>DEC2HEX(F29)</f>
        <v>86F</v>
      </c>
      <c r="G30" t="str">
        <f>DEC2HEX(G29)</f>
        <v>86E</v>
      </c>
      <c r="J30" t="str">
        <f>DEC2HEX(J29)</f>
        <v>51607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Galen</dc:creator>
  <dc:description/>
  <cp:lastModifiedBy>Joe</cp:lastModifiedBy>
  <cp:revision>1</cp:revision>
  <dcterms:created xsi:type="dcterms:W3CDTF">2017-07-04T14:57:55Z</dcterms:created>
  <dcterms:modified xsi:type="dcterms:W3CDTF">2019-01-16T15:31:46Z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