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Default Extension="doc" ContentType="application/msword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3465" yWindow="4545" windowWidth="15480" windowHeight="3420" tabRatio="817" activeTab="3"/>
  </bookViews>
  <sheets>
    <sheet name="Board Travel Policy" sheetId="13" r:id="rId1"/>
    <sheet name="Center Travel Policy" sheetId="14" r:id="rId2"/>
    <sheet name="CONTENTS" sheetId="11" r:id="rId3"/>
    <sheet name="Exp Stmnt" sheetId="1" r:id="rId4"/>
    <sheet name="Exp p.2" sheetId="3" r:id="rId5"/>
    <sheet name="Exp p.3" sheetId="4" r:id="rId6"/>
    <sheet name="Hotel &amp; Meals p.1" sheetId="2" r:id="rId7"/>
    <sheet name="Hotel &amp; Meals p.2" sheetId="5" r:id="rId8"/>
    <sheet name="Hotel &amp; Meals p.3" sheetId="22" r:id="rId9"/>
    <sheet name="Per Diem 10-1-8 to 9-30-19" sheetId="23" r:id="rId10"/>
    <sheet name="local miles" sheetId="9" r:id="rId11"/>
    <sheet name="Travel Advance" sheetId="12" r:id="rId12"/>
    <sheet name="Day Trip Meals" sheetId="10" r:id="rId13"/>
  </sheets>
  <definedNames>
    <definedName name="_Toc213130802" localSheetId="0">'Board Travel Policy'!$B$47</definedName>
    <definedName name="_Toc213130803" localSheetId="0">'Board Travel Policy'!$B$52</definedName>
    <definedName name="_Toc213130804" localSheetId="0">'Board Travel Policy'!$B$74</definedName>
    <definedName name="_Toc213130805" localSheetId="0">'Board Travel Policy'!$B$108</definedName>
    <definedName name="_Toc213130806" localSheetId="0">'Board Travel Policy'!$B$110</definedName>
    <definedName name="_Toc213130807" localSheetId="0">'Board Travel Policy'!$B$125</definedName>
    <definedName name="_Toc213130808" localSheetId="0">'Board Travel Policy'!$B$134</definedName>
    <definedName name="_Toc213130809" localSheetId="0">'Board Travel Policy'!$B$139</definedName>
    <definedName name="_Toc213130810" localSheetId="0">'Board Travel Policy'!$B$141</definedName>
    <definedName name="_Toc213130811" localSheetId="0">'Board Travel Policy'!$B$145</definedName>
    <definedName name="_Toc213130812" localSheetId="0">'Board Travel Policy'!$B$149</definedName>
    <definedName name="_Toc213130813" localSheetId="0">'Board Travel Policy'!$B$157</definedName>
    <definedName name="_Toc213130814" localSheetId="0">'Board Travel Policy'!$B$165</definedName>
    <definedName name="_Toc213130815" localSheetId="0">'Board Travel Policy'!$B$169</definedName>
    <definedName name="_Toc213130816" localSheetId="0">'Board Travel Policy'!$B$177</definedName>
    <definedName name="_Toc213130817" localSheetId="0">'Board Travel Policy'!$B$181</definedName>
    <definedName name="_Toc213130818" localSheetId="0">'Board Travel Policy'!$B$192</definedName>
    <definedName name="_Toc213130819" localSheetId="0">'Board Travel Policy'!$B$203</definedName>
    <definedName name="_Toc213130820" localSheetId="0">'Board Travel Policy'!$B$232</definedName>
    <definedName name="_Toc213130821" localSheetId="0">'Board Travel Policy'!$B$234</definedName>
    <definedName name="_Toc213130822" localSheetId="0">'Board Travel Policy'!$B$238</definedName>
    <definedName name="_Toc213130823" localSheetId="0">'Board Travel Policy'!$B$243</definedName>
    <definedName name="_xlnm.Print_Area" localSheetId="12">'Day Trip Meals'!$A$5:$I$41</definedName>
    <definedName name="_xlnm.Print_Area" localSheetId="4">'Exp p.2'!$A$5:$J$46</definedName>
    <definedName name="_xlnm.Print_Area" localSheetId="5">'Exp p.3'!$A:$J</definedName>
    <definedName name="_xlnm.Print_Area" localSheetId="3">'Exp Stmnt'!$A$4:$J$45</definedName>
    <definedName name="_xlnm.Print_Area" localSheetId="6">'Hotel &amp; Meals p.1'!$A$5:$G$44</definedName>
    <definedName name="_xlnm.Print_Area" localSheetId="7">'Hotel &amp; Meals p.2'!$A$5:$G$44</definedName>
    <definedName name="_xlnm.Print_Area" localSheetId="8">'Hotel &amp; Meals p.3'!$A$5:$G$44</definedName>
    <definedName name="_xlnm.Print_Area" localSheetId="11">'Travel Advance'!$A$4:$H$34</definedName>
  </definedNames>
  <calcPr calcId="145621"/>
</workbook>
</file>

<file path=xl/calcChain.xml><?xml version="1.0" encoding="utf-8"?>
<calcChain xmlns="http://schemas.openxmlformats.org/spreadsheetml/2006/main">
  <c r="F7" i="22" l="1"/>
  <c r="F8" i="22"/>
  <c r="F6" i="22"/>
  <c r="A42" i="22"/>
  <c r="E35" i="22"/>
  <c r="G35" i="22" s="1"/>
  <c r="G31" i="22"/>
  <c r="G29" i="22"/>
  <c r="E29" i="22"/>
  <c r="G25" i="22"/>
  <c r="E23" i="22"/>
  <c r="G23" i="22" s="1"/>
  <c r="G19" i="22"/>
  <c r="E17" i="22"/>
  <c r="G17" i="22" s="1"/>
  <c r="G13" i="22"/>
  <c r="G36" i="22" s="1"/>
  <c r="J36" i="1" s="1"/>
  <c r="I31" i="1"/>
  <c r="G31" i="1"/>
  <c r="E35" i="2" l="1"/>
  <c r="G35" i="2" s="1"/>
  <c r="G31" i="2"/>
  <c r="E29" i="2"/>
  <c r="G29" i="2" s="1"/>
  <c r="G25" i="2"/>
  <c r="E23" i="2"/>
  <c r="G23" i="2" s="1"/>
  <c r="G19" i="2"/>
  <c r="E17" i="2"/>
  <c r="G17" i="2" s="1"/>
  <c r="G13" i="2"/>
  <c r="G36" i="2" l="1"/>
  <c r="J34" i="1" s="1"/>
  <c r="A43" i="4"/>
  <c r="A43" i="3"/>
  <c r="D17" i="12" l="1"/>
  <c r="F8" i="5" l="1"/>
  <c r="F7" i="5"/>
  <c r="F6" i="5"/>
  <c r="F8" i="2"/>
  <c r="F7" i="2"/>
  <c r="F6" i="2"/>
  <c r="E35" i="5" l="1"/>
  <c r="G35" i="5" s="1"/>
  <c r="G31" i="5"/>
  <c r="E29" i="5"/>
  <c r="G29" i="5" s="1"/>
  <c r="G25" i="5"/>
  <c r="E23" i="5"/>
  <c r="G23" i="5" s="1"/>
  <c r="G19" i="5"/>
  <c r="E17" i="5"/>
  <c r="G17" i="5" s="1"/>
  <c r="G13" i="5"/>
  <c r="H14" i="3"/>
  <c r="H30" i="1"/>
  <c r="H29" i="1"/>
  <c r="H28" i="1"/>
  <c r="J28" i="1" s="1"/>
  <c r="H27" i="1"/>
  <c r="H26" i="1"/>
  <c r="H25" i="1"/>
  <c r="H24" i="1"/>
  <c r="H23" i="1"/>
  <c r="H22" i="1"/>
  <c r="H21" i="1"/>
  <c r="H20" i="1"/>
  <c r="H19" i="1"/>
  <c r="H18" i="1"/>
  <c r="H17" i="1"/>
  <c r="H16" i="1"/>
  <c r="H15" i="1"/>
  <c r="H14" i="1"/>
  <c r="H13" i="1"/>
  <c r="H12" i="1"/>
  <c r="H31" i="1" l="1"/>
  <c r="G36" i="5"/>
  <c r="J35" i="1" s="1"/>
  <c r="A37" i="10"/>
  <c r="F8" i="10"/>
  <c r="F7" i="10"/>
  <c r="F6" i="10"/>
  <c r="H17" i="12"/>
  <c r="H18" i="12"/>
  <c r="E15" i="12"/>
  <c r="H15" i="12" s="1"/>
  <c r="J30" i="1"/>
  <c r="J26" i="1"/>
  <c r="J24" i="1"/>
  <c r="J22" i="1"/>
  <c r="J21" i="1"/>
  <c r="J20" i="1"/>
  <c r="J17" i="1"/>
  <c r="J15" i="1"/>
  <c r="J14" i="1"/>
  <c r="J13" i="1"/>
  <c r="H36" i="4"/>
  <c r="J36" i="4" s="1"/>
  <c r="H35" i="4"/>
  <c r="J35" i="4" s="1"/>
  <c r="H34" i="4"/>
  <c r="J34" i="4" s="1"/>
  <c r="H33" i="4"/>
  <c r="J33" i="4" s="1"/>
  <c r="H32" i="4"/>
  <c r="J32" i="4" s="1"/>
  <c r="H31" i="4"/>
  <c r="J31" i="4" s="1"/>
  <c r="H30" i="4"/>
  <c r="J30" i="4" s="1"/>
  <c r="H29" i="4"/>
  <c r="J29" i="4" s="1"/>
  <c r="H28" i="4"/>
  <c r="J28" i="4" s="1"/>
  <c r="H27" i="4"/>
  <c r="J27" i="4" s="1"/>
  <c r="H26" i="4"/>
  <c r="J26" i="4" s="1"/>
  <c r="H25" i="4"/>
  <c r="J25" i="4" s="1"/>
  <c r="H24" i="4"/>
  <c r="J24" i="4" s="1"/>
  <c r="H23" i="4"/>
  <c r="J23" i="4" s="1"/>
  <c r="H22" i="4"/>
  <c r="J22" i="4" s="1"/>
  <c r="H21" i="4"/>
  <c r="J21" i="4" s="1"/>
  <c r="H20" i="4"/>
  <c r="J20" i="4" s="1"/>
  <c r="H19" i="4"/>
  <c r="J19" i="4" s="1"/>
  <c r="H18" i="4"/>
  <c r="J18" i="4" s="1"/>
  <c r="H17" i="4"/>
  <c r="J17" i="4" s="1"/>
  <c r="H16" i="4"/>
  <c r="J16" i="4" s="1"/>
  <c r="H15" i="4"/>
  <c r="J15" i="4" s="1"/>
  <c r="H14" i="4"/>
  <c r="J14" i="4" s="1"/>
  <c r="H36" i="3"/>
  <c r="J36" i="3" s="1"/>
  <c r="H35" i="3"/>
  <c r="J35" i="3" s="1"/>
  <c r="H34" i="3"/>
  <c r="J34" i="3" s="1"/>
  <c r="H33" i="3"/>
  <c r="H32" i="3"/>
  <c r="J32" i="3" s="1"/>
  <c r="H31" i="3"/>
  <c r="J31" i="3" s="1"/>
  <c r="H30" i="3"/>
  <c r="J30" i="3" s="1"/>
  <c r="H29" i="3"/>
  <c r="J29" i="3" s="1"/>
  <c r="H28" i="3"/>
  <c r="J28" i="3" s="1"/>
  <c r="H27" i="3"/>
  <c r="J27" i="3" s="1"/>
  <c r="H26" i="3"/>
  <c r="J26" i="3" s="1"/>
  <c r="H25" i="3"/>
  <c r="J25" i="3" s="1"/>
  <c r="H24" i="3"/>
  <c r="J24" i="3" s="1"/>
  <c r="H23" i="3"/>
  <c r="J23" i="3" s="1"/>
  <c r="H22" i="3"/>
  <c r="J22" i="3" s="1"/>
  <c r="H21" i="3"/>
  <c r="J21" i="3" s="1"/>
  <c r="H20" i="3"/>
  <c r="J20" i="3" s="1"/>
  <c r="H19" i="3"/>
  <c r="J19" i="3" s="1"/>
  <c r="H18" i="3"/>
  <c r="J18" i="3" s="1"/>
  <c r="H17" i="3"/>
  <c r="J17" i="3" s="1"/>
  <c r="H16" i="3"/>
  <c r="J16" i="3" s="1"/>
  <c r="H15" i="3"/>
  <c r="J15" i="3" s="1"/>
  <c r="J14" i="3"/>
  <c r="H13" i="4"/>
  <c r="H13" i="3"/>
  <c r="J13" i="3" s="1"/>
  <c r="G30" i="10"/>
  <c r="I30" i="10" s="1"/>
  <c r="G25" i="10"/>
  <c r="I25" i="10" s="1"/>
  <c r="G20" i="10"/>
  <c r="I20" i="10" s="1"/>
  <c r="G15" i="10"/>
  <c r="I15" i="10" s="1"/>
  <c r="I16" i="10"/>
  <c r="I21" i="10"/>
  <c r="I26" i="10"/>
  <c r="C36" i="10"/>
  <c r="J19" i="1"/>
  <c r="J18" i="1"/>
  <c r="I37" i="4"/>
  <c r="I33" i="1" s="1"/>
  <c r="I37" i="3"/>
  <c r="I32" i="1" s="1"/>
  <c r="G37" i="3"/>
  <c r="G32" i="1" s="1"/>
  <c r="G37" i="4"/>
  <c r="G33" i="1" s="1"/>
  <c r="J33" i="3"/>
  <c r="J12" i="1"/>
  <c r="J16" i="1"/>
  <c r="J23" i="1"/>
  <c r="J25" i="1"/>
  <c r="J27" i="1"/>
  <c r="J29" i="1"/>
  <c r="G6" i="3"/>
  <c r="G7" i="3"/>
  <c r="G8" i="3"/>
  <c r="G6" i="4"/>
  <c r="G7" i="4"/>
  <c r="G8" i="4"/>
  <c r="C42" i="1"/>
  <c r="A42" i="5"/>
  <c r="A42" i="2"/>
  <c r="J31" i="1" l="1"/>
  <c r="H37" i="4"/>
  <c r="H33" i="1" s="1"/>
  <c r="H37" i="3"/>
  <c r="H32" i="1" s="1"/>
  <c r="J37" i="3"/>
  <c r="I31" i="10"/>
  <c r="I33" i="10" s="1"/>
  <c r="H22" i="12"/>
  <c r="H24" i="12" s="1"/>
  <c r="J13" i="4"/>
  <c r="J37" i="4" s="1"/>
  <c r="J39" i="4" l="1"/>
  <c r="J33" i="1"/>
  <c r="J37" i="1" s="1"/>
  <c r="J32" i="1"/>
  <c r="J39" i="3"/>
  <c r="J39" i="1" l="1"/>
</calcChain>
</file>

<file path=xl/sharedStrings.xml><?xml version="1.0" encoding="utf-8"?>
<sst xmlns="http://schemas.openxmlformats.org/spreadsheetml/2006/main" count="520" uniqueCount="224">
  <si>
    <t>Name:</t>
  </si>
  <si>
    <t>Address:</t>
  </si>
  <si>
    <t>DATE</t>
  </si>
  <si>
    <t>FROM</t>
  </si>
  <si>
    <t>TO</t>
  </si>
  <si>
    <t>MILES</t>
  </si>
  <si>
    <t>TOTAL</t>
  </si>
  <si>
    <t>I certify that this statement, the amounts claimed and attachments are true, correct and complete to the best of my knowledge.</t>
  </si>
  <si>
    <t>EMPLOYEE SIGNATURE</t>
  </si>
  <si>
    <t>APPROVED</t>
  </si>
  <si>
    <t>Departure</t>
  </si>
  <si>
    <t>Return</t>
  </si>
  <si>
    <t>Expense</t>
  </si>
  <si>
    <t>Date</t>
  </si>
  <si>
    <t>Time</t>
  </si>
  <si>
    <t>Allowable</t>
  </si>
  <si>
    <t>Claimed</t>
  </si>
  <si>
    <t>Hotel</t>
  </si>
  <si>
    <t>Breakfast</t>
  </si>
  <si>
    <t>Lunch</t>
  </si>
  <si>
    <t>Dinner</t>
  </si>
  <si>
    <t xml:space="preserve">  Totals</t>
  </si>
  <si>
    <t xml:space="preserve"> </t>
  </si>
  <si>
    <t xml:space="preserve">Dinner </t>
  </si>
  <si>
    <t>Other</t>
  </si>
  <si>
    <t>Less Travel Advance</t>
  </si>
  <si>
    <t>Subtotal</t>
  </si>
  <si>
    <t>Carry over from Expense Statement, Page 2</t>
  </si>
  <si>
    <t>Carry over from Expense Statement, Page 3</t>
  </si>
  <si>
    <t>Carry over from Hotels/Meal, Page 1</t>
  </si>
  <si>
    <t>Carry over from Hotels/Meal, Page 2</t>
  </si>
  <si>
    <t>Form</t>
  </si>
  <si>
    <t>Reason for Travel/Expense</t>
  </si>
  <si>
    <t>*Project</t>
  </si>
  <si>
    <t>* Project Code or description, if known</t>
  </si>
  <si>
    <t>Total Hotel and Meals (Flows to Page 1)</t>
  </si>
  <si>
    <t>Travel/Expense Statement</t>
  </si>
  <si>
    <t>EXP-1</t>
  </si>
  <si>
    <t>EXP-2</t>
  </si>
  <si>
    <t>EXP-3</t>
  </si>
  <si>
    <t>H/M-1</t>
  </si>
  <si>
    <t>H/M-2</t>
  </si>
  <si>
    <t>Workforce Solutions of Central Texas</t>
  </si>
  <si>
    <t>PER MILE</t>
  </si>
  <si>
    <t>County</t>
  </si>
  <si>
    <t>Arlington / Fort Worth / Grapevine</t>
  </si>
  <si>
    <t>Travis</t>
  </si>
  <si>
    <t>College Station</t>
  </si>
  <si>
    <t>Brazos</t>
  </si>
  <si>
    <t>Corpus Christi</t>
  </si>
  <si>
    <t>Nueces</t>
  </si>
  <si>
    <t>El Paso</t>
  </si>
  <si>
    <t>Galveston</t>
  </si>
  <si>
    <t>Plano</t>
  </si>
  <si>
    <t>Collin</t>
  </si>
  <si>
    <t>Round Rock</t>
  </si>
  <si>
    <t>Williamson</t>
  </si>
  <si>
    <t>San Antonio</t>
  </si>
  <si>
    <t>Bexar</t>
  </si>
  <si>
    <t>Cameron</t>
  </si>
  <si>
    <t>Waco</t>
  </si>
  <si>
    <t>McLennan</t>
  </si>
  <si>
    <t>WHOLE</t>
  </si>
  <si>
    <t>Amount w/tax</t>
  </si>
  <si>
    <t>DESTINATIONS</t>
  </si>
  <si>
    <t>WORKFORCE SOLUTIONS OF CENTRAL TEXAS</t>
  </si>
  <si>
    <t>STANDARDIZED MILEAGE CHART FOR IN-REGION TRAVEL</t>
  </si>
  <si>
    <t>All distances are one-way.</t>
  </si>
  <si>
    <t>DESTINATION</t>
  </si>
  <si>
    <t>ADMIN
200 N Main
Belton</t>
  </si>
  <si>
    <t>102 E Central
Temple</t>
  </si>
  <si>
    <t>300 Cheyenne
Killeen</t>
  </si>
  <si>
    <t>Belton Admin 200 N. Main</t>
  </si>
  <si>
    <t>CTC, Killeen</t>
  </si>
  <si>
    <t>Central TX Council of Govts/CTCOG</t>
  </si>
  <si>
    <t>Killeen Airport Regional</t>
  </si>
  <si>
    <t>Killeen Chamber of Commerce</t>
  </si>
  <si>
    <t>Killeen Civic/Convention Center</t>
  </si>
  <si>
    <t>Killeen ISD Ellison High School</t>
  </si>
  <si>
    <t>Killeen ISD Killeen High School</t>
  </si>
  <si>
    <t>Killeen WFC 300 Cheyenne, Killeen</t>
  </si>
  <si>
    <t>Lampasas Career Center</t>
  </si>
  <si>
    <t>MCC, Waco</t>
  </si>
  <si>
    <t>Rockdale Career Center</t>
  </si>
  <si>
    <t>San Saba Child Care Fiscal Office</t>
  </si>
  <si>
    <t>Temple College, Temple</t>
  </si>
  <si>
    <t>TSTC, Waco</t>
  </si>
  <si>
    <t>UMHB, Belton</t>
  </si>
  <si>
    <t>For other mileages, go to MapQuest</t>
  </si>
  <si>
    <t>Day Trip Meals**</t>
  </si>
  <si>
    <t>Amount</t>
  </si>
  <si>
    <t>Departure Time:</t>
  </si>
  <si>
    <t>Return Time:</t>
  </si>
  <si>
    <t>Less Advance</t>
  </si>
  <si>
    <t>EXP-1A</t>
  </si>
  <si>
    <t>Map</t>
  </si>
  <si>
    <t>Actual</t>
  </si>
  <si>
    <t>Expense Statement - page 1 - type your name and address in the yellow blocks</t>
  </si>
  <si>
    <t>Expense Statement - page 2</t>
  </si>
  <si>
    <t>Expense Statement - page 3</t>
  </si>
  <si>
    <t>Texas Per Diem (links to GSA Domestic Per Diem charts)</t>
  </si>
  <si>
    <t>Local Mileage (link to MapQuest)</t>
  </si>
  <si>
    <t>Hotel and Meals - Page 1</t>
  </si>
  <si>
    <t>Hotel and Meals - Page 2</t>
  </si>
  <si>
    <t>Day Trip Meals only</t>
  </si>
  <si>
    <t>put your name on Exp Stmnt</t>
  </si>
  <si>
    <t>Instructions:  Fill in the yellow cells.  Amounts will calculate automatically.  YOU CAN CHANGE COLUMN WIDTHS</t>
  </si>
  <si>
    <t>REQUEST FOR TRAVEL ADVANCE</t>
  </si>
  <si>
    <t>WORKFORCE SOLUTIONS of CENTRAL TEXAS</t>
  </si>
  <si>
    <t>Date:</t>
  </si>
  <si>
    <t>Destination:</t>
  </si>
  <si>
    <t>(attach Out-of-State GSA Per Diem Rates, if applicable)</t>
  </si>
  <si>
    <t>Estimated Travel Expenses/Costs:</t>
  </si>
  <si>
    <t>Transportation:</t>
  </si>
  <si>
    <t>Round Trip:</t>
  </si>
  <si>
    <t>Airport</t>
  </si>
  <si>
    <t>OR Destination</t>
  </si>
  <si>
    <t>Shuttle/Cab/Rental</t>
  </si>
  <si>
    <t>Mileage Rate</t>
  </si>
  <si>
    <t>(per MapQuest)</t>
  </si>
  <si>
    <t>Lodging and Meals:</t>
  </si>
  <si>
    <t>Lodging</t>
  </si>
  <si>
    <t>Taxes</t>
  </si>
  <si>
    <t># Days</t>
  </si>
  <si>
    <t>Tax Rate</t>
  </si>
  <si>
    <t>Per Day:</t>
  </si>
  <si>
    <t>if known</t>
  </si>
  <si>
    <t>Meals</t>
  </si>
  <si>
    <t>Registration Fees:</t>
  </si>
  <si>
    <t>Miscellaneous:**</t>
  </si>
  <si>
    <t>Explanation:</t>
  </si>
  <si>
    <t>Request for Travel Advance:</t>
  </si>
  <si>
    <t>(Leave this amount or fill in less)</t>
  </si>
  <si>
    <t>Requestor's Signature:</t>
  </si>
  <si>
    <t>Director, Workforce Centers</t>
  </si>
  <si>
    <t>*Also attach agenda/registration information</t>
  </si>
  <si>
    <t>** Make special note if lodging exceeds the maximum GSA rate and justify.</t>
  </si>
  <si>
    <r>
      <t>Name:</t>
    </r>
    <r>
      <rPr>
        <sz val="12"/>
        <rFont val="Comic Sans MS"/>
        <family val="4"/>
      </rPr>
      <t xml:space="preserve"> </t>
    </r>
  </si>
  <si>
    <r>
      <t>Purpose/Justification*:</t>
    </r>
    <r>
      <rPr>
        <sz val="12"/>
        <rFont val="Comic Sans MS"/>
        <family val="4"/>
      </rPr>
      <t xml:space="preserve"> </t>
    </r>
  </si>
  <si>
    <r>
      <t>Dates of Travel:</t>
    </r>
    <r>
      <rPr>
        <sz val="12"/>
        <rFont val="Comic Sans MS"/>
        <family val="4"/>
      </rPr>
      <t xml:space="preserve"> </t>
    </r>
  </si>
  <si>
    <t>WalMart - Copperas Cove</t>
  </si>
  <si>
    <t>WalMart - Harker Heights</t>
  </si>
  <si>
    <t>WalMart - Killeen</t>
  </si>
  <si>
    <t>WalMart - Temple</t>
  </si>
  <si>
    <t>Travel Advance</t>
  </si>
  <si>
    <t>Chart</t>
  </si>
  <si>
    <t>**</t>
  </si>
  <si>
    <t>**"A" for odometer reading (Actual), "C" for CTWDB mileage chart, or "M" for MapQuest</t>
  </si>
  <si>
    <t>Expenses</t>
  </si>
  <si>
    <t>w/Receipt</t>
  </si>
  <si>
    <t>No receipts needed for meals</t>
  </si>
  <si>
    <t>(Double-click on the document to scroll through the whole thing)</t>
  </si>
  <si>
    <t>(Double-click on the document to scroll through it)</t>
  </si>
  <si>
    <t>Board Travel Policy</t>
  </si>
  <si>
    <t>Center Travel Policy</t>
  </si>
  <si>
    <t>Fill-in</t>
  </si>
  <si>
    <t xml:space="preserve">Name and </t>
  </si>
  <si>
    <t xml:space="preserve">Detailed receipt required for Hotel. </t>
  </si>
  <si>
    <t>You will be reimbursed up to the Max Lodging rate, plus taxes.</t>
  </si>
  <si>
    <t>see Per</t>
  </si>
  <si>
    <t>Diem tab</t>
  </si>
  <si>
    <t>v v v v</t>
  </si>
  <si>
    <t>Expense Allowable = "Meals &amp; Incidental Expenses" on Per Diem Chart</t>
  </si>
  <si>
    <t>Expense Allowable = "Max Lodging" and "Meals &amp; Incidental Expenses" on Per Diem Chart</t>
  </si>
  <si>
    <t>Questions?</t>
  </si>
  <si>
    <t>David Gibson, CGFM</t>
  </si>
  <si>
    <t>Financial Analyst</t>
  </si>
  <si>
    <r>
      <t xml:space="preserve">WORKFORCE </t>
    </r>
    <r>
      <rPr>
        <sz val="7.5"/>
        <rFont val="Arial Narrow"/>
        <family val="2"/>
      </rPr>
      <t>Solutions of</t>
    </r>
    <r>
      <rPr>
        <sz val="10"/>
        <rFont val="Comic Sans MS"/>
        <family val="4"/>
      </rPr>
      <t xml:space="preserve"> CENTRAL TEXAS</t>
    </r>
  </si>
  <si>
    <t>davidg@workforcelink.com</t>
  </si>
  <si>
    <t>FAX 254-939-3207</t>
  </si>
  <si>
    <t>Belton Office</t>
  </si>
  <si>
    <t>Address</t>
  </si>
  <si>
    <t>in Yellow Blocks</t>
  </si>
  <si>
    <t>All are hyperlinks to the forms</t>
  </si>
  <si>
    <t>"Save As" to one of your directories to use/save the form</t>
  </si>
  <si>
    <r>
      <t xml:space="preserve">**Meals may be claimed when travel is for more than 12 hours away from the headquarters city and an over night stay is </t>
    </r>
    <r>
      <rPr>
        <u/>
        <sz val="12"/>
        <rFont val="Arial"/>
        <family val="2"/>
      </rPr>
      <t>not</t>
    </r>
    <r>
      <rPr>
        <sz val="12"/>
        <rFont val="Arial"/>
        <family val="2"/>
      </rPr>
      <t xml:space="preserve"> required. Meals claimed for reimbursement under this situation shall be subject to federal income tax withholding. </t>
    </r>
  </si>
  <si>
    <t>see Per Diem</t>
  </si>
  <si>
    <t>Rates tab</t>
  </si>
  <si>
    <t>^ ^ ^ ^</t>
  </si>
  <si>
    <t>Howard</t>
  </si>
  <si>
    <t>Big Spring</t>
  </si>
  <si>
    <t>Belton Youth Office</t>
  </si>
  <si>
    <t>Belton Expo Center</t>
  </si>
  <si>
    <t>Temple Mayborn Center (CAC)</t>
  </si>
  <si>
    <t xml:space="preserve">1/2 (.50) miles have been rounded down, so point-to-point addition may vary slightly. </t>
  </si>
  <si>
    <t>Executive Director, Board</t>
  </si>
  <si>
    <t>OR</t>
  </si>
  <si>
    <t>254-742-4526</t>
  </si>
  <si>
    <t>Carry over from Hotels/Meal, Page 3</t>
  </si>
  <si>
    <t>CENTER TRAVEL POLICY - Revision 2, 20 March 2018</t>
  </si>
  <si>
    <t>South Padre Island</t>
  </si>
  <si>
    <t>Reeves</t>
  </si>
  <si>
    <t>Pecos</t>
  </si>
  <si>
    <t>Midland / Andrews / Ector / Martin</t>
  </si>
  <si>
    <t>Midland / Odessa</t>
  </si>
  <si>
    <t>Montgomery / Fort Bend / Harris</t>
  </si>
  <si>
    <t>Houston (L.B. Johnson Space Center)</t>
  </si>
  <si>
    <t>Dallas</t>
  </si>
  <si>
    <t>Austin</t>
  </si>
  <si>
    <t>Tarrant County / City of Grapevine</t>
  </si>
  <si>
    <t>Applies for all locations without specified rates</t>
  </si>
  <si>
    <t>Standard Rate</t>
  </si>
  <si>
    <t>Sep</t>
  </si>
  <si>
    <t>Aug</t>
  </si>
  <si>
    <t>Jul</t>
  </si>
  <si>
    <t>Jun</t>
  </si>
  <si>
    <t>May</t>
  </si>
  <si>
    <t>Apr</t>
  </si>
  <si>
    <t>Mar</t>
  </si>
  <si>
    <t>Feb</t>
  </si>
  <si>
    <t>2019Jan</t>
  </si>
  <si>
    <t>Dec</t>
  </si>
  <si>
    <t>Nov</t>
  </si>
  <si>
    <t>2018Oct</t>
  </si>
  <si>
    <t>PrimaryDestination</t>
  </si>
  <si>
    <t xml:space="preserve">Rates Good 10/01/2018 through 9/30/2019
  (Click for other states)
</t>
  </si>
  <si>
    <t>Temple Santa Fe</t>
  </si>
  <si>
    <t>Effective date 11/21/18</t>
  </si>
  <si>
    <t>BOARD TRAVEL POLICY - August 13, 2018</t>
  </si>
  <si>
    <t>WSCT Killeen</t>
  </si>
  <si>
    <t>Seminar</t>
  </si>
  <si>
    <t>Victoria Keck</t>
  </si>
  <si>
    <t>1506 West Highway 190</t>
  </si>
  <si>
    <t>Copperas Cove TX, 76522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</si>
</sst>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1">
    <numFmt numFmtId="6" formatCode="&quot;$&quot;#,##0_);[Red]\(&quot;$&quot;#,##0\)"/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mm/dd/yy"/>
    <numFmt numFmtId="165" formatCode="&quot;$&quot;#,##0.00"/>
    <numFmt numFmtId="166" formatCode="#,##0.0"/>
    <numFmt numFmtId="167" formatCode="mm/dd/yy;@"/>
    <numFmt numFmtId="168" formatCode="&quot;$&quot;#,##0.000"/>
    <numFmt numFmtId="169" formatCode="_(&quot;$&quot;* #,##0_);_(&quot;$&quot;* \(#,##0\);_(&quot;$&quot;* &quot;-&quot;??_);_(@_)"/>
    <numFmt numFmtId="170" formatCode="_(&quot;$&quot;* #,##0.000_);_(&quot;$&quot;* \(#,##0.000\);_(&quot;$&quot;* &quot;-&quot;??_);_(@_)"/>
  </numFmts>
  <fonts count="38" x14ac:knownFonts="1">
    <font>
      <sz val="10"/>
      <name val="Arial"/>
    </font>
    <font>
      <sz val="11"/>
      <color theme="1"/>
      <name val="Comic Sans MS"/>
      <family val="2"/>
    </font>
    <font>
      <sz val="14"/>
      <name val="Arial"/>
      <family val="2"/>
    </font>
    <font>
      <b/>
      <sz val="10"/>
      <name val="Arial"/>
      <family val="2"/>
    </font>
    <font>
      <sz val="7"/>
      <name val="Arial"/>
      <family val="2"/>
    </font>
    <font>
      <b/>
      <sz val="16"/>
      <name val="Arial"/>
      <family val="2"/>
    </font>
    <font>
      <sz val="10"/>
      <name val="Arial"/>
      <family val="2"/>
    </font>
    <font>
      <b/>
      <sz val="10"/>
      <name val="Arial"/>
      <family val="2"/>
    </font>
    <font>
      <b/>
      <sz val="9"/>
      <name val="Arial"/>
      <family val="2"/>
    </font>
    <font>
      <sz val="10"/>
      <name val="Arial"/>
      <family val="2"/>
    </font>
    <font>
      <sz val="12"/>
      <name val="Times New Roman"/>
      <family val="1"/>
    </font>
    <font>
      <u/>
      <sz val="10"/>
      <color indexed="12"/>
      <name val="Arial"/>
      <family val="2"/>
    </font>
    <font>
      <sz val="12"/>
      <name val="Arial"/>
      <family val="2"/>
    </font>
    <font>
      <u/>
      <sz val="12"/>
      <name val="Arial"/>
      <family val="2"/>
    </font>
    <font>
      <sz val="8"/>
      <name val="Arial"/>
      <family val="2"/>
    </font>
    <font>
      <sz val="12"/>
      <name val="Comic Sans MS"/>
      <family val="4"/>
    </font>
    <font>
      <u/>
      <sz val="12"/>
      <color indexed="12"/>
      <name val="Comic Sans MS"/>
      <family val="4"/>
    </font>
    <font>
      <sz val="12"/>
      <name val="Comic Sans MS"/>
      <family val="4"/>
    </font>
    <font>
      <b/>
      <sz val="18"/>
      <name val="Comic Sans MS"/>
      <family val="4"/>
    </font>
    <font>
      <b/>
      <sz val="12"/>
      <name val="Comic Sans MS"/>
      <family val="4"/>
    </font>
    <font>
      <u/>
      <sz val="8"/>
      <color indexed="12"/>
      <name val="Comic Sans MS"/>
      <family val="4"/>
    </font>
    <font>
      <sz val="8"/>
      <name val="Comic Sans MS"/>
      <family val="4"/>
    </font>
    <font>
      <b/>
      <sz val="14"/>
      <name val="Comic Sans MS"/>
      <family val="4"/>
    </font>
    <font>
      <sz val="9"/>
      <name val="Comic Sans MS"/>
      <family val="4"/>
    </font>
    <font>
      <sz val="10"/>
      <name val="Comic Sans MS"/>
      <family val="4"/>
    </font>
    <font>
      <b/>
      <u/>
      <sz val="10"/>
      <color indexed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7.5"/>
      <name val="Arial Narrow"/>
      <family val="2"/>
    </font>
    <font>
      <b/>
      <sz val="10"/>
      <color indexed="14"/>
      <name val="Arial"/>
      <family val="2"/>
    </font>
    <font>
      <sz val="12"/>
      <name val="Times New Roman"/>
      <family val="1"/>
    </font>
    <font>
      <sz val="12"/>
      <name val="Times New Roman"/>
      <family val="1"/>
    </font>
    <font>
      <sz val="12"/>
      <name val="Times New Roman"/>
      <family val="1"/>
    </font>
    <font>
      <sz val="10"/>
      <color rgb="FFFF0000"/>
      <name val="Arial"/>
      <family val="2"/>
    </font>
    <font>
      <sz val="9"/>
      <color theme="1"/>
      <name val="Comic Sans MS"/>
      <family val="4"/>
    </font>
    <font>
      <sz val="9"/>
      <color theme="1"/>
      <name val="Comic Sans MS"/>
      <family val="2"/>
    </font>
    <font>
      <b/>
      <sz val="9"/>
      <color theme="1"/>
      <name val="Comic Sans MS"/>
      <family val="4"/>
    </font>
    <font>
      <b/>
      <sz val="8"/>
      <color theme="1"/>
      <name val="Comic Sans MS"/>
      <family val="4"/>
    </font>
  </fonts>
  <fills count="11">
    <fill>
      <patternFill patternType="none"/>
    </fill>
    <fill>
      <patternFill patternType="gray125"/>
    </fill>
    <fill>
      <patternFill patternType="gray0625">
        <fgColor indexed="22"/>
        <bgColor indexed="9"/>
      </patternFill>
    </fill>
    <fill>
      <patternFill patternType="lightDown">
        <fgColor indexed="9"/>
        <bgColor indexed="22"/>
      </patternFill>
    </fill>
    <fill>
      <patternFill patternType="solid">
        <fgColor indexed="43"/>
        <bgColor indexed="9"/>
      </patternFill>
    </fill>
    <fill>
      <patternFill patternType="solid">
        <fgColor indexed="43"/>
        <bgColor indexed="8"/>
      </patternFill>
    </fill>
    <fill>
      <patternFill patternType="solid">
        <fgColor indexed="2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11"/>
        <bgColor indexed="8"/>
      </patternFill>
    </fill>
    <fill>
      <patternFill patternType="solid">
        <fgColor indexed="13"/>
        <bgColor indexed="8"/>
      </patternFill>
    </fill>
  </fills>
  <borders count="85">
    <border>
      <left/>
      <right/>
      <top/>
      <bottom/>
      <diagonal/>
    </border>
    <border>
      <left style="double">
        <color indexed="8"/>
      </left>
      <right/>
      <top/>
      <bottom/>
      <diagonal/>
    </border>
    <border>
      <left/>
      <right/>
      <top style="double">
        <color indexed="8"/>
      </top>
      <bottom/>
      <diagonal/>
    </border>
    <border>
      <left/>
      <right style="double">
        <color indexed="8"/>
      </right>
      <top style="double">
        <color indexed="8"/>
      </top>
      <bottom/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thin">
        <color indexed="8"/>
      </bottom>
      <diagonal/>
    </border>
    <border>
      <left/>
      <right style="double">
        <color indexed="8"/>
      </right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/>
      <diagonal/>
    </border>
    <border>
      <left style="double">
        <color indexed="8"/>
      </left>
      <right/>
      <top style="thin">
        <color indexed="8"/>
      </top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/>
      <right/>
      <top style="thin">
        <color indexed="8"/>
      </top>
      <bottom style="double">
        <color indexed="8"/>
      </bottom>
      <diagonal/>
    </border>
    <border>
      <left/>
      <right style="double">
        <color indexed="8"/>
      </right>
      <top style="thin">
        <color indexed="8"/>
      </top>
      <bottom style="double">
        <color indexed="8"/>
      </bottom>
      <diagonal/>
    </border>
    <border>
      <left/>
      <right style="thin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/>
      <diagonal/>
    </border>
    <border>
      <left style="thin">
        <color indexed="8"/>
      </left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ck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ck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double">
        <color indexed="8"/>
      </left>
      <right/>
      <top style="double">
        <color indexed="8"/>
      </top>
      <bottom/>
      <diagonal/>
    </border>
    <border>
      <left/>
      <right style="double">
        <color indexed="8"/>
      </right>
      <top/>
      <bottom style="thin">
        <color indexed="8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double">
        <color indexed="8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double">
        <color indexed="8"/>
      </left>
      <right style="thin">
        <color indexed="8"/>
      </right>
      <top style="thin">
        <color indexed="8"/>
      </top>
      <bottom style="double">
        <color indexed="8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8"/>
      </left>
      <right style="thin">
        <color indexed="8"/>
      </right>
      <top style="thick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ck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double">
        <color indexed="8"/>
      </right>
      <top style="thin">
        <color indexed="8"/>
      </top>
      <bottom style="thick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ck">
        <color indexed="8"/>
      </bottom>
      <diagonal/>
    </border>
    <border>
      <left style="double">
        <color indexed="8"/>
      </left>
      <right/>
      <top/>
      <bottom style="double">
        <color indexed="8"/>
      </bottom>
      <diagonal/>
    </border>
    <border>
      <left style="double">
        <color indexed="8"/>
      </left>
      <right/>
      <top/>
      <bottom style="thin">
        <color indexed="8"/>
      </bottom>
      <diagonal/>
    </border>
    <border>
      <left/>
      <right style="double">
        <color indexed="8"/>
      </right>
      <top/>
      <bottom style="double">
        <color indexed="8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double">
        <color indexed="8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 style="thin">
        <color indexed="8"/>
      </right>
      <top/>
      <bottom/>
      <diagonal/>
    </border>
    <border>
      <left/>
      <right style="thin">
        <color indexed="8"/>
      </right>
      <top/>
      <bottom/>
      <diagonal/>
    </border>
    <border>
      <left style="thin">
        <color indexed="8"/>
      </left>
      <right style="double">
        <color indexed="8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ck">
        <color indexed="8"/>
      </right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8"/>
      </left>
      <right/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14">
    <xf numFmtId="0" fontId="0" fillId="0" borderId="0">
      <alignment vertical="top"/>
    </xf>
    <xf numFmtId="43" fontId="10" fillId="0" borderId="0" applyFont="0" applyFill="0" applyBorder="0" applyAlignment="0" applyProtection="0"/>
    <xf numFmtId="44" fontId="10" fillId="0" borderId="0" applyFont="0" applyFill="0" applyBorder="0" applyAlignment="0" applyProtection="0"/>
    <xf numFmtId="0" fontId="11" fillId="0" borderId="0" applyNumberFormat="0" applyFill="0" applyBorder="0" applyAlignment="0" applyProtection="0">
      <alignment vertical="top"/>
      <protection locked="0"/>
    </xf>
    <xf numFmtId="0" fontId="16" fillId="0" borderId="0" applyNumberFormat="0" applyFill="0" applyBorder="0" applyAlignment="0" applyProtection="0">
      <alignment vertical="top"/>
      <protection locked="0"/>
    </xf>
    <xf numFmtId="0" fontId="10" fillId="0" borderId="0"/>
    <xf numFmtId="0" fontId="9" fillId="0" borderId="0"/>
    <xf numFmtId="0" fontId="9" fillId="0" borderId="0">
      <alignment vertical="top"/>
    </xf>
    <xf numFmtId="0" fontId="15" fillId="0" borderId="0"/>
    <xf numFmtId="9" fontId="10" fillId="0" borderId="0" applyFont="0" applyFill="0" applyBorder="0" applyAlignment="0" applyProtection="0"/>
    <xf numFmtId="0" fontId="30" fillId="0" borderId="0"/>
    <xf numFmtId="0" fontId="31" fillId="0" borderId="0"/>
    <xf numFmtId="0" fontId="32" fillId="0" borderId="0"/>
    <xf numFmtId="0" fontId="1" fillId="0" borderId="0"/>
  </cellStyleXfs>
  <cellXfs count="288">
    <xf numFmtId="4" fontId="0" fillId="0" borderId="0" xfId="0" applyNumberFormat="1" applyAlignment="1"/>
    <xf numFmtId="0" fontId="2" fillId="0" borderId="1" xfId="0" applyFont="1" applyBorder="1" applyAlignment="1">
      <alignment horizontal="centerContinuous"/>
    </xf>
    <xf numFmtId="3" fontId="0" fillId="0" borderId="0" xfId="0" applyNumberFormat="1" applyAlignment="1"/>
    <xf numFmtId="0" fontId="5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3" xfId="0" applyFont="1" applyBorder="1" applyAlignment="1">
      <alignment horizontal="centerContinuous"/>
    </xf>
    <xf numFmtId="4" fontId="0" fillId="0" borderId="4" xfId="0" applyNumberFormat="1" applyBorder="1" applyAlignment="1"/>
    <xf numFmtId="0" fontId="3" fillId="2" borderId="5" xfId="0" applyFont="1" applyFill="1" applyBorder="1" applyAlignment="1"/>
    <xf numFmtId="0" fontId="0" fillId="0" borderId="6" xfId="0" applyFont="1" applyBorder="1" applyAlignment="1"/>
    <xf numFmtId="0" fontId="0" fillId="0" borderId="7" xfId="0" applyBorder="1" applyAlignment="1"/>
    <xf numFmtId="0" fontId="0" fillId="0" borderId="1" xfId="0" applyBorder="1" applyAlignment="1"/>
    <xf numFmtId="0" fontId="0" fillId="0" borderId="6" xfId="0" applyFont="1" applyBorder="1" applyAlignment="1">
      <alignment horizontal="left"/>
    </xf>
    <xf numFmtId="0" fontId="0" fillId="0" borderId="8" xfId="0" applyBorder="1" applyAlignment="1">
      <alignment horizontal="left"/>
    </xf>
    <xf numFmtId="7" fontId="0" fillId="0" borderId="6" xfId="0" applyNumberFormat="1" applyBorder="1" applyAlignment="1"/>
    <xf numFmtId="0" fontId="3" fillId="2" borderId="9" xfId="0" applyFont="1" applyFill="1" applyBorder="1" applyAlignment="1"/>
    <xf numFmtId="0" fontId="3" fillId="2" borderId="10" xfId="0" applyFont="1" applyFill="1" applyBorder="1" applyAlignment="1"/>
    <xf numFmtId="0" fontId="3" fillId="2" borderId="11" xfId="0" applyFont="1" applyFill="1" applyBorder="1" applyAlignment="1"/>
    <xf numFmtId="0" fontId="3" fillId="2" borderId="12" xfId="0" applyFont="1" applyFill="1" applyBorder="1" applyAlignment="1">
      <alignment horizontal="centerContinuous"/>
    </xf>
    <xf numFmtId="0" fontId="0" fillId="0" borderId="8" xfId="0" applyFont="1" applyBorder="1" applyAlignment="1">
      <alignment horizontal="left"/>
    </xf>
    <xf numFmtId="0" fontId="4" fillId="0" borderId="13" xfId="0" applyFont="1" applyBorder="1" applyAlignment="1"/>
    <xf numFmtId="0" fontId="4" fillId="0" borderId="14" xfId="0" applyFont="1" applyBorder="1" applyAlignment="1">
      <alignment horizontal="centerContinuous"/>
    </xf>
    <xf numFmtId="0" fontId="4" fillId="0" borderId="14" xfId="0" applyFont="1" applyBorder="1" applyAlignment="1"/>
    <xf numFmtId="0" fontId="3" fillId="0" borderId="15" xfId="0" applyFont="1" applyBorder="1" applyAlignment="1"/>
    <xf numFmtId="0" fontId="0" fillId="0" borderId="16" xfId="0" applyBorder="1" applyAlignment="1"/>
    <xf numFmtId="0" fontId="0" fillId="0" borderId="17" xfId="0" applyBorder="1" applyAlignment="1"/>
    <xf numFmtId="0" fontId="0" fillId="0" borderId="17" xfId="0" applyBorder="1" applyAlignment="1">
      <alignment horizontal="centerContinuous"/>
    </xf>
    <xf numFmtId="0" fontId="0" fillId="0" borderId="18" xfId="0" applyBorder="1" applyAlignment="1">
      <alignment horizontal="centerContinuous"/>
    </xf>
    <xf numFmtId="4" fontId="0" fillId="0" borderId="15" xfId="0" applyNumberFormat="1" applyBorder="1" applyAlignment="1"/>
    <xf numFmtId="4" fontId="2" fillId="0" borderId="2" xfId="0" applyNumberFormat="1" applyFont="1" applyBorder="1" applyAlignment="1">
      <alignment horizontal="centerContinuous"/>
    </xf>
    <xf numFmtId="0" fontId="3" fillId="2" borderId="19" xfId="0" applyFont="1" applyFill="1" applyBorder="1" applyAlignment="1">
      <alignment horizontal="centerContinuous"/>
    </xf>
    <xf numFmtId="0" fontId="3" fillId="2" borderId="20" xfId="0" applyFont="1" applyFill="1" applyBorder="1" applyAlignment="1"/>
    <xf numFmtId="0" fontId="3" fillId="2" borderId="21" xfId="0" applyFont="1" applyFill="1" applyBorder="1" applyAlignment="1"/>
    <xf numFmtId="4" fontId="0" fillId="0" borderId="0" xfId="0" applyNumberFormat="1" applyFont="1" applyBorder="1" applyAlignment="1"/>
    <xf numFmtId="4" fontId="0" fillId="0" borderId="0" xfId="0" applyNumberFormat="1" applyBorder="1" applyAlignment="1"/>
    <xf numFmtId="4" fontId="3" fillId="2" borderId="5" xfId="0" applyNumberFormat="1" applyFont="1" applyFill="1" applyBorder="1" applyAlignment="1"/>
    <xf numFmtId="4" fontId="3" fillId="2" borderId="9" xfId="0" applyNumberFormat="1" applyFont="1" applyFill="1" applyBorder="1" applyAlignment="1"/>
    <xf numFmtId="4" fontId="0" fillId="0" borderId="22" xfId="0" applyNumberFormat="1" applyBorder="1" applyAlignment="1"/>
    <xf numFmtId="4" fontId="0" fillId="0" borderId="0" xfId="0" applyNumberFormat="1" applyAlignment="1">
      <alignment horizontal="centerContinuous"/>
    </xf>
    <xf numFmtId="0" fontId="0" fillId="0" borderId="7" xfId="0" applyBorder="1" applyAlignment="1">
      <alignment horizontal="centerContinuous"/>
    </xf>
    <xf numFmtId="0" fontId="2" fillId="0" borderId="2" xfId="0" applyFont="1" applyBorder="1" applyAlignment="1">
      <alignment horizontal="left"/>
    </xf>
    <xf numFmtId="3" fontId="0" fillId="3" borderId="15" xfId="0" applyNumberFormat="1" applyFill="1" applyBorder="1" applyAlignment="1"/>
    <xf numFmtId="0" fontId="0" fillId="0" borderId="0" xfId="0" applyFont="1" applyBorder="1" applyAlignment="1">
      <alignment horizontal="centerContinuous"/>
    </xf>
    <xf numFmtId="4" fontId="0" fillId="0" borderId="7" xfId="0" applyNumberFormat="1" applyBorder="1" applyAlignment="1"/>
    <xf numFmtId="4" fontId="0" fillId="3" borderId="15" xfId="0" applyNumberFormat="1" applyFill="1" applyBorder="1" applyAlignment="1"/>
    <xf numFmtId="0" fontId="0" fillId="0" borderId="0" xfId="0" applyBorder="1" applyAlignment="1"/>
    <xf numFmtId="4" fontId="0" fillId="0" borderId="23" xfId="0" applyNumberFormat="1" applyBorder="1" applyAlignment="1"/>
    <xf numFmtId="0" fontId="3" fillId="2" borderId="24" xfId="0" applyFont="1" applyFill="1" applyBorder="1" applyAlignment="1"/>
    <xf numFmtId="0" fontId="2" fillId="0" borderId="25" xfId="0" applyFont="1" applyBorder="1" applyAlignment="1">
      <alignment horizontal="left"/>
    </xf>
    <xf numFmtId="4" fontId="3" fillId="2" borderId="20" xfId="0" applyNumberFormat="1" applyFont="1" applyFill="1" applyBorder="1" applyAlignment="1"/>
    <xf numFmtId="0" fontId="0" fillId="0" borderId="0" xfId="0" applyFont="1" applyBorder="1" applyAlignment="1">
      <alignment horizontal="left"/>
    </xf>
    <xf numFmtId="0" fontId="0" fillId="0" borderId="0" xfId="0" applyFont="1" applyBorder="1" applyAlignment="1"/>
    <xf numFmtId="0" fontId="0" fillId="0" borderId="26" xfId="0" applyBorder="1" applyAlignment="1">
      <alignment horizontal="centerContinuous"/>
    </xf>
    <xf numFmtId="0" fontId="2" fillId="0" borderId="25" xfId="0" applyFont="1" applyBorder="1" applyAlignment="1">
      <alignment horizontal="centerContinuous"/>
    </xf>
    <xf numFmtId="4" fontId="0" fillId="0" borderId="26" xfId="0" applyNumberFormat="1" applyBorder="1" applyAlignment="1"/>
    <xf numFmtId="0" fontId="3" fillId="2" borderId="27" xfId="0" applyFont="1" applyFill="1" applyBorder="1" applyAlignment="1"/>
    <xf numFmtId="0" fontId="3" fillId="2" borderId="28" xfId="0" applyFont="1" applyFill="1" applyBorder="1" applyAlignment="1"/>
    <xf numFmtId="0" fontId="0" fillId="0" borderId="8" xfId="0" applyNumberFormat="1" applyBorder="1" applyAlignment="1">
      <alignment horizontal="center"/>
    </xf>
    <xf numFmtId="0" fontId="0" fillId="0" borderId="8" xfId="0" applyNumberFormat="1" applyBorder="1" applyAlignment="1"/>
    <xf numFmtId="0" fontId="0" fillId="0" borderId="29" xfId="0" applyBorder="1" applyAlignment="1"/>
    <xf numFmtId="0" fontId="0" fillId="0" borderId="24" xfId="0" applyBorder="1" applyAlignment="1"/>
    <xf numFmtId="0" fontId="0" fillId="0" borderId="30" xfId="0" applyBorder="1" applyAlignment="1"/>
    <xf numFmtId="0" fontId="0" fillId="3" borderId="15" xfId="0" applyNumberFormat="1" applyFill="1" applyBorder="1" applyAlignment="1"/>
    <xf numFmtId="49" fontId="0" fillId="0" borderId="31" xfId="0" applyNumberFormat="1" applyBorder="1" applyAlignment="1">
      <alignment horizontal="center"/>
    </xf>
    <xf numFmtId="49" fontId="0" fillId="0" borderId="32" xfId="0" applyNumberFormat="1" applyBorder="1" applyAlignment="1"/>
    <xf numFmtId="0" fontId="3" fillId="2" borderId="5" xfId="0" applyFont="1" applyFill="1" applyBorder="1" applyAlignment="1">
      <alignment horizontal="centerContinuous"/>
    </xf>
    <xf numFmtId="0" fontId="3" fillId="2" borderId="9" xfId="0" applyFont="1" applyFill="1" applyBorder="1" applyAlignment="1">
      <alignment horizontal="centerContinuous"/>
    </xf>
    <xf numFmtId="0" fontId="0" fillId="0" borderId="6" xfId="0" applyBorder="1" applyAlignment="1">
      <alignment horizontal="left"/>
    </xf>
    <xf numFmtId="0" fontId="0" fillId="0" borderId="30" xfId="0" applyBorder="1" applyAlignment="1">
      <alignment horizontal="right"/>
    </xf>
    <xf numFmtId="164" fontId="0" fillId="0" borderId="0" xfId="0" applyNumberFormat="1" applyAlignment="1"/>
    <xf numFmtId="4" fontId="0" fillId="0" borderId="33" xfId="0" applyNumberFormat="1" applyBorder="1" applyAlignment="1"/>
    <xf numFmtId="165" fontId="0" fillId="0" borderId="4" xfId="0" applyNumberFormat="1" applyBorder="1" applyAlignment="1"/>
    <xf numFmtId="165" fontId="0" fillId="3" borderId="15" xfId="0" applyNumberFormat="1" applyFill="1" applyBorder="1" applyAlignment="1"/>
    <xf numFmtId="0" fontId="3" fillId="2" borderId="9" xfId="0" applyFont="1" applyFill="1" applyBorder="1" applyAlignment="1">
      <alignment horizontal="center"/>
    </xf>
    <xf numFmtId="0" fontId="0" fillId="0" borderId="17" xfId="0" applyBorder="1" applyAlignment="1">
      <alignment horizontal="left"/>
    </xf>
    <xf numFmtId="0" fontId="0" fillId="0" borderId="15" xfId="0" applyFill="1" applyBorder="1" applyAlignment="1" applyProtection="1">
      <protection locked="0"/>
    </xf>
    <xf numFmtId="49" fontId="0" fillId="0" borderId="31" xfId="0" applyNumberFormat="1" applyFill="1" applyBorder="1" applyAlignment="1" applyProtection="1">
      <protection locked="0"/>
    </xf>
    <xf numFmtId="0" fontId="0" fillId="0" borderId="36" xfId="0" applyFill="1" applyBorder="1" applyAlignment="1" applyProtection="1">
      <alignment wrapText="1"/>
      <protection locked="0"/>
    </xf>
    <xf numFmtId="0" fontId="0" fillId="0" borderId="15" xfId="0" applyNumberFormat="1" applyFill="1" applyBorder="1" applyAlignment="1" applyProtection="1">
      <protection locked="0"/>
    </xf>
    <xf numFmtId="0" fontId="6" fillId="0" borderId="36" xfId="0" applyFont="1" applyFill="1" applyBorder="1" applyAlignment="1" applyProtection="1">
      <protection locked="0"/>
    </xf>
    <xf numFmtId="4" fontId="0" fillId="0" borderId="0" xfId="0" applyNumberFormat="1" applyFill="1" applyAlignment="1" applyProtection="1">
      <protection locked="0"/>
    </xf>
    <xf numFmtId="4" fontId="0" fillId="0" borderId="15" xfId="0" applyNumberFormat="1" applyFill="1" applyBorder="1" applyAlignment="1" applyProtection="1">
      <protection locked="0"/>
    </xf>
    <xf numFmtId="0" fontId="0" fillId="0" borderId="36" xfId="0" applyFill="1" applyBorder="1" applyAlignment="1" applyProtection="1">
      <protection locked="0"/>
    </xf>
    <xf numFmtId="0" fontId="7" fillId="0" borderId="36" xfId="7" applyFont="1" applyFill="1" applyBorder="1" applyAlignment="1" applyProtection="1">
      <alignment horizontal="right" wrapText="1"/>
      <protection locked="0"/>
    </xf>
    <xf numFmtId="0" fontId="0" fillId="0" borderId="15" xfId="0" applyFill="1" applyBorder="1" applyAlignment="1"/>
    <xf numFmtId="0" fontId="9" fillId="0" borderId="36" xfId="7" applyFont="1" applyFill="1" applyBorder="1" applyAlignment="1" applyProtection="1">
      <alignment wrapText="1"/>
      <protection locked="0"/>
    </xf>
    <xf numFmtId="0" fontId="9" fillId="0" borderId="36" xfId="7" applyFont="1" applyFill="1" applyBorder="1" applyAlignment="1" applyProtection="1">
      <alignment wrapText="1"/>
    </xf>
    <xf numFmtId="0" fontId="0" fillId="0" borderId="1" xfId="0" applyFill="1" applyBorder="1" applyAlignment="1"/>
    <xf numFmtId="0" fontId="0" fillId="0" borderId="30" xfId="0" applyFill="1" applyBorder="1" applyAlignment="1" applyProtection="1">
      <protection locked="0"/>
    </xf>
    <xf numFmtId="0" fontId="0" fillId="0" borderId="30" xfId="0" applyFill="1" applyBorder="1" applyAlignment="1" applyProtection="1">
      <alignment horizontal="right"/>
      <protection locked="0"/>
    </xf>
    <xf numFmtId="0" fontId="0" fillId="0" borderId="5" xfId="0" applyFill="1" applyBorder="1" applyAlignment="1" applyProtection="1">
      <protection locked="0"/>
    </xf>
    <xf numFmtId="165" fontId="0" fillId="0" borderId="38" xfId="0" applyNumberFormat="1" applyFill="1" applyBorder="1" applyAlignment="1" applyProtection="1">
      <protection locked="0"/>
    </xf>
    <xf numFmtId="166" fontId="0" fillId="0" borderId="15" xfId="0" applyNumberFormat="1" applyFill="1" applyBorder="1" applyAlignment="1"/>
    <xf numFmtId="14" fontId="0" fillId="0" borderId="39" xfId="0" applyNumberFormat="1" applyFill="1" applyBorder="1" applyAlignment="1"/>
    <xf numFmtId="167" fontId="0" fillId="0" borderId="40" xfId="0" applyNumberFormat="1" applyFill="1" applyBorder="1" applyAlignment="1" applyProtection="1">
      <protection locked="0"/>
    </xf>
    <xf numFmtId="4" fontId="0" fillId="0" borderId="25" xfId="0" applyNumberFormat="1" applyBorder="1" applyAlignment="1"/>
    <xf numFmtId="4" fontId="0" fillId="0" borderId="2" xfId="0" applyNumberFormat="1" applyBorder="1" applyAlignment="1"/>
    <xf numFmtId="4" fontId="0" fillId="0" borderId="3" xfId="0" applyNumberFormat="1" applyBorder="1" applyAlignment="1"/>
    <xf numFmtId="4" fontId="0" fillId="0" borderId="1" xfId="0" applyNumberFormat="1" applyBorder="1" applyAlignment="1"/>
    <xf numFmtId="4" fontId="0" fillId="0" borderId="16" xfId="0" applyNumberFormat="1" applyBorder="1" applyAlignment="1"/>
    <xf numFmtId="4" fontId="0" fillId="0" borderId="41" xfId="0" applyNumberFormat="1" applyBorder="1" applyAlignment="1"/>
    <xf numFmtId="0" fontId="0" fillId="0" borderId="16" xfId="0" applyBorder="1" applyAlignment="1">
      <alignment horizontal="centerContinuous"/>
    </xf>
    <xf numFmtId="0" fontId="0" fillId="0" borderId="41" xfId="0" applyBorder="1" applyAlignment="1">
      <alignment horizontal="centerContinuous"/>
    </xf>
    <xf numFmtId="0" fontId="0" fillId="3" borderId="8" xfId="0" applyNumberFormat="1" applyFill="1" applyBorder="1" applyAlignment="1"/>
    <xf numFmtId="3" fontId="0" fillId="3" borderId="9" xfId="0" applyNumberFormat="1" applyFill="1" applyBorder="1" applyAlignment="1"/>
    <xf numFmtId="0" fontId="0" fillId="0" borderId="15" xfId="0" applyNumberFormat="1" applyFill="1" applyBorder="1" applyAlignment="1" applyProtection="1">
      <alignment shrinkToFit="1"/>
      <protection locked="0"/>
    </xf>
    <xf numFmtId="0" fontId="0" fillId="0" borderId="28" xfId="0" applyNumberFormat="1" applyBorder="1" applyAlignment="1"/>
    <xf numFmtId="168" fontId="3" fillId="2" borderId="5" xfId="0" applyNumberFormat="1" applyFont="1" applyFill="1" applyBorder="1" applyAlignment="1">
      <alignment horizontal="center"/>
    </xf>
    <xf numFmtId="4" fontId="0" fillId="4" borderId="15" xfId="0" applyNumberFormat="1" applyFill="1" applyBorder="1" applyAlignment="1"/>
    <xf numFmtId="0" fontId="3" fillId="2" borderId="5" xfId="0" applyFont="1" applyFill="1" applyBorder="1" applyAlignment="1">
      <alignment horizontal="center"/>
    </xf>
    <xf numFmtId="0" fontId="3" fillId="2" borderId="5" xfId="0" applyFont="1" applyFill="1" applyBorder="1" applyAlignment="1">
      <alignment horizontal="center" vertical="justify"/>
    </xf>
    <xf numFmtId="4" fontId="11" fillId="0" borderId="0" xfId="3" applyNumberFormat="1" applyAlignment="1" applyProtection="1"/>
    <xf numFmtId="0" fontId="9" fillId="0" borderId="0" xfId="6"/>
    <xf numFmtId="0" fontId="7" fillId="0" borderId="0" xfId="6" applyFont="1" applyAlignment="1">
      <alignment horizontal="centerContinuous"/>
    </xf>
    <xf numFmtId="0" fontId="9" fillId="0" borderId="0" xfId="6" applyAlignment="1">
      <alignment horizontal="centerContinuous"/>
    </xf>
    <xf numFmtId="0" fontId="7" fillId="0" borderId="42" xfId="6" applyFont="1" applyBorder="1" applyAlignment="1">
      <alignment horizontal="center"/>
    </xf>
    <xf numFmtId="0" fontId="7" fillId="0" borderId="43" xfId="6" applyFont="1" applyBorder="1" applyAlignment="1">
      <alignment horizontal="centerContinuous" wrapText="1"/>
    </xf>
    <xf numFmtId="0" fontId="9" fillId="0" borderId="44" xfId="6" applyBorder="1" applyAlignment="1">
      <alignment wrapText="1"/>
    </xf>
    <xf numFmtId="0" fontId="9" fillId="6" borderId="45" xfId="6" applyFill="1" applyBorder="1" applyAlignment="1">
      <alignment horizontal="centerContinuous"/>
    </xf>
    <xf numFmtId="0" fontId="9" fillId="0" borderId="45" xfId="6" applyBorder="1" applyAlignment="1">
      <alignment horizontal="center"/>
    </xf>
    <xf numFmtId="0" fontId="9" fillId="0" borderId="46" xfId="6" applyBorder="1" applyAlignment="1">
      <alignment horizontal="center"/>
    </xf>
    <xf numFmtId="0" fontId="9" fillId="0" borderId="45" xfId="6" applyBorder="1" applyAlignment="1">
      <alignment horizontal="centerContinuous"/>
    </xf>
    <xf numFmtId="0" fontId="9" fillId="6" borderId="45" xfId="6" applyFill="1" applyBorder="1" applyAlignment="1">
      <alignment horizontal="center"/>
    </xf>
    <xf numFmtId="0" fontId="9" fillId="6" borderId="46" xfId="6" applyFill="1" applyBorder="1" applyAlignment="1">
      <alignment horizontal="center"/>
    </xf>
    <xf numFmtId="0" fontId="9" fillId="0" borderId="47" xfId="6" applyBorder="1" applyAlignment="1">
      <alignment wrapText="1"/>
    </xf>
    <xf numFmtId="0" fontId="9" fillId="0" borderId="48" xfId="6" applyBorder="1" applyAlignment="1">
      <alignment horizontal="centerContinuous"/>
    </xf>
    <xf numFmtId="0" fontId="9" fillId="0" borderId="48" xfId="6" applyBorder="1" applyAlignment="1">
      <alignment horizontal="center"/>
    </xf>
    <xf numFmtId="0" fontId="9" fillId="0" borderId="49" xfId="6" applyBorder="1" applyAlignment="1">
      <alignment horizontal="center"/>
    </xf>
    <xf numFmtId="0" fontId="11" fillId="0" borderId="0" xfId="3" applyFont="1" applyAlignment="1" applyProtection="1"/>
    <xf numFmtId="4" fontId="0" fillId="0" borderId="0" xfId="0" applyNumberFormat="1" applyBorder="1" applyAlignment="1">
      <alignment horizontal="centerContinuous"/>
    </xf>
    <xf numFmtId="20" fontId="0" fillId="0" borderId="15" xfId="0" applyNumberFormat="1" applyFill="1" applyBorder="1" applyAlignment="1" applyProtection="1">
      <protection locked="0"/>
    </xf>
    <xf numFmtId="4" fontId="12" fillId="0" borderId="0" xfId="0" applyNumberFormat="1" applyFont="1" applyAlignment="1"/>
    <xf numFmtId="3" fontId="0" fillId="3" borderId="31" xfId="0" applyNumberFormat="1" applyFill="1" applyBorder="1" applyAlignment="1"/>
    <xf numFmtId="3" fontId="0" fillId="3" borderId="4" xfId="0" applyNumberFormat="1" applyFill="1" applyBorder="1" applyAlignment="1"/>
    <xf numFmtId="165" fontId="0" fillId="0" borderId="5" xfId="0" applyNumberFormat="1" applyFill="1" applyBorder="1" applyAlignment="1" applyProtection="1">
      <protection locked="0"/>
    </xf>
    <xf numFmtId="165" fontId="0" fillId="0" borderId="20" xfId="0" applyNumberFormat="1" applyFill="1" applyBorder="1" applyAlignment="1"/>
    <xf numFmtId="3" fontId="0" fillId="3" borderId="28" xfId="0" applyNumberFormat="1" applyFill="1" applyBorder="1" applyAlignment="1"/>
    <xf numFmtId="165" fontId="0" fillId="0" borderId="50" xfId="0" applyNumberFormat="1" applyFill="1" applyBorder="1" applyAlignment="1" applyProtection="1">
      <protection locked="0"/>
    </xf>
    <xf numFmtId="4" fontId="0" fillId="3" borderId="9" xfId="0" applyNumberFormat="1" applyFill="1" applyBorder="1" applyAlignment="1"/>
    <xf numFmtId="165" fontId="0" fillId="3" borderId="9" xfId="0" applyNumberFormat="1" applyFill="1" applyBorder="1" applyAlignment="1"/>
    <xf numFmtId="165" fontId="0" fillId="0" borderId="21" xfId="0" applyNumberFormat="1" applyFill="1" applyBorder="1" applyAlignment="1"/>
    <xf numFmtId="3" fontId="0" fillId="0" borderId="0" xfId="0" applyNumberFormat="1" applyBorder="1" applyAlignment="1"/>
    <xf numFmtId="164" fontId="0" fillId="0" borderId="0" xfId="0" applyNumberFormat="1" applyBorder="1" applyAlignment="1"/>
    <xf numFmtId="4" fontId="0" fillId="4" borderId="15" xfId="0" applyNumberFormat="1" applyFill="1" applyBorder="1" applyAlignment="1">
      <alignment horizontal="right"/>
    </xf>
    <xf numFmtId="0" fontId="0" fillId="0" borderId="15" xfId="0" applyNumberFormat="1" applyFill="1" applyBorder="1" applyAlignment="1" applyProtection="1">
      <alignment horizontal="center"/>
      <protection locked="0"/>
    </xf>
    <xf numFmtId="0" fontId="0" fillId="0" borderId="15" xfId="0" applyFill="1" applyBorder="1" applyAlignment="1" applyProtection="1">
      <alignment horizontal="center"/>
      <protection locked="0"/>
    </xf>
    <xf numFmtId="0" fontId="3" fillId="2" borderId="51" xfId="0" applyFont="1" applyFill="1" applyBorder="1" applyAlignment="1"/>
    <xf numFmtId="0" fontId="3" fillId="2" borderId="33" xfId="0" applyFont="1" applyFill="1" applyBorder="1" applyAlignment="1"/>
    <xf numFmtId="0" fontId="3" fillId="2" borderId="52" xfId="0" applyFont="1" applyFill="1" applyBorder="1" applyAlignment="1">
      <alignment horizontal="centerContinuous"/>
    </xf>
    <xf numFmtId="168" fontId="3" fillId="2" borderId="33" xfId="0" applyNumberFormat="1" applyFont="1" applyFill="1" applyBorder="1" applyAlignment="1">
      <alignment horizontal="center"/>
    </xf>
    <xf numFmtId="0" fontId="3" fillId="2" borderId="53" xfId="0" applyFont="1" applyFill="1" applyBorder="1" applyAlignment="1"/>
    <xf numFmtId="0" fontId="3" fillId="2" borderId="33" xfId="0" applyFont="1" applyFill="1" applyBorder="1" applyAlignment="1">
      <alignment horizontal="center"/>
    </xf>
    <xf numFmtId="166" fontId="0" fillId="0" borderId="15" xfId="0" applyNumberFormat="1" applyFill="1" applyBorder="1" applyAlignment="1" applyProtection="1">
      <protection locked="0"/>
    </xf>
    <xf numFmtId="166" fontId="0" fillId="0" borderId="34" xfId="0" applyNumberFormat="1" applyBorder="1" applyAlignment="1"/>
    <xf numFmtId="0" fontId="9" fillId="0" borderId="46" xfId="6" applyFont="1" applyBorder="1"/>
    <xf numFmtId="0" fontId="9" fillId="0" borderId="46" xfId="6" applyBorder="1"/>
    <xf numFmtId="0" fontId="17" fillId="0" borderId="0" xfId="8" applyFont="1" applyAlignment="1">
      <alignment horizontal="left"/>
    </xf>
    <xf numFmtId="0" fontId="17" fillId="0" borderId="0" xfId="8" applyFont="1" applyAlignment="1"/>
    <xf numFmtId="0" fontId="15" fillId="0" borderId="0" xfId="8"/>
    <xf numFmtId="0" fontId="18" fillId="0" borderId="0" xfId="8" applyFont="1" applyAlignment="1">
      <alignment horizontal="left"/>
    </xf>
    <xf numFmtId="0" fontId="17" fillId="0" borderId="0" xfId="8" applyFont="1" applyAlignment="1">
      <alignment horizontal="justify"/>
    </xf>
    <xf numFmtId="0" fontId="19" fillId="0" borderId="45" xfId="8" applyFont="1" applyBorder="1" applyAlignment="1">
      <alignment horizontal="right" vertical="top"/>
    </xf>
    <xf numFmtId="0" fontId="17" fillId="7" borderId="48" xfId="8" applyFont="1" applyFill="1" applyBorder="1" applyAlignment="1" applyProtection="1">
      <alignment vertical="top"/>
      <protection locked="0"/>
    </xf>
    <xf numFmtId="0" fontId="17" fillId="0" borderId="57" xfId="8" applyFont="1" applyBorder="1" applyAlignment="1"/>
    <xf numFmtId="0" fontId="17" fillId="0" borderId="58" xfId="8" applyFont="1" applyBorder="1" applyAlignment="1"/>
    <xf numFmtId="0" fontId="17" fillId="0" borderId="59" xfId="8" applyFont="1" applyBorder="1" applyAlignment="1"/>
    <xf numFmtId="0" fontId="19" fillId="0" borderId="59" xfId="8" applyFont="1" applyBorder="1" applyAlignment="1">
      <alignment vertical="top"/>
    </xf>
    <xf numFmtId="14" fontId="17" fillId="7" borderId="49" xfId="8" applyNumberFormat="1" applyFont="1" applyFill="1" applyBorder="1" applyAlignment="1" applyProtection="1">
      <protection locked="0"/>
    </xf>
    <xf numFmtId="0" fontId="20" fillId="0" borderId="57" xfId="4" applyFont="1" applyBorder="1" applyAlignment="1" applyProtection="1"/>
    <xf numFmtId="0" fontId="17" fillId="0" borderId="60" xfId="8" applyFont="1" applyBorder="1" applyAlignment="1"/>
    <xf numFmtId="0" fontId="19" fillId="0" borderId="48" xfId="8" applyFont="1" applyBorder="1" applyAlignment="1">
      <alignment horizontal="right" vertical="top"/>
    </xf>
    <xf numFmtId="0" fontId="19" fillId="0" borderId="61" xfId="8" applyFont="1" applyBorder="1" applyAlignment="1">
      <alignment horizontal="right" vertical="top"/>
    </xf>
    <xf numFmtId="0" fontId="17" fillId="7" borderId="61" xfId="8" applyFont="1" applyFill="1" applyBorder="1" applyAlignment="1" applyProtection="1">
      <alignment vertical="top"/>
      <protection locked="0"/>
    </xf>
    <xf numFmtId="0" fontId="17" fillId="0" borderId="62" xfId="8" applyFont="1" applyBorder="1" applyAlignment="1"/>
    <xf numFmtId="0" fontId="17" fillId="0" borderId="63" xfId="8" applyFont="1" applyBorder="1" applyAlignment="1"/>
    <xf numFmtId="0" fontId="19" fillId="0" borderId="46" xfId="8" applyFont="1" applyBorder="1" applyAlignment="1">
      <alignment horizontal="right" vertical="top"/>
    </xf>
    <xf numFmtId="0" fontId="21" fillId="0" borderId="0" xfId="8" applyFont="1" applyAlignment="1">
      <alignment horizontal="justify"/>
    </xf>
    <xf numFmtId="0" fontId="22" fillId="0" borderId="54" xfId="8" applyFont="1" applyBorder="1" applyAlignment="1">
      <alignment horizontal="left" vertical="top"/>
    </xf>
    <xf numFmtId="0" fontId="22" fillId="0" borderId="64" xfId="8" applyFont="1" applyBorder="1" applyAlignment="1">
      <alignment horizontal="left" vertical="top"/>
    </xf>
    <xf numFmtId="0" fontId="17" fillId="0" borderId="55" xfId="8" applyFont="1" applyBorder="1" applyAlignment="1"/>
    <xf numFmtId="0" fontId="17" fillId="0" borderId="65" xfId="8" applyFont="1" applyBorder="1" applyAlignment="1"/>
    <xf numFmtId="0" fontId="17" fillId="0" borderId="56" xfId="8" applyFont="1" applyBorder="1" applyAlignment="1"/>
    <xf numFmtId="0" fontId="19" fillId="0" borderId="66" xfId="8" applyFont="1" applyBorder="1" applyAlignment="1">
      <alignment horizontal="left" vertical="top"/>
    </xf>
    <xf numFmtId="0" fontId="17" fillId="0" borderId="59" xfId="8" applyFont="1" applyBorder="1" applyAlignment="1">
      <alignment horizontal="left" vertical="top"/>
    </xf>
    <xf numFmtId="0" fontId="17" fillId="0" borderId="48" xfId="8" applyFont="1" applyBorder="1" applyAlignment="1"/>
    <xf numFmtId="0" fontId="17" fillId="0" borderId="67" xfId="8" applyFont="1" applyBorder="1" applyAlignment="1"/>
    <xf numFmtId="0" fontId="17" fillId="0" borderId="68" xfId="8" applyFont="1" applyBorder="1" applyAlignment="1"/>
    <xf numFmtId="0" fontId="17" fillId="0" borderId="63" xfId="8" applyFont="1" applyBorder="1" applyAlignment="1">
      <alignment horizontal="right" vertical="top"/>
    </xf>
    <xf numFmtId="0" fontId="17" fillId="7" borderId="46" xfId="8" applyFont="1" applyFill="1" applyBorder="1" applyAlignment="1" applyProtection="1">
      <alignment horizontal="center"/>
      <protection locked="0"/>
    </xf>
    <xf numFmtId="43" fontId="17" fillId="0" borderId="62" xfId="1" applyFont="1" applyBorder="1" applyAlignment="1"/>
    <xf numFmtId="169" fontId="17" fillId="7" borderId="46" xfId="2" applyNumberFormat="1" applyFont="1" applyFill="1" applyBorder="1" applyAlignment="1" applyProtection="1">
      <protection locked="0"/>
    </xf>
    <xf numFmtId="44" fontId="17" fillId="0" borderId="69" xfId="2" applyFont="1" applyBorder="1" applyAlignment="1"/>
    <xf numFmtId="0" fontId="17" fillId="0" borderId="48" xfId="8" applyFont="1" applyBorder="1" applyAlignment="1">
      <alignment horizontal="center"/>
    </xf>
    <xf numFmtId="0" fontId="17" fillId="0" borderId="57" xfId="8" applyFont="1" applyBorder="1" applyAlignment="1">
      <alignment horizontal="center"/>
    </xf>
    <xf numFmtId="0" fontId="17" fillId="0" borderId="70" xfId="8" applyFont="1" applyBorder="1" applyAlignment="1"/>
    <xf numFmtId="0" fontId="17" fillId="0" borderId="71" xfId="8" applyFont="1" applyBorder="1" applyAlignment="1">
      <alignment horizontal="right" vertical="top"/>
    </xf>
    <xf numFmtId="44" fontId="17" fillId="7" borderId="46" xfId="2" applyFont="1" applyFill="1" applyBorder="1" applyAlignment="1" applyProtection="1">
      <alignment horizontal="center"/>
      <protection locked="0"/>
    </xf>
    <xf numFmtId="43" fontId="17" fillId="0" borderId="46" xfId="1" applyFont="1" applyBorder="1" applyAlignment="1"/>
    <xf numFmtId="0" fontId="17" fillId="0" borderId="61" xfId="8" applyFont="1" applyBorder="1" applyAlignment="1"/>
    <xf numFmtId="10" fontId="17" fillId="7" borderId="0" xfId="9" applyNumberFormat="1" applyFont="1" applyFill="1" applyAlignment="1" applyProtection="1">
      <protection locked="0"/>
    </xf>
    <xf numFmtId="169" fontId="17" fillId="0" borderId="48" xfId="2" applyNumberFormat="1" applyFont="1" applyFill="1" applyBorder="1" applyAlignment="1" applyProtection="1">
      <alignment horizontal="center"/>
      <protection locked="0"/>
    </xf>
    <xf numFmtId="0" fontId="17" fillId="0" borderId="0" xfId="8" applyFont="1" applyBorder="1" applyAlignment="1"/>
    <xf numFmtId="10" fontId="17" fillId="0" borderId="0" xfId="9" applyNumberFormat="1" applyFont="1" applyFill="1" applyAlignment="1" applyProtection="1">
      <protection locked="0"/>
    </xf>
    <xf numFmtId="0" fontId="17" fillId="0" borderId="57" xfId="8" applyFont="1" applyBorder="1" applyAlignment="1">
      <alignment horizontal="left" vertical="top"/>
    </xf>
    <xf numFmtId="0" fontId="17" fillId="7" borderId="48" xfId="8" applyFont="1" applyFill="1" applyBorder="1" applyAlignment="1" applyProtection="1">
      <protection locked="0"/>
    </xf>
    <xf numFmtId="44" fontId="17" fillId="7" borderId="69" xfId="2" applyFont="1" applyFill="1" applyBorder="1" applyAlignment="1" applyProtection="1">
      <protection locked="0"/>
    </xf>
    <xf numFmtId="0" fontId="17" fillId="0" borderId="62" xfId="8" applyFont="1" applyBorder="1" applyAlignment="1">
      <alignment horizontal="left" vertical="top"/>
    </xf>
    <xf numFmtId="0" fontId="17" fillId="7" borderId="61" xfId="8" applyFont="1" applyFill="1" applyBorder="1" applyAlignment="1" applyProtection="1">
      <protection locked="0"/>
    </xf>
    <xf numFmtId="44" fontId="17" fillId="7" borderId="72" xfId="2" applyFont="1" applyFill="1" applyBorder="1" applyAlignment="1" applyProtection="1">
      <protection locked="0"/>
    </xf>
    <xf numFmtId="0" fontId="19" fillId="0" borderId="73" xfId="8" applyFont="1" applyBorder="1" applyAlignment="1">
      <alignment horizontal="left" vertical="top"/>
    </xf>
    <xf numFmtId="0" fontId="17" fillId="0" borderId="74" xfId="8" applyFont="1" applyBorder="1" applyAlignment="1">
      <alignment horizontal="left" vertical="top"/>
    </xf>
    <xf numFmtId="0" fontId="17" fillId="0" borderId="75" xfId="8" applyFont="1" applyBorder="1" applyAlignment="1"/>
    <xf numFmtId="0" fontId="17" fillId="0" borderId="76" xfId="8" applyFont="1" applyBorder="1" applyAlignment="1"/>
    <xf numFmtId="44" fontId="17" fillId="0" borderId="77" xfId="2" applyFont="1" applyBorder="1" applyAlignment="1"/>
    <xf numFmtId="0" fontId="17" fillId="0" borderId="55" xfId="8" applyFont="1" applyBorder="1" applyAlignment="1">
      <alignment horizontal="left" vertical="top"/>
    </xf>
    <xf numFmtId="0" fontId="19" fillId="0" borderId="0" xfId="8" applyFont="1" applyAlignment="1"/>
    <xf numFmtId="0" fontId="22" fillId="0" borderId="78" xfId="8" applyFont="1" applyBorder="1" applyAlignment="1">
      <alignment horizontal="left" vertical="top"/>
    </xf>
    <xf numFmtId="0" fontId="17" fillId="0" borderId="79" xfId="8" applyFont="1" applyBorder="1" applyAlignment="1">
      <alignment horizontal="left" vertical="top"/>
    </xf>
    <xf numFmtId="0" fontId="23" fillId="0" borderId="79" xfId="8" applyFont="1" applyBorder="1"/>
    <xf numFmtId="0" fontId="24" fillId="0" borderId="79" xfId="8" applyFont="1" applyBorder="1" applyAlignment="1"/>
    <xf numFmtId="0" fontId="17" fillId="0" borderId="79" xfId="8" applyFont="1" applyBorder="1" applyAlignment="1"/>
    <xf numFmtId="44" fontId="17" fillId="8" borderId="80" xfId="2" applyFont="1" applyFill="1" applyBorder="1" applyAlignment="1" applyProtection="1">
      <protection locked="0"/>
    </xf>
    <xf numFmtId="0" fontId="17" fillId="0" borderId="62" xfId="8" applyFont="1" applyBorder="1" applyAlignment="1">
      <alignment horizontal="right"/>
    </xf>
    <xf numFmtId="4" fontId="25" fillId="0" borderId="0" xfId="3" applyNumberFormat="1" applyFont="1" applyAlignment="1" applyProtection="1"/>
    <xf numFmtId="4" fontId="0" fillId="0" borderId="0" xfId="0" applyNumberFormat="1" applyAlignment="1">
      <alignment horizontal="center"/>
    </xf>
    <xf numFmtId="4" fontId="26" fillId="0" borderId="0" xfId="0" applyNumberFormat="1" applyFont="1" applyAlignment="1"/>
    <xf numFmtId="4" fontId="27" fillId="0" borderId="0" xfId="0" applyNumberFormat="1" applyFont="1" applyAlignment="1"/>
    <xf numFmtId="0" fontId="6" fillId="0" borderId="6" xfId="0" applyFont="1" applyFill="1" applyBorder="1" applyAlignment="1" applyProtection="1">
      <alignment horizontal="left"/>
      <protection locked="0"/>
    </xf>
    <xf numFmtId="4" fontId="3" fillId="2" borderId="5" xfId="0" applyNumberFormat="1" applyFont="1" applyFill="1" applyBorder="1" applyAlignment="1">
      <alignment horizontal="center"/>
    </xf>
    <xf numFmtId="4" fontId="3" fillId="2" borderId="20" xfId="0" applyNumberFormat="1" applyFont="1" applyFill="1" applyBorder="1" applyAlignment="1">
      <alignment horizontal="center"/>
    </xf>
    <xf numFmtId="0" fontId="3" fillId="2" borderId="21" xfId="0" applyFont="1" applyFill="1" applyBorder="1" applyAlignment="1">
      <alignment horizontal="center"/>
    </xf>
    <xf numFmtId="14" fontId="24" fillId="0" borderId="0" xfId="8" applyNumberFormat="1" applyFont="1" applyAlignment="1"/>
    <xf numFmtId="4" fontId="24" fillId="0" borderId="0" xfId="0" applyNumberFormat="1" applyFont="1" applyAlignment="1"/>
    <xf numFmtId="4" fontId="0" fillId="9" borderId="0" xfId="0" applyNumberFormat="1" applyFill="1" applyAlignment="1"/>
    <xf numFmtId="4" fontId="26" fillId="5" borderId="0" xfId="0" applyNumberFormat="1" applyFont="1" applyFill="1" applyAlignment="1"/>
    <xf numFmtId="4" fontId="0" fillId="5" borderId="0" xfId="0" applyNumberFormat="1" applyFill="1" applyAlignment="1"/>
    <xf numFmtId="4" fontId="29" fillId="0" borderId="0" xfId="0" applyNumberFormat="1" applyFont="1" applyAlignment="1"/>
    <xf numFmtId="43" fontId="0" fillId="0" borderId="15" xfId="1" applyFont="1" applyFill="1" applyBorder="1" applyAlignment="1"/>
    <xf numFmtId="43" fontId="0" fillId="0" borderId="15" xfId="1" applyFont="1" applyFill="1" applyBorder="1" applyAlignment="1" applyProtection="1">
      <protection locked="0"/>
    </xf>
    <xf numFmtId="43" fontId="0" fillId="0" borderId="4" xfId="1" applyFont="1" applyFill="1" applyBorder="1" applyAlignment="1"/>
    <xf numFmtId="43" fontId="0" fillId="3" borderId="8" xfId="1" applyFont="1" applyFill="1" applyBorder="1" applyAlignment="1"/>
    <xf numFmtId="43" fontId="0" fillId="0" borderId="35" xfId="1" applyFont="1" applyFill="1" applyBorder="1" applyAlignment="1"/>
    <xf numFmtId="43" fontId="0" fillId="0" borderId="37" xfId="1" applyFont="1" applyFill="1" applyBorder="1" applyAlignment="1" applyProtection="1">
      <protection locked="0"/>
    </xf>
    <xf numFmtId="43" fontId="0" fillId="3" borderId="15" xfId="1" applyFont="1" applyFill="1" applyBorder="1" applyAlignment="1"/>
    <xf numFmtId="14" fontId="9" fillId="0" borderId="0" xfId="6" applyNumberFormat="1"/>
    <xf numFmtId="0" fontId="3" fillId="5" borderId="6" xfId="0" applyFont="1" applyFill="1" applyBorder="1" applyAlignment="1" applyProtection="1">
      <alignment horizontal="left"/>
      <protection locked="0"/>
    </xf>
    <xf numFmtId="14" fontId="3" fillId="0" borderId="39" xfId="0" applyNumberFormat="1" applyFont="1" applyFill="1" applyBorder="1" applyAlignment="1"/>
    <xf numFmtId="170" fontId="17" fillId="7" borderId="0" xfId="2" applyNumberFormat="1" applyFont="1" applyFill="1" applyAlignment="1" applyProtection="1">
      <protection locked="0"/>
    </xf>
    <xf numFmtId="0" fontId="3" fillId="0" borderId="0" xfId="6" applyFont="1"/>
    <xf numFmtId="0" fontId="15" fillId="0" borderId="0" xfId="8" applyFont="1" applyAlignment="1">
      <alignment horizontal="left"/>
    </xf>
    <xf numFmtId="0" fontId="19" fillId="0" borderId="0" xfId="8" applyFont="1" applyAlignment="1">
      <alignment horizontal="center"/>
    </xf>
    <xf numFmtId="0" fontId="33" fillId="0" borderId="8" xfId="0" applyFont="1" applyBorder="1" applyAlignment="1">
      <alignment horizontal="left"/>
    </xf>
    <xf numFmtId="167" fontId="0" fillId="0" borderId="40" xfId="0" applyNumberFormat="1" applyFill="1" applyBorder="1" applyAlignment="1" applyProtection="1">
      <alignment horizontal="right"/>
      <protection locked="0"/>
    </xf>
    <xf numFmtId="0" fontId="6" fillId="0" borderId="36" xfId="7" applyFont="1" applyFill="1" applyBorder="1" applyAlignment="1" applyProtection="1">
      <alignment wrapText="1"/>
    </xf>
    <xf numFmtId="43" fontId="0" fillId="0" borderId="34" xfId="1" applyFont="1" applyBorder="1" applyAlignment="1"/>
    <xf numFmtId="43" fontId="0" fillId="0" borderId="35" xfId="1" applyFont="1" applyBorder="1" applyAlignment="1"/>
    <xf numFmtId="43" fontId="0" fillId="0" borderId="4" xfId="1" applyFont="1" applyBorder="1" applyAlignment="1"/>
    <xf numFmtId="43" fontId="0" fillId="0" borderId="6" xfId="1" applyFont="1" applyFill="1" applyBorder="1" applyAlignment="1" applyProtection="1">
      <protection locked="0"/>
    </xf>
    <xf numFmtId="4" fontId="6" fillId="0" borderId="0" xfId="0" applyNumberFormat="1" applyFont="1" applyAlignment="1"/>
    <xf numFmtId="0" fontId="11" fillId="0" borderId="46" xfId="3" applyBorder="1" applyAlignment="1" applyProtection="1"/>
    <xf numFmtId="0" fontId="34" fillId="0" borderId="0" xfId="13" applyFont="1"/>
    <xf numFmtId="0" fontId="1" fillId="0" borderId="0" xfId="13"/>
    <xf numFmtId="0" fontId="34" fillId="0" borderId="0" xfId="13" applyFont="1" applyAlignment="1">
      <alignment wrapText="1"/>
    </xf>
    <xf numFmtId="6" fontId="35" fillId="0" borderId="82" xfId="13" applyNumberFormat="1" applyFont="1" applyBorder="1"/>
    <xf numFmtId="6" fontId="34" fillId="0" borderId="0" xfId="13" applyNumberFormat="1" applyFont="1"/>
    <xf numFmtId="6" fontId="35" fillId="0" borderId="83" xfId="13" applyNumberFormat="1" applyFont="1" applyBorder="1"/>
    <xf numFmtId="0" fontId="36" fillId="0" borderId="0" xfId="13" applyFont="1" applyAlignment="1">
      <alignment wrapText="1"/>
    </xf>
    <xf numFmtId="0" fontId="36" fillId="0" borderId="83" xfId="13" applyFont="1" applyBorder="1" applyAlignment="1">
      <alignment wrapText="1"/>
    </xf>
    <xf numFmtId="0" fontId="37" fillId="0" borderId="0" xfId="13" applyFont="1" applyAlignment="1">
      <alignment horizontal="center"/>
    </xf>
    <xf numFmtId="0" fontId="36" fillId="0" borderId="84" xfId="13" applyFont="1" applyBorder="1" applyAlignment="1">
      <alignment wrapText="1"/>
    </xf>
    <xf numFmtId="0" fontId="36" fillId="0" borderId="0" xfId="13" applyFont="1" applyAlignment="1">
      <alignment horizontal="center"/>
    </xf>
    <xf numFmtId="0" fontId="36" fillId="0" borderId="0" xfId="13" applyFont="1"/>
    <xf numFmtId="0" fontId="3" fillId="0" borderId="0" xfId="6" applyFont="1" applyAlignment="1">
      <alignment horizontal="centerContinuous"/>
    </xf>
    <xf numFmtId="0" fontId="3" fillId="0" borderId="44" xfId="6" applyFont="1" applyBorder="1" applyAlignment="1">
      <alignment wrapText="1"/>
    </xf>
    <xf numFmtId="43" fontId="8" fillId="0" borderId="28" xfId="1" applyFont="1" applyFill="1" applyBorder="1" applyAlignment="1">
      <alignment horizontal="center"/>
    </xf>
    <xf numFmtId="43" fontId="8" fillId="0" borderId="19" xfId="1" applyFont="1" applyFill="1" applyBorder="1" applyAlignment="1">
      <alignment horizontal="center"/>
    </xf>
    <xf numFmtId="0" fontId="9" fillId="0" borderId="0" xfId="6" applyAlignment="1">
      <alignment horizontal="center"/>
    </xf>
    <xf numFmtId="0" fontId="7" fillId="0" borderId="0" xfId="6" applyFont="1" applyAlignment="1">
      <alignment horizontal="center"/>
    </xf>
    <xf numFmtId="0" fontId="17" fillId="0" borderId="0" xfId="8" applyFont="1" applyAlignment="1">
      <alignment horizontal="justify"/>
    </xf>
    <xf numFmtId="0" fontId="15" fillId="0" borderId="0" xfId="8" applyAlignment="1"/>
    <xf numFmtId="4" fontId="12" fillId="10" borderId="0" xfId="0" applyNumberFormat="1" applyFont="1" applyFill="1" applyAlignment="1">
      <alignment wrapText="1"/>
    </xf>
    <xf numFmtId="4" fontId="0" fillId="10" borderId="0" xfId="0" applyNumberFormat="1" applyFill="1" applyAlignment="1">
      <alignment wrapText="1"/>
    </xf>
    <xf numFmtId="4" fontId="8" fillId="0" borderId="78" xfId="0" applyNumberFormat="1" applyFont="1" applyFill="1" applyBorder="1" applyAlignment="1">
      <alignment horizontal="center"/>
    </xf>
    <xf numFmtId="4" fontId="8" fillId="0" borderId="80" xfId="0" applyNumberFormat="1" applyFont="1" applyFill="1" applyBorder="1" applyAlignment="1">
      <alignment horizontal="center"/>
    </xf>
    <xf numFmtId="0" fontId="0" fillId="0" borderId="5" xfId="0" applyFill="1" applyBorder="1" applyAlignment="1" applyProtection="1">
      <alignment wrapText="1"/>
      <protection locked="0"/>
    </xf>
    <xf numFmtId="4" fontId="0" fillId="0" borderId="33" xfId="0" applyNumberFormat="1" applyBorder="1" applyAlignment="1">
      <alignment wrapText="1"/>
    </xf>
    <xf numFmtId="4" fontId="0" fillId="0" borderId="9" xfId="0" applyNumberFormat="1" applyBorder="1" applyAlignment="1">
      <alignment wrapText="1"/>
    </xf>
    <xf numFmtId="167" fontId="0" fillId="0" borderId="81" xfId="0" applyNumberFormat="1" applyFill="1" applyBorder="1" applyAlignment="1" applyProtection="1">
      <alignment horizontal="right"/>
      <protection locked="0"/>
    </xf>
    <xf numFmtId="4" fontId="0" fillId="0" borderId="36" xfId="0" applyNumberFormat="1" applyBorder="1" applyAlignment="1">
      <alignment horizontal="right"/>
    </xf>
  </cellXfs>
  <cellStyles count="14">
    <cellStyle name="Comma" xfId="1" builtinId="3"/>
    <cellStyle name="Currency" xfId="2" builtinId="4"/>
    <cellStyle name="Hyperlink" xfId="3" builtinId="8"/>
    <cellStyle name="Hyperlink_Travel Advance - DRAFT" xfId="4"/>
    <cellStyle name="Normal" xfId="0" builtinId="0"/>
    <cellStyle name="Normal 2" xfId="5"/>
    <cellStyle name="Normal 3" xfId="10"/>
    <cellStyle name="Normal 4" xfId="11"/>
    <cellStyle name="Normal 5" xfId="12"/>
    <cellStyle name="Normal 6" xfId="13"/>
    <cellStyle name="Normal_mileagechart011609" xfId="6"/>
    <cellStyle name="Normal_TRAVEL" xfId="7"/>
    <cellStyle name="Normal_Travel Advance - DRAFT" xfId="8"/>
    <cellStyle name="Percent" xfId="9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tyles" Target="style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theme" Target="theme/theme1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emf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95250</xdr:colOff>
          <xdr:row>4</xdr:row>
          <xdr:rowOff>133350</xdr:rowOff>
        </xdr:from>
        <xdr:to>
          <xdr:col>10</xdr:col>
          <xdr:colOff>571500</xdr:colOff>
          <xdr:row>48</xdr:row>
          <xdr:rowOff>161925</xdr:rowOff>
        </xdr:to>
        <xdr:sp macro="" textlink="">
          <xdr:nvSpPr>
            <xdr:cNvPr id="1025" name="Object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400050</xdr:colOff>
          <xdr:row>3</xdr:row>
          <xdr:rowOff>95250</xdr:rowOff>
        </xdr:from>
        <xdr:to>
          <xdr:col>10</xdr:col>
          <xdr:colOff>209550</xdr:colOff>
          <xdr:row>49</xdr:row>
          <xdr:rowOff>19050</xdr:rowOff>
        </xdr:to>
        <xdr:sp macro="" textlink="">
          <xdr:nvSpPr>
            <xdr:cNvPr id="2049" name="Object 1" hidden="1">
              <a:extLst>
                <a:ext uri="{63B3BB69-23CF-44E3-9099-C40C66FF867C}">
                  <a14:compatExt spid="_x0000_s2049"/>
                </a:ext>
              </a:extLst>
            </xdr:cNvPr>
            <xdr:cNvSpPr/>
          </xdr:nvSpPr>
          <xdr:spPr>
            <a:xfrm>
              <a:off x="0" y="0"/>
              <a:ext cx="0" cy="0"/>
            </a:xfrm>
            <a:prstGeom prst="rect">
              <a:avLst/>
            </a:prstGeom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image" Target="../media/image1.emf"/><Relationship Id="rId4" Type="http://schemas.openxmlformats.org/officeDocument/2006/relationships/oleObject" Target="../embeddings/Microsoft_Word_97_-_2003_Document1.doc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://www.gsa.gov/portal/category/100120" TargetMode="Externa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0.bin"/><Relationship Id="rId1" Type="http://schemas.openxmlformats.org/officeDocument/2006/relationships/hyperlink" Target="http://www.mapquest.com/directions" TargetMode="Externa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1.bin"/><Relationship Id="rId1" Type="http://schemas.openxmlformats.org/officeDocument/2006/relationships/hyperlink" Target="http://www.gsa.gov/Portal/gsa/ep/contentView.do?contentType=GSA_BASIC&amp;contentId=17943" TargetMode="Externa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Relationship Id="rId5" Type="http://schemas.openxmlformats.org/officeDocument/2006/relationships/image" Target="../media/image2.emf"/><Relationship Id="rId4" Type="http://schemas.openxmlformats.org/officeDocument/2006/relationships/oleObject" Target="../embeddings/Microsoft_Word_97_-_2003_Document2.doc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davidg@workforcelink.com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D1:D3"/>
  <sheetViews>
    <sheetView workbookViewId="0">
      <selection activeCell="D2" sqref="D2"/>
    </sheetView>
  </sheetViews>
  <sheetFormatPr defaultRowHeight="12.75" x14ac:dyDescent="0.2"/>
  <sheetData>
    <row r="1" spans="4:4" x14ac:dyDescent="0.2">
      <c r="D1" s="257" t="s">
        <v>218</v>
      </c>
    </row>
    <row r="3" spans="4:4" x14ac:dyDescent="0.2">
      <c r="D3" s="224" t="s">
        <v>151</v>
      </c>
    </row>
  </sheetData>
  <phoneticPr fontId="14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1025" r:id="rId4">
          <objectPr defaultSize="0" r:id="rId5">
            <anchor moveWithCells="1">
              <from>
                <xdr:col>1</xdr:col>
                <xdr:colOff>95250</xdr:colOff>
                <xdr:row>4</xdr:row>
                <xdr:rowOff>133350</xdr:rowOff>
              </from>
              <to>
                <xdr:col>10</xdr:col>
                <xdr:colOff>571500</xdr:colOff>
                <xdr:row>48</xdr:row>
                <xdr:rowOff>161925</xdr:rowOff>
              </to>
            </anchor>
          </objectPr>
        </oleObject>
      </mc:Choice>
      <mc:Fallback>
        <oleObject progId="Word.Document.8" shapeId="1025" r:id="rId4"/>
      </mc:Fallback>
    </mc:AlternateContent>
  </oleObject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0"/>
  <sheetViews>
    <sheetView zoomScale="99" zoomScaleNormal="99" workbookViewId="0"/>
  </sheetViews>
  <sheetFormatPr defaultColWidth="8.85546875" defaultRowHeight="16.5" x14ac:dyDescent="0.3"/>
  <cols>
    <col min="1" max="1" width="27" style="261" customWidth="1"/>
    <col min="2" max="2" width="28.7109375" style="261" customWidth="1"/>
    <col min="3" max="3" width="8.140625" style="259" bestFit="1" customWidth="1"/>
    <col min="4" max="5" width="5.5703125" style="259" bestFit="1" customWidth="1"/>
    <col min="6" max="6" width="8" style="259" bestFit="1" customWidth="1"/>
    <col min="7" max="14" width="5.5703125" style="259" bestFit="1" customWidth="1"/>
    <col min="15" max="15" width="5.42578125" style="260" bestFit="1" customWidth="1"/>
    <col min="16" max="16384" width="8.85546875" style="259"/>
  </cols>
  <sheetData>
    <row r="1" spans="1:15" ht="17.25" thickBot="1" x14ac:dyDescent="0.35">
      <c r="A1" s="258" t="s">
        <v>215</v>
      </c>
    </row>
    <row r="2" spans="1:15" ht="27.75" x14ac:dyDescent="0.3">
      <c r="A2" s="265" t="s">
        <v>214</v>
      </c>
      <c r="B2" s="265" t="s">
        <v>44</v>
      </c>
      <c r="C2" s="270" t="s">
        <v>213</v>
      </c>
      <c r="D2" s="269" t="s">
        <v>212</v>
      </c>
      <c r="E2" s="269" t="s">
        <v>211</v>
      </c>
      <c r="F2" s="269" t="s">
        <v>210</v>
      </c>
      <c r="G2" s="269" t="s">
        <v>209</v>
      </c>
      <c r="H2" s="269" t="s">
        <v>208</v>
      </c>
      <c r="I2" s="269" t="s">
        <v>207</v>
      </c>
      <c r="J2" s="269" t="s">
        <v>206</v>
      </c>
      <c r="K2" s="269" t="s">
        <v>205</v>
      </c>
      <c r="L2" s="269" t="s">
        <v>204</v>
      </c>
      <c r="M2" s="269" t="s">
        <v>203</v>
      </c>
      <c r="N2" s="269" t="s">
        <v>202</v>
      </c>
      <c r="O2" s="268" t="s">
        <v>127</v>
      </c>
    </row>
    <row r="3" spans="1:15" ht="14.25" x14ac:dyDescent="0.3">
      <c r="A3" s="265"/>
      <c r="B3" s="265"/>
      <c r="C3" s="267" t="s">
        <v>17</v>
      </c>
      <c r="D3" s="267" t="s">
        <v>17</v>
      </c>
      <c r="E3" s="267" t="s">
        <v>17</v>
      </c>
      <c r="F3" s="267" t="s">
        <v>17</v>
      </c>
      <c r="G3" s="267" t="s">
        <v>17</v>
      </c>
      <c r="H3" s="267" t="s">
        <v>17</v>
      </c>
      <c r="I3" s="267" t="s">
        <v>17</v>
      </c>
      <c r="J3" s="267" t="s">
        <v>17</v>
      </c>
      <c r="K3" s="267" t="s">
        <v>17</v>
      </c>
      <c r="L3" s="267" t="s">
        <v>17</v>
      </c>
      <c r="M3" s="267" t="s">
        <v>17</v>
      </c>
      <c r="N3" s="267" t="s">
        <v>17</v>
      </c>
      <c r="O3" s="266"/>
    </row>
    <row r="4" spans="1:15" ht="27.75" x14ac:dyDescent="0.3">
      <c r="A4" s="265" t="s">
        <v>201</v>
      </c>
      <c r="B4" s="265" t="s">
        <v>200</v>
      </c>
      <c r="C4" s="263">
        <v>94</v>
      </c>
      <c r="D4" s="263">
        <v>94</v>
      </c>
      <c r="E4" s="263">
        <v>94</v>
      </c>
      <c r="F4" s="263">
        <v>94</v>
      </c>
      <c r="G4" s="263">
        <v>94</v>
      </c>
      <c r="H4" s="263">
        <v>94</v>
      </c>
      <c r="I4" s="263">
        <v>94</v>
      </c>
      <c r="J4" s="263">
        <v>94</v>
      </c>
      <c r="K4" s="263">
        <v>94</v>
      </c>
      <c r="L4" s="263">
        <v>94</v>
      </c>
      <c r="M4" s="263">
        <v>94</v>
      </c>
      <c r="N4" s="263">
        <v>94</v>
      </c>
      <c r="O4" s="264">
        <v>55</v>
      </c>
    </row>
    <row r="5" spans="1:15" ht="28.5" x14ac:dyDescent="0.3">
      <c r="A5" s="261" t="s">
        <v>45</v>
      </c>
      <c r="B5" s="261" t="s">
        <v>199</v>
      </c>
      <c r="C5" s="263">
        <v>164</v>
      </c>
      <c r="D5" s="263">
        <v>164</v>
      </c>
      <c r="E5" s="263">
        <v>164</v>
      </c>
      <c r="F5" s="263">
        <v>164</v>
      </c>
      <c r="G5" s="263">
        <v>164</v>
      </c>
      <c r="H5" s="263">
        <v>164</v>
      </c>
      <c r="I5" s="263">
        <v>164</v>
      </c>
      <c r="J5" s="263">
        <v>164</v>
      </c>
      <c r="K5" s="263">
        <v>164</v>
      </c>
      <c r="L5" s="263">
        <v>164</v>
      </c>
      <c r="M5" s="263">
        <v>164</v>
      </c>
      <c r="N5" s="263">
        <v>164</v>
      </c>
      <c r="O5" s="264">
        <v>61</v>
      </c>
    </row>
    <row r="6" spans="1:15" ht="14.25" x14ac:dyDescent="0.3">
      <c r="A6" s="261" t="s">
        <v>198</v>
      </c>
      <c r="B6" s="261" t="s">
        <v>46</v>
      </c>
      <c r="C6" s="263">
        <v>145</v>
      </c>
      <c r="D6" s="263">
        <v>145</v>
      </c>
      <c r="E6" s="263">
        <v>145</v>
      </c>
      <c r="F6" s="263">
        <v>160</v>
      </c>
      <c r="G6" s="263">
        <v>160</v>
      </c>
      <c r="H6" s="263">
        <v>160</v>
      </c>
      <c r="I6" s="263">
        <v>145</v>
      </c>
      <c r="J6" s="263">
        <v>145</v>
      </c>
      <c r="K6" s="263">
        <v>145</v>
      </c>
      <c r="L6" s="263">
        <v>145</v>
      </c>
      <c r="M6" s="263">
        <v>145</v>
      </c>
      <c r="N6" s="263">
        <v>145</v>
      </c>
      <c r="O6" s="264">
        <v>61</v>
      </c>
    </row>
    <row r="7" spans="1:15" ht="14.25" x14ac:dyDescent="0.3">
      <c r="A7" s="261" t="s">
        <v>180</v>
      </c>
      <c r="B7" s="261" t="s">
        <v>179</v>
      </c>
      <c r="C7" s="263">
        <v>101</v>
      </c>
      <c r="D7" s="263">
        <v>101</v>
      </c>
      <c r="E7" s="263">
        <v>101</v>
      </c>
      <c r="F7" s="263">
        <v>101</v>
      </c>
      <c r="G7" s="263">
        <v>101</v>
      </c>
      <c r="H7" s="263">
        <v>101</v>
      </c>
      <c r="I7" s="263">
        <v>101</v>
      </c>
      <c r="J7" s="263">
        <v>101</v>
      </c>
      <c r="K7" s="263">
        <v>101</v>
      </c>
      <c r="L7" s="263">
        <v>101</v>
      </c>
      <c r="M7" s="263">
        <v>101</v>
      </c>
      <c r="N7" s="263">
        <v>101</v>
      </c>
      <c r="O7" s="264">
        <v>61</v>
      </c>
    </row>
    <row r="8" spans="1:15" ht="14.25" x14ac:dyDescent="0.3">
      <c r="A8" s="261" t="s">
        <v>47</v>
      </c>
      <c r="B8" s="261" t="s">
        <v>48</v>
      </c>
      <c r="C8" s="263">
        <v>101</v>
      </c>
      <c r="D8" s="263">
        <v>101</v>
      </c>
      <c r="E8" s="263">
        <v>101</v>
      </c>
      <c r="F8" s="263">
        <v>101</v>
      </c>
      <c r="G8" s="263">
        <v>101</v>
      </c>
      <c r="H8" s="263">
        <v>101</v>
      </c>
      <c r="I8" s="263">
        <v>101</v>
      </c>
      <c r="J8" s="263">
        <v>101</v>
      </c>
      <c r="K8" s="263">
        <v>101</v>
      </c>
      <c r="L8" s="263">
        <v>101</v>
      </c>
      <c r="M8" s="263">
        <v>101</v>
      </c>
      <c r="N8" s="263">
        <v>101</v>
      </c>
      <c r="O8" s="264">
        <v>56</v>
      </c>
    </row>
    <row r="9" spans="1:15" ht="14.25" x14ac:dyDescent="0.3">
      <c r="A9" s="261" t="s">
        <v>49</v>
      </c>
      <c r="B9" s="261" t="s">
        <v>50</v>
      </c>
      <c r="C9" s="263">
        <v>110</v>
      </c>
      <c r="D9" s="263">
        <v>110</v>
      </c>
      <c r="E9" s="263">
        <v>110</v>
      </c>
      <c r="F9" s="263">
        <v>110</v>
      </c>
      <c r="G9" s="263">
        <v>110</v>
      </c>
      <c r="H9" s="263">
        <v>110</v>
      </c>
      <c r="I9" s="263">
        <v>110</v>
      </c>
      <c r="J9" s="263">
        <v>110</v>
      </c>
      <c r="K9" s="263">
        <v>110</v>
      </c>
      <c r="L9" s="263">
        <v>110</v>
      </c>
      <c r="M9" s="263">
        <v>110</v>
      </c>
      <c r="N9" s="263">
        <v>110</v>
      </c>
      <c r="O9" s="264">
        <v>56</v>
      </c>
    </row>
    <row r="10" spans="1:15" ht="14.25" x14ac:dyDescent="0.3">
      <c r="A10" s="261" t="s">
        <v>197</v>
      </c>
      <c r="B10" s="261" t="s">
        <v>197</v>
      </c>
      <c r="C10" s="263">
        <v>157</v>
      </c>
      <c r="D10" s="263">
        <v>157</v>
      </c>
      <c r="E10" s="263">
        <v>149</v>
      </c>
      <c r="F10" s="263">
        <v>149</v>
      </c>
      <c r="G10" s="263">
        <v>149</v>
      </c>
      <c r="H10" s="263">
        <v>149</v>
      </c>
      <c r="I10" s="263">
        <v>149</v>
      </c>
      <c r="J10" s="263">
        <v>149</v>
      </c>
      <c r="K10" s="263">
        <v>149</v>
      </c>
      <c r="L10" s="263">
        <v>149</v>
      </c>
      <c r="M10" s="263">
        <v>149</v>
      </c>
      <c r="N10" s="263">
        <v>157</v>
      </c>
      <c r="O10" s="264">
        <v>66</v>
      </c>
    </row>
    <row r="11" spans="1:15" ht="14.25" x14ac:dyDescent="0.3">
      <c r="A11" s="261" t="s">
        <v>51</v>
      </c>
      <c r="B11" s="261" t="s">
        <v>51</v>
      </c>
      <c r="C11" s="263">
        <v>96</v>
      </c>
      <c r="D11" s="263">
        <v>96</v>
      </c>
      <c r="E11" s="263">
        <v>96</v>
      </c>
      <c r="F11" s="263">
        <v>96</v>
      </c>
      <c r="G11" s="263">
        <v>96</v>
      </c>
      <c r="H11" s="263">
        <v>96</v>
      </c>
      <c r="I11" s="263">
        <v>96</v>
      </c>
      <c r="J11" s="263">
        <v>96</v>
      </c>
      <c r="K11" s="263">
        <v>96</v>
      </c>
      <c r="L11" s="263">
        <v>96</v>
      </c>
      <c r="M11" s="263">
        <v>96</v>
      </c>
      <c r="N11" s="263">
        <v>96</v>
      </c>
      <c r="O11" s="264">
        <v>61</v>
      </c>
    </row>
    <row r="12" spans="1:15" ht="14.25" x14ac:dyDescent="0.3">
      <c r="A12" s="261" t="s">
        <v>52</v>
      </c>
      <c r="B12" s="261" t="s">
        <v>52</v>
      </c>
      <c r="C12" s="263">
        <v>105</v>
      </c>
      <c r="D12" s="263">
        <v>105</v>
      </c>
      <c r="E12" s="263">
        <v>105</v>
      </c>
      <c r="F12" s="263">
        <v>105</v>
      </c>
      <c r="G12" s="263">
        <v>105</v>
      </c>
      <c r="H12" s="263">
        <v>105</v>
      </c>
      <c r="I12" s="263">
        <v>105</v>
      </c>
      <c r="J12" s="263">
        <v>105</v>
      </c>
      <c r="K12" s="263">
        <v>131</v>
      </c>
      <c r="L12" s="263">
        <v>131</v>
      </c>
      <c r="M12" s="263">
        <v>105</v>
      </c>
      <c r="N12" s="263">
        <v>105</v>
      </c>
      <c r="O12" s="264">
        <v>61</v>
      </c>
    </row>
    <row r="13" spans="1:15" ht="28.5" x14ac:dyDescent="0.3">
      <c r="A13" s="261" t="s">
        <v>196</v>
      </c>
      <c r="B13" s="261" t="s">
        <v>195</v>
      </c>
      <c r="C13" s="263">
        <v>131</v>
      </c>
      <c r="D13" s="263">
        <v>131</v>
      </c>
      <c r="E13" s="263">
        <v>131</v>
      </c>
      <c r="F13" s="263">
        <v>131</v>
      </c>
      <c r="G13" s="263">
        <v>131</v>
      </c>
      <c r="H13" s="263">
        <v>131</v>
      </c>
      <c r="I13" s="263">
        <v>131</v>
      </c>
      <c r="J13" s="263">
        <v>131</v>
      </c>
      <c r="K13" s="263">
        <v>120</v>
      </c>
      <c r="L13" s="263">
        <v>120</v>
      </c>
      <c r="M13" s="263">
        <v>120</v>
      </c>
      <c r="N13" s="263">
        <v>120</v>
      </c>
      <c r="O13" s="264">
        <v>61</v>
      </c>
    </row>
    <row r="14" spans="1:15" ht="28.5" x14ac:dyDescent="0.3">
      <c r="A14" s="261" t="s">
        <v>194</v>
      </c>
      <c r="B14" s="261" t="s">
        <v>193</v>
      </c>
      <c r="C14" s="263">
        <v>142</v>
      </c>
      <c r="D14" s="263">
        <v>142</v>
      </c>
      <c r="E14" s="263">
        <v>142</v>
      </c>
      <c r="F14" s="263">
        <v>142</v>
      </c>
      <c r="G14" s="263">
        <v>142</v>
      </c>
      <c r="H14" s="263">
        <v>142</v>
      </c>
      <c r="I14" s="263">
        <v>142</v>
      </c>
      <c r="J14" s="263">
        <v>142</v>
      </c>
      <c r="K14" s="263">
        <v>142</v>
      </c>
      <c r="L14" s="263">
        <v>142</v>
      </c>
      <c r="M14" s="263">
        <v>142</v>
      </c>
      <c r="N14" s="263">
        <v>142</v>
      </c>
      <c r="O14" s="264">
        <v>61</v>
      </c>
    </row>
    <row r="15" spans="1:15" ht="14.25" x14ac:dyDescent="0.3">
      <c r="A15" s="261" t="s">
        <v>192</v>
      </c>
      <c r="B15" s="261" t="s">
        <v>191</v>
      </c>
      <c r="C15" s="263">
        <v>154</v>
      </c>
      <c r="D15" s="263">
        <v>154</v>
      </c>
      <c r="E15" s="263">
        <v>154</v>
      </c>
      <c r="F15" s="263">
        <v>216</v>
      </c>
      <c r="G15" s="263">
        <v>216</v>
      </c>
      <c r="H15" s="263">
        <v>216</v>
      </c>
      <c r="I15" s="263">
        <v>154</v>
      </c>
      <c r="J15" s="263">
        <v>154</v>
      </c>
      <c r="K15" s="263">
        <v>154</v>
      </c>
      <c r="L15" s="263">
        <v>154</v>
      </c>
      <c r="M15" s="263">
        <v>154</v>
      </c>
      <c r="N15" s="263">
        <v>154</v>
      </c>
      <c r="O15" s="264">
        <v>66</v>
      </c>
    </row>
    <row r="16" spans="1:15" ht="14.25" x14ac:dyDescent="0.3">
      <c r="A16" s="261" t="s">
        <v>53</v>
      </c>
      <c r="B16" s="261" t="s">
        <v>54</v>
      </c>
      <c r="C16" s="263">
        <v>121</v>
      </c>
      <c r="D16" s="263">
        <v>121</v>
      </c>
      <c r="E16" s="263">
        <v>121</v>
      </c>
      <c r="F16" s="263">
        <v>121</v>
      </c>
      <c r="G16" s="263">
        <v>121</v>
      </c>
      <c r="H16" s="263">
        <v>121</v>
      </c>
      <c r="I16" s="263">
        <v>121</v>
      </c>
      <c r="J16" s="263">
        <v>121</v>
      </c>
      <c r="K16" s="263">
        <v>121</v>
      </c>
      <c r="L16" s="263">
        <v>121</v>
      </c>
      <c r="M16" s="263">
        <v>121</v>
      </c>
      <c r="N16" s="263">
        <v>121</v>
      </c>
      <c r="O16" s="264">
        <v>56</v>
      </c>
    </row>
    <row r="17" spans="1:15" ht="14.25" x14ac:dyDescent="0.3">
      <c r="A17" s="261" t="s">
        <v>55</v>
      </c>
      <c r="B17" s="261" t="s">
        <v>56</v>
      </c>
      <c r="C17" s="263">
        <v>103</v>
      </c>
      <c r="D17" s="263">
        <v>103</v>
      </c>
      <c r="E17" s="263">
        <v>103</v>
      </c>
      <c r="F17" s="263">
        <v>103</v>
      </c>
      <c r="G17" s="263">
        <v>103</v>
      </c>
      <c r="H17" s="263">
        <v>103</v>
      </c>
      <c r="I17" s="263">
        <v>103</v>
      </c>
      <c r="J17" s="263">
        <v>103</v>
      </c>
      <c r="K17" s="263">
        <v>103</v>
      </c>
      <c r="L17" s="263">
        <v>103</v>
      </c>
      <c r="M17" s="263">
        <v>103</v>
      </c>
      <c r="N17" s="263">
        <v>103</v>
      </c>
      <c r="O17" s="264">
        <v>56</v>
      </c>
    </row>
    <row r="18" spans="1:15" ht="14.25" x14ac:dyDescent="0.3">
      <c r="A18" s="261" t="s">
        <v>57</v>
      </c>
      <c r="B18" s="261" t="s">
        <v>58</v>
      </c>
      <c r="C18" s="263">
        <v>126</v>
      </c>
      <c r="D18" s="263">
        <v>126</v>
      </c>
      <c r="E18" s="263">
        <v>126</v>
      </c>
      <c r="F18" s="263">
        <v>126</v>
      </c>
      <c r="G18" s="263">
        <v>126</v>
      </c>
      <c r="H18" s="263">
        <v>126</v>
      </c>
      <c r="I18" s="263">
        <v>126</v>
      </c>
      <c r="J18" s="263">
        <v>126</v>
      </c>
      <c r="K18" s="263">
        <v>126</v>
      </c>
      <c r="L18" s="263">
        <v>126</v>
      </c>
      <c r="M18" s="263">
        <v>126</v>
      </c>
      <c r="N18" s="263">
        <v>126</v>
      </c>
      <c r="O18" s="264">
        <v>61</v>
      </c>
    </row>
    <row r="19" spans="1:15" ht="14.25" x14ac:dyDescent="0.3">
      <c r="A19" s="261" t="s">
        <v>190</v>
      </c>
      <c r="B19" s="261" t="s">
        <v>59</v>
      </c>
      <c r="C19" s="263">
        <v>94</v>
      </c>
      <c r="D19" s="263">
        <v>94</v>
      </c>
      <c r="E19" s="263">
        <v>94</v>
      </c>
      <c r="F19" s="263">
        <v>94</v>
      </c>
      <c r="G19" s="263">
        <v>94</v>
      </c>
      <c r="H19" s="263">
        <v>96</v>
      </c>
      <c r="I19" s="263">
        <v>96</v>
      </c>
      <c r="J19" s="263">
        <v>96</v>
      </c>
      <c r="K19" s="263">
        <v>117</v>
      </c>
      <c r="L19" s="263">
        <v>117</v>
      </c>
      <c r="M19" s="263">
        <v>94</v>
      </c>
      <c r="N19" s="263">
        <v>94</v>
      </c>
      <c r="O19" s="264">
        <v>56</v>
      </c>
    </row>
    <row r="20" spans="1:15" ht="15" thickBot="1" x14ac:dyDescent="0.35">
      <c r="A20" s="261" t="s">
        <v>60</v>
      </c>
      <c r="B20" s="261" t="s">
        <v>61</v>
      </c>
      <c r="C20" s="263">
        <v>105</v>
      </c>
      <c r="D20" s="263">
        <v>105</v>
      </c>
      <c r="E20" s="263">
        <v>105</v>
      </c>
      <c r="F20" s="263">
        <v>105</v>
      </c>
      <c r="G20" s="263">
        <v>105</v>
      </c>
      <c r="H20" s="263">
        <v>105</v>
      </c>
      <c r="I20" s="263">
        <v>105</v>
      </c>
      <c r="J20" s="263">
        <v>105</v>
      </c>
      <c r="K20" s="263">
        <v>105</v>
      </c>
      <c r="L20" s="263">
        <v>105</v>
      </c>
      <c r="M20" s="263">
        <v>105</v>
      </c>
      <c r="N20" s="263">
        <v>105</v>
      </c>
      <c r="O20" s="262">
        <v>56</v>
      </c>
    </row>
  </sheetData>
  <hyperlinks>
    <hyperlink ref="A1" r:id="rId1" display="http://www.gsa.gov/portal/category/100120"/>
  </hyperlinks>
  <printOptions gridLines="1"/>
  <pageMargins left="0.17" right="0.17" top="0.75" bottom="0.75" header="0.3" footer="0.3"/>
  <pageSetup orientation="landscape" r:id="rId2"/>
  <headerFooter>
    <oddHeader>&amp;F</oddHead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26"/>
  </sheetPr>
  <dimension ref="A1:E47"/>
  <sheetViews>
    <sheetView workbookViewId="0">
      <selection activeCell="F23" sqref="F23"/>
    </sheetView>
  </sheetViews>
  <sheetFormatPr defaultColWidth="9.28515625" defaultRowHeight="12.75" x14ac:dyDescent="0.2"/>
  <cols>
    <col min="1" max="1" width="32.7109375" style="111" customWidth="1"/>
    <col min="2" max="5" width="12.7109375" style="111" customWidth="1"/>
    <col min="6" max="16384" width="9.28515625" style="111"/>
  </cols>
  <sheetData>
    <row r="1" spans="1:5" x14ac:dyDescent="0.2">
      <c r="A1" s="276" t="s">
        <v>65</v>
      </c>
      <c r="B1" s="276"/>
      <c r="C1" s="276"/>
      <c r="D1" s="276"/>
      <c r="E1" s="276"/>
    </row>
    <row r="2" spans="1:5" x14ac:dyDescent="0.2">
      <c r="A2" s="112" t="s">
        <v>66</v>
      </c>
      <c r="B2" s="113"/>
      <c r="C2" s="113"/>
      <c r="D2" s="113"/>
      <c r="E2" s="113"/>
    </row>
    <row r="3" spans="1:5" x14ac:dyDescent="0.2">
      <c r="A3" s="113" t="s">
        <v>67</v>
      </c>
      <c r="B3" s="113"/>
      <c r="C3" s="127" t="s">
        <v>88</v>
      </c>
      <c r="E3" s="113"/>
    </row>
    <row r="4" spans="1:5" x14ac:dyDescent="0.2">
      <c r="A4" s="275" t="s">
        <v>184</v>
      </c>
      <c r="B4" s="275"/>
      <c r="C4" s="275"/>
      <c r="D4" s="275"/>
      <c r="E4" s="275"/>
    </row>
    <row r="5" spans="1:5" ht="13.5" thickBot="1" x14ac:dyDescent="0.25">
      <c r="A5" s="271" t="s">
        <v>217</v>
      </c>
      <c r="B5" s="113"/>
      <c r="C5" s="113"/>
      <c r="D5" s="113"/>
      <c r="E5" s="113"/>
    </row>
    <row r="6" spans="1:5" ht="38.25" x14ac:dyDescent="0.2">
      <c r="A6" s="114" t="s">
        <v>68</v>
      </c>
      <c r="B6" s="115" t="s">
        <v>69</v>
      </c>
      <c r="C6" s="115" t="s">
        <v>70</v>
      </c>
      <c r="D6" s="115" t="s">
        <v>71</v>
      </c>
    </row>
    <row r="7" spans="1:5" ht="20.100000000000001" customHeight="1" x14ac:dyDescent="0.2">
      <c r="A7" s="116" t="s">
        <v>72</v>
      </c>
      <c r="B7" s="117"/>
      <c r="C7" s="118">
        <v>9</v>
      </c>
      <c r="D7" s="119">
        <v>19</v>
      </c>
    </row>
    <row r="8" spans="1:5" ht="20.100000000000001" customHeight="1" x14ac:dyDescent="0.2">
      <c r="A8" s="116" t="s">
        <v>182</v>
      </c>
      <c r="B8" s="120">
        <v>2</v>
      </c>
      <c r="C8" s="118">
        <v>10</v>
      </c>
      <c r="D8" s="119">
        <v>18</v>
      </c>
    </row>
    <row r="9" spans="1:5" ht="20.100000000000001" customHeight="1" x14ac:dyDescent="0.2">
      <c r="A9" s="116" t="s">
        <v>181</v>
      </c>
      <c r="B9" s="120">
        <v>1</v>
      </c>
      <c r="C9" s="118">
        <v>8</v>
      </c>
      <c r="D9" s="119">
        <v>19</v>
      </c>
    </row>
    <row r="10" spans="1:5" ht="20.100000000000001" customHeight="1" x14ac:dyDescent="0.2">
      <c r="A10" s="116" t="s">
        <v>73</v>
      </c>
      <c r="B10" s="120">
        <v>23</v>
      </c>
      <c r="C10" s="118">
        <v>31</v>
      </c>
      <c r="D10" s="119">
        <v>4</v>
      </c>
    </row>
    <row r="11" spans="1:5" ht="20.100000000000001" customHeight="1" x14ac:dyDescent="0.2">
      <c r="A11" s="116" t="s">
        <v>74</v>
      </c>
      <c r="B11" s="120">
        <v>2</v>
      </c>
      <c r="C11" s="118">
        <v>11</v>
      </c>
      <c r="D11" s="119">
        <v>21</v>
      </c>
    </row>
    <row r="12" spans="1:5" ht="20.100000000000001" customHeight="1" x14ac:dyDescent="0.2">
      <c r="A12" s="116" t="s">
        <v>75</v>
      </c>
      <c r="B12" s="120">
        <v>28</v>
      </c>
      <c r="C12" s="118">
        <v>36</v>
      </c>
      <c r="D12" s="119">
        <v>8</v>
      </c>
    </row>
    <row r="13" spans="1:5" ht="20.100000000000001" customHeight="1" x14ac:dyDescent="0.2">
      <c r="A13" s="116" t="s">
        <v>76</v>
      </c>
      <c r="B13" s="120">
        <v>20</v>
      </c>
      <c r="C13" s="119">
        <v>26</v>
      </c>
      <c r="D13" s="119">
        <v>2</v>
      </c>
    </row>
    <row r="14" spans="1:5" ht="20.100000000000001" customHeight="1" x14ac:dyDescent="0.2">
      <c r="A14" s="116" t="s">
        <v>77</v>
      </c>
      <c r="B14" s="120">
        <v>18</v>
      </c>
      <c r="C14" s="118">
        <v>26</v>
      </c>
      <c r="D14" s="119">
        <v>4</v>
      </c>
    </row>
    <row r="15" spans="1:5" ht="20.100000000000001" customHeight="1" x14ac:dyDescent="0.2">
      <c r="A15" s="116" t="s">
        <v>78</v>
      </c>
      <c r="B15" s="120">
        <v>19</v>
      </c>
      <c r="C15" s="118">
        <v>27</v>
      </c>
      <c r="D15" s="119">
        <v>2</v>
      </c>
    </row>
    <row r="16" spans="1:5" ht="20.100000000000001" customHeight="1" x14ac:dyDescent="0.2">
      <c r="A16" s="116" t="s">
        <v>79</v>
      </c>
      <c r="B16" s="120">
        <v>17</v>
      </c>
      <c r="C16" s="118">
        <v>25</v>
      </c>
      <c r="D16" s="119">
        <v>5</v>
      </c>
    </row>
    <row r="17" spans="1:4" ht="20.100000000000001" customHeight="1" x14ac:dyDescent="0.2">
      <c r="A17" s="116" t="s">
        <v>80</v>
      </c>
      <c r="B17" s="119">
        <v>19</v>
      </c>
      <c r="C17" s="118">
        <v>28</v>
      </c>
      <c r="D17" s="122"/>
    </row>
    <row r="18" spans="1:4" ht="20.100000000000001" customHeight="1" x14ac:dyDescent="0.2">
      <c r="A18" s="116" t="s">
        <v>81</v>
      </c>
      <c r="B18" s="120">
        <v>47</v>
      </c>
      <c r="C18" s="118">
        <v>56</v>
      </c>
      <c r="D18" s="119">
        <v>30</v>
      </c>
    </row>
    <row r="19" spans="1:4" ht="20.100000000000001" customHeight="1" x14ac:dyDescent="0.2">
      <c r="A19" s="116" t="s">
        <v>82</v>
      </c>
      <c r="B19" s="120">
        <v>47</v>
      </c>
      <c r="C19" s="118">
        <v>41</v>
      </c>
      <c r="D19" s="119">
        <v>66</v>
      </c>
    </row>
    <row r="20" spans="1:4" ht="20.100000000000001" customHeight="1" x14ac:dyDescent="0.2">
      <c r="A20" s="116" t="s">
        <v>83</v>
      </c>
      <c r="B20" s="120">
        <v>54</v>
      </c>
      <c r="C20" s="118">
        <v>49</v>
      </c>
      <c r="D20" s="119">
        <v>73</v>
      </c>
    </row>
    <row r="21" spans="1:4" ht="20.100000000000001" customHeight="1" x14ac:dyDescent="0.2">
      <c r="A21" s="116" t="s">
        <v>84</v>
      </c>
      <c r="B21" s="120">
        <v>85</v>
      </c>
      <c r="C21" s="118">
        <v>95</v>
      </c>
      <c r="D21" s="118">
        <v>68</v>
      </c>
    </row>
    <row r="22" spans="1:4" ht="20.100000000000001" customHeight="1" x14ac:dyDescent="0.2">
      <c r="A22" s="116" t="s">
        <v>85</v>
      </c>
      <c r="B22" s="120">
        <v>9</v>
      </c>
      <c r="C22" s="118">
        <v>3</v>
      </c>
      <c r="D22" s="119">
        <v>27</v>
      </c>
    </row>
    <row r="23" spans="1:4" ht="20.100000000000001" customHeight="1" x14ac:dyDescent="0.2">
      <c r="A23" s="116" t="s">
        <v>183</v>
      </c>
      <c r="B23" s="120">
        <v>10</v>
      </c>
      <c r="C23" s="118">
        <v>2</v>
      </c>
      <c r="D23" s="119">
        <v>28</v>
      </c>
    </row>
    <row r="24" spans="1:4" ht="20.100000000000001" customHeight="1" x14ac:dyDescent="0.2">
      <c r="A24" s="272" t="s">
        <v>216</v>
      </c>
      <c r="B24" s="120">
        <v>9</v>
      </c>
      <c r="C24" s="121"/>
      <c r="D24" s="119">
        <v>28</v>
      </c>
    </row>
    <row r="25" spans="1:4" ht="20.100000000000001" customHeight="1" x14ac:dyDescent="0.2">
      <c r="A25" s="116" t="s">
        <v>86</v>
      </c>
      <c r="B25" s="120">
        <v>49</v>
      </c>
      <c r="C25" s="118">
        <v>41</v>
      </c>
      <c r="D25" s="119">
        <v>68</v>
      </c>
    </row>
    <row r="26" spans="1:4" ht="20.100000000000001" customHeight="1" x14ac:dyDescent="0.2">
      <c r="A26" s="123" t="s">
        <v>87</v>
      </c>
      <c r="B26" s="124">
        <v>1</v>
      </c>
      <c r="C26" s="125">
        <v>9</v>
      </c>
      <c r="D26" s="126">
        <v>20</v>
      </c>
    </row>
    <row r="27" spans="1:4" x14ac:dyDescent="0.2">
      <c r="A27" s="153" t="s">
        <v>140</v>
      </c>
      <c r="B27" s="154"/>
      <c r="C27" s="154"/>
      <c r="D27" s="119">
        <v>9</v>
      </c>
    </row>
    <row r="28" spans="1:4" x14ac:dyDescent="0.2">
      <c r="A28" s="153" t="s">
        <v>141</v>
      </c>
      <c r="B28" s="154"/>
      <c r="C28" s="154"/>
      <c r="D28" s="119">
        <v>5</v>
      </c>
    </row>
    <row r="29" spans="1:4" x14ac:dyDescent="0.2">
      <c r="A29" s="153" t="s">
        <v>142</v>
      </c>
      <c r="B29" s="154"/>
      <c r="C29" s="154"/>
      <c r="D29" s="119">
        <v>2</v>
      </c>
    </row>
    <row r="30" spans="1:4" x14ac:dyDescent="0.2">
      <c r="A30" s="153" t="s">
        <v>143</v>
      </c>
      <c r="B30" s="154"/>
      <c r="C30" s="119">
        <v>4</v>
      </c>
      <c r="D30" s="154"/>
    </row>
    <row r="40" spans="1:5" x14ac:dyDescent="0.2">
      <c r="A40" s="243"/>
    </row>
    <row r="47" spans="1:5" x14ac:dyDescent="0.2">
      <c r="E47" s="247"/>
    </row>
  </sheetData>
  <mergeCells count="2">
    <mergeCell ref="A4:E4"/>
    <mergeCell ref="A1:E1"/>
  </mergeCells>
  <phoneticPr fontId="0" type="noConversion"/>
  <hyperlinks>
    <hyperlink ref="C3" r:id="rId1" display="For other city-to-city mileage, go to MapQuest"/>
  </hyperlinks>
  <pageMargins left="0.75" right="0.33" top="1" bottom="1" header="0.5" footer="0.5"/>
  <pageSetup orientation="portrait" r:id="rId2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34"/>
  <sheetViews>
    <sheetView workbookViewId="0">
      <selection activeCell="E8" sqref="E8"/>
    </sheetView>
  </sheetViews>
  <sheetFormatPr defaultColWidth="12.5703125" defaultRowHeight="19.5" x14ac:dyDescent="0.4"/>
  <cols>
    <col min="1" max="1" width="27.7109375" style="156" customWidth="1"/>
    <col min="2" max="2" width="14" style="156" customWidth="1"/>
    <col min="3" max="3" width="11.7109375" style="156" customWidth="1"/>
    <col min="4" max="4" width="12.7109375" style="156" customWidth="1"/>
    <col min="5" max="5" width="9.42578125" style="156" customWidth="1"/>
    <col min="6" max="6" width="9" style="156" customWidth="1"/>
    <col min="7" max="7" width="9.28515625" style="156" customWidth="1"/>
    <col min="8" max="8" width="16.7109375" style="156" customWidth="1"/>
    <col min="9" max="9" width="1.7109375" style="156" customWidth="1"/>
    <col min="10" max="10" width="12" style="156" customWidth="1"/>
    <col min="11" max="11" width="12.5703125" style="156" customWidth="1"/>
    <col min="12" max="16384" width="12.5703125" style="157"/>
  </cols>
  <sheetData>
    <row r="1" spans="1:10" x14ac:dyDescent="0.4">
      <c r="A1" s="155" t="s">
        <v>106</v>
      </c>
    </row>
    <row r="2" spans="1:10" x14ac:dyDescent="0.4">
      <c r="A2" s="156" t="s">
        <v>135</v>
      </c>
    </row>
    <row r="3" spans="1:10" x14ac:dyDescent="0.4">
      <c r="A3" s="156" t="s">
        <v>136</v>
      </c>
    </row>
    <row r="4" spans="1:10" ht="29.25" x14ac:dyDescent="0.6">
      <c r="A4" s="158" t="s">
        <v>107</v>
      </c>
    </row>
    <row r="5" spans="1:10" x14ac:dyDescent="0.4">
      <c r="A5" s="155" t="s">
        <v>108</v>
      </c>
    </row>
    <row r="6" spans="1:10" x14ac:dyDescent="0.4">
      <c r="A6" s="159"/>
    </row>
    <row r="7" spans="1:10" x14ac:dyDescent="0.4">
      <c r="A7" s="160" t="s">
        <v>137</v>
      </c>
      <c r="B7" s="161"/>
      <c r="C7" s="162"/>
      <c r="D7" s="163"/>
      <c r="E7" s="162"/>
      <c r="F7" s="164"/>
      <c r="G7" s="165" t="s">
        <v>109</v>
      </c>
      <c r="H7" s="166"/>
    </row>
    <row r="8" spans="1:10" x14ac:dyDescent="0.4">
      <c r="A8" s="160" t="s">
        <v>110</v>
      </c>
      <c r="B8" s="161"/>
      <c r="C8" s="162"/>
      <c r="E8" s="167" t="s">
        <v>111</v>
      </c>
      <c r="F8" s="162"/>
      <c r="G8" s="162"/>
      <c r="H8" s="164"/>
      <c r="I8" s="168"/>
    </row>
    <row r="9" spans="1:10" x14ac:dyDescent="0.4">
      <c r="A9" s="169" t="s">
        <v>138</v>
      </c>
      <c r="B9" s="161"/>
      <c r="C9" s="162"/>
      <c r="D9" s="162"/>
      <c r="E9" s="162"/>
      <c r="F9" s="162"/>
      <c r="G9" s="162"/>
      <c r="H9" s="164"/>
    </row>
    <row r="10" spans="1:10" x14ac:dyDescent="0.4">
      <c r="A10" s="170"/>
      <c r="B10" s="171"/>
      <c r="C10" s="172"/>
      <c r="D10" s="172"/>
      <c r="E10" s="172"/>
      <c r="F10" s="172"/>
      <c r="G10" s="172"/>
      <c r="H10" s="173"/>
    </row>
    <row r="11" spans="1:10" x14ac:dyDescent="0.4">
      <c r="A11" s="174" t="s">
        <v>139</v>
      </c>
      <c r="B11" s="171"/>
      <c r="C11" s="172"/>
      <c r="D11" s="172"/>
      <c r="E11" s="172"/>
      <c r="F11" s="172"/>
      <c r="G11" s="172"/>
      <c r="H11" s="173"/>
    </row>
    <row r="12" spans="1:10" ht="20.25" thickBot="1" x14ac:dyDescent="0.45">
      <c r="A12" s="175"/>
    </row>
    <row r="13" spans="1:10" ht="22.5" x14ac:dyDescent="0.4">
      <c r="A13" s="176" t="s">
        <v>112</v>
      </c>
      <c r="B13" s="177"/>
      <c r="C13" s="178"/>
      <c r="D13" s="178"/>
      <c r="E13" s="178"/>
      <c r="F13" s="178"/>
      <c r="G13" s="179"/>
      <c r="H13" s="180"/>
    </row>
    <row r="14" spans="1:10" x14ac:dyDescent="0.4">
      <c r="A14" s="181" t="s">
        <v>113</v>
      </c>
      <c r="B14" s="182" t="s">
        <v>114</v>
      </c>
      <c r="C14" s="183" t="s">
        <v>115</v>
      </c>
      <c r="D14" s="162" t="s">
        <v>116</v>
      </c>
      <c r="E14" s="162"/>
      <c r="F14" s="162" t="s">
        <v>117</v>
      </c>
      <c r="H14" s="184"/>
      <c r="J14" s="156" t="s">
        <v>118</v>
      </c>
    </row>
    <row r="15" spans="1:10" x14ac:dyDescent="0.4">
      <c r="A15" s="185"/>
      <c r="B15" s="186" t="s">
        <v>119</v>
      </c>
      <c r="C15" s="187"/>
      <c r="D15" s="187"/>
      <c r="E15" s="188">
        <f>(D15+C15)*J15</f>
        <v>0</v>
      </c>
      <c r="F15" s="189"/>
      <c r="H15" s="190">
        <f>F15+E15</f>
        <v>0</v>
      </c>
      <c r="J15" s="246">
        <v>0.54500000000000004</v>
      </c>
    </row>
    <row r="16" spans="1:10" x14ac:dyDescent="0.4">
      <c r="A16" s="181" t="s">
        <v>120</v>
      </c>
      <c r="B16" s="182"/>
      <c r="C16" s="191" t="s">
        <v>121</v>
      </c>
      <c r="D16" s="192" t="s">
        <v>122</v>
      </c>
      <c r="E16" s="192" t="s">
        <v>123</v>
      </c>
      <c r="G16" s="162"/>
      <c r="H16" s="184"/>
      <c r="J16" s="156" t="s">
        <v>124</v>
      </c>
    </row>
    <row r="17" spans="1:11" x14ac:dyDescent="0.4">
      <c r="A17" s="193"/>
      <c r="B17" s="194" t="s">
        <v>125</v>
      </c>
      <c r="C17" s="195"/>
      <c r="D17" s="196">
        <f>C17*J17</f>
        <v>0</v>
      </c>
      <c r="E17" s="187"/>
      <c r="F17" s="197"/>
      <c r="G17" s="172"/>
      <c r="H17" s="190">
        <f>(D17+C17)*E17</f>
        <v>0</v>
      </c>
      <c r="J17" s="198">
        <v>0</v>
      </c>
      <c r="K17" s="156" t="s">
        <v>126</v>
      </c>
    </row>
    <row r="18" spans="1:11" x14ac:dyDescent="0.4">
      <c r="A18" s="193"/>
      <c r="B18" s="186" t="s">
        <v>125</v>
      </c>
      <c r="C18" s="199" t="s">
        <v>127</v>
      </c>
      <c r="D18" s="195"/>
      <c r="E18" s="187"/>
      <c r="G18" s="200"/>
      <c r="H18" s="190">
        <f>D18*E18</f>
        <v>0</v>
      </c>
      <c r="J18" s="201"/>
    </row>
    <row r="19" spans="1:11" x14ac:dyDescent="0.4">
      <c r="A19" s="181" t="s">
        <v>128</v>
      </c>
      <c r="B19" s="202"/>
      <c r="C19" s="203"/>
      <c r="D19" s="162"/>
      <c r="E19" s="200"/>
      <c r="F19" s="162"/>
      <c r="G19" s="162"/>
      <c r="H19" s="204">
        <v>0</v>
      </c>
    </row>
    <row r="20" spans="1:11" x14ac:dyDescent="0.4">
      <c r="A20" s="181" t="s">
        <v>129</v>
      </c>
      <c r="B20" s="202" t="s">
        <v>130</v>
      </c>
      <c r="C20" s="203"/>
      <c r="D20" s="162"/>
      <c r="E20" s="162"/>
      <c r="F20" s="162"/>
      <c r="G20" s="162"/>
      <c r="H20" s="184"/>
    </row>
    <row r="21" spans="1:11" ht="20.25" thickBot="1" x14ac:dyDescent="0.45">
      <c r="A21" s="185"/>
      <c r="B21" s="205"/>
      <c r="C21" s="206"/>
      <c r="D21" s="172"/>
      <c r="E21" s="172"/>
      <c r="F21" s="172"/>
      <c r="G21" s="172"/>
      <c r="H21" s="207">
        <v>0</v>
      </c>
    </row>
    <row r="22" spans="1:11" ht="20.25" thickBot="1" x14ac:dyDescent="0.45">
      <c r="A22" s="208" t="s">
        <v>6</v>
      </c>
      <c r="B22" s="209"/>
      <c r="C22" s="210"/>
      <c r="D22" s="211"/>
      <c r="E22" s="211"/>
      <c r="F22" s="211"/>
      <c r="G22" s="211"/>
      <c r="H22" s="212">
        <f>SUM(H15:H21)</f>
        <v>0</v>
      </c>
    </row>
    <row r="23" spans="1:11" ht="20.25" thickBot="1" x14ac:dyDescent="0.45">
      <c r="A23" s="200"/>
      <c r="B23" s="213"/>
      <c r="H23" s="214"/>
    </row>
    <row r="24" spans="1:11" ht="23.25" thickBot="1" x14ac:dyDescent="0.45">
      <c r="A24" s="215" t="s">
        <v>131</v>
      </c>
      <c r="B24" s="216"/>
      <c r="C24" s="217"/>
      <c r="D24" s="218" t="s">
        <v>132</v>
      </c>
      <c r="E24" s="219"/>
      <c r="F24" s="219"/>
      <c r="G24" s="219"/>
      <c r="H24" s="220">
        <f>H22</f>
        <v>0</v>
      </c>
    </row>
    <row r="25" spans="1:11" x14ac:dyDescent="0.4">
      <c r="A25" s="159"/>
    </row>
    <row r="26" spans="1:11" x14ac:dyDescent="0.4">
      <c r="A26" s="155" t="s">
        <v>133</v>
      </c>
      <c r="B26" s="172"/>
      <c r="C26" s="172"/>
      <c r="D26" s="172"/>
      <c r="E26" s="172"/>
      <c r="F26" s="172"/>
      <c r="G26" s="172"/>
      <c r="H26" s="172"/>
    </row>
    <row r="28" spans="1:11" x14ac:dyDescent="0.4">
      <c r="A28" s="221"/>
      <c r="B28" s="172"/>
      <c r="C28" s="200"/>
      <c r="D28" s="172"/>
      <c r="E28" s="172"/>
      <c r="F28" s="172"/>
      <c r="G28" s="172"/>
      <c r="H28" s="172"/>
    </row>
    <row r="29" spans="1:11" ht="16.5" customHeight="1" x14ac:dyDescent="0.4">
      <c r="A29" s="277" t="s">
        <v>134</v>
      </c>
      <c r="B29" s="278"/>
      <c r="C29" s="249" t="s">
        <v>186</v>
      </c>
      <c r="D29" s="248" t="s">
        <v>185</v>
      </c>
    </row>
    <row r="31" spans="1:11" x14ac:dyDescent="0.4">
      <c r="A31" s="156" t="s">
        <v>135</v>
      </c>
    </row>
    <row r="32" spans="1:11" x14ac:dyDescent="0.4">
      <c r="A32" s="156" t="s">
        <v>136</v>
      </c>
    </row>
    <row r="34" spans="1:1" x14ac:dyDescent="0.4">
      <c r="A34" s="230">
        <v>42461</v>
      </c>
    </row>
  </sheetData>
  <sheetProtection password="CE9C" sheet="1" objects="1" scenarios="1" formatColumns="0"/>
  <mergeCells count="1">
    <mergeCell ref="A29:B29"/>
  </mergeCells>
  <phoneticPr fontId="15" type="noConversion"/>
  <hyperlinks>
    <hyperlink ref="E8" r:id="rId1" display="(attach copy of GSA Per Diem Rates if out-of-state)"/>
  </hyperlinks>
  <pageMargins left="0.69" right="0.25" top="0.26" bottom="0.28999999999999998" header="0.19" footer="0.17"/>
  <pageSetup scale="97" orientation="landscape" r:id="rId2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1"/>
  <sheetViews>
    <sheetView workbookViewId="0"/>
  </sheetViews>
  <sheetFormatPr defaultColWidth="10.28515625" defaultRowHeight="12.75" x14ac:dyDescent="0.2"/>
  <cols>
    <col min="1" max="3" width="10.28515625" customWidth="1"/>
    <col min="4" max="4" width="41.28515625" customWidth="1"/>
    <col min="5" max="6" width="8.42578125" customWidth="1"/>
    <col min="7" max="7" width="8.7109375" bestFit="1" customWidth="1"/>
    <col min="8" max="8" width="10.28515625" bestFit="1" customWidth="1"/>
    <col min="9" max="9" width="9.28515625" customWidth="1"/>
    <col min="10" max="10" width="10.42578125" customWidth="1"/>
    <col min="11" max="156" width="10.28515625" customWidth="1"/>
    <col min="157" max="157" width="9.7109375" customWidth="1"/>
  </cols>
  <sheetData>
    <row r="1" spans="1:11" x14ac:dyDescent="0.2">
      <c r="E1" s="224" t="s">
        <v>162</v>
      </c>
    </row>
    <row r="2" spans="1:11" x14ac:dyDescent="0.2">
      <c r="E2" s="224" t="s">
        <v>150</v>
      </c>
    </row>
    <row r="3" spans="1:11" x14ac:dyDescent="0.2">
      <c r="E3" t="s">
        <v>34</v>
      </c>
    </row>
    <row r="4" spans="1:11" ht="13.5" thickBot="1" x14ac:dyDescent="0.25">
      <c r="F4" s="110" t="s">
        <v>105</v>
      </c>
    </row>
    <row r="5" spans="1:11" ht="18.75" thickTop="1" x14ac:dyDescent="0.25">
      <c r="A5" s="52"/>
      <c r="B5" s="4"/>
      <c r="C5" s="4"/>
      <c r="D5" s="4"/>
      <c r="E5" s="4"/>
      <c r="F5" s="4"/>
      <c r="G5" s="4"/>
      <c r="H5" s="4"/>
      <c r="I5" s="5"/>
    </row>
    <row r="6" spans="1:11" ht="20.25" x14ac:dyDescent="0.3">
      <c r="A6" s="3" t="s">
        <v>42</v>
      </c>
      <c r="B6" s="41"/>
      <c r="C6" s="41"/>
      <c r="D6" s="128"/>
      <c r="E6" s="50" t="s">
        <v>0</v>
      </c>
      <c r="F6" s="226" t="str">
        <f>'Exp Stmnt'!G5</f>
        <v>Victoria Keck</v>
      </c>
      <c r="G6" s="11"/>
      <c r="H6" s="8"/>
      <c r="I6" s="38"/>
    </row>
    <row r="7" spans="1:11" ht="18" x14ac:dyDescent="0.25">
      <c r="A7" s="1" t="s">
        <v>89</v>
      </c>
      <c r="B7" s="41"/>
      <c r="C7" s="41"/>
      <c r="D7" s="128"/>
      <c r="E7" s="50" t="s">
        <v>1</v>
      </c>
      <c r="F7" s="226" t="str">
        <f>'Exp Stmnt'!G6</f>
        <v>1506 West Highway 190</v>
      </c>
      <c r="G7" s="11"/>
      <c r="H7" s="8"/>
      <c r="I7" s="38"/>
    </row>
    <row r="8" spans="1:11" x14ac:dyDescent="0.2">
      <c r="A8" s="10"/>
      <c r="B8" s="49"/>
      <c r="C8" s="49"/>
      <c r="D8" s="128"/>
      <c r="E8" s="44"/>
      <c r="F8" s="226" t="str">
        <f>'Exp Stmnt'!G7</f>
        <v>Copperas Cove TX, 76522</v>
      </c>
      <c r="G8" s="11"/>
      <c r="H8" s="8"/>
      <c r="I8" s="38"/>
    </row>
    <row r="9" spans="1:11" x14ac:dyDescent="0.2">
      <c r="A9" s="10"/>
      <c r="B9" s="33"/>
      <c r="C9" s="33"/>
      <c r="D9" s="128"/>
      <c r="E9" s="128"/>
      <c r="F9" s="128"/>
      <c r="G9" s="128"/>
      <c r="H9" s="128"/>
      <c r="I9" s="38"/>
    </row>
    <row r="10" spans="1:11" x14ac:dyDescent="0.2">
      <c r="A10" s="15"/>
      <c r="B10" s="7"/>
      <c r="C10" s="7"/>
      <c r="D10" s="17"/>
      <c r="E10" s="7"/>
      <c r="F10" s="7"/>
      <c r="G10" s="34" t="s">
        <v>12</v>
      </c>
      <c r="H10" s="34" t="s">
        <v>12</v>
      </c>
      <c r="I10" s="48" t="s">
        <v>12</v>
      </c>
    </row>
    <row r="11" spans="1:11" x14ac:dyDescent="0.2">
      <c r="A11" s="16" t="s">
        <v>2</v>
      </c>
      <c r="B11" s="14" t="s">
        <v>3</v>
      </c>
      <c r="C11" s="14" t="s">
        <v>4</v>
      </c>
      <c r="D11" s="29" t="s">
        <v>32</v>
      </c>
      <c r="E11" s="14" t="s">
        <v>33</v>
      </c>
      <c r="F11" s="14"/>
      <c r="G11" s="35" t="s">
        <v>90</v>
      </c>
      <c r="H11" s="14" t="s">
        <v>15</v>
      </c>
      <c r="I11" s="31" t="s">
        <v>16</v>
      </c>
    </row>
    <row r="12" spans="1:11" x14ac:dyDescent="0.2">
      <c r="A12" s="93"/>
      <c r="B12" s="77"/>
      <c r="C12" s="104"/>
      <c r="D12" s="283"/>
      <c r="E12" s="77"/>
      <c r="F12" s="18" t="s">
        <v>18</v>
      </c>
      <c r="G12" s="27"/>
      <c r="H12" s="108" t="s">
        <v>159</v>
      </c>
      <c r="I12" s="6"/>
    </row>
    <row r="13" spans="1:11" x14ac:dyDescent="0.2">
      <c r="A13" s="93"/>
      <c r="B13" s="77"/>
      <c r="C13" s="104"/>
      <c r="D13" s="284"/>
      <c r="E13" s="77"/>
      <c r="F13" s="12" t="s">
        <v>19</v>
      </c>
      <c r="G13" s="27"/>
      <c r="H13" s="108" t="s">
        <v>160</v>
      </c>
      <c r="I13" s="6"/>
    </row>
    <row r="14" spans="1:11" ht="15.75" thickBot="1" x14ac:dyDescent="0.25">
      <c r="A14" s="286" t="s">
        <v>91</v>
      </c>
      <c r="B14" s="287"/>
      <c r="C14" s="129"/>
      <c r="D14" s="284"/>
      <c r="E14" s="77"/>
      <c r="F14" s="12" t="s">
        <v>20</v>
      </c>
      <c r="G14" s="27"/>
      <c r="H14" s="108" t="s">
        <v>161</v>
      </c>
      <c r="I14" s="6"/>
      <c r="K14" s="130"/>
    </row>
    <row r="15" spans="1:11" ht="14.25" thickTop="1" thickBot="1" x14ac:dyDescent="0.25">
      <c r="A15" s="286" t="s">
        <v>92</v>
      </c>
      <c r="B15" s="287"/>
      <c r="C15" s="129"/>
      <c r="D15" s="285"/>
      <c r="E15" s="77"/>
      <c r="F15" s="12" t="s">
        <v>21</v>
      </c>
      <c r="G15" s="45">
        <f>SUM(G12:G14)</f>
        <v>0</v>
      </c>
      <c r="H15" s="107">
        <v>1</v>
      </c>
      <c r="I15" s="42">
        <f>IF(G15&lt;H15,G15,H15)</f>
        <v>0</v>
      </c>
    </row>
    <row r="16" spans="1:11" ht="13.5" thickTop="1" x14ac:dyDescent="0.2">
      <c r="A16" s="131"/>
      <c r="B16" s="40"/>
      <c r="C16" s="40"/>
      <c r="D16" s="40"/>
      <c r="E16" s="40"/>
      <c r="F16" s="40"/>
      <c r="G16" s="40"/>
      <c r="H16" s="40"/>
      <c r="I16" s="132" t="str">
        <f>IF(G16+H16&gt;0,G16+H16,"")</f>
        <v/>
      </c>
    </row>
    <row r="17" spans="1:9" x14ac:dyDescent="0.2">
      <c r="A17" s="93"/>
      <c r="B17" s="77"/>
      <c r="C17" s="104"/>
      <c r="D17" s="283"/>
      <c r="E17" s="77"/>
      <c r="F17" s="18" t="s">
        <v>18</v>
      </c>
      <c r="G17" s="27"/>
      <c r="H17" s="108" t="s">
        <v>159</v>
      </c>
      <c r="I17" s="6"/>
    </row>
    <row r="18" spans="1:9" x14ac:dyDescent="0.2">
      <c r="A18" s="93"/>
      <c r="B18" s="77"/>
      <c r="C18" s="104"/>
      <c r="D18" s="284"/>
      <c r="E18" s="77"/>
      <c r="F18" s="12" t="s">
        <v>19</v>
      </c>
      <c r="G18" s="27"/>
      <c r="H18" s="108" t="s">
        <v>160</v>
      </c>
      <c r="I18" s="6"/>
    </row>
    <row r="19" spans="1:9" ht="13.5" thickBot="1" x14ac:dyDescent="0.25">
      <c r="A19" s="286" t="s">
        <v>91</v>
      </c>
      <c r="B19" s="287"/>
      <c r="C19" s="129"/>
      <c r="D19" s="284"/>
      <c r="E19" s="77"/>
      <c r="F19" s="12" t="s">
        <v>20</v>
      </c>
      <c r="G19" s="27"/>
      <c r="H19" s="108" t="s">
        <v>161</v>
      </c>
      <c r="I19" s="6"/>
    </row>
    <row r="20" spans="1:9" ht="14.25" thickTop="1" thickBot="1" x14ac:dyDescent="0.25">
      <c r="A20" s="286" t="s">
        <v>92</v>
      </c>
      <c r="B20" s="287"/>
      <c r="C20" s="129"/>
      <c r="D20" s="285"/>
      <c r="E20" s="77"/>
      <c r="F20" s="12" t="s">
        <v>21</v>
      </c>
      <c r="G20" s="45">
        <f>SUM(G17:G19)</f>
        <v>0</v>
      </c>
      <c r="H20" s="107">
        <v>1</v>
      </c>
      <c r="I20" s="42">
        <f>IF(G20&lt;H20,G20,H20)</f>
        <v>0</v>
      </c>
    </row>
    <row r="21" spans="1:9" ht="13.5" thickTop="1" x14ac:dyDescent="0.2">
      <c r="A21" s="131"/>
      <c r="B21" s="40"/>
      <c r="C21" s="40"/>
      <c r="D21" s="40"/>
      <c r="E21" s="40"/>
      <c r="F21" s="40"/>
      <c r="G21" s="40"/>
      <c r="H21" s="40"/>
      <c r="I21" s="132" t="str">
        <f>IF(G21+H21&gt;0,G21+H21,"")</f>
        <v/>
      </c>
    </row>
    <row r="22" spans="1:9" x14ac:dyDescent="0.2">
      <c r="A22" s="93"/>
      <c r="B22" s="77"/>
      <c r="C22" s="104"/>
      <c r="D22" s="283"/>
      <c r="E22" s="77"/>
      <c r="F22" s="18" t="s">
        <v>18</v>
      </c>
      <c r="G22" s="27"/>
      <c r="H22" s="108" t="s">
        <v>159</v>
      </c>
      <c r="I22" s="6"/>
    </row>
    <row r="23" spans="1:9" x14ac:dyDescent="0.2">
      <c r="A23" s="93"/>
      <c r="B23" s="77"/>
      <c r="C23" s="104"/>
      <c r="D23" s="284"/>
      <c r="E23" s="77"/>
      <c r="F23" s="12" t="s">
        <v>19</v>
      </c>
      <c r="G23" s="27"/>
      <c r="H23" s="108" t="s">
        <v>160</v>
      </c>
      <c r="I23" s="6"/>
    </row>
    <row r="24" spans="1:9" ht="13.5" thickBot="1" x14ac:dyDescent="0.25">
      <c r="A24" s="286" t="s">
        <v>91</v>
      </c>
      <c r="B24" s="287"/>
      <c r="C24" s="129"/>
      <c r="D24" s="284"/>
      <c r="E24" s="77"/>
      <c r="F24" s="12" t="s">
        <v>20</v>
      </c>
      <c r="G24" s="27"/>
      <c r="H24" s="108" t="s">
        <v>161</v>
      </c>
      <c r="I24" s="6"/>
    </row>
    <row r="25" spans="1:9" ht="14.25" thickTop="1" thickBot="1" x14ac:dyDescent="0.25">
      <c r="A25" s="286" t="s">
        <v>92</v>
      </c>
      <c r="B25" s="287"/>
      <c r="C25" s="129"/>
      <c r="D25" s="285"/>
      <c r="E25" s="77"/>
      <c r="F25" s="12" t="s">
        <v>21</v>
      </c>
      <c r="G25" s="45">
        <f>SUM(G22:G24)</f>
        <v>0</v>
      </c>
      <c r="H25" s="107">
        <v>1</v>
      </c>
      <c r="I25" s="42">
        <f>IF(G25&lt;H25,G25,H25)</f>
        <v>0</v>
      </c>
    </row>
    <row r="26" spans="1:9" ht="13.5" thickTop="1" x14ac:dyDescent="0.2">
      <c r="A26" s="131"/>
      <c r="B26" s="40"/>
      <c r="C26" s="40"/>
      <c r="D26" s="40"/>
      <c r="E26" s="40"/>
      <c r="F26" s="40"/>
      <c r="G26" s="40"/>
      <c r="H26" s="40"/>
      <c r="I26" s="132" t="str">
        <f>IF(G26+H26&gt;0,G26+H26,"")</f>
        <v/>
      </c>
    </row>
    <row r="27" spans="1:9" x14ac:dyDescent="0.2">
      <c r="A27" s="93"/>
      <c r="B27" s="77"/>
      <c r="C27" s="104"/>
      <c r="D27" s="283"/>
      <c r="E27" s="77"/>
      <c r="F27" s="18" t="s">
        <v>18</v>
      </c>
      <c r="G27" s="27"/>
      <c r="H27" s="108" t="s">
        <v>159</v>
      </c>
      <c r="I27" s="6"/>
    </row>
    <row r="28" spans="1:9" x14ac:dyDescent="0.2">
      <c r="A28" s="93"/>
      <c r="B28" s="77"/>
      <c r="C28" s="104"/>
      <c r="D28" s="284"/>
      <c r="E28" s="77"/>
      <c r="F28" s="12" t="s">
        <v>19</v>
      </c>
      <c r="G28" s="27"/>
      <c r="H28" s="108" t="s">
        <v>160</v>
      </c>
      <c r="I28" s="6"/>
    </row>
    <row r="29" spans="1:9" ht="13.5" thickBot="1" x14ac:dyDescent="0.25">
      <c r="A29" s="286" t="s">
        <v>91</v>
      </c>
      <c r="B29" s="287"/>
      <c r="C29" s="129"/>
      <c r="D29" s="284"/>
      <c r="E29" s="77"/>
      <c r="F29" s="12" t="s">
        <v>20</v>
      </c>
      <c r="G29" s="27"/>
      <c r="H29" s="108" t="s">
        <v>161</v>
      </c>
      <c r="I29" s="6"/>
    </row>
    <row r="30" spans="1:9" ht="14.25" thickTop="1" thickBot="1" x14ac:dyDescent="0.25">
      <c r="A30" s="286" t="s">
        <v>92</v>
      </c>
      <c r="B30" s="287"/>
      <c r="C30" s="129"/>
      <c r="D30" s="285"/>
      <c r="E30" s="77"/>
      <c r="F30" s="12" t="s">
        <v>21</v>
      </c>
      <c r="G30" s="45">
        <f>SUM(G27:G29)</f>
        <v>0</v>
      </c>
      <c r="H30" s="107">
        <v>1</v>
      </c>
      <c r="I30" s="42">
        <f>IF(G30&lt;H30,G30,H30)</f>
        <v>0</v>
      </c>
    </row>
    <row r="31" spans="1:9" ht="14.25" thickTop="1" thickBot="1" x14ac:dyDescent="0.25">
      <c r="A31" s="75"/>
      <c r="B31" s="77"/>
      <c r="C31" s="77"/>
      <c r="D31" s="82" t="s">
        <v>26</v>
      </c>
      <c r="E31" s="83"/>
      <c r="F31" s="91"/>
      <c r="G31" s="133"/>
      <c r="H31" s="133"/>
      <c r="I31" s="134">
        <f>SUM(I12:I30)</f>
        <v>0</v>
      </c>
    </row>
    <row r="32" spans="1:9" ht="13.5" thickBot="1" x14ac:dyDescent="0.25">
      <c r="A32" s="75"/>
      <c r="B32" s="74"/>
      <c r="C32" s="74"/>
      <c r="D32" s="67"/>
      <c r="E32" s="61"/>
      <c r="F32" s="135"/>
      <c r="G32" s="281" t="s">
        <v>93</v>
      </c>
      <c r="H32" s="282"/>
      <c r="I32" s="136"/>
    </row>
    <row r="33" spans="1:9" x14ac:dyDescent="0.2">
      <c r="A33" s="19" t="s">
        <v>7</v>
      </c>
      <c r="B33" s="20"/>
      <c r="C33" s="20"/>
      <c r="D33" s="21"/>
      <c r="E33" s="22" t="s">
        <v>6</v>
      </c>
      <c r="F33" s="40"/>
      <c r="G33" s="137"/>
      <c r="H33" s="138"/>
      <c r="I33" s="139">
        <f>I31-I32</f>
        <v>0</v>
      </c>
    </row>
    <row r="34" spans="1:9" x14ac:dyDescent="0.2">
      <c r="A34" s="10"/>
      <c r="B34" s="33"/>
      <c r="C34" s="33"/>
      <c r="D34" s="33"/>
      <c r="E34" s="33"/>
      <c r="F34" s="140"/>
      <c r="G34" s="33"/>
      <c r="H34" s="33"/>
      <c r="I34" s="9"/>
    </row>
    <row r="35" spans="1:9" x14ac:dyDescent="0.2">
      <c r="A35" s="10"/>
      <c r="B35" s="33"/>
      <c r="C35" s="33"/>
      <c r="D35" s="33"/>
      <c r="E35" s="33"/>
      <c r="F35" s="33"/>
      <c r="G35" s="33"/>
      <c r="H35" s="33"/>
      <c r="I35" s="9"/>
    </row>
    <row r="36" spans="1:9" x14ac:dyDescent="0.2">
      <c r="A36" s="86" t="s">
        <v>31</v>
      </c>
      <c r="B36" s="33"/>
      <c r="C36" s="141">
        <f ca="1">NOW()</f>
        <v>43497.521612268516</v>
      </c>
      <c r="D36" s="33"/>
      <c r="E36" s="33" t="s">
        <v>22</v>
      </c>
      <c r="F36" s="33"/>
      <c r="G36" s="33"/>
      <c r="H36" s="33"/>
      <c r="I36" s="9"/>
    </row>
    <row r="37" spans="1:9" ht="13.5" thickBot="1" x14ac:dyDescent="0.25">
      <c r="A37" s="92">
        <f>'Exp Stmnt'!A43</f>
        <v>43480</v>
      </c>
      <c r="B37" s="23"/>
      <c r="C37" s="23"/>
      <c r="D37" s="24" t="s">
        <v>8</v>
      </c>
      <c r="E37" s="23"/>
      <c r="F37" s="25" t="s">
        <v>9</v>
      </c>
      <c r="G37" s="25"/>
      <c r="H37" s="25"/>
      <c r="I37" s="26"/>
    </row>
    <row r="38" spans="1:9" ht="13.5" thickTop="1" x14ac:dyDescent="0.2"/>
    <row r="39" spans="1:9" x14ac:dyDescent="0.2">
      <c r="A39" t="s">
        <v>34</v>
      </c>
      <c r="I39" t="s">
        <v>94</v>
      </c>
    </row>
    <row r="41" spans="1:9" ht="46.5" customHeight="1" x14ac:dyDescent="0.2">
      <c r="A41" s="279" t="s">
        <v>175</v>
      </c>
      <c r="B41" s="280"/>
      <c r="C41" s="280"/>
      <c r="D41" s="280"/>
      <c r="E41" s="280"/>
      <c r="F41" s="280"/>
      <c r="G41" s="280"/>
      <c r="H41" s="280"/>
    </row>
  </sheetData>
  <mergeCells count="14">
    <mergeCell ref="A41:H41"/>
    <mergeCell ref="G32:H32"/>
    <mergeCell ref="D12:D15"/>
    <mergeCell ref="D17:D20"/>
    <mergeCell ref="D22:D25"/>
    <mergeCell ref="D27:D30"/>
    <mergeCell ref="A14:B14"/>
    <mergeCell ref="A15:B15"/>
    <mergeCell ref="A19:B19"/>
    <mergeCell ref="A20:B20"/>
    <mergeCell ref="A29:B29"/>
    <mergeCell ref="A30:B30"/>
    <mergeCell ref="A24:B24"/>
    <mergeCell ref="A25:B25"/>
  </mergeCells>
  <phoneticPr fontId="0" type="noConversion"/>
  <hyperlinks>
    <hyperlink ref="F4" location="'Exp Stmnt'!A1" display="put your name on Exp Stmnt"/>
  </hyperlinks>
  <pageMargins left="0.54" right="0.5" top="0.5" bottom="0.67" header="0.25" footer="0.43"/>
  <pageSetup orientation="landscape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C1:C3"/>
  <sheetViews>
    <sheetView workbookViewId="0">
      <selection activeCell="J2" sqref="J2"/>
    </sheetView>
  </sheetViews>
  <sheetFormatPr defaultRowHeight="12.75" x14ac:dyDescent="0.2"/>
  <sheetData>
    <row r="1" spans="3:3" x14ac:dyDescent="0.2">
      <c r="C1" t="s">
        <v>189</v>
      </c>
    </row>
    <row r="3" spans="3:3" x14ac:dyDescent="0.2">
      <c r="C3" s="224" t="s">
        <v>152</v>
      </c>
    </row>
  </sheetData>
  <phoneticPr fontId="14" type="noConversion"/>
  <pageMargins left="0.75" right="0.75" top="1" bottom="1" header="0.5" footer="0.5"/>
  <pageSetup orientation="portrait" horizontalDpi="1200" verticalDpi="1200" r:id="rId1"/>
  <headerFooter alignWithMargins="0"/>
  <drawing r:id="rId2"/>
  <legacyDrawing r:id="rId3"/>
  <oleObjects>
    <mc:AlternateContent xmlns:mc="http://schemas.openxmlformats.org/markup-compatibility/2006">
      <mc:Choice Requires="x14">
        <oleObject progId="Word.Document.8" shapeId="2049" r:id="rId4">
          <objectPr defaultSize="0" autoPict="0" r:id="rId5">
            <anchor moveWithCells="1">
              <from>
                <xdr:col>0</xdr:col>
                <xdr:colOff>400050</xdr:colOff>
                <xdr:row>3</xdr:row>
                <xdr:rowOff>95250</xdr:rowOff>
              </from>
              <to>
                <xdr:col>10</xdr:col>
                <xdr:colOff>209550</xdr:colOff>
                <xdr:row>49</xdr:row>
                <xdr:rowOff>19050</xdr:rowOff>
              </to>
            </anchor>
          </objectPr>
        </oleObject>
      </mc:Choice>
      <mc:Fallback>
        <oleObject progId="Word.Document.8" shapeId="2049" r:id="rId4"/>
      </mc:Fallback>
    </mc:AlternateContent>
  </oleObjec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indexed="10"/>
  </sheetPr>
  <dimension ref="A1:H21"/>
  <sheetViews>
    <sheetView workbookViewId="0">
      <selection activeCell="A8" sqref="A8"/>
    </sheetView>
  </sheetViews>
  <sheetFormatPr defaultRowHeight="12.75" x14ac:dyDescent="0.2"/>
  <sheetData>
    <row r="1" spans="1:8" x14ac:dyDescent="0.2">
      <c r="A1" s="222" t="s">
        <v>97</v>
      </c>
    </row>
    <row r="2" spans="1:8" x14ac:dyDescent="0.2">
      <c r="A2" s="110" t="s">
        <v>98</v>
      </c>
    </row>
    <row r="3" spans="1:8" x14ac:dyDescent="0.2">
      <c r="A3" s="110" t="s">
        <v>99</v>
      </c>
    </row>
    <row r="4" spans="1:8" x14ac:dyDescent="0.2">
      <c r="A4" s="110" t="s">
        <v>101</v>
      </c>
    </row>
    <row r="5" spans="1:8" x14ac:dyDescent="0.2">
      <c r="A5" s="110" t="s">
        <v>100</v>
      </c>
    </row>
    <row r="6" spans="1:8" x14ac:dyDescent="0.2">
      <c r="A6" s="110" t="s">
        <v>102</v>
      </c>
    </row>
    <row r="7" spans="1:8" x14ac:dyDescent="0.2">
      <c r="A7" s="110" t="s">
        <v>103</v>
      </c>
    </row>
    <row r="8" spans="1:8" x14ac:dyDescent="0.2">
      <c r="A8" s="110" t="s">
        <v>104</v>
      </c>
      <c r="F8" s="233" t="s">
        <v>173</v>
      </c>
      <c r="G8" s="234"/>
      <c r="H8" s="234"/>
    </row>
    <row r="9" spans="1:8" x14ac:dyDescent="0.2">
      <c r="A9" s="110" t="s">
        <v>144</v>
      </c>
    </row>
    <row r="10" spans="1:8" x14ac:dyDescent="0.2">
      <c r="F10" s="235" t="s">
        <v>174</v>
      </c>
    </row>
    <row r="11" spans="1:8" x14ac:dyDescent="0.2">
      <c r="A11" s="110" t="s">
        <v>153</v>
      </c>
    </row>
    <row r="12" spans="1:8" x14ac:dyDescent="0.2">
      <c r="A12" s="110" t="s">
        <v>154</v>
      </c>
    </row>
    <row r="14" spans="1:8" x14ac:dyDescent="0.2">
      <c r="A14" s="232" t="s">
        <v>164</v>
      </c>
      <c r="B14" s="232"/>
    </row>
    <row r="15" spans="1:8" ht="15" x14ac:dyDescent="0.3">
      <c r="A15" s="231" t="s">
        <v>165</v>
      </c>
    </row>
    <row r="16" spans="1:8" ht="15" x14ac:dyDescent="0.3">
      <c r="A16" s="231" t="s">
        <v>166</v>
      </c>
    </row>
    <row r="17" spans="1:1" ht="15" x14ac:dyDescent="0.3">
      <c r="A17" s="231" t="s">
        <v>167</v>
      </c>
    </row>
    <row r="18" spans="1:1" x14ac:dyDescent="0.2">
      <c r="A18" s="110" t="s">
        <v>168</v>
      </c>
    </row>
    <row r="19" spans="1:1" ht="15" x14ac:dyDescent="0.3">
      <c r="A19" s="231" t="s">
        <v>187</v>
      </c>
    </row>
    <row r="20" spans="1:1" ht="15" x14ac:dyDescent="0.3">
      <c r="A20" s="231" t="s">
        <v>169</v>
      </c>
    </row>
    <row r="21" spans="1:1" ht="15" x14ac:dyDescent="0.3">
      <c r="A21" s="231" t="s">
        <v>170</v>
      </c>
    </row>
  </sheetData>
  <phoneticPr fontId="14" type="noConversion"/>
  <hyperlinks>
    <hyperlink ref="A1" location="'Exp Stmnt'!A1" display="Expense Statement - page 1 - type your name and address in the yellow blocks"/>
    <hyperlink ref="A2" location="'Exp p.2'!A1" display="Expense Statement - page 2"/>
    <hyperlink ref="A3" location="'Exp p.3'!A1" display="Expense Statement - page 3"/>
    <hyperlink ref="A4" location="'local miles'!A1" display="Local Mileage (link to MapQuest)"/>
    <hyperlink ref="A5" location="'Hotel_Per Diem Oct-17 to Sep-18'!A1" display="Texas Per Diem (links to GSA Domestic Per Diem charts)"/>
    <hyperlink ref="A6" location="'Hotel &amp; Meals p.1'!A1" display="Hotel and Meals - Page 1"/>
    <hyperlink ref="A7" location="'Hotel &amp; Meals p.2'!A1" display="Hotel and Meals - Page 2"/>
    <hyperlink ref="A8" location="'Day Trip Meals'!A1" display="Day Trip Meals only"/>
    <hyperlink ref="A9" location="'Travel Advance'!Print_Area" display="Travel Advance"/>
    <hyperlink ref="A11" location="'Board Travel Policy'!A1" display="Board Travel Policy"/>
    <hyperlink ref="A12" location="'Center Travel Policy'!A1" display="Center Travel Policy"/>
    <hyperlink ref="A18" r:id="rId1"/>
  </hyperlinks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45"/>
  <sheetViews>
    <sheetView tabSelected="1" workbookViewId="0">
      <selection activeCell="I12" sqref="I12"/>
    </sheetView>
  </sheetViews>
  <sheetFormatPr defaultColWidth="10.28515625" defaultRowHeight="12.75" x14ac:dyDescent="0.2"/>
  <cols>
    <col min="1" max="1" width="10.28515625" customWidth="1"/>
    <col min="2" max="2" width="15.42578125" customWidth="1"/>
    <col min="3" max="3" width="19.28515625" customWidth="1"/>
    <col min="4" max="4" width="41.28515625" customWidth="1"/>
    <col min="5" max="6" width="8.42578125" customWidth="1"/>
    <col min="7" max="7" width="7.7109375" customWidth="1"/>
    <col min="8" max="8" width="9.28515625" customWidth="1"/>
    <col min="9" max="9" width="10" customWidth="1"/>
    <col min="10" max="10" width="10.42578125" customWidth="1"/>
    <col min="11" max="156" width="10.28515625" customWidth="1"/>
    <col min="157" max="157" width="9.7109375" customWidth="1"/>
  </cols>
  <sheetData>
    <row r="1" spans="1:11" x14ac:dyDescent="0.2">
      <c r="E1" s="235" t="s">
        <v>174</v>
      </c>
    </row>
    <row r="2" spans="1:11" x14ac:dyDescent="0.2">
      <c r="E2" t="s">
        <v>34</v>
      </c>
    </row>
    <row r="3" spans="1:11" ht="13.5" thickBot="1" x14ac:dyDescent="0.25">
      <c r="E3" t="s">
        <v>147</v>
      </c>
    </row>
    <row r="4" spans="1:11" ht="18.75" thickTop="1" x14ac:dyDescent="0.25">
      <c r="A4" s="52"/>
      <c r="B4" s="4"/>
      <c r="C4" s="4"/>
      <c r="D4" s="4"/>
      <c r="E4" s="4"/>
      <c r="F4" s="4"/>
      <c r="G4" s="4"/>
      <c r="H4" s="4"/>
      <c r="I4" s="4"/>
      <c r="J4" s="5"/>
    </row>
    <row r="5" spans="1:11" ht="20.25" x14ac:dyDescent="0.3">
      <c r="A5" s="3" t="s">
        <v>42</v>
      </c>
      <c r="B5" s="41"/>
      <c r="C5" s="41"/>
      <c r="D5" s="37"/>
      <c r="F5" s="50" t="s">
        <v>0</v>
      </c>
      <c r="G5" s="244" t="s">
        <v>221</v>
      </c>
      <c r="H5" s="11"/>
      <c r="I5" s="8"/>
      <c r="J5" s="38"/>
      <c r="K5" t="s">
        <v>155</v>
      </c>
    </row>
    <row r="6" spans="1:11" ht="18" x14ac:dyDescent="0.25">
      <c r="A6" s="1" t="s">
        <v>36</v>
      </c>
      <c r="B6" s="41"/>
      <c r="C6" s="41"/>
      <c r="D6" s="37"/>
      <c r="F6" s="50" t="s">
        <v>1</v>
      </c>
      <c r="G6" s="244" t="s">
        <v>222</v>
      </c>
      <c r="H6" s="11"/>
      <c r="I6" s="8"/>
      <c r="J6" s="38"/>
      <c r="K6" t="s">
        <v>156</v>
      </c>
    </row>
    <row r="7" spans="1:11" x14ac:dyDescent="0.2">
      <c r="A7" s="10"/>
      <c r="B7" s="49"/>
      <c r="C7" s="49"/>
      <c r="D7" s="37"/>
      <c r="E7" s="44"/>
      <c r="F7" s="44"/>
      <c r="G7" s="244" t="s">
        <v>223</v>
      </c>
      <c r="H7" s="11"/>
      <c r="I7" s="8"/>
      <c r="J7" s="38"/>
      <c r="K7" t="s">
        <v>171</v>
      </c>
    </row>
    <row r="8" spans="1:11" x14ac:dyDescent="0.2">
      <c r="A8" s="10"/>
      <c r="D8" s="37"/>
      <c r="E8" s="37"/>
      <c r="F8" s="223" t="s">
        <v>146</v>
      </c>
      <c r="G8" s="37"/>
      <c r="H8" s="37"/>
      <c r="I8" s="37"/>
      <c r="J8" s="38"/>
      <c r="K8" t="s">
        <v>172</v>
      </c>
    </row>
    <row r="9" spans="1:11" x14ac:dyDescent="0.2">
      <c r="A9" s="15"/>
      <c r="B9" s="7"/>
      <c r="C9" s="7"/>
      <c r="D9" s="17"/>
      <c r="E9" s="7"/>
      <c r="F9" s="108" t="s">
        <v>145</v>
      </c>
      <c r="G9" s="7"/>
      <c r="H9" s="106"/>
      <c r="I9" s="7" t="s">
        <v>24</v>
      </c>
      <c r="J9" s="30"/>
    </row>
    <row r="10" spans="1:11" x14ac:dyDescent="0.2">
      <c r="A10" s="145"/>
      <c r="B10" s="146" t="s">
        <v>64</v>
      </c>
      <c r="C10" s="146"/>
      <c r="D10" s="147"/>
      <c r="E10" s="146"/>
      <c r="F10" s="150" t="s">
        <v>96</v>
      </c>
      <c r="G10" s="146" t="s">
        <v>62</v>
      </c>
      <c r="H10" s="148">
        <v>0.57999999999999996</v>
      </c>
      <c r="I10" s="146" t="s">
        <v>148</v>
      </c>
      <c r="J10" s="149"/>
    </row>
    <row r="11" spans="1:11" x14ac:dyDescent="0.2">
      <c r="A11" s="16" t="s">
        <v>2</v>
      </c>
      <c r="B11" s="14" t="s">
        <v>3</v>
      </c>
      <c r="C11" s="14" t="s">
        <v>4</v>
      </c>
      <c r="D11" s="29" t="s">
        <v>32</v>
      </c>
      <c r="E11" s="14" t="s">
        <v>33</v>
      </c>
      <c r="F11" s="72" t="s">
        <v>95</v>
      </c>
      <c r="G11" s="72" t="s">
        <v>5</v>
      </c>
      <c r="H11" s="72" t="s">
        <v>43</v>
      </c>
      <c r="I11" s="14" t="s">
        <v>149</v>
      </c>
      <c r="J11" s="31" t="s">
        <v>6</v>
      </c>
    </row>
    <row r="12" spans="1:11" ht="13.15" customHeight="1" x14ac:dyDescent="0.2">
      <c r="A12" s="93">
        <v>43476</v>
      </c>
      <c r="B12" s="77" t="s">
        <v>219</v>
      </c>
      <c r="C12" s="104" t="s">
        <v>198</v>
      </c>
      <c r="D12" s="76" t="s">
        <v>220</v>
      </c>
      <c r="E12" s="77"/>
      <c r="F12" s="143" t="s">
        <v>95</v>
      </c>
      <c r="G12" s="151">
        <v>77.2</v>
      </c>
      <c r="H12" s="236">
        <f>ROUND(G12*H$10,2)</f>
        <v>44.78</v>
      </c>
      <c r="I12" s="238"/>
      <c r="J12" s="238">
        <f>IF(H12+I12&gt;0,H12+I12,"")</f>
        <v>44.78</v>
      </c>
    </row>
    <row r="13" spans="1:11" x14ac:dyDescent="0.2">
      <c r="A13" s="93"/>
      <c r="B13" s="77"/>
      <c r="C13" s="104"/>
      <c r="D13" s="78"/>
      <c r="E13" s="77"/>
      <c r="F13" s="143"/>
      <c r="G13" s="151"/>
      <c r="H13" s="236">
        <f t="shared" ref="H13:H30" si="0">ROUND(G13*H$10,2)</f>
        <v>0</v>
      </c>
      <c r="I13" s="238"/>
      <c r="J13" s="238" t="str">
        <f>IF(H13+I13&gt;0,H13+I13,"")</f>
        <v/>
      </c>
    </row>
    <row r="14" spans="1:11" x14ac:dyDescent="0.2">
      <c r="A14" s="93"/>
      <c r="B14" s="77"/>
      <c r="C14" s="104"/>
      <c r="D14" s="79"/>
      <c r="E14" s="77"/>
      <c r="F14" s="143"/>
      <c r="G14" s="151"/>
      <c r="H14" s="236">
        <f t="shared" si="0"/>
        <v>0</v>
      </c>
      <c r="I14" s="238"/>
      <c r="J14" s="238" t="str">
        <f t="shared" ref="J14:J30" si="1">IF(H14+I14&gt;0,H14+I14,"")</f>
        <v/>
      </c>
    </row>
    <row r="15" spans="1:11" x14ac:dyDescent="0.2">
      <c r="A15" s="93"/>
      <c r="B15" s="77"/>
      <c r="C15" s="104"/>
      <c r="D15" s="76"/>
      <c r="E15" s="77"/>
      <c r="F15" s="143"/>
      <c r="G15" s="151"/>
      <c r="H15" s="236">
        <f t="shared" si="0"/>
        <v>0</v>
      </c>
      <c r="I15" s="238"/>
      <c r="J15" s="238" t="str">
        <f>IF(H15+I15&gt;0,H15+I15,"")</f>
        <v/>
      </c>
    </row>
    <row r="16" spans="1:11" x14ac:dyDescent="0.2">
      <c r="A16" s="93"/>
      <c r="B16" s="77"/>
      <c r="C16" s="77"/>
      <c r="D16" s="80"/>
      <c r="E16" s="77"/>
      <c r="F16" s="143"/>
      <c r="G16" s="151"/>
      <c r="H16" s="236">
        <f t="shared" si="0"/>
        <v>0</v>
      </c>
      <c r="I16" s="238"/>
      <c r="J16" s="238" t="str">
        <f t="shared" si="1"/>
        <v/>
      </c>
    </row>
    <row r="17" spans="1:10" x14ac:dyDescent="0.2">
      <c r="A17" s="93"/>
      <c r="B17" s="77"/>
      <c r="C17" s="77"/>
      <c r="D17" s="80"/>
      <c r="E17" s="77"/>
      <c r="F17" s="143"/>
      <c r="G17" s="151"/>
      <c r="H17" s="236">
        <f t="shared" si="0"/>
        <v>0</v>
      </c>
      <c r="I17" s="238"/>
      <c r="J17" s="238" t="str">
        <f t="shared" si="1"/>
        <v/>
      </c>
    </row>
    <row r="18" spans="1:10" x14ac:dyDescent="0.2">
      <c r="A18" s="93"/>
      <c r="B18" s="77"/>
      <c r="C18" s="77"/>
      <c r="D18" s="80"/>
      <c r="E18" s="77"/>
      <c r="F18" s="143"/>
      <c r="G18" s="151"/>
      <c r="H18" s="236">
        <f t="shared" si="0"/>
        <v>0</v>
      </c>
      <c r="I18" s="238"/>
      <c r="J18" s="238" t="str">
        <f>IF(H18+I18&gt;0,H18+I18,"")</f>
        <v/>
      </c>
    </row>
    <row r="19" spans="1:10" x14ac:dyDescent="0.2">
      <c r="A19" s="93"/>
      <c r="B19" s="77"/>
      <c r="C19" s="77"/>
      <c r="D19" s="80"/>
      <c r="E19" s="77"/>
      <c r="F19" s="143"/>
      <c r="G19" s="151"/>
      <c r="H19" s="236">
        <f t="shared" si="0"/>
        <v>0</v>
      </c>
      <c r="I19" s="238"/>
      <c r="J19" s="238" t="str">
        <f>IF(H19+I19&gt;0,H19+I19,"")</f>
        <v/>
      </c>
    </row>
    <row r="20" spans="1:10" x14ac:dyDescent="0.2">
      <c r="A20" s="93"/>
      <c r="B20" s="77"/>
      <c r="C20" s="77"/>
      <c r="D20" s="81"/>
      <c r="E20" s="74"/>
      <c r="F20" s="144"/>
      <c r="G20" s="151"/>
      <c r="H20" s="236">
        <f t="shared" si="0"/>
        <v>0</v>
      </c>
      <c r="I20" s="238"/>
      <c r="J20" s="238" t="str">
        <f t="shared" si="1"/>
        <v/>
      </c>
    </row>
    <row r="21" spans="1:10" x14ac:dyDescent="0.2">
      <c r="A21" s="93"/>
      <c r="B21" s="77"/>
      <c r="C21" s="77"/>
      <c r="D21" s="81"/>
      <c r="E21" s="74"/>
      <c r="F21" s="144"/>
      <c r="G21" s="151"/>
      <c r="H21" s="236">
        <f t="shared" si="0"/>
        <v>0</v>
      </c>
      <c r="I21" s="238"/>
      <c r="J21" s="238" t="str">
        <f t="shared" si="1"/>
        <v/>
      </c>
    </row>
    <row r="22" spans="1:10" x14ac:dyDescent="0.2">
      <c r="A22" s="93"/>
      <c r="B22" s="77"/>
      <c r="C22" s="77"/>
      <c r="D22" s="81"/>
      <c r="E22" s="74"/>
      <c r="F22" s="144"/>
      <c r="G22" s="151"/>
      <c r="H22" s="236">
        <f t="shared" si="0"/>
        <v>0</v>
      </c>
      <c r="I22" s="238"/>
      <c r="J22" s="238" t="str">
        <f t="shared" si="1"/>
        <v/>
      </c>
    </row>
    <row r="23" spans="1:10" x14ac:dyDescent="0.2">
      <c r="A23" s="93"/>
      <c r="B23" s="77"/>
      <c r="C23" s="77"/>
      <c r="D23" s="81"/>
      <c r="E23" s="74"/>
      <c r="F23" s="144"/>
      <c r="G23" s="151"/>
      <c r="H23" s="236">
        <f t="shared" si="0"/>
        <v>0</v>
      </c>
      <c r="I23" s="238"/>
      <c r="J23" s="238" t="str">
        <f t="shared" si="1"/>
        <v/>
      </c>
    </row>
    <row r="24" spans="1:10" x14ac:dyDescent="0.2">
      <c r="A24" s="93"/>
      <c r="B24" s="77"/>
      <c r="C24" s="77"/>
      <c r="D24" s="81"/>
      <c r="E24" s="74"/>
      <c r="F24" s="144"/>
      <c r="G24" s="151"/>
      <c r="H24" s="236">
        <f t="shared" si="0"/>
        <v>0</v>
      </c>
      <c r="I24" s="238"/>
      <c r="J24" s="238" t="str">
        <f t="shared" si="1"/>
        <v/>
      </c>
    </row>
    <row r="25" spans="1:10" x14ac:dyDescent="0.2">
      <c r="A25" s="93"/>
      <c r="B25" s="77"/>
      <c r="C25" s="77"/>
      <c r="D25" s="81"/>
      <c r="E25" s="74"/>
      <c r="F25" s="144"/>
      <c r="G25" s="151"/>
      <c r="H25" s="236">
        <f t="shared" si="0"/>
        <v>0</v>
      </c>
      <c r="I25" s="238"/>
      <c r="J25" s="238" t="str">
        <f t="shared" si="1"/>
        <v/>
      </c>
    </row>
    <row r="26" spans="1:10" x14ac:dyDescent="0.2">
      <c r="A26" s="93"/>
      <c r="B26" s="77"/>
      <c r="C26" s="77"/>
      <c r="D26" s="81"/>
      <c r="E26" s="74"/>
      <c r="F26" s="144"/>
      <c r="G26" s="151"/>
      <c r="H26" s="236">
        <f t="shared" si="0"/>
        <v>0</v>
      </c>
      <c r="I26" s="238"/>
      <c r="J26" s="238" t="str">
        <f t="shared" si="1"/>
        <v/>
      </c>
    </row>
    <row r="27" spans="1:10" x14ac:dyDescent="0.2">
      <c r="A27" s="93"/>
      <c r="B27" s="77"/>
      <c r="C27" s="77"/>
      <c r="D27" s="81"/>
      <c r="E27" s="74"/>
      <c r="F27" s="144"/>
      <c r="G27" s="151"/>
      <c r="H27" s="236">
        <f t="shared" si="0"/>
        <v>0</v>
      </c>
      <c r="I27" s="238"/>
      <c r="J27" s="238" t="str">
        <f t="shared" si="1"/>
        <v/>
      </c>
    </row>
    <row r="28" spans="1:10" x14ac:dyDescent="0.2">
      <c r="A28" s="93"/>
      <c r="B28" s="77"/>
      <c r="C28" s="77"/>
      <c r="D28" s="81"/>
      <c r="E28" s="74"/>
      <c r="F28" s="144"/>
      <c r="G28" s="151"/>
      <c r="H28" s="236">
        <f t="shared" si="0"/>
        <v>0</v>
      </c>
      <c r="I28" s="238"/>
      <c r="J28" s="238" t="str">
        <f t="shared" si="1"/>
        <v/>
      </c>
    </row>
    <row r="29" spans="1:10" x14ac:dyDescent="0.2">
      <c r="A29" s="93"/>
      <c r="B29" s="77"/>
      <c r="C29" s="77"/>
      <c r="D29" s="81"/>
      <c r="E29" s="74"/>
      <c r="F29" s="144"/>
      <c r="G29" s="151"/>
      <c r="H29" s="236">
        <f t="shared" si="0"/>
        <v>0</v>
      </c>
      <c r="I29" s="238"/>
      <c r="J29" s="238" t="str">
        <f t="shared" si="1"/>
        <v/>
      </c>
    </row>
    <row r="30" spans="1:10" x14ac:dyDescent="0.2">
      <c r="A30" s="93"/>
      <c r="B30" s="77"/>
      <c r="C30" s="77"/>
      <c r="D30" s="81"/>
      <c r="E30" s="74"/>
      <c r="F30" s="144"/>
      <c r="G30" s="151"/>
      <c r="H30" s="236">
        <f t="shared" si="0"/>
        <v>0</v>
      </c>
      <c r="I30" s="238"/>
      <c r="J30" s="238" t="str">
        <f t="shared" si="1"/>
        <v/>
      </c>
    </row>
    <row r="31" spans="1:10" x14ac:dyDescent="0.2">
      <c r="A31" s="75"/>
      <c r="B31" s="77"/>
      <c r="C31" s="77"/>
      <c r="D31" s="82" t="s">
        <v>26</v>
      </c>
      <c r="E31" s="83"/>
      <c r="F31" s="83"/>
      <c r="G31" s="237">
        <f>SUM(G11:G30)</f>
        <v>77.2</v>
      </c>
      <c r="H31" s="237">
        <f>SUM(H11:H30)</f>
        <v>44.78</v>
      </c>
      <c r="I31" s="238">
        <f>SUM(I11:I30)</f>
        <v>0</v>
      </c>
      <c r="J31" s="238">
        <f>SUM(J11:J30)</f>
        <v>44.78</v>
      </c>
    </row>
    <row r="32" spans="1:10" x14ac:dyDescent="0.2">
      <c r="A32" s="75"/>
      <c r="B32" s="77"/>
      <c r="C32" s="77"/>
      <c r="D32" s="84" t="s">
        <v>27</v>
      </c>
      <c r="E32" s="83"/>
      <c r="F32" s="83"/>
      <c r="G32" s="237">
        <f>'Exp p.2'!G37</f>
        <v>0</v>
      </c>
      <c r="H32" s="237">
        <f>'Exp p.2'!H37</f>
        <v>0</v>
      </c>
      <c r="I32" s="238">
        <f>'Exp p.2'!I37</f>
        <v>0</v>
      </c>
      <c r="J32" s="238">
        <f>'Exp p.2'!J37</f>
        <v>0</v>
      </c>
    </row>
    <row r="33" spans="1:10" x14ac:dyDescent="0.2">
      <c r="A33" s="75"/>
      <c r="B33" s="77"/>
      <c r="C33" s="77"/>
      <c r="D33" s="84" t="s">
        <v>28</v>
      </c>
      <c r="E33" s="83"/>
      <c r="F33" s="83"/>
      <c r="G33" s="237">
        <f>'Exp p.3'!G37</f>
        <v>0</v>
      </c>
      <c r="H33" s="237">
        <f>'Exp p.3'!H37</f>
        <v>0</v>
      </c>
      <c r="I33" s="238">
        <f>'Exp p.3'!I37</f>
        <v>0</v>
      </c>
      <c r="J33" s="238">
        <f>'Exp p.3'!J37</f>
        <v>0</v>
      </c>
    </row>
    <row r="34" spans="1:10" x14ac:dyDescent="0.2">
      <c r="A34" s="75"/>
      <c r="B34" s="77"/>
      <c r="C34" s="77"/>
      <c r="D34" s="85" t="s">
        <v>29</v>
      </c>
      <c r="E34" s="83"/>
      <c r="F34" s="83"/>
      <c r="G34" s="237"/>
      <c r="H34" s="237"/>
      <c r="I34" s="238"/>
      <c r="J34" s="238">
        <f>'Hotel &amp; Meals p.1'!G36</f>
        <v>0</v>
      </c>
    </row>
    <row r="35" spans="1:10" x14ac:dyDescent="0.2">
      <c r="A35" s="75"/>
      <c r="B35" s="77"/>
      <c r="C35" s="77"/>
      <c r="D35" s="85" t="s">
        <v>30</v>
      </c>
      <c r="E35" s="83"/>
      <c r="F35" s="83"/>
      <c r="G35" s="237"/>
      <c r="H35" s="237"/>
      <c r="I35" s="238"/>
      <c r="J35" s="238">
        <f>'Hotel &amp; Meals p.2'!G36</f>
        <v>0</v>
      </c>
    </row>
    <row r="36" spans="1:10" ht="13.5" thickBot="1" x14ac:dyDescent="0.25">
      <c r="A36" s="75"/>
      <c r="B36" s="77"/>
      <c r="C36" s="77"/>
      <c r="D36" s="252" t="s">
        <v>188</v>
      </c>
      <c r="E36" s="83"/>
      <c r="F36" s="83"/>
      <c r="G36" s="91"/>
      <c r="H36" s="236"/>
      <c r="I36" s="238"/>
      <c r="J36" s="238">
        <f>'Hotel &amp; Meals p.3'!G36</f>
        <v>0</v>
      </c>
    </row>
    <row r="37" spans="1:10" ht="13.5" thickTop="1" x14ac:dyDescent="0.2">
      <c r="A37" s="75"/>
      <c r="B37" s="74"/>
      <c r="C37" s="74"/>
      <c r="D37" s="60"/>
      <c r="E37" s="61"/>
      <c r="F37" s="102"/>
      <c r="G37" s="102"/>
      <c r="H37" s="239"/>
      <c r="I37" s="239"/>
      <c r="J37" s="240">
        <f>SUM(J31:J36)</f>
        <v>44.78</v>
      </c>
    </row>
    <row r="38" spans="1:10" ht="13.5" thickBot="1" x14ac:dyDescent="0.25">
      <c r="A38" s="75"/>
      <c r="B38" s="74"/>
      <c r="C38" s="74"/>
      <c r="D38" s="67"/>
      <c r="E38" s="61"/>
      <c r="F38" s="61"/>
      <c r="G38" s="103"/>
      <c r="H38" s="273" t="s">
        <v>25</v>
      </c>
      <c r="I38" s="274"/>
      <c r="J38" s="241"/>
    </row>
    <row r="39" spans="1:10" ht="13.5" thickTop="1" x14ac:dyDescent="0.2">
      <c r="A39" s="19" t="s">
        <v>7</v>
      </c>
      <c r="B39" s="20"/>
      <c r="C39" s="20"/>
      <c r="D39" s="21"/>
      <c r="E39" s="22" t="s">
        <v>6</v>
      </c>
      <c r="F39" s="40"/>
      <c r="G39" s="40"/>
      <c r="H39" s="242"/>
      <c r="I39" s="242"/>
      <c r="J39" s="238">
        <f>J37+J38</f>
        <v>44.78</v>
      </c>
    </row>
    <row r="40" spans="1:10" x14ac:dyDescent="0.2">
      <c r="A40" s="10"/>
      <c r="G40" s="2"/>
      <c r="J40" s="9"/>
    </row>
    <row r="41" spans="1:10" x14ac:dyDescent="0.2">
      <c r="A41" s="10"/>
      <c r="J41" s="9"/>
    </row>
    <row r="42" spans="1:10" x14ac:dyDescent="0.2">
      <c r="A42" s="86" t="s">
        <v>31</v>
      </c>
      <c r="C42" s="68">
        <f ca="1">NOW()</f>
        <v>43497.521612268516</v>
      </c>
      <c r="E42" t="s">
        <v>22</v>
      </c>
      <c r="J42" s="9"/>
    </row>
    <row r="43" spans="1:10" ht="13.5" thickBot="1" x14ac:dyDescent="0.25">
      <c r="A43" s="245">
        <v>43480</v>
      </c>
      <c r="B43" s="23"/>
      <c r="C43" s="23"/>
      <c r="D43" s="24" t="s">
        <v>8</v>
      </c>
      <c r="E43" s="23"/>
      <c r="F43" s="23"/>
      <c r="G43" s="25" t="s">
        <v>9</v>
      </c>
      <c r="H43" s="25"/>
      <c r="I43" s="25"/>
      <c r="J43" s="26"/>
    </row>
    <row r="44" spans="1:10" ht="13.5" thickTop="1" x14ac:dyDescent="0.2">
      <c r="A44" t="s">
        <v>34</v>
      </c>
    </row>
    <row r="45" spans="1:10" x14ac:dyDescent="0.2">
      <c r="A45" t="s">
        <v>147</v>
      </c>
      <c r="J45" t="s">
        <v>37</v>
      </c>
    </row>
  </sheetData>
  <mergeCells count="1">
    <mergeCell ref="H38:I38"/>
  </mergeCells>
  <phoneticPr fontId="0" type="noConversion"/>
  <pageMargins left="0.5" right="0.5" top="0.5" bottom="0.51" header="0.25" footer="0.43"/>
  <pageSetup scale="97" orientation="landscape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J46"/>
  <sheetViews>
    <sheetView topLeftCell="A10" workbookViewId="0">
      <selection activeCell="H12" sqref="H12"/>
    </sheetView>
  </sheetViews>
  <sheetFormatPr defaultColWidth="10.28515625" defaultRowHeight="12.75" x14ac:dyDescent="0.2"/>
  <cols>
    <col min="1" max="3" width="10.28515625" customWidth="1"/>
    <col min="4" max="4" width="41.28515625" customWidth="1"/>
    <col min="5" max="6" width="8.42578125" customWidth="1"/>
    <col min="7" max="7" width="7.7109375" customWidth="1"/>
    <col min="8" max="8" width="9.28515625" customWidth="1"/>
    <col min="9" max="9" width="10" customWidth="1"/>
    <col min="10" max="10" width="10.42578125" customWidth="1"/>
    <col min="11" max="156" width="10.28515625" customWidth="1"/>
    <col min="157" max="157" width="9.7109375" customWidth="1"/>
  </cols>
  <sheetData>
    <row r="1" spans="1:10" x14ac:dyDescent="0.2">
      <c r="E1" s="235" t="s">
        <v>174</v>
      </c>
    </row>
    <row r="2" spans="1:10" x14ac:dyDescent="0.2">
      <c r="G2" s="110" t="s">
        <v>105</v>
      </c>
    </row>
    <row r="3" spans="1:10" x14ac:dyDescent="0.2">
      <c r="E3" t="s">
        <v>34</v>
      </c>
    </row>
    <row r="4" spans="1:10" ht="13.5" thickBot="1" x14ac:dyDescent="0.25">
      <c r="E4" t="s">
        <v>147</v>
      </c>
    </row>
    <row r="5" spans="1:10" ht="18.75" thickTop="1" x14ac:dyDescent="0.25">
      <c r="A5" s="52"/>
      <c r="B5" s="4"/>
      <c r="C5" s="4"/>
      <c r="D5" s="4"/>
      <c r="E5" s="4"/>
      <c r="F5" s="4"/>
      <c r="G5" s="4"/>
      <c r="H5" s="4"/>
      <c r="I5" s="4"/>
      <c r="J5" s="5"/>
    </row>
    <row r="6" spans="1:10" ht="20.25" x14ac:dyDescent="0.3">
      <c r="A6" s="3" t="s">
        <v>42</v>
      </c>
      <c r="B6" s="41"/>
      <c r="C6" s="41"/>
      <c r="D6" s="37"/>
      <c r="F6" s="50" t="s">
        <v>0</v>
      </c>
      <c r="G6" s="66" t="str">
        <f>'Exp Stmnt'!$G$5</f>
        <v>Victoria Keck</v>
      </c>
      <c r="H6" s="11"/>
      <c r="I6" s="8"/>
      <c r="J6" s="38"/>
    </row>
    <row r="7" spans="1:10" ht="18" x14ac:dyDescent="0.25">
      <c r="A7" s="1" t="s">
        <v>36</v>
      </c>
      <c r="B7" s="41"/>
      <c r="C7" s="41"/>
      <c r="D7" s="37"/>
      <c r="F7" s="50" t="s">
        <v>1</v>
      </c>
      <c r="G7" s="66" t="str">
        <f>'Exp Stmnt'!$G$6</f>
        <v>1506 West Highway 190</v>
      </c>
      <c r="H7" s="11"/>
      <c r="I7" s="8"/>
      <c r="J7" s="38"/>
    </row>
    <row r="8" spans="1:10" x14ac:dyDescent="0.2">
      <c r="A8" s="10"/>
      <c r="B8" s="49"/>
      <c r="C8" s="49"/>
      <c r="D8" s="37"/>
      <c r="E8" s="44"/>
      <c r="F8" s="44"/>
      <c r="G8" s="66" t="str">
        <f>'Exp Stmnt'!$G$7</f>
        <v>Copperas Cove TX, 76522</v>
      </c>
      <c r="H8" s="11"/>
      <c r="I8" s="8"/>
      <c r="J8" s="38"/>
    </row>
    <row r="9" spans="1:10" x14ac:dyDescent="0.2">
      <c r="A9" s="10"/>
      <c r="D9" s="37"/>
      <c r="E9" s="37"/>
      <c r="F9" s="223" t="s">
        <v>146</v>
      </c>
      <c r="G9" s="37"/>
      <c r="H9" s="37"/>
      <c r="I9" s="37"/>
      <c r="J9" s="38"/>
    </row>
    <row r="10" spans="1:10" x14ac:dyDescent="0.2">
      <c r="A10" s="15"/>
      <c r="B10" s="7"/>
      <c r="C10" s="7"/>
      <c r="D10" s="17"/>
      <c r="E10" s="7"/>
      <c r="F10" s="108" t="s">
        <v>145</v>
      </c>
      <c r="G10" s="7"/>
      <c r="H10" s="106"/>
      <c r="I10" s="7" t="s">
        <v>24</v>
      </c>
      <c r="J10" s="30"/>
    </row>
    <row r="11" spans="1:10" x14ac:dyDescent="0.2">
      <c r="A11" s="145"/>
      <c r="B11" s="146" t="s">
        <v>64</v>
      </c>
      <c r="C11" s="146"/>
      <c r="D11" s="147"/>
      <c r="E11" s="146"/>
      <c r="F11" s="150" t="s">
        <v>96</v>
      </c>
      <c r="G11" s="146" t="s">
        <v>62</v>
      </c>
      <c r="H11" s="148">
        <v>0.57999999999999996</v>
      </c>
      <c r="I11" s="146" t="s">
        <v>148</v>
      </c>
      <c r="J11" s="149"/>
    </row>
    <row r="12" spans="1:10" x14ac:dyDescent="0.2">
      <c r="A12" s="16" t="s">
        <v>2</v>
      </c>
      <c r="B12" s="14" t="s">
        <v>3</v>
      </c>
      <c r="C12" s="14" t="s">
        <v>4</v>
      </c>
      <c r="D12" s="29" t="s">
        <v>32</v>
      </c>
      <c r="E12" s="14" t="s">
        <v>33</v>
      </c>
      <c r="F12" s="72" t="s">
        <v>95</v>
      </c>
      <c r="G12" s="72" t="s">
        <v>5</v>
      </c>
      <c r="H12" s="72" t="s">
        <v>43</v>
      </c>
      <c r="I12" s="14" t="s">
        <v>149</v>
      </c>
      <c r="J12" s="31" t="s">
        <v>6</v>
      </c>
    </row>
    <row r="13" spans="1:10" x14ac:dyDescent="0.2">
      <c r="A13" s="93"/>
      <c r="B13" s="77"/>
      <c r="C13" s="104"/>
      <c r="D13" s="76"/>
      <c r="E13" s="77"/>
      <c r="F13" s="143"/>
      <c r="G13" s="151"/>
      <c r="H13" s="236">
        <f>ROUND(G13*H$11,2)</f>
        <v>0</v>
      </c>
      <c r="I13" s="236"/>
      <c r="J13" s="236" t="str">
        <f t="shared" ref="J13:J34" si="0">IF(H13+I13&gt;0,H13+I13,"")</f>
        <v/>
      </c>
    </row>
    <row r="14" spans="1:10" x14ac:dyDescent="0.2">
      <c r="A14" s="93"/>
      <c r="B14" s="77"/>
      <c r="C14" s="104"/>
      <c r="D14" s="78"/>
      <c r="E14" s="77"/>
      <c r="F14" s="143"/>
      <c r="G14" s="151"/>
      <c r="H14" s="236">
        <f>ROUND(G14*H$11,2)</f>
        <v>0</v>
      </c>
      <c r="I14" s="236"/>
      <c r="J14" s="236" t="str">
        <f t="shared" si="0"/>
        <v/>
      </c>
    </row>
    <row r="15" spans="1:10" x14ac:dyDescent="0.2">
      <c r="A15" s="93"/>
      <c r="B15" s="77"/>
      <c r="C15" s="104"/>
      <c r="D15" s="79"/>
      <c r="E15" s="77"/>
      <c r="F15" s="143"/>
      <c r="G15" s="151"/>
      <c r="H15" s="236">
        <f t="shared" ref="H15:H36" si="1">ROUND(G15*H$11,2)</f>
        <v>0</v>
      </c>
      <c r="I15" s="236"/>
      <c r="J15" s="236" t="str">
        <f t="shared" si="0"/>
        <v/>
      </c>
    </row>
    <row r="16" spans="1:10" x14ac:dyDescent="0.2">
      <c r="A16" s="93"/>
      <c r="B16" s="77"/>
      <c r="C16" s="104"/>
      <c r="D16" s="76"/>
      <c r="E16" s="77"/>
      <c r="F16" s="143"/>
      <c r="G16" s="151"/>
      <c r="H16" s="236">
        <f t="shared" si="1"/>
        <v>0</v>
      </c>
      <c r="I16" s="236"/>
      <c r="J16" s="236" t="str">
        <f t="shared" si="0"/>
        <v/>
      </c>
    </row>
    <row r="17" spans="1:10" x14ac:dyDescent="0.2">
      <c r="A17" s="93"/>
      <c r="B17" s="77"/>
      <c r="C17" s="77"/>
      <c r="D17" s="80"/>
      <c r="E17" s="77"/>
      <c r="F17" s="143"/>
      <c r="G17" s="151"/>
      <c r="H17" s="236">
        <f t="shared" si="1"/>
        <v>0</v>
      </c>
      <c r="I17" s="236"/>
      <c r="J17" s="236" t="str">
        <f t="shared" si="0"/>
        <v/>
      </c>
    </row>
    <row r="18" spans="1:10" x14ac:dyDescent="0.2">
      <c r="A18" s="93"/>
      <c r="B18" s="77"/>
      <c r="C18" s="77"/>
      <c r="D18" s="80"/>
      <c r="E18" s="77"/>
      <c r="F18" s="143"/>
      <c r="G18" s="151"/>
      <c r="H18" s="236">
        <f t="shared" si="1"/>
        <v>0</v>
      </c>
      <c r="I18" s="236"/>
      <c r="J18" s="236" t="str">
        <f t="shared" si="0"/>
        <v/>
      </c>
    </row>
    <row r="19" spans="1:10" x14ac:dyDescent="0.2">
      <c r="A19" s="93"/>
      <c r="B19" s="77"/>
      <c r="C19" s="77"/>
      <c r="D19" s="81"/>
      <c r="E19" s="77"/>
      <c r="F19" s="143"/>
      <c r="G19" s="151"/>
      <c r="H19" s="236">
        <f t="shared" si="1"/>
        <v>0</v>
      </c>
      <c r="I19" s="236"/>
      <c r="J19" s="236" t="str">
        <f t="shared" si="0"/>
        <v/>
      </c>
    </row>
    <row r="20" spans="1:10" x14ac:dyDescent="0.2">
      <c r="A20" s="93"/>
      <c r="B20" s="77"/>
      <c r="C20" s="77"/>
      <c r="D20" s="81"/>
      <c r="E20" s="74"/>
      <c r="F20" s="144"/>
      <c r="G20" s="151"/>
      <c r="H20" s="236">
        <f t="shared" si="1"/>
        <v>0</v>
      </c>
      <c r="I20" s="236"/>
      <c r="J20" s="236" t="str">
        <f t="shared" si="0"/>
        <v/>
      </c>
    </row>
    <row r="21" spans="1:10" x14ac:dyDescent="0.2">
      <c r="A21" s="93"/>
      <c r="B21" s="77"/>
      <c r="C21" s="77"/>
      <c r="D21" s="81"/>
      <c r="E21" s="74"/>
      <c r="F21" s="144"/>
      <c r="G21" s="151"/>
      <c r="H21" s="236">
        <f t="shared" si="1"/>
        <v>0</v>
      </c>
      <c r="I21" s="236"/>
      <c r="J21" s="236" t="str">
        <f t="shared" si="0"/>
        <v/>
      </c>
    </row>
    <row r="22" spans="1:10" x14ac:dyDescent="0.2">
      <c r="A22" s="93"/>
      <c r="B22" s="77"/>
      <c r="C22" s="77"/>
      <c r="D22" s="81"/>
      <c r="E22" s="74"/>
      <c r="F22" s="144"/>
      <c r="G22" s="151"/>
      <c r="H22" s="236">
        <f t="shared" si="1"/>
        <v>0</v>
      </c>
      <c r="I22" s="236"/>
      <c r="J22" s="236" t="str">
        <f t="shared" si="0"/>
        <v/>
      </c>
    </row>
    <row r="23" spans="1:10" x14ac:dyDescent="0.2">
      <c r="A23" s="93"/>
      <c r="B23" s="77"/>
      <c r="C23" s="77"/>
      <c r="D23" s="81"/>
      <c r="E23" s="74"/>
      <c r="F23" s="144"/>
      <c r="G23" s="151"/>
      <c r="H23" s="236">
        <f t="shared" si="1"/>
        <v>0</v>
      </c>
      <c r="I23" s="236"/>
      <c r="J23" s="236" t="str">
        <f t="shared" si="0"/>
        <v/>
      </c>
    </row>
    <row r="24" spans="1:10" x14ac:dyDescent="0.2">
      <c r="A24" s="93"/>
      <c r="B24" s="77"/>
      <c r="C24" s="77"/>
      <c r="D24" s="81"/>
      <c r="E24" s="74"/>
      <c r="F24" s="144"/>
      <c r="G24" s="151"/>
      <c r="H24" s="236">
        <f t="shared" si="1"/>
        <v>0</v>
      </c>
      <c r="I24" s="236"/>
      <c r="J24" s="236" t="str">
        <f t="shared" si="0"/>
        <v/>
      </c>
    </row>
    <row r="25" spans="1:10" x14ac:dyDescent="0.2">
      <c r="A25" s="93"/>
      <c r="B25" s="77"/>
      <c r="C25" s="77"/>
      <c r="D25" s="81"/>
      <c r="E25" s="74"/>
      <c r="F25" s="144"/>
      <c r="G25" s="151"/>
      <c r="H25" s="236">
        <f t="shared" si="1"/>
        <v>0</v>
      </c>
      <c r="I25" s="236"/>
      <c r="J25" s="236" t="str">
        <f t="shared" si="0"/>
        <v/>
      </c>
    </row>
    <row r="26" spans="1:10" x14ac:dyDescent="0.2">
      <c r="A26" s="93"/>
      <c r="B26" s="77"/>
      <c r="C26" s="77"/>
      <c r="D26" s="81"/>
      <c r="E26" s="74"/>
      <c r="F26" s="144"/>
      <c r="G26" s="151"/>
      <c r="H26" s="236">
        <f t="shared" si="1"/>
        <v>0</v>
      </c>
      <c r="I26" s="236"/>
      <c r="J26" s="236" t="str">
        <f t="shared" si="0"/>
        <v/>
      </c>
    </row>
    <row r="27" spans="1:10" x14ac:dyDescent="0.2">
      <c r="A27" s="93"/>
      <c r="B27" s="77"/>
      <c r="C27" s="77"/>
      <c r="D27" s="81"/>
      <c r="E27" s="74"/>
      <c r="F27" s="144"/>
      <c r="G27" s="151"/>
      <c r="H27" s="236">
        <f t="shared" si="1"/>
        <v>0</v>
      </c>
      <c r="I27" s="236"/>
      <c r="J27" s="236" t="str">
        <f t="shared" si="0"/>
        <v/>
      </c>
    </row>
    <row r="28" spans="1:10" x14ac:dyDescent="0.2">
      <c r="A28" s="93"/>
      <c r="B28" s="77"/>
      <c r="C28" s="77"/>
      <c r="D28" s="81"/>
      <c r="E28" s="74"/>
      <c r="F28" s="144"/>
      <c r="G28" s="151"/>
      <c r="H28" s="236">
        <f t="shared" si="1"/>
        <v>0</v>
      </c>
      <c r="I28" s="236"/>
      <c r="J28" s="236" t="str">
        <f t="shared" si="0"/>
        <v/>
      </c>
    </row>
    <row r="29" spans="1:10" x14ac:dyDescent="0.2">
      <c r="A29" s="93"/>
      <c r="B29" s="77"/>
      <c r="C29" s="77"/>
      <c r="D29" s="81"/>
      <c r="E29" s="74"/>
      <c r="F29" s="144"/>
      <c r="G29" s="151"/>
      <c r="H29" s="236">
        <f t="shared" si="1"/>
        <v>0</v>
      </c>
      <c r="I29" s="236"/>
      <c r="J29" s="236" t="str">
        <f t="shared" si="0"/>
        <v/>
      </c>
    </row>
    <row r="30" spans="1:10" x14ac:dyDescent="0.2">
      <c r="A30" s="93"/>
      <c r="B30" s="77"/>
      <c r="C30" s="77"/>
      <c r="D30" s="82"/>
      <c r="E30" s="74"/>
      <c r="F30" s="144"/>
      <c r="G30" s="151"/>
      <c r="H30" s="236">
        <f t="shared" si="1"/>
        <v>0</v>
      </c>
      <c r="I30" s="236"/>
      <c r="J30" s="236" t="str">
        <f t="shared" si="0"/>
        <v/>
      </c>
    </row>
    <row r="31" spans="1:10" x14ac:dyDescent="0.2">
      <c r="A31" s="93"/>
      <c r="B31" s="77"/>
      <c r="C31" s="77"/>
      <c r="D31" s="84"/>
      <c r="E31" s="74"/>
      <c r="F31" s="144"/>
      <c r="G31" s="151"/>
      <c r="H31" s="236">
        <f t="shared" si="1"/>
        <v>0</v>
      </c>
      <c r="I31" s="236"/>
      <c r="J31" s="236" t="str">
        <f t="shared" si="0"/>
        <v/>
      </c>
    </row>
    <row r="32" spans="1:10" x14ac:dyDescent="0.2">
      <c r="A32" s="93"/>
      <c r="B32" s="77"/>
      <c r="C32" s="77"/>
      <c r="D32" s="84"/>
      <c r="E32" s="74"/>
      <c r="F32" s="144"/>
      <c r="G32" s="151"/>
      <c r="H32" s="236">
        <f t="shared" si="1"/>
        <v>0</v>
      </c>
      <c r="I32" s="236"/>
      <c r="J32" s="236" t="str">
        <f t="shared" si="0"/>
        <v/>
      </c>
    </row>
    <row r="33" spans="1:10" x14ac:dyDescent="0.2">
      <c r="A33" s="93"/>
      <c r="B33" s="77"/>
      <c r="C33" s="77"/>
      <c r="D33" s="84"/>
      <c r="E33" s="74"/>
      <c r="F33" s="144"/>
      <c r="G33" s="151"/>
      <c r="H33" s="236">
        <f t="shared" si="1"/>
        <v>0</v>
      </c>
      <c r="I33" s="236"/>
      <c r="J33" s="236" t="str">
        <f t="shared" si="0"/>
        <v/>
      </c>
    </row>
    <row r="34" spans="1:10" x14ac:dyDescent="0.2">
      <c r="A34" s="93"/>
      <c r="B34" s="77"/>
      <c r="C34" s="77"/>
      <c r="D34" s="84"/>
      <c r="E34" s="74"/>
      <c r="F34" s="74"/>
      <c r="G34" s="151"/>
      <c r="H34" s="236">
        <f t="shared" si="1"/>
        <v>0</v>
      </c>
      <c r="I34" s="236"/>
      <c r="J34" s="236" t="str">
        <f t="shared" si="0"/>
        <v/>
      </c>
    </row>
    <row r="35" spans="1:10" x14ac:dyDescent="0.2">
      <c r="A35" s="93"/>
      <c r="B35" s="77"/>
      <c r="C35" s="77"/>
      <c r="D35" s="84"/>
      <c r="E35" s="77"/>
      <c r="F35" s="77"/>
      <c r="G35" s="151"/>
      <c r="H35" s="236">
        <f t="shared" si="1"/>
        <v>0</v>
      </c>
      <c r="I35" s="236"/>
      <c r="J35" s="236" t="str">
        <f>IF(H35+I35&gt;0,H35+I35,"")</f>
        <v/>
      </c>
    </row>
    <row r="36" spans="1:10" ht="13.5" thickBot="1" x14ac:dyDescent="0.25">
      <c r="A36" s="93"/>
      <c r="B36" s="77"/>
      <c r="C36" s="77"/>
      <c r="D36" s="84"/>
      <c r="E36" s="74"/>
      <c r="F36" s="89"/>
      <c r="G36" s="151"/>
      <c r="H36" s="236">
        <f t="shared" si="1"/>
        <v>0</v>
      </c>
      <c r="I36" s="90"/>
      <c r="J36" s="70" t="str">
        <f>IF(H36+I36&gt;0,H36+I36,"")</f>
        <v/>
      </c>
    </row>
    <row r="37" spans="1:10" ht="13.5" thickTop="1" x14ac:dyDescent="0.2">
      <c r="A37" s="75"/>
      <c r="B37" s="77"/>
      <c r="C37" s="77"/>
      <c r="D37" s="87"/>
      <c r="E37" s="61"/>
      <c r="F37" s="61"/>
      <c r="G37" s="152">
        <f>SUM(G13:G36)</f>
        <v>0</v>
      </c>
      <c r="H37" s="253">
        <f>SUM(H13:H36)</f>
        <v>0</v>
      </c>
      <c r="I37" s="253">
        <f>SUM(I13:I36)</f>
        <v>0</v>
      </c>
      <c r="J37" s="254">
        <f>SUM(J13:J36)</f>
        <v>0</v>
      </c>
    </row>
    <row r="38" spans="1:10" x14ac:dyDescent="0.2">
      <c r="A38" s="75"/>
      <c r="B38" s="77"/>
      <c r="C38" s="77"/>
      <c r="D38" s="88"/>
      <c r="E38" s="61"/>
      <c r="F38" s="61"/>
      <c r="G38" s="40"/>
      <c r="H38" s="43"/>
      <c r="I38" s="43"/>
      <c r="J38" s="43"/>
    </row>
    <row r="39" spans="1:10" x14ac:dyDescent="0.2">
      <c r="A39" s="19"/>
      <c r="B39" s="20"/>
      <c r="C39" s="20"/>
      <c r="D39" s="21"/>
      <c r="E39" s="22" t="s">
        <v>6</v>
      </c>
      <c r="F39" s="40"/>
      <c r="G39" s="40"/>
      <c r="H39" s="43"/>
      <c r="I39" s="71"/>
      <c r="J39" s="255">
        <f>J37</f>
        <v>0</v>
      </c>
    </row>
    <row r="40" spans="1:10" x14ac:dyDescent="0.2">
      <c r="A40" s="10"/>
      <c r="G40" s="2"/>
      <c r="J40" s="9"/>
    </row>
    <row r="41" spans="1:10" x14ac:dyDescent="0.2">
      <c r="A41" s="10"/>
      <c r="J41" s="9"/>
    </row>
    <row r="42" spans="1:10" x14ac:dyDescent="0.2">
      <c r="A42" s="10" t="s">
        <v>31</v>
      </c>
      <c r="C42" s="68"/>
      <c r="D42" s="33"/>
      <c r="E42" s="33"/>
      <c r="F42" s="33"/>
      <c r="G42" s="33"/>
      <c r="H42" s="33"/>
      <c r="I42" s="33"/>
      <c r="J42" s="9"/>
    </row>
    <row r="43" spans="1:10" ht="13.5" thickBot="1" x14ac:dyDescent="0.25">
      <c r="A43" s="92">
        <f>'Exp Stmnt'!A43</f>
        <v>43480</v>
      </c>
      <c r="B43" s="23"/>
      <c r="C43" s="23"/>
      <c r="D43" s="23"/>
      <c r="E43" s="23"/>
      <c r="F43" s="23"/>
      <c r="G43" s="100"/>
      <c r="H43" s="100"/>
      <c r="I43" s="100"/>
      <c r="J43" s="101"/>
    </row>
    <row r="44" spans="1:10" ht="13.5" thickTop="1" x14ac:dyDescent="0.2"/>
    <row r="45" spans="1:10" x14ac:dyDescent="0.2">
      <c r="A45" t="s">
        <v>34</v>
      </c>
      <c r="J45" t="s">
        <v>38</v>
      </c>
    </row>
    <row r="46" spans="1:10" x14ac:dyDescent="0.2">
      <c r="A46" t="s">
        <v>147</v>
      </c>
    </row>
  </sheetData>
  <phoneticPr fontId="0" type="noConversion"/>
  <hyperlinks>
    <hyperlink ref="G2" location="'Exp Stmnt'!A1" display="put your name on Exp Stmnt"/>
  </hyperlinks>
  <pageMargins left="0.5" right="0.5" top="0.5" bottom="0.67" header="0.25" footer="0.43"/>
  <pageSetup scale="97" orientation="landscape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6"/>
  <sheetViews>
    <sheetView topLeftCell="A9" workbookViewId="0">
      <selection activeCell="H12" sqref="H12"/>
    </sheetView>
  </sheetViews>
  <sheetFormatPr defaultColWidth="10.28515625" defaultRowHeight="12.75" x14ac:dyDescent="0.2"/>
  <cols>
    <col min="1" max="3" width="10.28515625" customWidth="1"/>
    <col min="4" max="4" width="41.28515625" customWidth="1"/>
    <col min="5" max="6" width="8.42578125" customWidth="1"/>
    <col min="7" max="7" width="7.7109375" customWidth="1"/>
    <col min="8" max="8" width="9.28515625" customWidth="1"/>
    <col min="9" max="9" width="10" customWidth="1"/>
    <col min="10" max="10" width="10.42578125" customWidth="1"/>
    <col min="11" max="156" width="10.28515625" customWidth="1"/>
    <col min="157" max="157" width="9.7109375" customWidth="1"/>
  </cols>
  <sheetData>
    <row r="1" spans="1:12" x14ac:dyDescent="0.2">
      <c r="E1" s="235" t="s">
        <v>174</v>
      </c>
    </row>
    <row r="2" spans="1:12" x14ac:dyDescent="0.2">
      <c r="G2" s="110" t="s">
        <v>105</v>
      </c>
    </row>
    <row r="3" spans="1:12" x14ac:dyDescent="0.2">
      <c r="E3" t="s">
        <v>34</v>
      </c>
    </row>
    <row r="4" spans="1:12" ht="13.5" thickBot="1" x14ac:dyDescent="0.25">
      <c r="E4" t="s">
        <v>147</v>
      </c>
    </row>
    <row r="5" spans="1:12" ht="18.75" thickTop="1" x14ac:dyDescent="0.25">
      <c r="A5" s="52"/>
      <c r="B5" s="4"/>
      <c r="C5" s="4"/>
      <c r="D5" s="4"/>
      <c r="E5" s="4"/>
      <c r="F5" s="4"/>
      <c r="G5" s="4"/>
      <c r="H5" s="4"/>
      <c r="I5" s="4"/>
      <c r="J5" s="5"/>
    </row>
    <row r="6" spans="1:12" ht="20.25" x14ac:dyDescent="0.3">
      <c r="A6" s="3" t="s">
        <v>42</v>
      </c>
      <c r="B6" s="41"/>
      <c r="C6" s="41"/>
      <c r="D6" s="37"/>
      <c r="F6" s="50" t="s">
        <v>0</v>
      </c>
      <c r="G6" s="66" t="str">
        <f>'Exp Stmnt'!$G$5</f>
        <v>Victoria Keck</v>
      </c>
      <c r="H6" s="11"/>
      <c r="I6" s="8"/>
      <c r="J6" s="38"/>
      <c r="L6" s="110"/>
    </row>
    <row r="7" spans="1:12" ht="18" x14ac:dyDescent="0.25">
      <c r="A7" s="1" t="s">
        <v>36</v>
      </c>
      <c r="B7" s="41"/>
      <c r="C7" s="41"/>
      <c r="D7" s="37"/>
      <c r="F7" s="50" t="s">
        <v>1</v>
      </c>
      <c r="G7" s="66" t="str">
        <f>'Exp Stmnt'!$G$6</f>
        <v>1506 West Highway 190</v>
      </c>
      <c r="H7" s="11"/>
      <c r="I7" s="8"/>
      <c r="J7" s="38"/>
    </row>
    <row r="8" spans="1:12" x14ac:dyDescent="0.2">
      <c r="A8" s="10"/>
      <c r="B8" s="49"/>
      <c r="C8" s="49"/>
      <c r="D8" s="37"/>
      <c r="E8" s="44"/>
      <c r="F8" s="44"/>
      <c r="G8" s="66" t="str">
        <f>'Exp Stmnt'!$G$7</f>
        <v>Copperas Cove TX, 76522</v>
      </c>
      <c r="H8" s="11"/>
      <c r="I8" s="8"/>
      <c r="J8" s="38"/>
    </row>
    <row r="9" spans="1:12" x14ac:dyDescent="0.2">
      <c r="A9" s="10"/>
      <c r="D9" s="37"/>
      <c r="E9" s="37"/>
      <c r="F9" s="223" t="s">
        <v>146</v>
      </c>
      <c r="G9" s="37"/>
      <c r="H9" s="37"/>
      <c r="I9" s="37"/>
      <c r="J9" s="38"/>
    </row>
    <row r="10" spans="1:12" x14ac:dyDescent="0.2">
      <c r="A10" s="15"/>
      <c r="B10" s="7"/>
      <c r="C10" s="7"/>
      <c r="D10" s="17"/>
      <c r="E10" s="7"/>
      <c r="F10" s="108" t="s">
        <v>145</v>
      </c>
      <c r="G10" s="7"/>
      <c r="H10" s="106"/>
      <c r="I10" s="7" t="s">
        <v>24</v>
      </c>
      <c r="J10" s="30"/>
    </row>
    <row r="11" spans="1:12" x14ac:dyDescent="0.2">
      <c r="A11" s="145"/>
      <c r="B11" s="146" t="s">
        <v>64</v>
      </c>
      <c r="C11" s="146"/>
      <c r="D11" s="147"/>
      <c r="E11" s="146"/>
      <c r="F11" s="150" t="s">
        <v>96</v>
      </c>
      <c r="G11" s="146" t="s">
        <v>62</v>
      </c>
      <c r="H11" s="148">
        <v>0.57999999999999996</v>
      </c>
      <c r="I11" s="146" t="s">
        <v>148</v>
      </c>
      <c r="J11" s="149"/>
    </row>
    <row r="12" spans="1:12" x14ac:dyDescent="0.2">
      <c r="A12" s="16" t="s">
        <v>2</v>
      </c>
      <c r="B12" s="14" t="s">
        <v>3</v>
      </c>
      <c r="C12" s="14" t="s">
        <v>4</v>
      </c>
      <c r="D12" s="29" t="s">
        <v>32</v>
      </c>
      <c r="E12" s="14" t="s">
        <v>33</v>
      </c>
      <c r="F12" s="72" t="s">
        <v>95</v>
      </c>
      <c r="G12" s="72" t="s">
        <v>5</v>
      </c>
      <c r="H12" s="72" t="s">
        <v>43</v>
      </c>
      <c r="I12" s="14" t="s">
        <v>149</v>
      </c>
      <c r="J12" s="31" t="s">
        <v>6</v>
      </c>
    </row>
    <row r="13" spans="1:12" x14ac:dyDescent="0.2">
      <c r="A13" s="93"/>
      <c r="B13" s="77"/>
      <c r="C13" s="104"/>
      <c r="D13" s="76"/>
      <c r="E13" s="77"/>
      <c r="F13" s="143"/>
      <c r="G13" s="151"/>
      <c r="H13" s="236">
        <f>ROUND(G13*H$11,2)</f>
        <v>0</v>
      </c>
      <c r="I13" s="256"/>
      <c r="J13" s="255" t="str">
        <f t="shared" ref="J13:J34" si="0">IF(H13+I13&gt;0,H13+I13,"")</f>
        <v/>
      </c>
    </row>
    <row r="14" spans="1:12" x14ac:dyDescent="0.2">
      <c r="A14" s="93"/>
      <c r="B14" s="77"/>
      <c r="C14" s="104"/>
      <c r="D14" s="78"/>
      <c r="E14" s="77"/>
      <c r="F14" s="143"/>
      <c r="G14" s="151"/>
      <c r="H14" s="236">
        <f t="shared" ref="H14:H36" si="1">ROUND(G14*H$11,2)</f>
        <v>0</v>
      </c>
      <c r="I14" s="256"/>
      <c r="J14" s="255" t="str">
        <f t="shared" si="0"/>
        <v/>
      </c>
    </row>
    <row r="15" spans="1:12" x14ac:dyDescent="0.2">
      <c r="A15" s="93"/>
      <c r="B15" s="77"/>
      <c r="C15" s="104"/>
      <c r="D15" s="79"/>
      <c r="E15" s="77"/>
      <c r="F15" s="143"/>
      <c r="G15" s="151"/>
      <c r="H15" s="236">
        <f t="shared" si="1"/>
        <v>0</v>
      </c>
      <c r="I15" s="237"/>
      <c r="J15" s="255" t="str">
        <f t="shared" si="0"/>
        <v/>
      </c>
    </row>
    <row r="16" spans="1:12" x14ac:dyDescent="0.2">
      <c r="A16" s="93"/>
      <c r="B16" s="77"/>
      <c r="C16" s="104"/>
      <c r="D16" s="76"/>
      <c r="E16" s="77"/>
      <c r="F16" s="143"/>
      <c r="G16" s="151"/>
      <c r="H16" s="236">
        <f t="shared" si="1"/>
        <v>0</v>
      </c>
      <c r="I16" s="256"/>
      <c r="J16" s="255" t="str">
        <f t="shared" si="0"/>
        <v/>
      </c>
    </row>
    <row r="17" spans="1:10" x14ac:dyDescent="0.2">
      <c r="A17" s="93"/>
      <c r="B17" s="77"/>
      <c r="C17" s="77"/>
      <c r="D17" s="80"/>
      <c r="E17" s="77"/>
      <c r="F17" s="143"/>
      <c r="G17" s="151"/>
      <c r="H17" s="236">
        <f t="shared" si="1"/>
        <v>0</v>
      </c>
      <c r="I17" s="256"/>
      <c r="J17" s="255" t="str">
        <f t="shared" si="0"/>
        <v/>
      </c>
    </row>
    <row r="18" spans="1:10" x14ac:dyDescent="0.2">
      <c r="A18" s="93"/>
      <c r="B18" s="77"/>
      <c r="C18" s="77"/>
      <c r="D18" s="80"/>
      <c r="E18" s="77"/>
      <c r="F18" s="143"/>
      <c r="G18" s="151"/>
      <c r="H18" s="236">
        <f t="shared" si="1"/>
        <v>0</v>
      </c>
      <c r="I18" s="256"/>
      <c r="J18" s="255" t="str">
        <f t="shared" si="0"/>
        <v/>
      </c>
    </row>
    <row r="19" spans="1:10" x14ac:dyDescent="0.2">
      <c r="A19" s="93"/>
      <c r="B19" s="77"/>
      <c r="C19" s="77"/>
      <c r="D19" s="81"/>
      <c r="E19" s="77"/>
      <c r="F19" s="143"/>
      <c r="G19" s="151"/>
      <c r="H19" s="236">
        <f t="shared" si="1"/>
        <v>0</v>
      </c>
      <c r="I19" s="256"/>
      <c r="J19" s="255" t="str">
        <f t="shared" si="0"/>
        <v/>
      </c>
    </row>
    <row r="20" spans="1:10" x14ac:dyDescent="0.2">
      <c r="A20" s="93"/>
      <c r="B20" s="77"/>
      <c r="C20" s="77"/>
      <c r="D20" s="81"/>
      <c r="E20" s="74"/>
      <c r="F20" s="144"/>
      <c r="G20" s="151"/>
      <c r="H20" s="236">
        <f t="shared" si="1"/>
        <v>0</v>
      </c>
      <c r="I20" s="256"/>
      <c r="J20" s="255" t="str">
        <f t="shared" si="0"/>
        <v/>
      </c>
    </row>
    <row r="21" spans="1:10" x14ac:dyDescent="0.2">
      <c r="A21" s="93"/>
      <c r="B21" s="77"/>
      <c r="C21" s="77"/>
      <c r="D21" s="81"/>
      <c r="E21" s="74"/>
      <c r="F21" s="144"/>
      <c r="G21" s="151"/>
      <c r="H21" s="236">
        <f t="shared" si="1"/>
        <v>0</v>
      </c>
      <c r="I21" s="256"/>
      <c r="J21" s="255" t="str">
        <f t="shared" si="0"/>
        <v/>
      </c>
    </row>
    <row r="22" spans="1:10" x14ac:dyDescent="0.2">
      <c r="A22" s="93"/>
      <c r="B22" s="77"/>
      <c r="C22" s="77"/>
      <c r="D22" s="81"/>
      <c r="E22" s="74"/>
      <c r="F22" s="144"/>
      <c r="G22" s="151"/>
      <c r="H22" s="236">
        <f t="shared" si="1"/>
        <v>0</v>
      </c>
      <c r="I22" s="256"/>
      <c r="J22" s="255" t="str">
        <f t="shared" si="0"/>
        <v/>
      </c>
    </row>
    <row r="23" spans="1:10" x14ac:dyDescent="0.2">
      <c r="A23" s="93"/>
      <c r="B23" s="77"/>
      <c r="C23" s="77"/>
      <c r="D23" s="81"/>
      <c r="E23" s="74"/>
      <c r="F23" s="144"/>
      <c r="G23" s="151"/>
      <c r="H23" s="236">
        <f t="shared" si="1"/>
        <v>0</v>
      </c>
      <c r="I23" s="256"/>
      <c r="J23" s="255" t="str">
        <f t="shared" si="0"/>
        <v/>
      </c>
    </row>
    <row r="24" spans="1:10" x14ac:dyDescent="0.2">
      <c r="A24" s="93"/>
      <c r="B24" s="77"/>
      <c r="C24" s="77"/>
      <c r="D24" s="81"/>
      <c r="E24" s="74"/>
      <c r="F24" s="144"/>
      <c r="G24" s="151"/>
      <c r="H24" s="236">
        <f t="shared" si="1"/>
        <v>0</v>
      </c>
      <c r="I24" s="256"/>
      <c r="J24" s="255" t="str">
        <f t="shared" si="0"/>
        <v/>
      </c>
    </row>
    <row r="25" spans="1:10" x14ac:dyDescent="0.2">
      <c r="A25" s="93"/>
      <c r="B25" s="77"/>
      <c r="C25" s="77"/>
      <c r="D25" s="81"/>
      <c r="E25" s="74"/>
      <c r="F25" s="144"/>
      <c r="G25" s="151"/>
      <c r="H25" s="236">
        <f t="shared" si="1"/>
        <v>0</v>
      </c>
      <c r="I25" s="256"/>
      <c r="J25" s="255" t="str">
        <f t="shared" si="0"/>
        <v/>
      </c>
    </row>
    <row r="26" spans="1:10" x14ac:dyDescent="0.2">
      <c r="A26" s="93"/>
      <c r="B26" s="77"/>
      <c r="C26" s="77"/>
      <c r="D26" s="81"/>
      <c r="E26" s="74"/>
      <c r="F26" s="144"/>
      <c r="G26" s="151"/>
      <c r="H26" s="236">
        <f t="shared" si="1"/>
        <v>0</v>
      </c>
      <c r="I26" s="256"/>
      <c r="J26" s="255" t="str">
        <f t="shared" si="0"/>
        <v/>
      </c>
    </row>
    <row r="27" spans="1:10" x14ac:dyDescent="0.2">
      <c r="A27" s="93"/>
      <c r="B27" s="77"/>
      <c r="C27" s="77"/>
      <c r="D27" s="81"/>
      <c r="E27" s="74"/>
      <c r="F27" s="144"/>
      <c r="G27" s="151"/>
      <c r="H27" s="236">
        <f t="shared" si="1"/>
        <v>0</v>
      </c>
      <c r="I27" s="256"/>
      <c r="J27" s="255" t="str">
        <f t="shared" si="0"/>
        <v/>
      </c>
    </row>
    <row r="28" spans="1:10" x14ac:dyDescent="0.2">
      <c r="A28" s="93"/>
      <c r="B28" s="77"/>
      <c r="C28" s="77"/>
      <c r="D28" s="81"/>
      <c r="E28" s="74"/>
      <c r="F28" s="144"/>
      <c r="G28" s="151"/>
      <c r="H28" s="236">
        <f t="shared" si="1"/>
        <v>0</v>
      </c>
      <c r="I28" s="256"/>
      <c r="J28" s="255" t="str">
        <f t="shared" si="0"/>
        <v/>
      </c>
    </row>
    <row r="29" spans="1:10" x14ac:dyDescent="0.2">
      <c r="A29" s="93"/>
      <c r="B29" s="77"/>
      <c r="C29" s="77"/>
      <c r="D29" s="81"/>
      <c r="E29" s="74"/>
      <c r="F29" s="144"/>
      <c r="G29" s="151"/>
      <c r="H29" s="236">
        <f t="shared" si="1"/>
        <v>0</v>
      </c>
      <c r="I29" s="256"/>
      <c r="J29" s="255" t="str">
        <f t="shared" si="0"/>
        <v/>
      </c>
    </row>
    <row r="30" spans="1:10" x14ac:dyDescent="0.2">
      <c r="A30" s="93"/>
      <c r="B30" s="77"/>
      <c r="C30" s="77"/>
      <c r="D30" s="82"/>
      <c r="E30" s="74"/>
      <c r="F30" s="144"/>
      <c r="G30" s="151"/>
      <c r="H30" s="236">
        <f t="shared" si="1"/>
        <v>0</v>
      </c>
      <c r="I30" s="256"/>
      <c r="J30" s="255" t="str">
        <f t="shared" si="0"/>
        <v/>
      </c>
    </row>
    <row r="31" spans="1:10" x14ac:dyDescent="0.2">
      <c r="A31" s="93"/>
      <c r="B31" s="77"/>
      <c r="C31" s="77"/>
      <c r="D31" s="84"/>
      <c r="E31" s="74"/>
      <c r="F31" s="144"/>
      <c r="G31" s="151"/>
      <c r="H31" s="236">
        <f t="shared" si="1"/>
        <v>0</v>
      </c>
      <c r="I31" s="256"/>
      <c r="J31" s="255" t="str">
        <f t="shared" si="0"/>
        <v/>
      </c>
    </row>
    <row r="32" spans="1:10" x14ac:dyDescent="0.2">
      <c r="A32" s="93"/>
      <c r="B32" s="77"/>
      <c r="C32" s="77"/>
      <c r="D32" s="84"/>
      <c r="E32" s="74"/>
      <c r="F32" s="144"/>
      <c r="G32" s="151"/>
      <c r="H32" s="236">
        <f t="shared" si="1"/>
        <v>0</v>
      </c>
      <c r="I32" s="256"/>
      <c r="J32" s="255" t="str">
        <f t="shared" si="0"/>
        <v/>
      </c>
    </row>
    <row r="33" spans="1:10" x14ac:dyDescent="0.2">
      <c r="A33" s="93"/>
      <c r="B33" s="77"/>
      <c r="C33" s="77"/>
      <c r="D33" s="84"/>
      <c r="E33" s="74"/>
      <c r="F33" s="144"/>
      <c r="G33" s="151"/>
      <c r="H33" s="236">
        <f t="shared" si="1"/>
        <v>0</v>
      </c>
      <c r="I33" s="256"/>
      <c r="J33" s="255" t="str">
        <f t="shared" si="0"/>
        <v/>
      </c>
    </row>
    <row r="34" spans="1:10" x14ac:dyDescent="0.2">
      <c r="A34" s="93"/>
      <c r="B34" s="77"/>
      <c r="C34" s="77"/>
      <c r="D34" s="84"/>
      <c r="E34" s="74"/>
      <c r="F34" s="74"/>
      <c r="G34" s="151"/>
      <c r="H34" s="236">
        <f t="shared" si="1"/>
        <v>0</v>
      </c>
      <c r="I34" s="256"/>
      <c r="J34" s="255" t="str">
        <f t="shared" si="0"/>
        <v/>
      </c>
    </row>
    <row r="35" spans="1:10" x14ac:dyDescent="0.2">
      <c r="A35" s="93"/>
      <c r="B35" s="77"/>
      <c r="C35" s="77"/>
      <c r="D35" s="84"/>
      <c r="E35" s="77"/>
      <c r="F35" s="77"/>
      <c r="G35" s="151"/>
      <c r="H35" s="236">
        <f t="shared" si="1"/>
        <v>0</v>
      </c>
      <c r="I35" s="256"/>
      <c r="J35" s="255" t="str">
        <f>IF(H35+I35&gt;0,H35+I35,"")</f>
        <v/>
      </c>
    </row>
    <row r="36" spans="1:10" ht="13.5" thickBot="1" x14ac:dyDescent="0.25">
      <c r="A36" s="93"/>
      <c r="B36" s="77"/>
      <c r="C36" s="77"/>
      <c r="D36" s="84"/>
      <c r="E36" s="74"/>
      <c r="F36" s="89"/>
      <c r="G36" s="151"/>
      <c r="H36" s="236">
        <f t="shared" si="1"/>
        <v>0</v>
      </c>
      <c r="I36" s="256"/>
      <c r="J36" s="255" t="str">
        <f>IF(H36+I36&gt;0,H36+I36,"")</f>
        <v/>
      </c>
    </row>
    <row r="37" spans="1:10" ht="13.5" thickTop="1" x14ac:dyDescent="0.2">
      <c r="A37" s="75"/>
      <c r="B37" s="77"/>
      <c r="C37" s="77"/>
      <c r="D37" s="87"/>
      <c r="E37" s="61"/>
      <c r="F37" s="61"/>
      <c r="G37" s="152">
        <f>SUM(G13:G36)</f>
        <v>0</v>
      </c>
      <c r="H37" s="253">
        <f>SUM(H13:H36)</f>
        <v>0</v>
      </c>
      <c r="I37" s="253">
        <f>SUM(I13:I36)</f>
        <v>0</v>
      </c>
      <c r="J37" s="254">
        <f>SUM(J13:J36)</f>
        <v>0</v>
      </c>
    </row>
    <row r="38" spans="1:10" x14ac:dyDescent="0.2">
      <c r="A38" s="75"/>
      <c r="B38" s="77"/>
      <c r="C38" s="77"/>
      <c r="D38" s="88"/>
      <c r="E38" s="61"/>
      <c r="F38" s="61"/>
      <c r="G38" s="40"/>
      <c r="H38" s="242"/>
      <c r="I38" s="242"/>
      <c r="J38" s="242"/>
    </row>
    <row r="39" spans="1:10" x14ac:dyDescent="0.2">
      <c r="A39" s="19" t="s">
        <v>7</v>
      </c>
      <c r="B39" s="20"/>
      <c r="C39" s="20"/>
      <c r="D39" s="21"/>
      <c r="E39" s="22" t="s">
        <v>6</v>
      </c>
      <c r="F39" s="40"/>
      <c r="G39" s="40"/>
      <c r="H39" s="242"/>
      <c r="I39" s="242"/>
      <c r="J39" s="255">
        <f>J37</f>
        <v>0</v>
      </c>
    </row>
    <row r="40" spans="1:10" x14ac:dyDescent="0.2">
      <c r="A40" s="10"/>
      <c r="G40" s="2"/>
      <c r="J40" s="9"/>
    </row>
    <row r="41" spans="1:10" x14ac:dyDescent="0.2">
      <c r="A41" s="10"/>
      <c r="J41" s="9"/>
    </row>
    <row r="42" spans="1:10" x14ac:dyDescent="0.2">
      <c r="A42" s="10" t="s">
        <v>31</v>
      </c>
      <c r="C42" s="68"/>
      <c r="D42" s="33"/>
      <c r="E42" s="33"/>
      <c r="F42" s="33"/>
      <c r="G42" s="33"/>
      <c r="H42" s="33"/>
      <c r="I42" s="33"/>
      <c r="J42" s="9"/>
    </row>
    <row r="43" spans="1:10" ht="13.5" thickBot="1" x14ac:dyDescent="0.25">
      <c r="A43" s="92">
        <f>'Exp Stmnt'!A43</f>
        <v>43480</v>
      </c>
      <c r="B43" s="23"/>
      <c r="C43" s="23"/>
      <c r="D43" s="23"/>
      <c r="E43" s="23"/>
      <c r="F43" s="23"/>
      <c r="G43" s="100"/>
      <c r="H43" s="100"/>
      <c r="I43" s="100"/>
      <c r="J43" s="101"/>
    </row>
    <row r="45" spans="1:10" x14ac:dyDescent="0.2">
      <c r="A45" t="s">
        <v>34</v>
      </c>
      <c r="J45" t="s">
        <v>39</v>
      </c>
    </row>
    <row r="46" spans="1:10" x14ac:dyDescent="0.2">
      <c r="A46" t="s">
        <v>147</v>
      </c>
    </row>
  </sheetData>
  <phoneticPr fontId="0" type="noConversion"/>
  <hyperlinks>
    <hyperlink ref="G2" location="'Exp Stmnt'!A1" display="put your name on Exp Stmnt"/>
  </hyperlinks>
  <pageMargins left="0.5" right="0.5" top="0.5" bottom="0.67" header="0.25" footer="0.43"/>
  <pageSetup scale="97" orientation="landscape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G44"/>
  <sheetViews>
    <sheetView topLeftCell="A7" workbookViewId="0">
      <selection activeCell="E7" sqref="E7"/>
    </sheetView>
  </sheetViews>
  <sheetFormatPr defaultColWidth="10.28515625" defaultRowHeight="12.75" x14ac:dyDescent="0.2"/>
  <cols>
    <col min="1" max="1" width="11" customWidth="1"/>
    <col min="2" max="3" width="12.7109375" customWidth="1"/>
    <col min="4" max="4" width="35.7109375" customWidth="1"/>
    <col min="5" max="7" width="13.7109375" customWidth="1"/>
  </cols>
  <sheetData>
    <row r="1" spans="1:7" x14ac:dyDescent="0.2">
      <c r="D1" s="110" t="s">
        <v>163</v>
      </c>
    </row>
    <row r="2" spans="1:7" x14ac:dyDescent="0.2">
      <c r="D2" s="224" t="s">
        <v>157</v>
      </c>
    </row>
    <row r="3" spans="1:7" x14ac:dyDescent="0.2">
      <c r="D3" s="225" t="s">
        <v>158</v>
      </c>
    </row>
    <row r="4" spans="1:7" ht="13.5" thickBot="1" x14ac:dyDescent="0.25">
      <c r="D4" s="224" t="s">
        <v>150</v>
      </c>
      <c r="F4" s="110" t="s">
        <v>105</v>
      </c>
    </row>
    <row r="5" spans="1:7" ht="18.75" thickTop="1" x14ac:dyDescent="0.25">
      <c r="A5" s="47"/>
      <c r="B5" s="39"/>
      <c r="C5" s="39"/>
      <c r="D5" s="4"/>
      <c r="E5" s="28"/>
      <c r="F5" s="4"/>
      <c r="G5" s="5"/>
    </row>
    <row r="6" spans="1:7" ht="20.25" x14ac:dyDescent="0.3">
      <c r="A6" s="3" t="s">
        <v>42</v>
      </c>
      <c r="B6" s="41"/>
      <c r="C6" s="41"/>
      <c r="D6" s="37"/>
      <c r="E6" s="32" t="s">
        <v>0</v>
      </c>
      <c r="F6" s="66" t="str">
        <f>'Exp Stmnt'!G5</f>
        <v>Victoria Keck</v>
      </c>
      <c r="G6" s="51"/>
    </row>
    <row r="7" spans="1:7" ht="18" x14ac:dyDescent="0.25">
      <c r="A7" s="1" t="s">
        <v>36</v>
      </c>
      <c r="B7" s="41"/>
      <c r="C7" s="41"/>
      <c r="D7" s="37"/>
      <c r="E7" s="32" t="s">
        <v>1</v>
      </c>
      <c r="F7" s="66" t="str">
        <f>'Exp Stmnt'!G6</f>
        <v>1506 West Highway 190</v>
      </c>
      <c r="G7" s="51"/>
    </row>
    <row r="8" spans="1:7" x14ac:dyDescent="0.2">
      <c r="A8" s="10"/>
      <c r="B8" s="44"/>
      <c r="C8" s="44"/>
      <c r="D8" s="37"/>
      <c r="E8" s="33"/>
      <c r="F8" s="66" t="str">
        <f>'Exp Stmnt'!G7</f>
        <v>Copperas Cove TX, 76522</v>
      </c>
      <c r="G8" s="53"/>
    </row>
    <row r="9" spans="1:7" x14ac:dyDescent="0.2">
      <c r="A9" s="10"/>
      <c r="B9" s="44"/>
      <c r="C9" s="44"/>
      <c r="D9" s="37"/>
      <c r="E9" s="37"/>
      <c r="F9" s="37"/>
      <c r="G9" s="38"/>
    </row>
    <row r="10" spans="1:7" x14ac:dyDescent="0.2">
      <c r="A10" s="15"/>
      <c r="B10" s="54" t="s">
        <v>10</v>
      </c>
      <c r="C10" s="54" t="s">
        <v>11</v>
      </c>
      <c r="D10" s="64"/>
      <c r="E10" s="34" t="s">
        <v>12</v>
      </c>
      <c r="F10" s="227" t="s">
        <v>12</v>
      </c>
      <c r="G10" s="228" t="s">
        <v>12</v>
      </c>
    </row>
    <row r="11" spans="1:7" x14ac:dyDescent="0.2">
      <c r="A11" s="16" t="s">
        <v>13</v>
      </c>
      <c r="B11" s="55" t="s">
        <v>14</v>
      </c>
      <c r="C11" s="55" t="s">
        <v>14</v>
      </c>
      <c r="D11" s="65"/>
      <c r="E11" s="35" t="s">
        <v>63</v>
      </c>
      <c r="F11" s="72" t="s">
        <v>15</v>
      </c>
      <c r="G11" s="229" t="s">
        <v>16</v>
      </c>
    </row>
    <row r="12" spans="1:7" x14ac:dyDescent="0.2">
      <c r="A12" s="93"/>
      <c r="B12" s="105"/>
      <c r="C12" s="105" t="s">
        <v>22</v>
      </c>
      <c r="D12" s="250"/>
      <c r="E12" s="27"/>
      <c r="F12" s="13"/>
      <c r="G12" s="6"/>
    </row>
    <row r="13" spans="1:7" x14ac:dyDescent="0.2">
      <c r="A13" s="251">
        <v>43068</v>
      </c>
      <c r="B13" s="56"/>
      <c r="C13" s="56"/>
      <c r="D13" s="12" t="s">
        <v>17</v>
      </c>
      <c r="E13" s="27"/>
      <c r="F13" s="142"/>
      <c r="G13" s="42">
        <f>+E13</f>
        <v>0</v>
      </c>
    </row>
    <row r="14" spans="1:7" x14ac:dyDescent="0.2">
      <c r="A14" s="93"/>
      <c r="B14" s="56"/>
      <c r="C14" s="56"/>
      <c r="D14" s="18" t="s">
        <v>18</v>
      </c>
      <c r="E14" s="27"/>
      <c r="F14" s="108" t="s">
        <v>176</v>
      </c>
      <c r="G14" s="6"/>
    </row>
    <row r="15" spans="1:7" x14ac:dyDescent="0.2">
      <c r="A15" s="93"/>
      <c r="B15" s="56"/>
      <c r="C15" s="56"/>
      <c r="D15" s="12" t="s">
        <v>19</v>
      </c>
      <c r="E15" s="27"/>
      <c r="F15" s="108" t="s">
        <v>177</v>
      </c>
      <c r="G15" s="6"/>
    </row>
    <row r="16" spans="1:7" ht="13.5" thickBot="1" x14ac:dyDescent="0.25">
      <c r="A16" s="93"/>
      <c r="B16" s="56"/>
      <c r="C16" s="56"/>
      <c r="D16" s="12" t="s">
        <v>20</v>
      </c>
      <c r="E16" s="27"/>
      <c r="F16" s="108" t="s">
        <v>178</v>
      </c>
      <c r="G16" s="6"/>
    </row>
    <row r="17" spans="1:7" ht="14.25" thickTop="1" thickBot="1" x14ac:dyDescent="0.25">
      <c r="A17" s="93"/>
      <c r="B17" s="56"/>
      <c r="C17" s="56"/>
      <c r="D17" s="12" t="s">
        <v>21</v>
      </c>
      <c r="E17" s="45">
        <f>SUM(E14:E16)</f>
        <v>0</v>
      </c>
      <c r="F17" s="107">
        <v>1</v>
      </c>
      <c r="G17" s="42">
        <f>IF(E17&lt;F17,E17,F17)</f>
        <v>0</v>
      </c>
    </row>
    <row r="18" spans="1:7" ht="13.5" thickTop="1" x14ac:dyDescent="0.2">
      <c r="A18" s="93"/>
      <c r="B18" s="56"/>
      <c r="C18" s="56"/>
      <c r="D18" s="12"/>
      <c r="E18" s="27"/>
      <c r="F18" s="27"/>
      <c r="G18" s="6"/>
    </row>
    <row r="19" spans="1:7" x14ac:dyDescent="0.2">
      <c r="A19" s="93">
        <v>43069</v>
      </c>
      <c r="B19" s="56"/>
      <c r="C19" s="56"/>
      <c r="D19" s="18" t="s">
        <v>17</v>
      </c>
      <c r="E19" s="27"/>
      <c r="F19" s="142"/>
      <c r="G19" s="42">
        <f>+E19</f>
        <v>0</v>
      </c>
    </row>
    <row r="20" spans="1:7" x14ac:dyDescent="0.2">
      <c r="A20" s="93"/>
      <c r="B20" s="56"/>
      <c r="C20" s="56"/>
      <c r="D20" s="18" t="s">
        <v>18</v>
      </c>
      <c r="E20" s="27"/>
      <c r="F20" s="108" t="s">
        <v>176</v>
      </c>
      <c r="G20" s="6"/>
    </row>
    <row r="21" spans="1:7" x14ac:dyDescent="0.2">
      <c r="A21" s="93"/>
      <c r="B21" s="56"/>
      <c r="C21" s="56"/>
      <c r="D21" s="12" t="s">
        <v>19</v>
      </c>
      <c r="E21" s="27"/>
      <c r="F21" s="108" t="s">
        <v>177</v>
      </c>
      <c r="G21" s="6"/>
    </row>
    <row r="22" spans="1:7" ht="13.5" thickBot="1" x14ac:dyDescent="0.25">
      <c r="A22" s="93"/>
      <c r="B22" s="56"/>
      <c r="C22" s="56"/>
      <c r="D22" s="12" t="s">
        <v>20</v>
      </c>
      <c r="E22" s="27"/>
      <c r="F22" s="108" t="s">
        <v>178</v>
      </c>
      <c r="G22" s="6"/>
    </row>
    <row r="23" spans="1:7" ht="14.25" thickTop="1" thickBot="1" x14ac:dyDescent="0.25">
      <c r="A23" s="93"/>
      <c r="B23" s="56"/>
      <c r="C23" s="56"/>
      <c r="D23" s="12" t="s">
        <v>21</v>
      </c>
      <c r="E23" s="45">
        <f>SUM(E20:E22)</f>
        <v>0</v>
      </c>
      <c r="F23" s="107">
        <v>1</v>
      </c>
      <c r="G23" s="42">
        <f>IF(E23&lt;F23,E23,F23)</f>
        <v>0</v>
      </c>
    </row>
    <row r="24" spans="1:7" ht="13.5" thickTop="1" x14ac:dyDescent="0.2">
      <c r="A24" s="93"/>
      <c r="B24" s="57"/>
      <c r="C24" s="57"/>
      <c r="D24" s="12"/>
      <c r="E24" s="27"/>
      <c r="F24" s="27"/>
      <c r="G24" s="6"/>
    </row>
    <row r="25" spans="1:7" x14ac:dyDescent="0.2">
      <c r="A25" s="93">
        <v>43070</v>
      </c>
      <c r="B25" s="56"/>
      <c r="C25" s="56"/>
      <c r="D25" s="18" t="s">
        <v>17</v>
      </c>
      <c r="E25" s="27"/>
      <c r="F25" s="142"/>
      <c r="G25" s="42">
        <f>+E25</f>
        <v>0</v>
      </c>
    </row>
    <row r="26" spans="1:7" x14ac:dyDescent="0.2">
      <c r="A26" s="93"/>
      <c r="B26" s="56"/>
      <c r="C26" s="56"/>
      <c r="D26" s="12" t="s">
        <v>18</v>
      </c>
      <c r="E26" s="27"/>
      <c r="F26" s="108" t="s">
        <v>176</v>
      </c>
      <c r="G26" s="6"/>
    </row>
    <row r="27" spans="1:7" x14ac:dyDescent="0.2">
      <c r="A27" s="93"/>
      <c r="B27" s="56"/>
      <c r="C27" s="56"/>
      <c r="D27" s="12" t="s">
        <v>19</v>
      </c>
      <c r="E27" s="27"/>
      <c r="F27" s="108" t="s">
        <v>177</v>
      </c>
      <c r="G27" s="6"/>
    </row>
    <row r="28" spans="1:7" ht="13.5" thickBot="1" x14ac:dyDescent="0.25">
      <c r="A28" s="93"/>
      <c r="B28" s="56"/>
      <c r="C28" s="56" t="s">
        <v>22</v>
      </c>
      <c r="D28" s="12" t="s">
        <v>20</v>
      </c>
      <c r="E28" s="27"/>
      <c r="F28" s="109" t="s">
        <v>178</v>
      </c>
      <c r="G28" s="6"/>
    </row>
    <row r="29" spans="1:7" ht="14.25" thickTop="1" thickBot="1" x14ac:dyDescent="0.25">
      <c r="A29" s="93"/>
      <c r="B29" s="56"/>
      <c r="C29" s="56"/>
      <c r="D29" s="12" t="s">
        <v>21</v>
      </c>
      <c r="E29" s="45">
        <f>SUM(E26:E28)</f>
        <v>0</v>
      </c>
      <c r="F29" s="107">
        <v>1</v>
      </c>
      <c r="G29" s="42">
        <f>IF(E29&lt;F29,E29,F29)</f>
        <v>0</v>
      </c>
    </row>
    <row r="30" spans="1:7" ht="13.5" thickTop="1" x14ac:dyDescent="0.2">
      <c r="A30" s="93"/>
      <c r="B30" s="56"/>
      <c r="C30" s="56"/>
      <c r="D30" s="12"/>
      <c r="E30" s="69"/>
      <c r="F30" s="27"/>
      <c r="G30" s="6"/>
    </row>
    <row r="31" spans="1:7" x14ac:dyDescent="0.2">
      <c r="A31" s="93"/>
      <c r="B31" s="56"/>
      <c r="C31" s="56" t="s">
        <v>22</v>
      </c>
      <c r="D31" s="18" t="s">
        <v>17</v>
      </c>
      <c r="E31" s="27"/>
      <c r="F31" s="142"/>
      <c r="G31" s="6">
        <f>+E31</f>
        <v>0</v>
      </c>
    </row>
    <row r="32" spans="1:7" x14ac:dyDescent="0.2">
      <c r="A32" s="93"/>
      <c r="B32" s="56"/>
      <c r="C32" s="56"/>
      <c r="D32" s="12" t="s">
        <v>18</v>
      </c>
      <c r="E32" s="27"/>
      <c r="F32" s="108" t="s">
        <v>176</v>
      </c>
      <c r="G32" s="6"/>
    </row>
    <row r="33" spans="1:7" x14ac:dyDescent="0.2">
      <c r="A33" s="93"/>
      <c r="B33" s="56"/>
      <c r="C33" s="56"/>
      <c r="D33" s="12" t="s">
        <v>19</v>
      </c>
      <c r="E33" s="27"/>
      <c r="F33" s="108" t="s">
        <v>177</v>
      </c>
      <c r="G33" s="6"/>
    </row>
    <row r="34" spans="1:7" ht="13.5" thickBot="1" x14ac:dyDescent="0.25">
      <c r="A34" s="93"/>
      <c r="B34" s="56"/>
      <c r="C34" s="56" t="s">
        <v>22</v>
      </c>
      <c r="D34" s="12" t="s">
        <v>23</v>
      </c>
      <c r="E34" s="27"/>
      <c r="F34" s="109" t="s">
        <v>178</v>
      </c>
      <c r="G34" s="6"/>
    </row>
    <row r="35" spans="1:7" ht="14.25" thickTop="1" thickBot="1" x14ac:dyDescent="0.25">
      <c r="A35" s="62"/>
      <c r="B35" s="56"/>
      <c r="C35" s="56"/>
      <c r="D35" s="12" t="s">
        <v>21</v>
      </c>
      <c r="E35" s="45">
        <f>SUM(E32:E34)</f>
        <v>0</v>
      </c>
      <c r="F35" s="107">
        <v>1</v>
      </c>
      <c r="G35" s="42">
        <f>IF(E35&lt;F35,E35,F35)</f>
        <v>0</v>
      </c>
    </row>
    <row r="36" spans="1:7" ht="14.25" thickTop="1" thickBot="1" x14ac:dyDescent="0.25">
      <c r="A36" s="63"/>
      <c r="B36" s="58"/>
      <c r="C36" s="59"/>
      <c r="D36" s="73" t="s">
        <v>35</v>
      </c>
      <c r="E36" s="46"/>
      <c r="F36" s="46"/>
      <c r="G36" s="36">
        <f>SUM(G12:G35)</f>
        <v>0</v>
      </c>
    </row>
    <row r="37" spans="1:7" ht="13.5" thickTop="1" x14ac:dyDescent="0.2">
      <c r="A37" s="94"/>
      <c r="B37" s="95"/>
      <c r="C37" s="95"/>
      <c r="D37" s="95"/>
      <c r="E37" s="95"/>
      <c r="F37" s="95"/>
      <c r="G37" s="96"/>
    </row>
    <row r="38" spans="1:7" x14ac:dyDescent="0.2">
      <c r="A38" s="97"/>
      <c r="B38" s="33"/>
      <c r="C38" s="33"/>
      <c r="D38" s="33"/>
      <c r="E38" s="33"/>
      <c r="F38" s="33"/>
      <c r="G38" s="42"/>
    </row>
    <row r="39" spans="1:7" x14ac:dyDescent="0.2">
      <c r="A39" s="97"/>
      <c r="B39" s="33"/>
      <c r="C39" s="33"/>
      <c r="D39" s="33"/>
      <c r="E39" s="33"/>
      <c r="F39" s="33"/>
      <c r="G39" s="42"/>
    </row>
    <row r="40" spans="1:7" x14ac:dyDescent="0.2">
      <c r="A40" s="97"/>
      <c r="B40" s="33"/>
      <c r="C40" s="33"/>
      <c r="D40" s="33"/>
      <c r="E40" s="33"/>
      <c r="F40" s="33"/>
      <c r="G40" s="42"/>
    </row>
    <row r="41" spans="1:7" x14ac:dyDescent="0.2">
      <c r="A41" s="97" t="s">
        <v>31</v>
      </c>
      <c r="B41" s="33"/>
      <c r="C41" s="33"/>
      <c r="D41" s="33"/>
      <c r="E41" s="33"/>
      <c r="F41" s="33"/>
      <c r="G41" s="42"/>
    </row>
    <row r="42" spans="1:7" ht="13.5" thickBot="1" x14ac:dyDescent="0.25">
      <c r="A42" s="92">
        <f>'Exp Stmnt'!A43</f>
        <v>43480</v>
      </c>
      <c r="B42" s="98"/>
      <c r="C42" s="98"/>
      <c r="D42" s="98"/>
      <c r="E42" s="98"/>
      <c r="F42" s="98"/>
      <c r="G42" s="99"/>
    </row>
    <row r="43" spans="1:7" ht="13.5" thickTop="1" x14ac:dyDescent="0.2"/>
    <row r="44" spans="1:7" x14ac:dyDescent="0.2">
      <c r="G44" t="s">
        <v>40</v>
      </c>
    </row>
  </sheetData>
  <phoneticPr fontId="0" type="noConversion"/>
  <hyperlinks>
    <hyperlink ref="F4" location="'Exp Stmnt'!A1" display="put your name on Exp Stmnt"/>
    <hyperlink ref="D1" location="'PerDiem Oct15 to Sep16'!A1" display="Expense Allowable = &quot;Max Lodging&quot; and &quot;Meals &amp; Incidental Expenses&quot; on Per Diem Chart"/>
  </hyperlinks>
  <pageMargins left="0.5" right="0.5" top="0.5" bottom="0.67" header="0.25" footer="0.43"/>
  <pageSetup orientation="landscape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7" workbookViewId="0">
      <selection activeCell="E25" sqref="E25"/>
    </sheetView>
  </sheetViews>
  <sheetFormatPr defaultColWidth="10.28515625" defaultRowHeight="12.75" x14ac:dyDescent="0.2"/>
  <cols>
    <col min="1" max="1" width="11" customWidth="1"/>
    <col min="2" max="3" width="12.7109375" customWidth="1"/>
    <col min="4" max="4" width="35.7109375" customWidth="1"/>
    <col min="5" max="7" width="13.7109375" customWidth="1"/>
  </cols>
  <sheetData>
    <row r="1" spans="1:9" x14ac:dyDescent="0.2">
      <c r="D1" s="224" t="s">
        <v>163</v>
      </c>
    </row>
    <row r="2" spans="1:9" x14ac:dyDescent="0.2">
      <c r="D2" s="224" t="s">
        <v>157</v>
      </c>
    </row>
    <row r="3" spans="1:9" x14ac:dyDescent="0.2">
      <c r="D3" s="225" t="s">
        <v>158</v>
      </c>
    </row>
    <row r="4" spans="1:9" ht="13.5" thickBot="1" x14ac:dyDescent="0.25">
      <c r="D4" s="224" t="s">
        <v>150</v>
      </c>
      <c r="F4" s="110" t="s">
        <v>105</v>
      </c>
    </row>
    <row r="5" spans="1:9" ht="18.75" thickTop="1" x14ac:dyDescent="0.25">
      <c r="A5" s="47"/>
      <c r="B5" s="39"/>
      <c r="C5" s="39"/>
      <c r="D5" s="4"/>
      <c r="E5" s="28"/>
      <c r="F5" s="4"/>
      <c r="G5" s="5"/>
    </row>
    <row r="6" spans="1:9" ht="20.25" x14ac:dyDescent="0.3">
      <c r="A6" s="3" t="s">
        <v>42</v>
      </c>
      <c r="B6" s="41"/>
      <c r="C6" s="41"/>
      <c r="D6" s="37"/>
      <c r="E6" s="32" t="s">
        <v>0</v>
      </c>
      <c r="F6" s="66" t="str">
        <f>'Exp Stmnt'!G5</f>
        <v>Victoria Keck</v>
      </c>
      <c r="G6" s="51"/>
      <c r="I6" s="110"/>
    </row>
    <row r="7" spans="1:9" ht="18" x14ac:dyDescent="0.25">
      <c r="A7" s="1" t="s">
        <v>36</v>
      </c>
      <c r="B7" s="41"/>
      <c r="C7" s="41"/>
      <c r="D7" s="37"/>
      <c r="E7" s="32" t="s">
        <v>1</v>
      </c>
      <c r="F7" s="66" t="str">
        <f>'Exp Stmnt'!G6</f>
        <v>1506 West Highway 190</v>
      </c>
      <c r="G7" s="51"/>
    </row>
    <row r="8" spans="1:9" x14ac:dyDescent="0.2">
      <c r="A8" s="10"/>
      <c r="B8" s="44"/>
      <c r="C8" s="44"/>
      <c r="D8" s="37"/>
      <c r="E8" s="33"/>
      <c r="F8" s="66" t="str">
        <f>'Exp Stmnt'!G7</f>
        <v>Copperas Cove TX, 76522</v>
      </c>
      <c r="G8" s="53"/>
    </row>
    <row r="9" spans="1:9" x14ac:dyDescent="0.2">
      <c r="A9" s="10"/>
      <c r="B9" s="44"/>
      <c r="C9" s="44"/>
      <c r="D9" s="37"/>
      <c r="E9" s="37"/>
      <c r="F9" s="37"/>
      <c r="G9" s="38"/>
    </row>
    <row r="10" spans="1:9" x14ac:dyDescent="0.2">
      <c r="A10" s="15"/>
      <c r="B10" s="54" t="s">
        <v>10</v>
      </c>
      <c r="C10" s="54" t="s">
        <v>11</v>
      </c>
      <c r="D10" s="64"/>
      <c r="E10" s="34" t="s">
        <v>12</v>
      </c>
      <c r="F10" s="227" t="s">
        <v>12</v>
      </c>
      <c r="G10" s="228" t="s">
        <v>12</v>
      </c>
    </row>
    <row r="11" spans="1:9" x14ac:dyDescent="0.2">
      <c r="A11" s="16" t="s">
        <v>13</v>
      </c>
      <c r="B11" s="55" t="s">
        <v>14</v>
      </c>
      <c r="C11" s="55" t="s">
        <v>14</v>
      </c>
      <c r="D11" s="65"/>
      <c r="E11" s="35" t="s">
        <v>63</v>
      </c>
      <c r="F11" s="72" t="s">
        <v>15</v>
      </c>
      <c r="G11" s="229" t="s">
        <v>16</v>
      </c>
    </row>
    <row r="12" spans="1:9" x14ac:dyDescent="0.2">
      <c r="A12" s="93" t="s">
        <v>22</v>
      </c>
      <c r="B12" s="56" t="s">
        <v>22</v>
      </c>
      <c r="C12" s="56" t="s">
        <v>22</v>
      </c>
      <c r="D12" s="18"/>
      <c r="E12" s="27"/>
      <c r="F12" s="13"/>
      <c r="G12" s="6"/>
    </row>
    <row r="13" spans="1:9" x14ac:dyDescent="0.2">
      <c r="A13" s="93"/>
      <c r="B13" s="56"/>
      <c r="C13" s="56"/>
      <c r="D13" s="12" t="s">
        <v>17</v>
      </c>
      <c r="E13" s="27"/>
      <c r="F13" s="142"/>
      <c r="G13" s="42">
        <f>+E13</f>
        <v>0</v>
      </c>
      <c r="I13" s="224"/>
    </row>
    <row r="14" spans="1:9" x14ac:dyDescent="0.2">
      <c r="A14" s="93"/>
      <c r="B14" s="56"/>
      <c r="C14" s="56"/>
      <c r="D14" s="18" t="s">
        <v>18</v>
      </c>
      <c r="E14" s="27"/>
      <c r="F14" s="108" t="s">
        <v>176</v>
      </c>
      <c r="G14" s="6"/>
      <c r="I14" s="224"/>
    </row>
    <row r="15" spans="1:9" x14ac:dyDescent="0.2">
      <c r="A15" s="93"/>
      <c r="B15" s="56"/>
      <c r="C15" s="56"/>
      <c r="D15" s="12" t="s">
        <v>19</v>
      </c>
      <c r="E15" s="27"/>
      <c r="F15" s="108" t="s">
        <v>177</v>
      </c>
      <c r="G15" s="6"/>
    </row>
    <row r="16" spans="1:9" ht="13.5" thickBot="1" x14ac:dyDescent="0.25">
      <c r="A16" s="93"/>
      <c r="B16" s="56"/>
      <c r="C16" s="56"/>
      <c r="D16" s="12" t="s">
        <v>20</v>
      </c>
      <c r="E16" s="27"/>
      <c r="F16" s="108" t="s">
        <v>178</v>
      </c>
      <c r="G16" s="6"/>
    </row>
    <row r="17" spans="1:7" ht="14.25" thickTop="1" thickBot="1" x14ac:dyDescent="0.25">
      <c r="A17" s="93"/>
      <c r="B17" s="56"/>
      <c r="C17" s="56"/>
      <c r="D17" s="12" t="s">
        <v>21</v>
      </c>
      <c r="E17" s="45">
        <f>SUM(E14:E16)</f>
        <v>0</v>
      </c>
      <c r="F17" s="107">
        <v>1</v>
      </c>
      <c r="G17" s="42">
        <f>IF(E17&lt;F17,E17,F17)</f>
        <v>0</v>
      </c>
    </row>
    <row r="18" spans="1:7" ht="13.5" thickTop="1" x14ac:dyDescent="0.2">
      <c r="A18" s="93"/>
      <c r="B18" s="56"/>
      <c r="C18" s="56"/>
      <c r="D18" s="12"/>
      <c r="E18" s="27"/>
      <c r="F18" s="27"/>
      <c r="G18" s="6"/>
    </row>
    <row r="19" spans="1:7" x14ac:dyDescent="0.2">
      <c r="A19" s="93"/>
      <c r="B19" s="56"/>
      <c r="C19" s="56"/>
      <c r="D19" s="18" t="s">
        <v>17</v>
      </c>
      <c r="E19" s="27"/>
      <c r="F19" s="142"/>
      <c r="G19" s="42">
        <f>+E19</f>
        <v>0</v>
      </c>
    </row>
    <row r="20" spans="1:7" x14ac:dyDescent="0.2">
      <c r="A20" s="93"/>
      <c r="B20" s="56"/>
      <c r="C20" s="56"/>
      <c r="D20" s="18" t="s">
        <v>18</v>
      </c>
      <c r="E20" s="27"/>
      <c r="F20" s="108" t="s">
        <v>176</v>
      </c>
      <c r="G20" s="6"/>
    </row>
    <row r="21" spans="1:7" x14ac:dyDescent="0.2">
      <c r="A21" s="93"/>
      <c r="B21" s="56"/>
      <c r="C21" s="56"/>
      <c r="D21" s="12" t="s">
        <v>19</v>
      </c>
      <c r="E21" s="27"/>
      <c r="F21" s="108" t="s">
        <v>177</v>
      </c>
      <c r="G21" s="6"/>
    </row>
    <row r="22" spans="1:7" ht="13.5" thickBot="1" x14ac:dyDescent="0.25">
      <c r="A22" s="93"/>
      <c r="B22" s="56"/>
      <c r="C22" s="56"/>
      <c r="D22" s="12" t="s">
        <v>20</v>
      </c>
      <c r="E22" s="27"/>
      <c r="F22" s="108" t="s">
        <v>178</v>
      </c>
      <c r="G22" s="6"/>
    </row>
    <row r="23" spans="1:7" ht="14.25" thickTop="1" thickBot="1" x14ac:dyDescent="0.25">
      <c r="A23" s="93"/>
      <c r="B23" s="56"/>
      <c r="C23" s="56"/>
      <c r="D23" s="12" t="s">
        <v>21</v>
      </c>
      <c r="E23" s="45">
        <f>SUM(E20:E22)</f>
        <v>0</v>
      </c>
      <c r="F23" s="107">
        <v>1</v>
      </c>
      <c r="G23" s="42">
        <f>IF(E23&lt;F23,E23,F23)</f>
        <v>0</v>
      </c>
    </row>
    <row r="24" spans="1:7" ht="13.5" thickTop="1" x14ac:dyDescent="0.2">
      <c r="A24" s="93"/>
      <c r="B24" s="56"/>
      <c r="C24" s="56"/>
      <c r="D24" s="12"/>
      <c r="E24" s="27"/>
      <c r="F24" s="27"/>
      <c r="G24" s="6"/>
    </row>
    <row r="25" spans="1:7" x14ac:dyDescent="0.2">
      <c r="A25" s="93"/>
      <c r="B25" s="56"/>
      <c r="C25" s="56"/>
      <c r="D25" s="18" t="s">
        <v>17</v>
      </c>
      <c r="E25" s="27"/>
      <c r="F25" s="142"/>
      <c r="G25" s="42">
        <f>+E25</f>
        <v>0</v>
      </c>
    </row>
    <row r="26" spans="1:7" x14ac:dyDescent="0.2">
      <c r="A26" s="93"/>
      <c r="B26" s="56"/>
      <c r="C26" s="56"/>
      <c r="D26" s="18" t="s">
        <v>18</v>
      </c>
      <c r="E26" s="27"/>
      <c r="F26" s="108" t="s">
        <v>176</v>
      </c>
      <c r="G26" s="6"/>
    </row>
    <row r="27" spans="1:7" x14ac:dyDescent="0.2">
      <c r="A27" s="93"/>
      <c r="B27" s="56"/>
      <c r="C27" s="56"/>
      <c r="D27" s="12" t="s">
        <v>19</v>
      </c>
      <c r="E27" s="27"/>
      <c r="F27" s="108" t="s">
        <v>177</v>
      </c>
      <c r="G27" s="6"/>
    </row>
    <row r="28" spans="1:7" ht="13.5" thickBot="1" x14ac:dyDescent="0.25">
      <c r="A28" s="93"/>
      <c r="B28" s="56"/>
      <c r="C28" s="56" t="s">
        <v>22</v>
      </c>
      <c r="D28" s="12" t="s">
        <v>20</v>
      </c>
      <c r="E28" s="27"/>
      <c r="F28" s="109" t="s">
        <v>178</v>
      </c>
      <c r="G28" s="6"/>
    </row>
    <row r="29" spans="1:7" ht="14.25" thickTop="1" thickBot="1" x14ac:dyDescent="0.25">
      <c r="A29" s="93"/>
      <c r="B29" s="56"/>
      <c r="C29" s="56"/>
      <c r="D29" s="12" t="s">
        <v>21</v>
      </c>
      <c r="E29" s="45">
        <f>SUM(E26:E28)</f>
        <v>0</v>
      </c>
      <c r="F29" s="107">
        <v>1</v>
      </c>
      <c r="G29" s="42">
        <f>IF(E29&lt;F29,E29,F29)</f>
        <v>0</v>
      </c>
    </row>
    <row r="30" spans="1:7" ht="13.5" thickTop="1" x14ac:dyDescent="0.2">
      <c r="A30" s="93"/>
      <c r="B30" s="56"/>
      <c r="C30" s="56"/>
      <c r="D30" s="12"/>
      <c r="E30" s="69"/>
      <c r="F30" s="27"/>
      <c r="G30" s="6"/>
    </row>
    <row r="31" spans="1:7" x14ac:dyDescent="0.2">
      <c r="A31" s="93"/>
      <c r="B31" s="56"/>
      <c r="C31" s="56" t="s">
        <v>22</v>
      </c>
      <c r="D31" s="18" t="s">
        <v>17</v>
      </c>
      <c r="E31" s="27"/>
      <c r="F31" s="142"/>
      <c r="G31" s="6">
        <f>+E31</f>
        <v>0</v>
      </c>
    </row>
    <row r="32" spans="1:7" x14ac:dyDescent="0.2">
      <c r="A32" s="93"/>
      <c r="B32" s="56"/>
      <c r="C32" s="56"/>
      <c r="D32" s="18" t="s">
        <v>18</v>
      </c>
      <c r="E32" s="27"/>
      <c r="F32" s="108" t="s">
        <v>176</v>
      </c>
      <c r="G32" s="6"/>
    </row>
    <row r="33" spans="1:7" x14ac:dyDescent="0.2">
      <c r="A33" s="93"/>
      <c r="B33" s="56"/>
      <c r="C33" s="56"/>
      <c r="D33" s="12" t="s">
        <v>19</v>
      </c>
      <c r="E33" s="27"/>
      <c r="F33" s="108" t="s">
        <v>177</v>
      </c>
      <c r="G33" s="6"/>
    </row>
    <row r="34" spans="1:7" ht="13.5" thickBot="1" x14ac:dyDescent="0.25">
      <c r="A34" s="93"/>
      <c r="B34" s="56"/>
      <c r="C34" s="56" t="s">
        <v>22</v>
      </c>
      <c r="D34" s="12" t="s">
        <v>20</v>
      </c>
      <c r="E34" s="27"/>
      <c r="F34" s="109" t="s">
        <v>178</v>
      </c>
      <c r="G34" s="6"/>
    </row>
    <row r="35" spans="1:7" ht="14.25" thickTop="1" thickBot="1" x14ac:dyDescent="0.25">
      <c r="A35" s="62"/>
      <c r="B35" s="56"/>
      <c r="C35" s="56"/>
      <c r="D35" s="12" t="s">
        <v>21</v>
      </c>
      <c r="E35" s="45">
        <f>SUM(E32:E34)</f>
        <v>0</v>
      </c>
      <c r="F35" s="107">
        <v>1</v>
      </c>
      <c r="G35" s="42">
        <f>IF(E35&lt;F35,E35,F35)</f>
        <v>0</v>
      </c>
    </row>
    <row r="36" spans="1:7" ht="14.25" thickTop="1" thickBot="1" x14ac:dyDescent="0.25">
      <c r="A36" s="63"/>
      <c r="B36" s="56"/>
      <c r="C36" s="56"/>
      <c r="D36" s="73" t="s">
        <v>35</v>
      </c>
      <c r="E36" s="46"/>
      <c r="F36" s="46"/>
      <c r="G36" s="36">
        <f>SUM(G12:G35)</f>
        <v>0</v>
      </c>
    </row>
    <row r="37" spans="1:7" ht="13.5" thickTop="1" x14ac:dyDescent="0.2">
      <c r="A37" s="94"/>
      <c r="B37" s="95"/>
      <c r="C37" s="95"/>
      <c r="D37" s="95"/>
      <c r="E37" s="95"/>
      <c r="F37" s="95"/>
      <c r="G37" s="96"/>
    </row>
    <row r="38" spans="1:7" x14ac:dyDescent="0.2">
      <c r="A38" s="97"/>
      <c r="B38" s="33"/>
      <c r="C38" s="33"/>
      <c r="D38" s="33"/>
      <c r="E38" s="33"/>
      <c r="F38" s="33"/>
      <c r="G38" s="42"/>
    </row>
    <row r="39" spans="1:7" x14ac:dyDescent="0.2">
      <c r="A39" s="97"/>
      <c r="B39" s="33"/>
      <c r="C39" s="33"/>
      <c r="D39" s="33"/>
      <c r="E39" s="33"/>
      <c r="F39" s="33"/>
      <c r="G39" s="42"/>
    </row>
    <row r="40" spans="1:7" x14ac:dyDescent="0.2">
      <c r="A40" s="97"/>
      <c r="B40" s="33"/>
      <c r="C40" s="33"/>
      <c r="D40" s="33"/>
      <c r="E40" s="33"/>
      <c r="F40" s="33"/>
      <c r="G40" s="42"/>
    </row>
    <row r="41" spans="1:7" x14ac:dyDescent="0.2">
      <c r="A41" s="97" t="s">
        <v>31</v>
      </c>
      <c r="B41" s="33"/>
      <c r="C41" s="33"/>
      <c r="D41" s="33"/>
      <c r="E41" s="33"/>
      <c r="F41" s="33"/>
      <c r="G41" s="42"/>
    </row>
    <row r="42" spans="1:7" ht="13.5" thickBot="1" x14ac:dyDescent="0.25">
      <c r="A42" s="92">
        <f>'Exp Stmnt'!A43</f>
        <v>43480</v>
      </c>
      <c r="B42" s="98"/>
      <c r="C42" s="98"/>
      <c r="D42" s="98"/>
      <c r="E42" s="98"/>
      <c r="F42" s="98"/>
      <c r="G42" s="99"/>
    </row>
    <row r="43" spans="1:7" ht="13.5" thickTop="1" x14ac:dyDescent="0.2"/>
    <row r="44" spans="1:7" x14ac:dyDescent="0.2">
      <c r="G44" t="s">
        <v>41</v>
      </c>
    </row>
  </sheetData>
  <phoneticPr fontId="0" type="noConversion"/>
  <hyperlinks>
    <hyperlink ref="F4" location="'Exp Stmnt'!A1" display="put your name on Exp Stmnt"/>
  </hyperlinks>
  <pageMargins left="0.5" right="0.5" top="0.5" bottom="0.67" header="0.25" footer="0.43"/>
  <pageSetup scale="99" orientation="landscape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4"/>
  <sheetViews>
    <sheetView topLeftCell="A4" workbookViewId="0">
      <selection activeCell="F6" sqref="F6:F8"/>
    </sheetView>
  </sheetViews>
  <sheetFormatPr defaultColWidth="10.28515625" defaultRowHeight="12.75" x14ac:dyDescent="0.2"/>
  <cols>
    <col min="1" max="1" width="11" customWidth="1"/>
    <col min="2" max="3" width="12.7109375" customWidth="1"/>
    <col min="4" max="4" width="35.7109375" customWidth="1"/>
    <col min="5" max="7" width="13.7109375" customWidth="1"/>
  </cols>
  <sheetData>
    <row r="1" spans="1:9" x14ac:dyDescent="0.2">
      <c r="D1" s="224" t="s">
        <v>163</v>
      </c>
    </row>
    <row r="2" spans="1:9" x14ac:dyDescent="0.2">
      <c r="D2" s="224" t="s">
        <v>157</v>
      </c>
    </row>
    <row r="3" spans="1:9" x14ac:dyDescent="0.2">
      <c r="D3" s="225" t="s">
        <v>158</v>
      </c>
    </row>
    <row r="4" spans="1:9" ht="13.5" thickBot="1" x14ac:dyDescent="0.25">
      <c r="D4" s="224" t="s">
        <v>150</v>
      </c>
      <c r="F4" s="110" t="s">
        <v>105</v>
      </c>
    </row>
    <row r="5" spans="1:9" ht="18.75" thickTop="1" x14ac:dyDescent="0.25">
      <c r="A5" s="47"/>
      <c r="B5" s="39"/>
      <c r="C5" s="39"/>
      <c r="D5" s="4"/>
      <c r="E5" s="28"/>
      <c r="F5" s="4"/>
      <c r="G5" s="5"/>
    </row>
    <row r="6" spans="1:9" ht="20.25" x14ac:dyDescent="0.3">
      <c r="A6" s="3" t="s">
        <v>42</v>
      </c>
      <c r="B6" s="41"/>
      <c r="C6" s="41"/>
      <c r="D6" s="37"/>
      <c r="E6" s="32" t="s">
        <v>0</v>
      </c>
      <c r="F6" s="66" t="str">
        <f>'Exp Stmnt'!G5</f>
        <v>Victoria Keck</v>
      </c>
      <c r="G6" s="51"/>
      <c r="I6" s="110"/>
    </row>
    <row r="7" spans="1:9" ht="18" x14ac:dyDescent="0.25">
      <c r="A7" s="1" t="s">
        <v>36</v>
      </c>
      <c r="B7" s="41"/>
      <c r="C7" s="41"/>
      <c r="D7" s="37"/>
      <c r="E7" s="32" t="s">
        <v>1</v>
      </c>
      <c r="F7" s="66" t="str">
        <f>'Exp Stmnt'!G6</f>
        <v>1506 West Highway 190</v>
      </c>
      <c r="G7" s="51"/>
    </row>
    <row r="8" spans="1:9" x14ac:dyDescent="0.2">
      <c r="A8" s="10"/>
      <c r="B8" s="44"/>
      <c r="C8" s="44"/>
      <c r="D8" s="37"/>
      <c r="E8" s="33"/>
      <c r="F8" s="66" t="str">
        <f>'Exp Stmnt'!G7</f>
        <v>Copperas Cove TX, 76522</v>
      </c>
      <c r="G8" s="53"/>
    </row>
    <row r="9" spans="1:9" x14ac:dyDescent="0.2">
      <c r="A9" s="10"/>
      <c r="B9" s="44"/>
      <c r="C9" s="44"/>
      <c r="D9" s="37"/>
      <c r="E9" s="37"/>
      <c r="F9" s="37"/>
      <c r="G9" s="38"/>
    </row>
    <row r="10" spans="1:9" x14ac:dyDescent="0.2">
      <c r="A10" s="15"/>
      <c r="B10" s="54" t="s">
        <v>10</v>
      </c>
      <c r="C10" s="54" t="s">
        <v>11</v>
      </c>
      <c r="D10" s="64"/>
      <c r="E10" s="34" t="s">
        <v>12</v>
      </c>
      <c r="F10" s="227" t="s">
        <v>12</v>
      </c>
      <c r="G10" s="228" t="s">
        <v>12</v>
      </c>
    </row>
    <row r="11" spans="1:9" x14ac:dyDescent="0.2">
      <c r="A11" s="16" t="s">
        <v>13</v>
      </c>
      <c r="B11" s="55" t="s">
        <v>14</v>
      </c>
      <c r="C11" s="55" t="s">
        <v>14</v>
      </c>
      <c r="D11" s="65"/>
      <c r="E11" s="35" t="s">
        <v>63</v>
      </c>
      <c r="F11" s="72" t="s">
        <v>15</v>
      </c>
      <c r="G11" s="229" t="s">
        <v>16</v>
      </c>
    </row>
    <row r="12" spans="1:9" x14ac:dyDescent="0.2">
      <c r="A12" s="93" t="s">
        <v>22</v>
      </c>
      <c r="B12" s="56" t="s">
        <v>22</v>
      </c>
      <c r="C12" s="56" t="s">
        <v>22</v>
      </c>
      <c r="D12" s="18"/>
      <c r="E12" s="27"/>
      <c r="F12" s="13"/>
      <c r="G12" s="6"/>
    </row>
    <row r="13" spans="1:9" x14ac:dyDescent="0.2">
      <c r="A13" s="93"/>
      <c r="B13" s="56"/>
      <c r="C13" s="56"/>
      <c r="D13" s="12" t="s">
        <v>17</v>
      </c>
      <c r="E13" s="27"/>
      <c r="F13" s="142"/>
      <c r="G13" s="42">
        <f>+E13</f>
        <v>0</v>
      </c>
      <c r="I13" s="224"/>
    </row>
    <row r="14" spans="1:9" x14ac:dyDescent="0.2">
      <c r="A14" s="93"/>
      <c r="B14" s="56"/>
      <c r="C14" s="56"/>
      <c r="D14" s="18" t="s">
        <v>18</v>
      </c>
      <c r="E14" s="27"/>
      <c r="F14" s="108" t="s">
        <v>176</v>
      </c>
      <c r="G14" s="6"/>
      <c r="I14" s="224"/>
    </row>
    <row r="15" spans="1:9" x14ac:dyDescent="0.2">
      <c r="A15" s="93"/>
      <c r="B15" s="56"/>
      <c r="C15" s="56"/>
      <c r="D15" s="12" t="s">
        <v>19</v>
      </c>
      <c r="E15" s="27"/>
      <c r="F15" s="108" t="s">
        <v>177</v>
      </c>
      <c r="G15" s="6"/>
    </row>
    <row r="16" spans="1:9" ht="13.5" thickBot="1" x14ac:dyDescent="0.25">
      <c r="A16" s="93"/>
      <c r="B16" s="56"/>
      <c r="C16" s="56"/>
      <c r="D16" s="12" t="s">
        <v>20</v>
      </c>
      <c r="E16" s="27"/>
      <c r="F16" s="108" t="s">
        <v>178</v>
      </c>
      <c r="G16" s="6"/>
    </row>
    <row r="17" spans="1:7" ht="14.25" thickTop="1" thickBot="1" x14ac:dyDescent="0.25">
      <c r="A17" s="93"/>
      <c r="B17" s="56"/>
      <c r="C17" s="56"/>
      <c r="D17" s="12" t="s">
        <v>21</v>
      </c>
      <c r="E17" s="45">
        <f>SUM(E14:E16)</f>
        <v>0</v>
      </c>
      <c r="F17" s="107">
        <v>1</v>
      </c>
      <c r="G17" s="42">
        <f>IF(E17&lt;F17,E17,F17)</f>
        <v>0</v>
      </c>
    </row>
    <row r="18" spans="1:7" ht="13.5" thickTop="1" x14ac:dyDescent="0.2">
      <c r="A18" s="93"/>
      <c r="B18" s="56"/>
      <c r="C18" s="56"/>
      <c r="D18" s="12"/>
      <c r="E18" s="27"/>
      <c r="F18" s="27"/>
      <c r="G18" s="6"/>
    </row>
    <row r="19" spans="1:7" x14ac:dyDescent="0.2">
      <c r="A19" s="93"/>
      <c r="B19" s="56"/>
      <c r="C19" s="56"/>
      <c r="D19" s="18" t="s">
        <v>17</v>
      </c>
      <c r="E19" s="27"/>
      <c r="F19" s="142"/>
      <c r="G19" s="42">
        <f>+E19</f>
        <v>0</v>
      </c>
    </row>
    <row r="20" spans="1:7" x14ac:dyDescent="0.2">
      <c r="A20" s="93"/>
      <c r="B20" s="56"/>
      <c r="C20" s="56"/>
      <c r="D20" s="18" t="s">
        <v>18</v>
      </c>
      <c r="E20" s="27"/>
      <c r="F20" s="108" t="s">
        <v>176</v>
      </c>
      <c r="G20" s="6"/>
    </row>
    <row r="21" spans="1:7" x14ac:dyDescent="0.2">
      <c r="A21" s="93"/>
      <c r="B21" s="56"/>
      <c r="C21" s="56"/>
      <c r="D21" s="12" t="s">
        <v>19</v>
      </c>
      <c r="E21" s="27"/>
      <c r="F21" s="108" t="s">
        <v>177</v>
      </c>
      <c r="G21" s="6"/>
    </row>
    <row r="22" spans="1:7" ht="13.5" thickBot="1" x14ac:dyDescent="0.25">
      <c r="A22" s="93"/>
      <c r="B22" s="56"/>
      <c r="C22" s="56"/>
      <c r="D22" s="12" t="s">
        <v>20</v>
      </c>
      <c r="E22" s="27"/>
      <c r="F22" s="108" t="s">
        <v>178</v>
      </c>
      <c r="G22" s="6"/>
    </row>
    <row r="23" spans="1:7" ht="14.25" thickTop="1" thickBot="1" x14ac:dyDescent="0.25">
      <c r="A23" s="93"/>
      <c r="B23" s="56"/>
      <c r="C23" s="56"/>
      <c r="D23" s="12" t="s">
        <v>21</v>
      </c>
      <c r="E23" s="45">
        <f>SUM(E20:E22)</f>
        <v>0</v>
      </c>
      <c r="F23" s="107">
        <v>1</v>
      </c>
      <c r="G23" s="42">
        <f>IF(E23&lt;F23,E23,F23)</f>
        <v>0</v>
      </c>
    </row>
    <row r="24" spans="1:7" ht="13.5" thickTop="1" x14ac:dyDescent="0.2">
      <c r="A24" s="93"/>
      <c r="B24" s="56"/>
      <c r="C24" s="56"/>
      <c r="D24" s="12"/>
      <c r="E24" s="27"/>
      <c r="F24" s="27"/>
      <c r="G24" s="6"/>
    </row>
    <row r="25" spans="1:7" x14ac:dyDescent="0.2">
      <c r="A25" s="93"/>
      <c r="B25" s="56"/>
      <c r="C25" s="56"/>
      <c r="D25" s="18" t="s">
        <v>17</v>
      </c>
      <c r="E25" s="27"/>
      <c r="F25" s="142"/>
      <c r="G25" s="42">
        <f>+E25</f>
        <v>0</v>
      </c>
    </row>
    <row r="26" spans="1:7" x14ac:dyDescent="0.2">
      <c r="A26" s="93"/>
      <c r="B26" s="56"/>
      <c r="C26" s="56"/>
      <c r="D26" s="18" t="s">
        <v>18</v>
      </c>
      <c r="E26" s="27"/>
      <c r="F26" s="108" t="s">
        <v>176</v>
      </c>
      <c r="G26" s="6"/>
    </row>
    <row r="27" spans="1:7" x14ac:dyDescent="0.2">
      <c r="A27" s="93"/>
      <c r="B27" s="56"/>
      <c r="C27" s="56"/>
      <c r="D27" s="12" t="s">
        <v>19</v>
      </c>
      <c r="E27" s="27"/>
      <c r="F27" s="108" t="s">
        <v>177</v>
      </c>
      <c r="G27" s="6"/>
    </row>
    <row r="28" spans="1:7" ht="13.5" thickBot="1" x14ac:dyDescent="0.25">
      <c r="A28" s="93"/>
      <c r="B28" s="56"/>
      <c r="C28" s="56" t="s">
        <v>22</v>
      </c>
      <c r="D28" s="12" t="s">
        <v>20</v>
      </c>
      <c r="E28" s="27"/>
      <c r="F28" s="109" t="s">
        <v>178</v>
      </c>
      <c r="G28" s="6"/>
    </row>
    <row r="29" spans="1:7" ht="14.25" thickTop="1" thickBot="1" x14ac:dyDescent="0.25">
      <c r="A29" s="93"/>
      <c r="B29" s="56"/>
      <c r="C29" s="56"/>
      <c r="D29" s="12" t="s">
        <v>21</v>
      </c>
      <c r="E29" s="45">
        <f>SUM(E26:E28)</f>
        <v>0</v>
      </c>
      <c r="F29" s="107">
        <v>1</v>
      </c>
      <c r="G29" s="42">
        <f>IF(E29&lt;F29,E29,F29)</f>
        <v>0</v>
      </c>
    </row>
    <row r="30" spans="1:7" ht="13.5" thickTop="1" x14ac:dyDescent="0.2">
      <c r="A30" s="93"/>
      <c r="B30" s="56"/>
      <c r="C30" s="56"/>
      <c r="D30" s="12"/>
      <c r="E30" s="69"/>
      <c r="F30" s="27"/>
      <c r="G30" s="6"/>
    </row>
    <row r="31" spans="1:7" x14ac:dyDescent="0.2">
      <c r="A31" s="93"/>
      <c r="B31" s="56"/>
      <c r="C31" s="56" t="s">
        <v>22</v>
      </c>
      <c r="D31" s="18" t="s">
        <v>17</v>
      </c>
      <c r="E31" s="27"/>
      <c r="F31" s="142"/>
      <c r="G31" s="6">
        <f>+E31</f>
        <v>0</v>
      </c>
    </row>
    <row r="32" spans="1:7" x14ac:dyDescent="0.2">
      <c r="A32" s="93"/>
      <c r="B32" s="56"/>
      <c r="C32" s="56"/>
      <c r="D32" s="18" t="s">
        <v>18</v>
      </c>
      <c r="E32" s="27"/>
      <c r="F32" s="108" t="s">
        <v>176</v>
      </c>
      <c r="G32" s="6"/>
    </row>
    <row r="33" spans="1:7" x14ac:dyDescent="0.2">
      <c r="A33" s="93"/>
      <c r="B33" s="56"/>
      <c r="C33" s="56"/>
      <c r="D33" s="12" t="s">
        <v>19</v>
      </c>
      <c r="E33" s="27"/>
      <c r="F33" s="108" t="s">
        <v>177</v>
      </c>
      <c r="G33" s="6"/>
    </row>
    <row r="34" spans="1:7" ht="13.5" thickBot="1" x14ac:dyDescent="0.25">
      <c r="A34" s="93"/>
      <c r="B34" s="56"/>
      <c r="C34" s="56" t="s">
        <v>22</v>
      </c>
      <c r="D34" s="12" t="s">
        <v>20</v>
      </c>
      <c r="E34" s="27"/>
      <c r="F34" s="109" t="s">
        <v>178</v>
      </c>
      <c r="G34" s="6"/>
    </row>
    <row r="35" spans="1:7" ht="14.25" thickTop="1" thickBot="1" x14ac:dyDescent="0.25">
      <c r="A35" s="62"/>
      <c r="B35" s="56"/>
      <c r="C35" s="56"/>
      <c r="D35" s="12" t="s">
        <v>21</v>
      </c>
      <c r="E35" s="45">
        <f>SUM(E32:E34)</f>
        <v>0</v>
      </c>
      <c r="F35" s="107">
        <v>1</v>
      </c>
      <c r="G35" s="42">
        <f>IF(E35&lt;F35,E35,F35)</f>
        <v>0</v>
      </c>
    </row>
    <row r="36" spans="1:7" ht="14.25" thickTop="1" thickBot="1" x14ac:dyDescent="0.25">
      <c r="A36" s="63"/>
      <c r="B36" s="56"/>
      <c r="C36" s="56"/>
      <c r="D36" s="73" t="s">
        <v>35</v>
      </c>
      <c r="E36" s="46"/>
      <c r="F36" s="46"/>
      <c r="G36" s="36">
        <f>SUM(G12:G35)</f>
        <v>0</v>
      </c>
    </row>
    <row r="37" spans="1:7" ht="13.5" thickTop="1" x14ac:dyDescent="0.2">
      <c r="A37" s="94"/>
      <c r="B37" s="95"/>
      <c r="C37" s="95"/>
      <c r="D37" s="95"/>
      <c r="E37" s="95"/>
      <c r="F37" s="95"/>
      <c r="G37" s="96"/>
    </row>
    <row r="38" spans="1:7" x14ac:dyDescent="0.2">
      <c r="A38" s="97"/>
      <c r="B38" s="33"/>
      <c r="C38" s="33"/>
      <c r="D38" s="33"/>
      <c r="E38" s="33"/>
      <c r="F38" s="33"/>
      <c r="G38" s="42"/>
    </row>
    <row r="39" spans="1:7" x14ac:dyDescent="0.2">
      <c r="A39" s="97"/>
      <c r="B39" s="33"/>
      <c r="C39" s="33"/>
      <c r="D39" s="33"/>
      <c r="E39" s="33"/>
      <c r="F39" s="33"/>
      <c r="G39" s="42"/>
    </row>
    <row r="40" spans="1:7" x14ac:dyDescent="0.2">
      <c r="A40" s="97"/>
      <c r="B40" s="33"/>
      <c r="C40" s="33"/>
      <c r="D40" s="33"/>
      <c r="E40" s="33"/>
      <c r="F40" s="33"/>
      <c r="G40" s="42"/>
    </row>
    <row r="41" spans="1:7" x14ac:dyDescent="0.2">
      <c r="A41" s="97" t="s">
        <v>31</v>
      </c>
      <c r="B41" s="33"/>
      <c r="C41" s="33"/>
      <c r="D41" s="33"/>
      <c r="E41" s="33"/>
      <c r="F41" s="33"/>
      <c r="G41" s="42"/>
    </row>
    <row r="42" spans="1:7" ht="13.5" thickBot="1" x14ac:dyDescent="0.25">
      <c r="A42" s="92">
        <f>'Exp Stmnt'!A43</f>
        <v>43480</v>
      </c>
      <c r="B42" s="98"/>
      <c r="C42" s="98"/>
      <c r="D42" s="98"/>
      <c r="E42" s="98"/>
      <c r="F42" s="98"/>
      <c r="G42" s="99"/>
    </row>
    <row r="43" spans="1:7" ht="13.5" thickTop="1" x14ac:dyDescent="0.2"/>
    <row r="44" spans="1:7" x14ac:dyDescent="0.2">
      <c r="G44" t="s">
        <v>41</v>
      </c>
    </row>
  </sheetData>
  <hyperlinks>
    <hyperlink ref="F4" location="'Exp Stmnt'!A1" display="put your name on Exp Stmnt"/>
  </hyperlinks>
  <pageMargins left="0.5" right="0.5" top="0.5" bottom="0.67" header="0.25" footer="0.43"/>
  <pageSetup scale="99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13</vt:i4>
      </vt:variant>
      <vt:variant>
        <vt:lpstr>Named Ranges</vt:lpstr>
      </vt:variant>
      <vt:variant>
        <vt:i4>30</vt:i4>
      </vt:variant>
    </vt:vector>
  </HeadingPairs>
  <TitlesOfParts>
    <vt:vector size="43" baseType="lpstr">
      <vt:lpstr>Board Travel Policy</vt:lpstr>
      <vt:lpstr>Center Travel Policy</vt:lpstr>
      <vt:lpstr>CONTENTS</vt:lpstr>
      <vt:lpstr>Exp Stmnt</vt:lpstr>
      <vt:lpstr>Exp p.2</vt:lpstr>
      <vt:lpstr>Exp p.3</vt:lpstr>
      <vt:lpstr>Hotel &amp; Meals p.1</vt:lpstr>
      <vt:lpstr>Hotel &amp; Meals p.2</vt:lpstr>
      <vt:lpstr>Hotel &amp; Meals p.3</vt:lpstr>
      <vt:lpstr>Per Diem 10-1-8 to 9-30-19</vt:lpstr>
      <vt:lpstr>local miles</vt:lpstr>
      <vt:lpstr>Travel Advance</vt:lpstr>
      <vt:lpstr>Day Trip Meals</vt:lpstr>
      <vt:lpstr>'Board Travel Policy'!_Toc213130802</vt:lpstr>
      <vt:lpstr>'Board Travel Policy'!_Toc213130803</vt:lpstr>
      <vt:lpstr>'Board Travel Policy'!_Toc213130804</vt:lpstr>
      <vt:lpstr>'Board Travel Policy'!_Toc213130805</vt:lpstr>
      <vt:lpstr>'Board Travel Policy'!_Toc213130806</vt:lpstr>
      <vt:lpstr>'Board Travel Policy'!_Toc213130807</vt:lpstr>
      <vt:lpstr>'Board Travel Policy'!_Toc213130808</vt:lpstr>
      <vt:lpstr>'Board Travel Policy'!_Toc213130809</vt:lpstr>
      <vt:lpstr>'Board Travel Policy'!_Toc213130810</vt:lpstr>
      <vt:lpstr>'Board Travel Policy'!_Toc213130811</vt:lpstr>
      <vt:lpstr>'Board Travel Policy'!_Toc213130812</vt:lpstr>
      <vt:lpstr>'Board Travel Policy'!_Toc213130813</vt:lpstr>
      <vt:lpstr>'Board Travel Policy'!_Toc213130814</vt:lpstr>
      <vt:lpstr>'Board Travel Policy'!_Toc213130815</vt:lpstr>
      <vt:lpstr>'Board Travel Policy'!_Toc213130816</vt:lpstr>
      <vt:lpstr>'Board Travel Policy'!_Toc213130817</vt:lpstr>
      <vt:lpstr>'Board Travel Policy'!_Toc213130818</vt:lpstr>
      <vt:lpstr>'Board Travel Policy'!_Toc213130819</vt:lpstr>
      <vt:lpstr>'Board Travel Policy'!_Toc213130820</vt:lpstr>
      <vt:lpstr>'Board Travel Policy'!_Toc213130821</vt:lpstr>
      <vt:lpstr>'Board Travel Policy'!_Toc213130822</vt:lpstr>
      <vt:lpstr>'Board Travel Policy'!_Toc213130823</vt:lpstr>
      <vt:lpstr>'Day Trip Meals'!Print_Area</vt:lpstr>
      <vt:lpstr>'Exp p.2'!Print_Area</vt:lpstr>
      <vt:lpstr>'Exp p.3'!Print_Area</vt:lpstr>
      <vt:lpstr>'Exp Stmnt'!Print_Area</vt:lpstr>
      <vt:lpstr>'Hotel &amp; Meals p.1'!Print_Area</vt:lpstr>
      <vt:lpstr>'Hotel &amp; Meals p.2'!Print_Area</vt:lpstr>
      <vt:lpstr>'Hotel &amp; Meals p.3'!Print_Area</vt:lpstr>
      <vt:lpstr>'Travel Advance'!Print_Area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 Gibson</dc:creator>
  <cp:lastModifiedBy>Victoria Keck</cp:lastModifiedBy>
  <cp:lastPrinted>2017-11-20T22:17:36Z</cp:lastPrinted>
  <dcterms:created xsi:type="dcterms:W3CDTF">1997-08-27T15:16:55Z</dcterms:created>
  <dcterms:modified xsi:type="dcterms:W3CDTF">2019-02-01T18:31:30Z</dcterms:modified>
</cp:coreProperties>
</file>