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4"/>
  <workbookPr/>
  <xr:revisionPtr revIDLastSave="0" documentId="8_{E45661F1-10B7-4897-9CFD-6BD752BC790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7" i="1"/>
  <c r="E11" i="1" s="1"/>
  <c r="D31" i="1"/>
  <c r="D32" i="1"/>
  <c r="D33" i="1"/>
  <c r="D34" i="1"/>
  <c r="D35" i="1"/>
  <c r="D30" i="1"/>
  <c r="G4" i="2"/>
  <c r="A10" i="2"/>
  <c r="A11" i="2"/>
  <c r="A12" i="2"/>
  <c r="A13" i="2"/>
  <c r="A14" i="2"/>
  <c r="A15" i="2"/>
  <c r="A16" i="2"/>
  <c r="A17" i="2"/>
  <c r="A18" i="2"/>
  <c r="A19" i="2"/>
  <c r="A20" i="2"/>
  <c r="A9" i="2"/>
  <c r="A4" i="2"/>
  <c r="A5" i="2"/>
  <c r="A6" i="2"/>
  <c r="A7" i="2"/>
  <c r="A8" i="2"/>
  <c r="A3" i="2"/>
  <c r="E27" i="1"/>
  <c r="D22" i="1"/>
  <c r="E22" i="1" s="1"/>
  <c r="D23" i="1"/>
  <c r="E23" i="1" s="1"/>
  <c r="D21" i="1"/>
  <c r="E21" i="1" s="1"/>
  <c r="D20" i="1"/>
  <c r="E20" i="1" s="1"/>
  <c r="D19" i="1"/>
  <c r="E19" i="1" s="1"/>
  <c r="E30" i="1" l="1"/>
  <c r="E35" i="1"/>
  <c r="E34" i="1"/>
  <c r="E33" i="1"/>
  <c r="E32" i="1"/>
  <c r="E31" i="1"/>
  <c r="E36" i="1" l="1"/>
</calcChain>
</file>

<file path=xl/sharedStrings.xml><?xml version="1.0" encoding="utf-8"?>
<sst xmlns="http://schemas.openxmlformats.org/spreadsheetml/2006/main" count="70" uniqueCount="34">
  <si>
    <t>CONFIGURAÇÕES</t>
  </si>
  <si>
    <t>Salário</t>
  </si>
  <si>
    <t>Rendimento carteira</t>
  </si>
  <si>
    <t>Sugestão de investimento (30% do salário)</t>
  </si>
  <si>
    <t>INVESTIMENTO MENSAL</t>
  </si>
  <si>
    <t xml:space="preserve">Quanto investir por mês? </t>
  </si>
  <si>
    <t>Por quanto anos?</t>
  </si>
  <si>
    <t xml:space="preserve">Taxa de rendimento mensal? </t>
  </si>
  <si>
    <t>Patrimônio acumulado?</t>
  </si>
  <si>
    <t>Dividendos mensais?</t>
  </si>
  <si>
    <t>Cenários</t>
  </si>
  <si>
    <t>Dividendos</t>
  </si>
  <si>
    <t>Quanto em 2 anos?</t>
  </si>
  <si>
    <t>Quanto em 5 anos?</t>
  </si>
  <si>
    <t>Quanto em 10 anos?</t>
  </si>
  <si>
    <t>Quanto em 20 anos?</t>
  </si>
  <si>
    <t>Quanto em 30 anos?</t>
  </si>
  <si>
    <t>PERFIL</t>
  </si>
  <si>
    <t>MODERADO</t>
  </si>
  <si>
    <t>VALOR A SER APORTADOR NO MÊS</t>
  </si>
  <si>
    <t>TIPO DE FII</t>
  </si>
  <si>
    <t>PORCENTAGEM SUGERIDA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</si>
  <si>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</si>
  <si>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</si>
  <si>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</si>
  <si>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</si>
  <si>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</si>
  <si>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</si>
  <si>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</si>
  <si>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</si>
  <si>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</si>
  <si>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</si>
  <si>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CONSERVADOR-PAPEL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</si>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</sst>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&quot;R$&quot;\ #,##0.00"/>
    <numFmt numFmtId="165" formatCode="&quot;R$&quot;\ #,##0.000"/>
  </numFmts>
  <fonts count="8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theme="1"/>
      </right>
      <top style="thin">
        <color theme="2"/>
      </top>
      <bottom style="thin">
        <color theme="2"/>
      </bottom>
      <diagonal/>
    </border>
    <border>
      <left style="medium">
        <color theme="1"/>
      </left>
      <right style="thin">
        <color theme="2"/>
      </right>
      <top style="thin">
        <color theme="2"/>
      </top>
      <bottom style="medium">
        <color theme="1"/>
      </bottom>
      <diagonal/>
    </border>
    <border>
      <left style="thin">
        <color theme="2"/>
      </left>
      <right style="medium">
        <color theme="1"/>
      </right>
      <top style="thin">
        <color theme="2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2"/>
      </bottom>
      <diagonal/>
    </border>
    <border>
      <left/>
      <right/>
      <top style="medium">
        <color theme="1"/>
      </top>
      <bottom style="thin">
        <color theme="2"/>
      </bottom>
      <diagonal/>
    </border>
    <border>
      <left/>
      <right style="medium">
        <color theme="1"/>
      </right>
      <top style="medium">
        <color theme="1"/>
      </top>
      <bottom style="thin">
        <color theme="2"/>
      </bottom>
      <diagonal/>
    </border>
    <border>
      <left style="medium">
        <color theme="1"/>
      </left>
      <right/>
      <top style="thin">
        <color theme="2"/>
      </top>
      <bottom style="thin">
        <color theme="2"/>
      </bottom>
      <diagonal/>
    </border>
    <border>
      <left/>
      <right style="medium">
        <color theme="1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theme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9" fontId="0" fillId="0" borderId="0" xfId="0" applyNumberFormat="1" applyAlignment="1">
      <alignment horizontal="center"/>
    </xf>
    <xf numFmtId="8" fontId="4" fillId="3" borderId="2" xfId="0" applyNumberFormat="1" applyFont="1" applyFill="1" applyBorder="1" applyAlignment="1">
      <alignment horizontal="center"/>
    </xf>
    <xf numFmtId="8" fontId="4" fillId="3" borderId="11" xfId="0" applyNumberFormat="1" applyFont="1" applyFill="1" applyBorder="1" applyAlignment="1">
      <alignment horizontal="center"/>
    </xf>
    <xf numFmtId="8" fontId="4" fillId="3" borderId="19" xfId="0" applyNumberFormat="1" applyFont="1" applyFill="1" applyBorder="1" applyAlignment="1">
      <alignment horizontal="center"/>
    </xf>
    <xf numFmtId="8" fontId="4" fillId="3" borderId="13" xfId="0" applyNumberFormat="1" applyFont="1" applyFill="1" applyBorder="1" applyAlignment="1">
      <alignment horizontal="center"/>
    </xf>
    <xf numFmtId="0" fontId="4" fillId="0" borderId="0" xfId="0" applyFont="1"/>
    <xf numFmtId="164" fontId="4" fillId="5" borderId="3" xfId="0" applyNumberFormat="1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0" fontId="4" fillId="0" borderId="3" xfId="0" applyNumberFormat="1" applyFont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4" fillId="3" borderId="10" xfId="0" applyFont="1" applyFill="1" applyBorder="1" applyAlignment="1">
      <alignment horizontal="left" indent="1"/>
    </xf>
    <xf numFmtId="0" fontId="4" fillId="3" borderId="12" xfId="0" applyFont="1" applyFill="1" applyBorder="1" applyAlignment="1">
      <alignment horizontal="left" indent="1"/>
    </xf>
    <xf numFmtId="0" fontId="4" fillId="0" borderId="3" xfId="0" applyFont="1" applyBorder="1" applyAlignment="1">
      <alignment horizontal="left" indent="1"/>
    </xf>
    <xf numFmtId="0" fontId="5" fillId="3" borderId="3" xfId="0" applyFont="1" applyFill="1" applyBorder="1" applyAlignment="1">
      <alignment horizontal="left" indent="1"/>
    </xf>
    <xf numFmtId="0" fontId="4" fillId="5" borderId="3" xfId="0" applyFont="1" applyFill="1" applyBorder="1" applyAlignment="1">
      <alignment horizontal="left" indent="1"/>
    </xf>
    <xf numFmtId="0" fontId="6" fillId="4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4" borderId="20" xfId="0" applyFont="1" applyFill="1" applyBorder="1"/>
    <xf numFmtId="0" fontId="4" fillId="4" borderId="21" xfId="0" applyFont="1" applyFill="1" applyBorder="1"/>
    <xf numFmtId="0" fontId="4" fillId="4" borderId="22" xfId="0" applyFont="1" applyFill="1" applyBorder="1" applyAlignment="1">
      <alignment horizontal="center"/>
    </xf>
    <xf numFmtId="0" fontId="0" fillId="0" borderId="23" xfId="0" applyBorder="1"/>
    <xf numFmtId="0" fontId="0" fillId="0" borderId="0" xfId="0" applyBorder="1"/>
    <xf numFmtId="164" fontId="0" fillId="0" borderId="24" xfId="0" applyNumberFormat="1" applyBorder="1" applyAlignment="1">
      <alignment horizontal="center"/>
    </xf>
    <xf numFmtId="0" fontId="0" fillId="0" borderId="24" xfId="0" applyBorder="1"/>
    <xf numFmtId="0" fontId="5" fillId="6" borderId="0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164" fontId="0" fillId="0" borderId="24" xfId="0" applyNumberFormat="1" applyBorder="1"/>
    <xf numFmtId="0" fontId="0" fillId="6" borderId="25" xfId="0" applyFill="1" applyBorder="1"/>
    <xf numFmtId="0" fontId="0" fillId="6" borderId="26" xfId="0" applyFill="1" applyBorder="1"/>
    <xf numFmtId="0" fontId="4" fillId="3" borderId="28" xfId="0" applyFont="1" applyFill="1" applyBorder="1" applyAlignment="1">
      <alignment horizontal="left" indent="1"/>
    </xf>
    <xf numFmtId="0" fontId="4" fillId="3" borderId="29" xfId="0" applyFont="1" applyFill="1" applyBorder="1" applyAlignment="1">
      <alignment horizontal="left" indent="1"/>
    </xf>
    <xf numFmtId="0" fontId="0" fillId="0" borderId="26" xfId="0" applyBorder="1"/>
    <xf numFmtId="9" fontId="0" fillId="0" borderId="26" xfId="0" applyNumberFormat="1" applyBorder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7" borderId="0" xfId="0" applyFill="1"/>
    <xf numFmtId="10" fontId="0" fillId="7" borderId="0" xfId="0" applyNumberFormat="1" applyFill="1"/>
    <xf numFmtId="10" fontId="0" fillId="0" borderId="0" xfId="0" applyNumberFormat="1" applyBorder="1" applyAlignment="1">
      <alignment horizontal="center"/>
    </xf>
    <xf numFmtId="0" fontId="5" fillId="6" borderId="23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3" borderId="27" xfId="0" applyNumberFormat="1" applyFill="1" applyBorder="1"/>
    <xf numFmtId="10" fontId="4" fillId="5" borderId="3" xfId="0" applyNumberFormat="1" applyFont="1" applyFill="1" applyBorder="1" applyAlignment="1">
      <alignment horizontal="center"/>
    </xf>
    <xf numFmtId="0" fontId="4" fillId="5" borderId="30" xfId="0" applyFont="1" applyFill="1" applyBorder="1" applyAlignment="1">
      <alignment horizontal="left" indent="1"/>
    </xf>
    <xf numFmtId="0" fontId="4" fillId="5" borderId="31" xfId="0" applyFont="1" applyFill="1" applyBorder="1" applyAlignment="1">
      <alignment horizontal="left" indent="1"/>
    </xf>
    <xf numFmtId="0" fontId="4" fillId="5" borderId="32" xfId="0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6DC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36"/>
  <sheetViews>
    <sheetView showGridLines="0" showRowColHeaders="0" tabSelected="1" workbookViewId="0">
      <selection activeCell="E7" sqref="E7"/>
    </sheetView>
  </sheetViews>
  <sheetFormatPr defaultColWidth="0" defaultRowHeight="15"/>
  <cols>
    <col min="1" max="1" width="9.140625" customWidth="1"/>
    <col min="2" max="2" width="25.85546875" customWidth="1"/>
    <col min="3" max="3" width="34" bestFit="1" customWidth="1"/>
    <col min="4" max="4" width="35.140625" customWidth="1"/>
    <col min="5" max="5" width="23" bestFit="1" customWidth="1"/>
    <col min="6" max="6" width="23.42578125" bestFit="1" customWidth="1"/>
    <col min="7" max="7" width="15.140625" customWidth="1"/>
    <col min="8" max="8" width="9.140625" hidden="1" customWidth="1"/>
  </cols>
  <sheetData>
    <row r="3" spans="2:6">
      <c r="B3" s="20" t="s">
        <v>0</v>
      </c>
      <c r="C3" s="20"/>
      <c r="D3" s="20"/>
      <c r="E3" s="20"/>
    </row>
    <row r="4" spans="2:6">
      <c r="B4" s="20"/>
      <c r="C4" s="20"/>
      <c r="D4" s="20"/>
      <c r="E4" s="20"/>
    </row>
    <row r="5" spans="2:6" ht="15.75">
      <c r="B5" s="19" t="s">
        <v>1</v>
      </c>
      <c r="C5" s="19"/>
      <c r="D5" s="19"/>
      <c r="E5" s="8">
        <v>2000</v>
      </c>
    </row>
    <row r="6" spans="2:6" ht="15.75">
      <c r="B6" s="61" t="s">
        <v>2</v>
      </c>
      <c r="C6" s="62"/>
      <c r="D6" s="63"/>
      <c r="E6" s="60">
        <v>1.0800000000000001E-2</v>
      </c>
    </row>
    <row r="7" spans="2:6" ht="15.75">
      <c r="B7" s="19" t="s">
        <v>3</v>
      </c>
      <c r="C7" s="19"/>
      <c r="D7" s="19"/>
      <c r="E7" s="8">
        <f>E5*30%</f>
        <v>600</v>
      </c>
      <c r="F7" s="14"/>
    </row>
    <row r="9" spans="2:6" ht="15" customHeight="1">
      <c r="B9" s="27" t="s">
        <v>4</v>
      </c>
      <c r="C9" s="28"/>
      <c r="D9" s="28"/>
      <c r="E9" s="29"/>
    </row>
    <row r="10" spans="2:6" ht="15" customHeight="1">
      <c r="B10" s="30"/>
      <c r="C10" s="31"/>
      <c r="D10" s="31"/>
      <c r="E10" s="32"/>
    </row>
    <row r="11" spans="2:6" ht="15.75">
      <c r="B11" s="17" t="s">
        <v>5</v>
      </c>
      <c r="C11" s="17"/>
      <c r="D11" s="17"/>
      <c r="E11" s="9">
        <f>E7</f>
        <v>600</v>
      </c>
    </row>
    <row r="12" spans="2:6" ht="15.75">
      <c r="B12" s="17" t="s">
        <v>6</v>
      </c>
      <c r="C12" s="17"/>
      <c r="D12" s="17"/>
      <c r="E12" s="10">
        <v>5</v>
      </c>
    </row>
    <row r="13" spans="2:6" ht="15.75">
      <c r="B13" s="17" t="s">
        <v>7</v>
      </c>
      <c r="C13" s="17"/>
      <c r="D13" s="17"/>
      <c r="E13" s="11">
        <v>1.0800000000000001E-2</v>
      </c>
    </row>
    <row r="14" spans="2:6" ht="15.75">
      <c r="B14" s="18" t="s">
        <v>8</v>
      </c>
      <c r="C14" s="18"/>
      <c r="D14" s="18"/>
      <c r="E14" s="12">
        <f>FV(E13,E12*12,E11*-1)</f>
        <v>50282.411615555058</v>
      </c>
    </row>
    <row r="15" spans="2:6" ht="15.75">
      <c r="B15" s="18" t="s">
        <v>9</v>
      </c>
      <c r="C15" s="18"/>
      <c r="D15" s="18"/>
      <c r="E15" s="13">
        <f>E14*E6</f>
        <v>543.05004544799465</v>
      </c>
    </row>
    <row r="17" spans="1:5" ht="15" customHeight="1">
      <c r="B17" s="21" t="s">
        <v>10</v>
      </c>
      <c r="C17" s="22"/>
      <c r="D17" s="22"/>
      <c r="E17" s="25" t="s">
        <v>11</v>
      </c>
    </row>
    <row r="18" spans="1:5" ht="15" customHeight="1">
      <c r="B18" s="23"/>
      <c r="C18" s="24"/>
      <c r="D18" s="24"/>
      <c r="E18" s="26"/>
    </row>
    <row r="19" spans="1:5" ht="15.75">
      <c r="A19" s="1">
        <v>2</v>
      </c>
      <c r="B19" s="15" t="s">
        <v>12</v>
      </c>
      <c r="C19" s="45"/>
      <c r="D19" s="3">
        <f>FV($E$13,$A19*12,$E$11*-1)</f>
        <v>16338.518196348954</v>
      </c>
      <c r="E19" s="4">
        <f>D19*$E$6</f>
        <v>176.4559965205687</v>
      </c>
    </row>
    <row r="20" spans="1:5" ht="15.75">
      <c r="A20" s="1">
        <v>5</v>
      </c>
      <c r="B20" s="15" t="s">
        <v>13</v>
      </c>
      <c r="C20" s="45"/>
      <c r="D20" s="3">
        <f>FV($E$13,$A20*12,$E$11*-1)</f>
        <v>50282.411615555058</v>
      </c>
      <c r="E20" s="4">
        <f>D20*$E$6</f>
        <v>543.05004544799465</v>
      </c>
    </row>
    <row r="21" spans="1:5" ht="15.75">
      <c r="A21" s="1">
        <v>10</v>
      </c>
      <c r="B21" s="15" t="s">
        <v>14</v>
      </c>
      <c r="C21" s="45"/>
      <c r="D21" s="3">
        <f>FV($E$13,$A21*12,$E$11*-1)</f>
        <v>146074.59975288005</v>
      </c>
      <c r="E21" s="4">
        <f>D21*$E$6</f>
        <v>1577.6056773311047</v>
      </c>
    </row>
    <row r="22" spans="1:5" ht="15.75">
      <c r="A22" s="1">
        <v>20</v>
      </c>
      <c r="B22" s="15" t="s">
        <v>15</v>
      </c>
      <c r="C22" s="45"/>
      <c r="D22" s="3">
        <f>FV($E$13,$A22*12,$E$11*-1)</f>
        <v>676229.39597911399</v>
      </c>
      <c r="E22" s="4">
        <f>D22*$E$6</f>
        <v>7303.2774765744316</v>
      </c>
    </row>
    <row r="23" spans="1:5" ht="15.75">
      <c r="A23" s="1">
        <v>30</v>
      </c>
      <c r="B23" s="16" t="s">
        <v>16</v>
      </c>
      <c r="C23" s="46"/>
      <c r="D23" s="5">
        <f>FV($E$13,$A23*12,$E$11*-1)</f>
        <v>2600342.8861900507</v>
      </c>
      <c r="E23" s="6">
        <f>D23*$E$6</f>
        <v>28083.70317085255</v>
      </c>
    </row>
    <row r="24" spans="1:5" ht="15.75">
      <c r="B24" s="7"/>
      <c r="C24" s="7"/>
      <c r="D24" s="7"/>
      <c r="E24" s="7"/>
    </row>
    <row r="26" spans="1:5" ht="15.75">
      <c r="B26" s="33" t="s">
        <v>17</v>
      </c>
      <c r="C26" s="34"/>
      <c r="D26" s="34"/>
      <c r="E26" s="35" t="s">
        <v>18</v>
      </c>
    </row>
    <row r="27" spans="1:5">
      <c r="B27" s="36" t="s">
        <v>19</v>
      </c>
      <c r="C27" s="37"/>
      <c r="D27" s="37"/>
      <c r="E27" s="38">
        <f>E11</f>
        <v>600</v>
      </c>
    </row>
    <row r="28" spans="1:5">
      <c r="B28" s="36"/>
      <c r="C28" s="37"/>
      <c r="D28" s="37"/>
      <c r="E28" s="39"/>
    </row>
    <row r="29" spans="1:5" ht="15.75">
      <c r="B29" s="55" t="s">
        <v>20</v>
      </c>
      <c r="C29" s="56"/>
      <c r="D29" s="40" t="s">
        <v>21</v>
      </c>
      <c r="E29" s="41" t="s">
        <v>22</v>
      </c>
    </row>
    <row r="30" spans="1:5">
      <c r="B30" s="57" t="s">
        <v>23</v>
      </c>
      <c r="C30" s="58"/>
      <c r="D30" s="54">
        <f>VLOOKUP($E$26&amp;"-"&amp;B30,Planilha2!A3:D20,4,FALSE)</f>
        <v>0.32</v>
      </c>
      <c r="E30" s="42">
        <f>$E$27*D30</f>
        <v>192</v>
      </c>
    </row>
    <row r="31" spans="1:5">
      <c r="B31" s="57" t="s">
        <v>24</v>
      </c>
      <c r="C31" s="58"/>
      <c r="D31" s="54">
        <f>VLOOKUP($E$26&amp;"-"&amp;B31,Planilha2!A4:D21,4,FALSE)</f>
        <v>0.4</v>
      </c>
      <c r="E31" s="42">
        <f t="shared" ref="E31:E36" si="0">$E$27*D31</f>
        <v>240</v>
      </c>
    </row>
    <row r="32" spans="1:5">
      <c r="B32" s="57" t="s">
        <v>25</v>
      </c>
      <c r="C32" s="58"/>
      <c r="D32" s="54">
        <f>VLOOKUP($E$26&amp;"-"&amp;B32,Planilha2!A5:D22,4,FALSE)</f>
        <v>0.08</v>
      </c>
      <c r="E32" s="42">
        <f t="shared" si="0"/>
        <v>48</v>
      </c>
    </row>
    <row r="33" spans="2:5">
      <c r="B33" s="57" t="s">
        <v>26</v>
      </c>
      <c r="C33" s="58"/>
      <c r="D33" s="54">
        <f>VLOOKUP($E$26&amp;"-"&amp;B33,Planilha2!A6:D23,4,FALSE)</f>
        <v>0.1</v>
      </c>
      <c r="E33" s="42">
        <f t="shared" si="0"/>
        <v>60</v>
      </c>
    </row>
    <row r="34" spans="2:5">
      <c r="B34" s="57" t="s">
        <v>27</v>
      </c>
      <c r="C34" s="58"/>
      <c r="D34" s="54">
        <f>VLOOKUP($E$26&amp;"-"&amp;B34,Planilha2!A7:D24,4,FALSE)</f>
        <v>0.05</v>
      </c>
      <c r="E34" s="42">
        <f t="shared" si="0"/>
        <v>30</v>
      </c>
    </row>
    <row r="35" spans="2:5">
      <c r="B35" s="57" t="s">
        <v>28</v>
      </c>
      <c r="C35" s="58"/>
      <c r="D35" s="54">
        <f>VLOOKUP($E$26&amp;"-"&amp;B35,Planilha2!A8:D25,4,FALSE)</f>
        <v>0.05</v>
      </c>
      <c r="E35" s="42">
        <f t="shared" si="0"/>
        <v>30</v>
      </c>
    </row>
    <row r="36" spans="2:5">
      <c r="B36" s="43"/>
      <c r="C36" s="44"/>
      <c r="D36" s="44"/>
      <c r="E36" s="59">
        <f>SUM(E30:E35)</f>
        <v>600</v>
      </c>
    </row>
  </sheetData>
  <mergeCells count="19">
    <mergeCell ref="B34:C34"/>
    <mergeCell ref="B35:C35"/>
    <mergeCell ref="B29:C29"/>
    <mergeCell ref="B30:C30"/>
    <mergeCell ref="B31:C31"/>
    <mergeCell ref="B32:C32"/>
    <mergeCell ref="B33:C33"/>
    <mergeCell ref="B5:D5"/>
    <mergeCell ref="B6:D6"/>
    <mergeCell ref="B7:D7"/>
    <mergeCell ref="B3:E4"/>
    <mergeCell ref="B17:D18"/>
    <mergeCell ref="E17:E18"/>
    <mergeCell ref="B9:E10"/>
    <mergeCell ref="B11:D11"/>
    <mergeCell ref="B12:D12"/>
    <mergeCell ref="B13:D13"/>
    <mergeCell ref="B14:D14"/>
    <mergeCell ref="B15:D15"/>
  </mergeCells>
  <dataValidations count="1">
    <dataValidation type="list" allowBlank="1" showInputMessage="1" showErrorMessage="1" sqref="E26" xr:uid="{F0F09C24-0652-4FB4-AEF1-73A8A9843FF8}">
      <formula1>"CONSERVADOR, AGRESSIVO, MODERADO"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161B-8961-496A-AC4A-DF316D323B46}">
  <dimension ref="A2:G20"/>
  <sheetViews>
    <sheetView workbookViewId="0">
      <selection activeCell="C26" sqref="C26"/>
    </sheetView>
  </sheetViews>
  <sheetFormatPr defaultRowHeight="15"/>
  <cols>
    <col min="1" max="1" width="34" bestFit="1" customWidth="1"/>
    <col min="2" max="2" width="16" bestFit="1" customWidth="1"/>
    <col min="3" max="3" width="20" customWidth="1"/>
    <col min="5" max="5" width="2.7109375" hidden="1" customWidth="1"/>
    <col min="6" max="6" width="34" bestFit="1" customWidth="1"/>
  </cols>
  <sheetData>
    <row r="2" spans="1:7">
      <c r="A2" s="49" t="s">
        <v>29</v>
      </c>
      <c r="B2" s="49" t="s">
        <v>17</v>
      </c>
      <c r="C2" s="49" t="s">
        <v>20</v>
      </c>
      <c r="D2" s="49" t="s">
        <v>30</v>
      </c>
    </row>
    <row r="3" spans="1:7">
      <c r="A3" t="str">
        <f>B3&amp;"-"&amp;C3</f>
        <v>CONSERVADOR-PAPEL</v>
      </c>
      <c r="B3" t="s">
        <v>31</v>
      </c>
      <c r="C3" s="50" t="s">
        <v>23</v>
      </c>
      <c r="D3" s="2">
        <v>0.3</v>
      </c>
    </row>
    <row r="4" spans="1:7">
      <c r="A4" t="str">
        <f t="shared" ref="A4:A8" si="0">B4&amp;"-"&amp;C4</f>
        <v>CONSERVADOR-TIJOLO</v>
      </c>
      <c r="B4" t="s">
        <v>31</v>
      </c>
      <c r="C4" s="50" t="s">
        <v>24</v>
      </c>
      <c r="D4" s="2">
        <v>0.5</v>
      </c>
      <c r="F4" s="52" t="s">
        <v>32</v>
      </c>
      <c r="G4" s="53">
        <f>VLOOKUP(F4,A3:D20,4,FALSE)</f>
        <v>0.3</v>
      </c>
    </row>
    <row r="5" spans="1:7">
      <c r="A5" t="str">
        <f t="shared" si="0"/>
        <v>CONSERVADOR-HÍBRIDOS</v>
      </c>
      <c r="B5" t="s">
        <v>31</v>
      </c>
      <c r="C5" s="50" t="s">
        <v>25</v>
      </c>
      <c r="D5" s="2">
        <v>0.1</v>
      </c>
    </row>
    <row r="6" spans="1:7">
      <c r="A6" t="str">
        <f t="shared" si="0"/>
        <v>CONSERVADOR-FOFs</v>
      </c>
      <c r="B6" t="s">
        <v>31</v>
      </c>
      <c r="C6" s="50" t="s">
        <v>26</v>
      </c>
      <c r="D6" s="2">
        <v>0.1</v>
      </c>
    </row>
    <row r="7" spans="1:7">
      <c r="A7" t="str">
        <f t="shared" si="0"/>
        <v>CONSERVADOR-DESENVOLVIMENTO</v>
      </c>
      <c r="B7" t="s">
        <v>31</v>
      </c>
      <c r="C7" s="50" t="s">
        <v>27</v>
      </c>
      <c r="D7" s="2">
        <v>0</v>
      </c>
    </row>
    <row r="8" spans="1:7">
      <c r="A8" s="47" t="str">
        <f t="shared" si="0"/>
        <v>CONSERVADOR-HOTELARIAS</v>
      </c>
      <c r="B8" s="47" t="s">
        <v>31</v>
      </c>
      <c r="C8" s="51" t="s">
        <v>28</v>
      </c>
      <c r="D8" s="48">
        <v>0</v>
      </c>
    </row>
    <row r="9" spans="1:7">
      <c r="A9" t="str">
        <f>B9&amp;"-"&amp;C9</f>
        <v>MODERADO-PAPEL</v>
      </c>
      <c r="B9" t="s">
        <v>18</v>
      </c>
      <c r="C9" s="50" t="s">
        <v>23</v>
      </c>
      <c r="D9" s="2">
        <v>0.32</v>
      </c>
    </row>
    <row r="10" spans="1:7">
      <c r="A10" t="str">
        <f t="shared" ref="A10:A20" si="1">B10&amp;"-"&amp;C10</f>
        <v>MODERADO-TIJOLO</v>
      </c>
      <c r="B10" t="s">
        <v>18</v>
      </c>
      <c r="C10" s="50" t="s">
        <v>24</v>
      </c>
      <c r="D10" s="2">
        <v>0.4</v>
      </c>
    </row>
    <row r="11" spans="1:7">
      <c r="A11" t="str">
        <f t="shared" si="1"/>
        <v>MODERADO-HÍBRIDOS</v>
      </c>
      <c r="B11" t="s">
        <v>18</v>
      </c>
      <c r="C11" s="50" t="s">
        <v>25</v>
      </c>
      <c r="D11" s="2">
        <v>0.08</v>
      </c>
    </row>
    <row r="12" spans="1:7">
      <c r="A12" t="str">
        <f t="shared" si="1"/>
        <v>MODERADO-FOFs</v>
      </c>
      <c r="B12" t="s">
        <v>18</v>
      </c>
      <c r="C12" s="50" t="s">
        <v>26</v>
      </c>
      <c r="D12" s="2">
        <v>0.1</v>
      </c>
    </row>
    <row r="13" spans="1:7">
      <c r="A13" t="str">
        <f t="shared" si="1"/>
        <v>MODERADO-DESENVOLVIMENTO</v>
      </c>
      <c r="B13" t="s">
        <v>18</v>
      </c>
      <c r="C13" s="50" t="s">
        <v>27</v>
      </c>
      <c r="D13" s="2">
        <v>0.05</v>
      </c>
    </row>
    <row r="14" spans="1:7">
      <c r="A14" s="47" t="str">
        <f t="shared" si="1"/>
        <v>MODERADO-HOTELARIAS</v>
      </c>
      <c r="B14" s="47" t="s">
        <v>18</v>
      </c>
      <c r="C14" s="51" t="s">
        <v>28</v>
      </c>
      <c r="D14" s="48">
        <v>0.05</v>
      </c>
    </row>
    <row r="15" spans="1:7">
      <c r="A15" t="str">
        <f t="shared" si="1"/>
        <v>AGRESSIVO-PAPEL</v>
      </c>
      <c r="B15" t="s">
        <v>33</v>
      </c>
      <c r="C15" s="50" t="s">
        <v>23</v>
      </c>
      <c r="D15" s="2">
        <v>0.5</v>
      </c>
    </row>
    <row r="16" spans="1:7">
      <c r="A16" t="str">
        <f t="shared" si="1"/>
        <v>AGRESSIVO-TIJOLO</v>
      </c>
      <c r="B16" t="s">
        <v>33</v>
      </c>
      <c r="C16" s="50" t="s">
        <v>24</v>
      </c>
      <c r="D16" s="2">
        <v>0.1</v>
      </c>
    </row>
    <row r="17" spans="1:4">
      <c r="A17" t="str">
        <f t="shared" si="1"/>
        <v>AGRESSIVO-HÍBRIDOS</v>
      </c>
      <c r="B17" t="s">
        <v>33</v>
      </c>
      <c r="C17" s="50" t="s">
        <v>25</v>
      </c>
      <c r="D17" s="2">
        <v>0.05</v>
      </c>
    </row>
    <row r="18" spans="1:4">
      <c r="A18" t="str">
        <f t="shared" si="1"/>
        <v>AGRESSIVO-FOFs</v>
      </c>
      <c r="B18" t="s">
        <v>33</v>
      </c>
      <c r="C18" s="50" t="s">
        <v>26</v>
      </c>
      <c r="D18" s="2">
        <v>0.05</v>
      </c>
    </row>
    <row r="19" spans="1:4">
      <c r="A19" t="str">
        <f t="shared" si="1"/>
        <v>AGRESSIVO-DESENVOLVIMENTO</v>
      </c>
      <c r="B19" t="s">
        <v>33</v>
      </c>
      <c r="C19" s="50" t="s">
        <v>27</v>
      </c>
      <c r="D19" s="2">
        <v>0.2</v>
      </c>
    </row>
    <row r="20" spans="1:4">
      <c r="A20" s="47" t="str">
        <f t="shared" si="1"/>
        <v>AGRESSIVO-HOTELARIAS</v>
      </c>
      <c r="B20" s="47" t="s">
        <v>33</v>
      </c>
      <c r="C20" s="51" t="s">
        <v>28</v>
      </c>
      <c r="D20" s="48">
        <v>0.1</v>
      </c>
    </row>
  </sheetData>
  <dataValidations count="1">
    <dataValidation type="list" allowBlank="1" showInputMessage="1" showErrorMessage="1" sqref="F4" xr:uid="{EA81073B-51E4-4A2B-B30A-751155E67AF4}">
      <formula1>($A$3:$A$20)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2025-05-20T21:58:40Z</dcterms:created>
  <dcterms:modified xsi:type="dcterms:W3CDTF">2025-05-22T00:02:50Z</dcterms:modified>
  <cp:category/>
  <cp:contentStatus/>
</cp:coreProperties>
</file>