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40C HW, 60% CWF"/>
    <sheet r:id="rId2" sheetId="2" name="42.5C HW, 60% CWF"/>
    <sheet r:id="rId3" sheetId="3" name="45C HW, 60% CWF"/>
    <sheet r:id="rId4" sheetId="4" name="47.5C HW, 60% CWF"/>
    <sheet r:id="rId5" sheetId="5" name="50C HW, 60% CWF"/>
    <sheet r:id="rId6" sheetId="6" name="52.5C HW, 60% CWF"/>
    <sheet r:id="rId7" sheetId="7" name="55C HW, 60% CWF"/>
    <sheet r:id="rId8" sheetId="8" name="57.5C HW, 60% CWF"/>
    <sheet r:id="rId9" sheetId="9" name="60C HW, 60% CWF"/>
    <sheet r:id="rId10" sheetId="10" name="62.5C HW, 60% CWF"/>
    <sheet r:id="rId11" sheetId="11" name="65C HW, 60% CWF"/>
    <sheet r:id="rId12" sheetId="12" name="10% CWF, 65C HW"/>
    <sheet r:id="rId13" sheetId="13" name="20% CWF, 65C HW"/>
    <sheet r:id="rId14" sheetId="14" name="30% CWF, 65C HW"/>
    <sheet r:id="rId15" sheetId="15" name="40% CWF, 65C HW"/>
    <sheet r:id="rId16" sheetId="16" name="50% CWF, 65C HW"/>
    <sheet r:id="rId17" sheetId="17" name="60% CWF, 65C HW"/>
    <sheet r:id="rId18" sheetId="18" name="70% CWF, 65C HW"/>
    <sheet r:id="rId19" sheetId="19" name="80% CWF, 65C HW"/>
    <sheet r:id="rId20" sheetId="20" name="90% CWF, 65C HW"/>
    <sheet r:id="rId21" sheetId="21" name="Run 21"/>
    <sheet r:id="rId22" sheetId="22" name="Run 23"/>
  </sheets>
  <calcPr fullCalcOnLoad="1"/>
</workbook>
</file>

<file path=xl/sharedStrings.xml><?xml version="1.0" encoding="utf-8"?>
<sst xmlns="http://schemas.openxmlformats.org/spreadsheetml/2006/main" count="836" uniqueCount="38">
  <si>
    <t>Hints 
used</t>
  </si>
  <si>
    <t xml:space="preserve">Sample 
Number 
</t>
  </si>
  <si>
    <t>Temp 
T1 
[°C]</t>
  </si>
  <si>
    <t>Temp 
T2 
[°C]</t>
  </si>
  <si>
    <t>Temp 
T3 
[°C]</t>
  </si>
  <si>
    <t>Temp 
T4 
[°C]</t>
  </si>
  <si>
    <t>Temp 
T5 
[°C]</t>
  </si>
  <si>
    <t>Temp 
T6 
[°C]</t>
  </si>
  <si>
    <t>Temp 
T7 
[°C]</t>
  </si>
  <si>
    <t>Temp 
T8 
[°C]</t>
  </si>
  <si>
    <t>Temp 
T9 
[°C]</t>
  </si>
  <si>
    <t>Temp 
T10 
[°C]</t>
  </si>
  <si>
    <t>Hot Water 
Pump 
Setting 
[%]</t>
  </si>
  <si>
    <t>Hot Water 
Flowrate 
Fhot 
[l/min]</t>
  </si>
  <si>
    <t>Cold Water 
Valve 
Setting 
[%]</t>
  </si>
  <si>
    <t>Cold Water 
Flowrate 
Fcold 
[l/min]</t>
  </si>
  <si>
    <t xml:space="preserve">Flow 
Orientation 
</t>
  </si>
  <si>
    <t>Notes</t>
  </si>
  <si>
    <t>Specific Heat 
Hot Fluid 
Cph 
[kJ/kg K]</t>
  </si>
  <si>
    <t>Specific Heat 
Cold Fluid 
Cpc 
[kJ/kg K]</t>
  </si>
  <si>
    <t>Hot fluid 
Average 
Temperature 
[°C]</t>
  </si>
  <si>
    <t>Density 
Hot Fluid 
[kg/m³]</t>
  </si>
  <si>
    <t>Cold fluid 
Average 
Temperature 
[°C]</t>
  </si>
  <si>
    <t>Density 
Cold Fluid 
[kg/m³]</t>
  </si>
  <si>
    <t>Thot 
[°C]</t>
  </si>
  <si>
    <t>Tcold 
[°C]</t>
  </si>
  <si>
    <t>Hot Mass 
Flow Rate 
qmh 
[kg/s]</t>
  </si>
  <si>
    <t>Cold Mass 
Flow Rate 
qmc 
[kg/s]</t>
  </si>
  <si>
    <t>Heat Power 
emitted 
Qe 
[W]</t>
  </si>
  <si>
    <t>Heat Power 
absorbed 
Qa 
[W]</t>
  </si>
  <si>
    <t>Heat Power 
lost 
Qf 
[W]</t>
  </si>
  <si>
    <t>Overall 
Efficiency 
[%]</t>
  </si>
  <si>
    <t>Temp 
Efficiency 
of hot fluid 
[%]</t>
  </si>
  <si>
    <t>Temp 
Efficiency 
of cold fluid 
[%]</t>
  </si>
  <si>
    <t>Mean 
Temp 
Efficiency 
[%]</t>
  </si>
  <si>
    <t xml:space="preserve">LMTD 
</t>
  </si>
  <si>
    <t>Overall 
Heat Transfer 
Coefficient 
U</t>
  </si>
  <si>
    <t>Questions 
Score 
[%]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</si>
</sst>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"/>
    <numFmt numFmtId="165" formatCode="#,##0.000"/>
    <numFmt numFmtId="166" formatCode="#,##0%"/>
  </numFmts>
  <fonts count="4" x14ac:knownFonts="1">
    <font>
      <sz val="11"/>
      <color theme="1"/>
      <name val="Calibri"/>
      <family val="2"/>
      <scheme val="minor"/>
    </font>
    <font>
      <b/>
      <sz val="11"/>
      <color rgb="FF0066cc"/>
      <name val="Calibri"/>
      <family val="2"/>
    </font>
    <font>
      <sz val="11"/>
      <color rgb="FF000000"/>
      <name val="Calibri"/>
      <family val="2"/>
    </font>
    <font>
      <sz val="11"/>
      <color rgb="FF0066cc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2" applyFill="1" applyAlignment="1">
      <alignment horizontal="center" wrapText="1"/>
    </xf>
    <xf xfId="0" numFmtId="0" borderId="1" applyBorder="1" fontId="1" applyFont="1" fillId="2" applyFill="1" applyAlignment="1">
      <alignment horizontal="center" wrapText="1"/>
    </xf>
    <xf xfId="0" numFmtId="3" applyNumberFormat="1" borderId="2" applyBorder="1" fontId="2" applyFont="1" fillId="0" applyAlignment="1">
      <alignment horizontal="right"/>
    </xf>
    <xf xfId="0" numFmtId="1" applyNumberFormat="1" borderId="1" applyBorder="1" fontId="3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165" applyNumberFormat="1" borderId="1" applyBorder="1" fontId="3" applyFont="1" fillId="0" applyAlignment="1">
      <alignment horizontal="center"/>
    </xf>
    <xf xfId="0" numFmtId="4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166" applyNumberFormat="1" borderId="1" applyBorder="1" fontId="3" applyFont="1" fillId="0" applyAlignment="1">
      <alignment horizontal="center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1" applyNumberFormat="1" borderId="1" applyBorder="1" fontId="1" applyFont="1" fillId="2" applyFill="1" applyAlignment="1">
      <alignment horizontal="center" wrapText="1"/>
    </xf>
    <xf xfId="0" numFmtId="164" applyNumberFormat="1" borderId="1" applyBorder="1" fontId="1" applyFont="1" fillId="2" applyFill="1" applyAlignment="1">
      <alignment horizontal="center" wrapText="1"/>
    </xf>
    <xf xfId="0" numFmtId="165" applyNumberFormat="1" borderId="1" applyBorder="1" fontId="1" applyFont="1" fillId="2" applyFill="1" applyAlignment="1">
      <alignment horizontal="center" wrapText="1"/>
    </xf>
    <xf xfId="0" numFmtId="4" applyNumberFormat="1" borderId="1" applyBorder="1" fontId="1" applyFont="1" fillId="2" applyFill="1" applyAlignment="1">
      <alignment horizontal="center" wrapText="1"/>
    </xf>
    <xf xfId="0" numFmtId="0" borderId="1" applyBorder="1" fontId="3" applyFont="1" fillId="0" applyAlignment="1">
      <alignment horizontal="center"/>
    </xf>
    <xf xfId="0" numFmtId="1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65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sharedStrings.xml" Type="http://schemas.openxmlformats.org/officeDocument/2006/relationships/sharedStrings" Id="rId23"/><Relationship Target="styles.xml" Type="http://schemas.openxmlformats.org/officeDocument/2006/relationships/styles" Id="rId24"/><Relationship Target="theme/theme1.xml" Type="http://schemas.openxmlformats.org/officeDocument/2006/relationships/theme" Id="rId2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7"/>
  <sheetViews>
    <sheetView workbookViewId="0" tabSelected="1"/>
  </sheetViews>
  <sheetFormatPr defaultRowHeight="15" x14ac:dyDescent="0.25"/>
  <cols>
    <col min="1" max="1" style="13" width="13.576428571428572" customWidth="1" bestFit="1" hidden="1"/>
    <col min="2" max="2" style="22" width="11.719285714285713" customWidth="1" bestFit="1"/>
    <col min="3" max="3" style="23" width="8.719285714285713" customWidth="1" bestFit="1"/>
    <col min="4" max="4" style="23" width="8.719285714285713" customWidth="1" bestFit="1"/>
    <col min="5" max="5" style="23" width="8.719285714285713" customWidth="1" bestFit="1"/>
    <col min="6" max="6" style="23" width="8.719285714285713" customWidth="1" bestFit="1"/>
    <col min="7" max="7" style="23" width="13.576428571428572" customWidth="1" bestFit="1" hidden="1"/>
    <col min="8" max="8" style="23" width="13.576428571428572" customWidth="1" bestFit="1" hidden="1"/>
    <col min="9" max="9" style="23" width="13.576428571428572" customWidth="1" bestFit="1" hidden="1"/>
    <col min="10" max="10" style="23" width="13.576428571428572" customWidth="1" bestFit="1" hidden="1"/>
    <col min="11" max="11" style="23" width="13.576428571428572" customWidth="1" bestFit="1" hidden="1"/>
    <col min="12" max="12" style="23" width="13.576428571428572" customWidth="1" bestFit="1" hidden="1"/>
    <col min="13" max="13" style="24" width="11.719285714285713" customWidth="1" bestFit="1"/>
    <col min="14" max="14" style="23" width="11.719285714285713" customWidth="1" bestFit="1"/>
    <col min="15" max="15" style="22" width="11.719285714285713" customWidth="1" bestFit="1"/>
    <col min="16" max="16" style="25" width="11.719285714285713" customWidth="1" bestFit="1"/>
    <col min="17" max="17" style="23" width="13.576428571428572" customWidth="1" bestFit="1" hidden="1"/>
    <col min="18" max="18" style="14" width="11.719285714285713" customWidth="1" bestFit="1"/>
    <col min="19" max="19" style="15" width="33.005" customWidth="1" bestFit="1"/>
    <col min="20" max="20" style="14" width="13.147857142857141" customWidth="1" bestFit="1"/>
    <col min="21" max="21" style="14" width="13.147857142857141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1.719285714285713" customWidth="1" bestFit="1"/>
    <col min="27" max="27" style="14" width="11.719285714285713" customWidth="1" bestFit="1"/>
    <col min="28" max="28" style="14" width="11.719285714285713" customWidth="1" bestFit="1"/>
    <col min="29" max="29" style="14" width="11.719285714285713" customWidth="1" bestFit="1"/>
    <col min="30" max="30" style="14" width="11.719285714285713" customWidth="1" bestFit="1"/>
    <col min="31" max="31" style="14" width="11.719285714285713" customWidth="1" bestFit="1"/>
    <col min="32" max="32" style="14" width="11.719285714285713" customWidth="1" bestFit="1"/>
    <col min="33" max="33" style="14" width="11.719285714285713" customWidth="1" bestFit="1"/>
    <col min="34" max="34" style="14" width="11.719285714285713" customWidth="1" bestFit="1"/>
    <col min="35" max="35" style="14" width="11.719285714285713" customWidth="1" bestFit="1"/>
    <col min="36" max="36" style="14" width="11.719285714285713" customWidth="1" bestFit="1"/>
    <col min="37" max="37" style="16" width="13.576428571428572" customWidth="1" bestFit="1" hidden="1"/>
    <col min="38" max="38" style="14" width="13.147857142857141" customWidth="1" bestFit="1"/>
    <col min="39" max="39" style="14" width="14.147857142857141" customWidth="1" bestFit="1"/>
    <col min="40" max="40" style="14" width="11.719285714285713" customWidth="1" bestFit="1"/>
  </cols>
  <sheetData>
    <row x14ac:dyDescent="0.25" r="1" customHeight="1" ht="75" customFormat="1" s="1">
      <c r="A1" s="2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9" t="s">
        <v>12</v>
      </c>
      <c r="N1" s="18" t="s">
        <v>13</v>
      </c>
      <c r="O1" s="17" t="s">
        <v>14</v>
      </c>
      <c r="P1" s="20" t="s">
        <v>15</v>
      </c>
      <c r="Q1" s="18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/>
      <c r="AL1" s="3" t="s">
        <v>35</v>
      </c>
      <c r="AM1" s="3" t="s">
        <v>36</v>
      </c>
      <c r="AN1" s="3" t="s">
        <v>37</v>
      </c>
    </row>
    <row x14ac:dyDescent="0.25" r="2" customHeight="1" ht="19.5">
      <c r="A2" s="11">
        <v>1</v>
      </c>
      <c r="B2" s="5">
        <v>1</v>
      </c>
      <c r="C2" s="6">
        <v>37.2763671875</v>
      </c>
      <c r="D2" s="6">
        <v>39.906494140625</v>
      </c>
      <c r="E2" s="6">
        <v>21.203369140625</v>
      </c>
      <c r="F2" s="6">
        <v>23.151611328125</v>
      </c>
      <c r="G2" s="6">
        <v>132.967529296875</v>
      </c>
      <c r="H2" s="6">
        <v>132.967529296875</v>
      </c>
      <c r="I2" s="6">
        <v>132.967529296875</v>
      </c>
      <c r="J2" s="6">
        <v>132.967529296875</v>
      </c>
      <c r="K2" s="6">
        <v>132.967529296875</v>
      </c>
      <c r="L2" s="6">
        <v>132.967529296875</v>
      </c>
      <c r="M2" s="7">
        <v>30</v>
      </c>
      <c r="N2" s="6">
        <v>2.03857421875</v>
      </c>
      <c r="O2" s="5">
        <v>60</v>
      </c>
      <c r="P2" s="8">
        <v>3.79638671875</v>
      </c>
      <c r="Q2" s="6">
        <v>0</v>
      </c>
      <c r="R2" s="10">
        <f>IF(ISNUMBER(Q2),IF(Q2=1,"Countercurrent","Cocurrent"),"")</f>
      </c>
      <c r="S2" s="21"/>
      <c r="T2" s="7">
        <f>IF(ISNUMBER(C2),1.15290498E-12*(V2^6)-3.5879038802E-10*(V2^5)+4.710833256816E-08*(V2^4)-3.38194190874219E-06*(V2^3)+0.000148978977392744*(V2^2)-0.00373903643230733*(V2)+4.21734712411944,"")</f>
      </c>
      <c r="U2" s="7">
        <f>IF(ISNUMBER(D2),1.15290498E-12*(X2^6)-3.5879038802E-10*(X2^5)+4.710833256816E-08*(X2^4)-3.38194190874219E-06*(X2^3)+0.000148978977392744*(X2^2)-0.00373903643230733*(X2)+4.21734712411944,"")</f>
      </c>
      <c r="V2" s="8">
        <f>IF(ISNUMBER(C2),AVERAGE(C2,D2),"")</f>
      </c>
      <c r="W2" s="6">
        <f>IF(ISNUMBER(F2),-0.0000002301*(V2^4)+0.0000569866*(V2^3)-0.0082923226*(V2^2)+0.0654036947*V2+999.8017570756,"")</f>
      </c>
      <c r="X2" s="8">
        <f>IF(ISNUMBER(E2),AVERAGE(E2,F2),"")</f>
      </c>
      <c r="Y2" s="6">
        <f>IF(ISNUMBER(F2),-0.0000002301*(X2^4)+0.0000569866*(X2^3)-0.0082923226*(X2^2)+0.0654036947*X2+999.8017570756,"")</f>
      </c>
      <c r="Z2" s="6">
        <f>IF(ISNUMBER(C2),IF(R2="Countercurrent",C2-D2,D2-C2),"")</f>
      </c>
      <c r="AA2" s="6">
        <f>IF(ISNUMBER(E2),F2-E2,"")</f>
      </c>
      <c r="AB2" s="7">
        <f>IF(ISNUMBER(N2),N2*W2/(1000*60),"")</f>
      </c>
      <c r="AC2" s="7">
        <f>IF(ISNUMBER(P2),P2*Y2/(1000*60),"")</f>
      </c>
      <c r="AD2" s="6">
        <f>IF(SUM($A$1:$A$1000)=0,IF(ROW($A2)=6,"Hidden",""),IF(ISNUMBER(AB2),AB2*T2*ABS(Z2)*1000,""))</f>
      </c>
      <c r="AE2" s="6">
        <f>IF(SUM($A$1:$A$1000)=0,IF(ROW($A2)=6,"Hidden",""),IF(ISNUMBER(AC2),AC2*U2*AA2*1000,""))</f>
      </c>
      <c r="AF2" s="6">
        <f>IF(SUM($A$1:$A$1000)=0,IF(ROW($A2)=6,"Hidden",""),IF(ISNUMBER(AD2),AD2-AE2,""))</f>
      </c>
      <c r="AG2" s="6">
        <f>IF(SUM($A$1:$A$1000)=0,IF(ROW($A2)=6,"Hidden",""),IF(ISNUMBER(AD2),IF(AD2=0,0,AE2*100/AD2),""))</f>
      </c>
      <c r="AH2" s="6">
        <f>IF(SUM($A$1:$A$1000)=0,IF(ROW($A2)=6,"Hidden",""),IF(ISNUMBER(C2),IF(R2="cocurrent",IF((D2=E2),0,(D2-C2)*100/(D2-E2)),IF((C2=E2),0,(C2-D2)*100/(C2-E2))),""))</f>
      </c>
      <c r="AI2" s="6">
        <f>IF(SUM($A$1:$A$1000)=0,IF(ROW($A2)=6,"Hidden",""),IF(ISNUMBER(C2),IF(R2="cocurrent",IF(C2=E2,0,(F2-E2)*100/(D2-E2)),IF(C2=E2,0,(F2-E2)*100/(C2-E2))),""))</f>
      </c>
      <c r="AJ2" s="6">
        <f>IF(SUM($A$1:$A$1000)=0,IF(ROW($A2)=6,"Hidden",""),IF(ISNUMBER(AH2),(AH2+AI2)/2,""))</f>
      </c>
      <c r="AK2" s="8">
        <f>IF(C2=F2,0,(D2-E2)/(C2-F2))</f>
      </c>
      <c r="AL2" s="8">
        <f>IF(ISNUMBER(F2),IF(OR(AK2&lt;=0,AK2=1),0,((D2-E2)-(C2-F2))/LN(AK2)),"")</f>
      </c>
      <c r="AM2" s="8">
        <f>IF(ISNUMBER(AL2),IF(AL2=0,0,(AB2*T2*Z2*1000)/(PI()*0.006*1.008*AL2)),"")</f>
      </c>
      <c r="AN2" s="12">
        <f>IF(ISNUMBER(A2),IF(ROW(A2)=2,1-(A2/13),""),"")</f>
      </c>
    </row>
    <row x14ac:dyDescent="0.25" r="3" customHeight="1" ht="19.5">
      <c r="A3" s="11">
        <v>1</v>
      </c>
      <c r="B3" s="5">
        <v>2</v>
      </c>
      <c r="C3" s="6">
        <v>37.178955078125</v>
      </c>
      <c r="D3" s="6">
        <v>40.00390625</v>
      </c>
      <c r="E3" s="6">
        <v>21.203369140625</v>
      </c>
      <c r="F3" s="6">
        <v>23.119140625</v>
      </c>
      <c r="G3" s="6">
        <v>132.967529296875</v>
      </c>
      <c r="H3" s="6">
        <v>132.967529296875</v>
      </c>
      <c r="I3" s="6">
        <v>132.967529296875</v>
      </c>
      <c r="J3" s="6">
        <v>132.967529296875</v>
      </c>
      <c r="K3" s="6">
        <v>132.967529296875</v>
      </c>
      <c r="L3" s="6">
        <v>132.967529296875</v>
      </c>
      <c r="M3" s="7">
        <v>29</v>
      </c>
      <c r="N3" s="6">
        <v>2.05078125</v>
      </c>
      <c r="O3" s="5">
        <v>60</v>
      </c>
      <c r="P3" s="8">
        <v>3.60107421875</v>
      </c>
      <c r="Q3" s="6">
        <v>0</v>
      </c>
      <c r="R3" s="10">
        <f>IF(ISNUMBER(Q3),IF(Q3=1,"Countercurrent","Cocurrent"),"")</f>
      </c>
      <c r="S3" s="21"/>
      <c r="T3" s="7">
        <f>IF(ISNUMBER(C3),1.15290498E-12*(V3^6)-3.5879038802E-10*(V3^5)+4.710833256816E-08*(V3^4)-3.38194190874219E-06*(V3^3)+0.000148978977392744*(V3^2)-0.00373903643230733*(V3)+4.21734712411944,"")</f>
      </c>
      <c r="U3" s="7">
        <f>IF(ISNUMBER(D3),1.15290498E-12*(X3^6)-3.5879038802E-10*(X3^5)+4.710833256816E-08*(X3^4)-3.38194190874219E-06*(X3^3)+0.000148978977392744*(X3^2)-0.00373903643230733*(X3)+4.21734712411944,"")</f>
      </c>
      <c r="V3" s="8">
        <f>IF(ISNUMBER(C3),AVERAGE(C3,D3),"")</f>
      </c>
      <c r="W3" s="6">
        <f>IF(ISNUMBER(F3),-0.0000002301*(V3^4)+0.0000569866*(V3^3)-0.0082923226*(V3^2)+0.0654036947*V3+999.8017570756,"")</f>
      </c>
      <c r="X3" s="8">
        <f>IF(ISNUMBER(E3),AVERAGE(E3,F3),"")</f>
      </c>
      <c r="Y3" s="6">
        <f>IF(ISNUMBER(F3),-0.0000002301*(X3^4)+0.0000569866*(X3^3)-0.0082923226*(X3^2)+0.0654036947*X3+999.8017570756,"")</f>
      </c>
      <c r="Z3" s="6">
        <f>IF(ISNUMBER(C3),IF(R3="Countercurrent",C3-D3,D3-C3),"")</f>
      </c>
      <c r="AA3" s="6">
        <f>IF(ISNUMBER(E3),F3-E3,"")</f>
      </c>
      <c r="AB3" s="7">
        <f>IF(ISNUMBER(N3),N3*W3/(1000*60),"")</f>
      </c>
      <c r="AC3" s="7">
        <f>IF(ISNUMBER(P3),P3*Y3/(1000*60),"")</f>
      </c>
      <c r="AD3" s="6">
        <f>IF(SUM($A$1:$A$1000)=0,IF(ROW($A3)=6,"Hidden",""),IF(ISNUMBER(AB3),AB3*T3*ABS(Z3)*1000,""))</f>
      </c>
      <c r="AE3" s="6">
        <f>IF(SUM($A$1:$A$1000)=0,IF(ROW($A3)=6,"Hidden",""),IF(ISNUMBER(AC3),AC3*U3*AA3*1000,""))</f>
      </c>
      <c r="AF3" s="6">
        <f>IF(SUM($A$1:$A$1000)=0,IF(ROW($A3)=6,"Hidden",""),IF(ISNUMBER(AD3),AD3-AE3,""))</f>
      </c>
      <c r="AG3" s="6">
        <f>IF(SUM($A$1:$A$1000)=0,IF(ROW($A3)=6,"Hidden",""),IF(ISNUMBER(AD3),IF(AD3=0,0,AE3*100/AD3),""))</f>
      </c>
      <c r="AH3" s="6">
        <f>IF(SUM($A$1:$A$1000)=0,IF(ROW($A3)=6,"Hidden",""),IF(ISNUMBER(C3),IF(R3="cocurrent",IF((D3=E3),0,(D3-C3)*100/(D3-E3)),IF((C3=E3),0,(C3-D3)*100/(C3-E3))),""))</f>
      </c>
      <c r="AI3" s="6">
        <f>IF(SUM($A$1:$A$1000)=0,IF(ROW($A3)=6,"Hidden",""),IF(ISNUMBER(C3),IF(R3="cocurrent",IF(C3=E3,0,(F3-E3)*100/(D3-E3)),IF(C3=E3,0,(F3-E3)*100/(C3-E3))),""))</f>
      </c>
      <c r="AJ3" s="6">
        <f>IF(SUM($A$1:$A$1000)=0,IF(ROW($A3)=6,"Hidden",""),IF(ISNUMBER(AH3),(AH3+AI3)/2,""))</f>
      </c>
      <c r="AK3" s="8">
        <f>IF(C3=F3,0,(D3-E3)/(C3-F3))</f>
      </c>
      <c r="AL3" s="8">
        <f>IF(ISNUMBER(F3),IF(OR(AK3&lt;=0,AK3=1),0,((D3-E3)-(C3-F3))/LN(AK3)),"")</f>
      </c>
      <c r="AM3" s="8">
        <f>IF(ISNUMBER(AL3),IF(AL3=0,0,(AB3*T3*Z3*1000)/(PI()*0.006*1.008*AL3)),"")</f>
      </c>
      <c r="AN3" s="12">
        <f>IF(ISNUMBER(A3),IF(ROW(A3)=2,1-(A3/13),""),"")</f>
      </c>
    </row>
    <row x14ac:dyDescent="0.25" r="4" customHeight="1" ht="19.5">
      <c r="A4" s="11">
        <v>1</v>
      </c>
      <c r="B4" s="5">
        <v>3</v>
      </c>
      <c r="C4" s="6">
        <v>37.114013671875</v>
      </c>
      <c r="D4" s="6">
        <v>39.841552734375</v>
      </c>
      <c r="E4" s="6">
        <v>21.203369140625</v>
      </c>
      <c r="F4" s="6">
        <v>23.119140625</v>
      </c>
      <c r="G4" s="6">
        <v>132.967529296875</v>
      </c>
      <c r="H4" s="6">
        <v>132.967529296875</v>
      </c>
      <c r="I4" s="6">
        <v>132.967529296875</v>
      </c>
      <c r="J4" s="6">
        <v>132.967529296875</v>
      </c>
      <c r="K4" s="6">
        <v>132.967529296875</v>
      </c>
      <c r="L4" s="6">
        <v>132.967529296875</v>
      </c>
      <c r="M4" s="7">
        <v>30</v>
      </c>
      <c r="N4" s="6">
        <v>2.01416015625</v>
      </c>
      <c r="O4" s="5">
        <v>60</v>
      </c>
      <c r="P4" s="8">
        <v>3.62548828125</v>
      </c>
      <c r="Q4" s="6">
        <v>0</v>
      </c>
      <c r="R4" s="10">
        <f>IF(ISNUMBER(Q4),IF(Q4=1,"Countercurrent","Cocurrent"),"")</f>
      </c>
      <c r="S4" s="21"/>
      <c r="T4" s="7">
        <f>IF(ISNUMBER(C4),1.15290498E-12*(V4^6)-3.5879038802E-10*(V4^5)+4.710833256816E-08*(V4^4)-3.38194190874219E-06*(V4^3)+0.000148978977392744*(V4^2)-0.00373903643230733*(V4)+4.21734712411944,"")</f>
      </c>
      <c r="U4" s="7">
        <f>IF(ISNUMBER(D4),1.15290498E-12*(X4^6)-3.5879038802E-10*(X4^5)+4.710833256816E-08*(X4^4)-3.38194190874219E-06*(X4^3)+0.000148978977392744*(X4^2)-0.00373903643230733*(X4)+4.21734712411944,"")</f>
      </c>
      <c r="V4" s="8">
        <f>IF(ISNUMBER(C4),AVERAGE(C4,D4),"")</f>
      </c>
      <c r="W4" s="6">
        <f>IF(ISNUMBER(F4),-0.0000002301*(V4^4)+0.0000569866*(V4^3)-0.0082923226*(V4^2)+0.0654036947*V4+999.8017570756,"")</f>
      </c>
      <c r="X4" s="8">
        <f>IF(ISNUMBER(E4),AVERAGE(E4,F4),"")</f>
      </c>
      <c r="Y4" s="6">
        <f>IF(ISNUMBER(F4),-0.0000002301*(X4^4)+0.0000569866*(X4^3)-0.0082923226*(X4^2)+0.0654036947*X4+999.8017570756,"")</f>
      </c>
      <c r="Z4" s="6">
        <f>IF(ISNUMBER(C4),IF(R4="Countercurrent",C4-D4,D4-C4),"")</f>
      </c>
      <c r="AA4" s="6">
        <f>IF(ISNUMBER(E4),F4-E4,"")</f>
      </c>
      <c r="AB4" s="7">
        <f>IF(ISNUMBER(N4),N4*W4/(1000*60),"")</f>
      </c>
      <c r="AC4" s="7">
        <f>IF(ISNUMBER(P4),P4*Y4/(1000*60),"")</f>
      </c>
      <c r="AD4" s="6">
        <f>IF(SUM($A$1:$A$1000)=0,IF(ROW($A4)=6,"Hidden",""),IF(ISNUMBER(AB4),AB4*T4*ABS(Z4)*1000,""))</f>
      </c>
      <c r="AE4" s="6">
        <f>IF(SUM($A$1:$A$1000)=0,IF(ROW($A4)=6,"Hidden",""),IF(ISNUMBER(AC4),AC4*U4*AA4*1000,""))</f>
      </c>
      <c r="AF4" s="6">
        <f>IF(SUM($A$1:$A$1000)=0,IF(ROW($A4)=6,"Hidden",""),IF(ISNUMBER(AD4),AD4-AE4,""))</f>
      </c>
      <c r="AG4" s="6">
        <f>IF(SUM($A$1:$A$1000)=0,IF(ROW($A4)=6,"Hidden",""),IF(ISNUMBER(AD4),IF(AD4=0,0,AE4*100/AD4),""))</f>
      </c>
      <c r="AH4" s="6">
        <f>IF(SUM($A$1:$A$1000)=0,IF(ROW($A4)=6,"Hidden",""),IF(ISNUMBER(C4),IF(R4="cocurrent",IF((D4=E4),0,(D4-C4)*100/(D4-E4)),IF((C4=E4),0,(C4-D4)*100/(C4-E4))),""))</f>
      </c>
      <c r="AI4" s="6">
        <f>IF(SUM($A$1:$A$1000)=0,IF(ROW($A4)=6,"Hidden",""),IF(ISNUMBER(C4),IF(R4="cocurrent",IF(C4=E4,0,(F4-E4)*100/(D4-E4)),IF(C4=E4,0,(F4-E4)*100/(C4-E4))),""))</f>
      </c>
      <c r="AJ4" s="6">
        <f>IF(SUM($A$1:$A$1000)=0,IF(ROW($A4)=6,"Hidden",""),IF(ISNUMBER(AH4),(AH4+AI4)/2,""))</f>
      </c>
      <c r="AK4" s="8">
        <f>IF(C4=F4,0,(D4-E4)/(C4-F4))</f>
      </c>
      <c r="AL4" s="8">
        <f>IF(ISNUMBER(F4),IF(OR(AK4&lt;=0,AK4=1),0,((D4-E4)-(C4-F4))/LN(AK4)),"")</f>
      </c>
      <c r="AM4" s="8">
        <f>IF(ISNUMBER(AL4),IF(AL4=0,0,(AB4*T4*Z4*1000)/(PI()*0.006*1.008*AL4)),"")</f>
      </c>
      <c r="AN4" s="12">
        <f>IF(ISNUMBER(A4),IF(ROW(A4)=2,1-(A4/13),""),"")</f>
      </c>
    </row>
    <row x14ac:dyDescent="0.25" r="5" customHeight="1" ht="19.5">
      <c r="A5" s="11">
        <v>1</v>
      </c>
      <c r="B5" s="5">
        <v>4</v>
      </c>
      <c r="C5" s="6">
        <v>37.114013671875</v>
      </c>
      <c r="D5" s="6">
        <v>39.971435546875</v>
      </c>
      <c r="E5" s="6">
        <v>21.30078125</v>
      </c>
      <c r="F5" s="6">
        <v>23.151611328125</v>
      </c>
      <c r="G5" s="6">
        <v>132.967529296875</v>
      </c>
      <c r="H5" s="6">
        <v>132.967529296875</v>
      </c>
      <c r="I5" s="6">
        <v>132.967529296875</v>
      </c>
      <c r="J5" s="6">
        <v>132.967529296875</v>
      </c>
      <c r="K5" s="6">
        <v>132.967529296875</v>
      </c>
      <c r="L5" s="6">
        <v>132.967529296875</v>
      </c>
      <c r="M5" s="7">
        <v>30</v>
      </c>
      <c r="N5" s="6">
        <v>2.05078125</v>
      </c>
      <c r="O5" s="5">
        <v>60</v>
      </c>
      <c r="P5" s="8">
        <v>3.4423828125</v>
      </c>
      <c r="Q5" s="6">
        <v>0</v>
      </c>
      <c r="R5" s="10">
        <f>IF(ISNUMBER(Q5),IF(Q5=1,"Countercurrent","Cocurrent"),"")</f>
      </c>
      <c r="S5" s="21"/>
      <c r="T5" s="7">
        <f>IF(ISNUMBER(C5),1.15290498E-12*(V5^6)-3.5879038802E-10*(V5^5)+4.710833256816E-08*(V5^4)-3.38194190874219E-06*(V5^3)+0.000148978977392744*(V5^2)-0.00373903643230733*(V5)+4.21734712411944,"")</f>
      </c>
      <c r="U5" s="7">
        <f>IF(ISNUMBER(D5),1.15290498E-12*(X5^6)-3.5879038802E-10*(X5^5)+4.710833256816E-08*(X5^4)-3.38194190874219E-06*(X5^3)+0.000148978977392744*(X5^2)-0.00373903643230733*(X5)+4.21734712411944,"")</f>
      </c>
      <c r="V5" s="8">
        <f>IF(ISNUMBER(C5),AVERAGE(C5,D5),"")</f>
      </c>
      <c r="W5" s="6">
        <f>IF(ISNUMBER(F5),-0.0000002301*(V5^4)+0.0000569866*(V5^3)-0.0082923226*(V5^2)+0.0654036947*V5+999.8017570756,"")</f>
      </c>
      <c r="X5" s="8">
        <f>IF(ISNUMBER(E5),AVERAGE(E5,F5),"")</f>
      </c>
      <c r="Y5" s="6">
        <f>IF(ISNUMBER(F5),-0.0000002301*(X5^4)+0.0000569866*(X5^3)-0.0082923226*(X5^2)+0.0654036947*X5+999.8017570756,"")</f>
      </c>
      <c r="Z5" s="6">
        <f>IF(ISNUMBER(C5),IF(R5="Countercurrent",C5-D5,D5-C5),"")</f>
      </c>
      <c r="AA5" s="6">
        <f>IF(ISNUMBER(E5),F5-E5,"")</f>
      </c>
      <c r="AB5" s="7">
        <f>IF(ISNUMBER(N5),N5*W5/(1000*60),"")</f>
      </c>
      <c r="AC5" s="7">
        <f>IF(ISNUMBER(P5),P5*Y5/(1000*60),"")</f>
      </c>
      <c r="AD5" s="6">
        <f>IF(SUM($A$1:$A$1000)=0,IF(ROW($A5)=6,"Hidden",""),IF(ISNUMBER(AB5),AB5*T5*ABS(Z5)*1000,""))</f>
      </c>
      <c r="AE5" s="6">
        <f>IF(SUM($A$1:$A$1000)=0,IF(ROW($A5)=6,"Hidden",""),IF(ISNUMBER(AC5),AC5*U5*AA5*1000,""))</f>
      </c>
      <c r="AF5" s="6">
        <f>IF(SUM($A$1:$A$1000)=0,IF(ROW($A5)=6,"Hidden",""),IF(ISNUMBER(AD5),AD5-AE5,""))</f>
      </c>
      <c r="AG5" s="6">
        <f>IF(SUM($A$1:$A$1000)=0,IF(ROW($A5)=6,"Hidden",""),IF(ISNUMBER(AD5),IF(AD5=0,0,AE5*100/AD5),""))</f>
      </c>
      <c r="AH5" s="6">
        <f>IF(SUM($A$1:$A$1000)=0,IF(ROW($A5)=6,"Hidden",""),IF(ISNUMBER(C5),IF(R5="cocurrent",IF((D5=E5),0,(D5-C5)*100/(D5-E5)),IF((C5=E5),0,(C5-D5)*100/(C5-E5))),""))</f>
      </c>
      <c r="AI5" s="6">
        <f>IF(SUM($A$1:$A$1000)=0,IF(ROW($A5)=6,"Hidden",""),IF(ISNUMBER(C5),IF(R5="cocurrent",IF(C5=E5,0,(F5-E5)*100/(D5-E5)),IF(C5=E5,0,(F5-E5)*100/(C5-E5))),""))</f>
      </c>
      <c r="AJ5" s="6">
        <f>IF(SUM($A$1:$A$1000)=0,IF(ROW($A5)=6,"Hidden",""),IF(ISNUMBER(AH5),(AH5+AI5)/2,""))</f>
      </c>
      <c r="AK5" s="8">
        <f>IF(C5=F5,0,(D5-E5)/(C5-F5))</f>
      </c>
      <c r="AL5" s="8">
        <f>IF(ISNUMBER(F5),IF(OR(AK5&lt;=0,AK5=1),0,((D5-E5)-(C5-F5))/LN(AK5)),"")</f>
      </c>
      <c r="AM5" s="8">
        <f>IF(ISNUMBER(AL5),IF(AL5=0,0,(AB5*T5*Z5*1000)/(PI()*0.006*1.008*AL5)),"")</f>
      </c>
      <c r="AN5" s="12">
        <f>IF(ISNUMBER(A5),IF(ROW(A5)=2,1-(A5/13),""),"")</f>
      </c>
    </row>
    <row x14ac:dyDescent="0.25" r="6" customHeight="1" ht="19.5">
      <c r="A6" s="11">
        <v>1</v>
      </c>
      <c r="B6" s="5">
        <v>5</v>
      </c>
      <c r="C6" s="6">
        <v>37.114013671875</v>
      </c>
      <c r="D6" s="6">
        <v>39.67919921875</v>
      </c>
      <c r="E6" s="6">
        <v>21.23583984375</v>
      </c>
      <c r="F6" s="6">
        <v>23.151611328125</v>
      </c>
      <c r="G6" s="6">
        <v>132.967529296875</v>
      </c>
      <c r="H6" s="6">
        <v>132.967529296875</v>
      </c>
      <c r="I6" s="6">
        <v>132.967529296875</v>
      </c>
      <c r="J6" s="6">
        <v>132.967529296875</v>
      </c>
      <c r="K6" s="6">
        <v>132.967529296875</v>
      </c>
      <c r="L6" s="6">
        <v>132.967529296875</v>
      </c>
      <c r="M6" s="7">
        <v>30</v>
      </c>
      <c r="N6" s="6">
        <v>2.03857421875</v>
      </c>
      <c r="O6" s="5">
        <v>60</v>
      </c>
      <c r="P6" s="8">
        <v>3.62548828125</v>
      </c>
      <c r="Q6" s="6">
        <v>0</v>
      </c>
      <c r="R6" s="10">
        <f>IF(ISNUMBER(Q6),IF(Q6=1,"Countercurrent","Cocurrent"),"")</f>
      </c>
      <c r="S6" s="21"/>
      <c r="T6" s="7">
        <f>IF(ISNUMBER(C6),1.15290498E-12*(V6^6)-3.5879038802E-10*(V6^5)+4.710833256816E-08*(V6^4)-3.38194190874219E-06*(V6^3)+0.000148978977392744*(V6^2)-0.00373903643230733*(V6)+4.21734712411944,"")</f>
      </c>
      <c r="U6" s="7">
        <f>IF(ISNUMBER(D6),1.15290498E-12*(X6^6)-3.5879038802E-10*(X6^5)+4.710833256816E-08*(X6^4)-3.38194190874219E-06*(X6^3)+0.000148978977392744*(X6^2)-0.00373903643230733*(X6)+4.21734712411944,"")</f>
      </c>
      <c r="V6" s="8">
        <f>IF(ISNUMBER(C6),AVERAGE(C6,D6),"")</f>
      </c>
      <c r="W6" s="6">
        <f>IF(ISNUMBER(F6),-0.0000002301*(V6^4)+0.0000569866*(V6^3)-0.0082923226*(V6^2)+0.0654036947*V6+999.8017570756,"")</f>
      </c>
      <c r="X6" s="8">
        <f>IF(ISNUMBER(E6),AVERAGE(E6,F6),"")</f>
      </c>
      <c r="Y6" s="6">
        <f>IF(ISNUMBER(F6),-0.0000002301*(X6^4)+0.0000569866*(X6^3)-0.0082923226*(X6^2)+0.0654036947*X6+999.8017570756,"")</f>
      </c>
      <c r="Z6" s="6">
        <f>IF(ISNUMBER(C6),IF(R6="Countercurrent",C6-D6,D6-C6),"")</f>
      </c>
      <c r="AA6" s="6">
        <f>IF(ISNUMBER(E6),F6-E6,"")</f>
      </c>
      <c r="AB6" s="7">
        <f>IF(ISNUMBER(N6),N6*W6/(1000*60),"")</f>
      </c>
      <c r="AC6" s="7">
        <f>IF(ISNUMBER(P6),P6*Y6/(1000*60),"")</f>
      </c>
      <c r="AD6" s="6">
        <f>IF(SUM($A$1:$A$1000)=0,IF(ROW($A6)=6,"Hidden",""),IF(ISNUMBER(AB6),AB6*T6*ABS(Z6)*1000,""))</f>
      </c>
      <c r="AE6" s="6">
        <f>IF(SUM($A$1:$A$1000)=0,IF(ROW($A6)=6,"Hidden",""),IF(ISNUMBER(AC6),AC6*U6*AA6*1000,""))</f>
      </c>
      <c r="AF6" s="6">
        <f>IF(SUM($A$1:$A$1000)=0,IF(ROW($A6)=6,"Hidden",""),IF(ISNUMBER(AD6),AD6-AE6,""))</f>
      </c>
      <c r="AG6" s="6">
        <f>IF(SUM($A$1:$A$1000)=0,IF(ROW($A6)=6,"Hidden",""),IF(ISNUMBER(AD6),IF(AD6=0,0,AE6*100/AD6),""))</f>
      </c>
      <c r="AH6" s="6">
        <f>IF(SUM($A$1:$A$1000)=0,IF(ROW($A6)=6,"Hidden",""),IF(ISNUMBER(C6),IF(R6="cocurrent",IF((D6=E6),0,(D6-C6)*100/(D6-E6)),IF((C6=E6),0,(C6-D6)*100/(C6-E6))),""))</f>
      </c>
      <c r="AI6" s="6">
        <f>IF(SUM($A$1:$A$1000)=0,IF(ROW($A6)=6,"Hidden",""),IF(ISNUMBER(C6),IF(R6="cocurrent",IF(C6=E6,0,(F6-E6)*100/(D6-E6)),IF(C6=E6,0,(F6-E6)*100/(C6-E6))),""))</f>
      </c>
      <c r="AJ6" s="6">
        <f>IF(SUM($A$1:$A$1000)=0,IF(ROW($A6)=6,"Hidden",""),IF(ISNUMBER(AH6),(AH6+AI6)/2,""))</f>
      </c>
      <c r="AK6" s="8">
        <f>IF(C6=F6,0,(D6-E6)/(C6-F6))</f>
      </c>
      <c r="AL6" s="8">
        <f>IF(ISNUMBER(F6),IF(OR(AK6&lt;=0,AK6=1),0,((D6-E6)-(C6-F6))/LN(AK6)),"")</f>
      </c>
      <c r="AM6" s="8">
        <f>IF(ISNUMBER(AL6),IF(AL6=0,0,(AB6*T6*Z6*1000)/(PI()*0.006*1.008*AL6)),"")</f>
      </c>
      <c r="AN6" s="12">
        <f>IF(ISNUMBER(A6),IF(ROW(A6)=2,1-(A6/13),""),"")</f>
      </c>
    </row>
    <row x14ac:dyDescent="0.25" r="7" customHeight="1" ht="19.5">
      <c r="A7" s="11">
        <v>1</v>
      </c>
      <c r="B7" s="5">
        <v>6</v>
      </c>
      <c r="C7" s="6">
        <v>37.08154296875</v>
      </c>
      <c r="D7" s="6">
        <v>39.93896484375</v>
      </c>
      <c r="E7" s="6">
        <v>21.23583984375</v>
      </c>
      <c r="F7" s="6">
        <v>23.151611328125</v>
      </c>
      <c r="G7" s="6">
        <v>132.967529296875</v>
      </c>
      <c r="H7" s="6">
        <v>132.967529296875</v>
      </c>
      <c r="I7" s="6">
        <v>132.967529296875</v>
      </c>
      <c r="J7" s="6">
        <v>132.967529296875</v>
      </c>
      <c r="K7" s="6">
        <v>132.967529296875</v>
      </c>
      <c r="L7" s="6">
        <v>132.967529296875</v>
      </c>
      <c r="M7" s="7">
        <v>29</v>
      </c>
      <c r="N7" s="6">
        <v>2.06298828125</v>
      </c>
      <c r="O7" s="5">
        <v>60</v>
      </c>
      <c r="P7" s="8">
        <v>3.662109375</v>
      </c>
      <c r="Q7" s="6">
        <v>0</v>
      </c>
      <c r="R7" s="10">
        <f>IF(ISNUMBER(Q7),IF(Q7=1,"Countercurrent","Cocurrent"),"")</f>
      </c>
      <c r="S7" s="21"/>
      <c r="T7" s="7">
        <f>IF(ISNUMBER(C7),1.15290498E-12*(V7^6)-3.5879038802E-10*(V7^5)+4.710833256816E-08*(V7^4)-3.38194190874219E-06*(V7^3)+0.000148978977392744*(V7^2)-0.00373903643230733*(V7)+4.21734712411944,"")</f>
      </c>
      <c r="U7" s="7">
        <f>IF(ISNUMBER(D7),1.15290498E-12*(X7^6)-3.5879038802E-10*(X7^5)+4.710833256816E-08*(X7^4)-3.38194190874219E-06*(X7^3)+0.000148978977392744*(X7^2)-0.00373903643230733*(X7)+4.21734712411944,"")</f>
      </c>
      <c r="V7" s="8">
        <f>IF(ISNUMBER(C7),AVERAGE(C7,D7),"")</f>
      </c>
      <c r="W7" s="6">
        <f>IF(ISNUMBER(F7),-0.0000002301*(V7^4)+0.0000569866*(V7^3)-0.0082923226*(V7^2)+0.0654036947*V7+999.8017570756,"")</f>
      </c>
      <c r="X7" s="8">
        <f>IF(ISNUMBER(E7),AVERAGE(E7,F7),"")</f>
      </c>
      <c r="Y7" s="6">
        <f>IF(ISNUMBER(F7),-0.0000002301*(X7^4)+0.0000569866*(X7^3)-0.0082923226*(X7^2)+0.0654036947*X7+999.8017570756,"")</f>
      </c>
      <c r="Z7" s="6">
        <f>IF(ISNUMBER(C7),IF(R7="Countercurrent",C7-D7,D7-C7),"")</f>
      </c>
      <c r="AA7" s="6">
        <f>IF(ISNUMBER(E7),F7-E7,"")</f>
      </c>
      <c r="AB7" s="7">
        <f>IF(ISNUMBER(N7),N7*W7/(1000*60),"")</f>
      </c>
      <c r="AC7" s="7">
        <f>IF(ISNUMBER(P7),P7*Y7/(1000*60),"")</f>
      </c>
      <c r="AD7" s="6">
        <f>IF(SUM($A$1:$A$1000)=0,IF(ROW($A7)=6,"Hidden",""),IF(ISNUMBER(AB7),AB7*T7*ABS(Z7)*1000,""))</f>
      </c>
      <c r="AE7" s="6">
        <f>IF(SUM($A$1:$A$1000)=0,IF(ROW($A7)=6,"Hidden",""),IF(ISNUMBER(AC7),AC7*U7*AA7*1000,""))</f>
      </c>
      <c r="AF7" s="6">
        <f>IF(SUM($A$1:$A$1000)=0,IF(ROW($A7)=6,"Hidden",""),IF(ISNUMBER(AD7),AD7-AE7,""))</f>
      </c>
      <c r="AG7" s="6">
        <f>IF(SUM($A$1:$A$1000)=0,IF(ROW($A7)=6,"Hidden",""),IF(ISNUMBER(AD7),IF(AD7=0,0,AE7*100/AD7),""))</f>
      </c>
      <c r="AH7" s="6">
        <f>IF(SUM($A$1:$A$1000)=0,IF(ROW($A7)=6,"Hidden",""),IF(ISNUMBER(C7),IF(R7="cocurrent",IF((D7=E7),0,(D7-C7)*100/(D7-E7)),IF((C7=E7),0,(C7-D7)*100/(C7-E7))),""))</f>
      </c>
      <c r="AI7" s="6">
        <f>IF(SUM($A$1:$A$1000)=0,IF(ROW($A7)=6,"Hidden",""),IF(ISNUMBER(C7),IF(R7="cocurrent",IF(C7=E7,0,(F7-E7)*100/(D7-E7)),IF(C7=E7,0,(F7-E7)*100/(C7-E7))),""))</f>
      </c>
      <c r="AJ7" s="6">
        <f>IF(SUM($A$1:$A$1000)=0,IF(ROW($A7)=6,"Hidden",""),IF(ISNUMBER(AH7),(AH7+AI7)/2,""))</f>
      </c>
      <c r="AK7" s="8">
        <f>IF(C7=F7,0,(D7-E7)/(C7-F7))</f>
      </c>
      <c r="AL7" s="8">
        <f>IF(ISNUMBER(F7),IF(OR(AK7&lt;=0,AK7=1),0,((D7-E7)-(C7-F7))/LN(AK7)),"")</f>
      </c>
      <c r="AM7" s="8">
        <f>IF(ISNUMBER(AL7),IF(AL7=0,0,(AB7*T7*Z7*1000)/(PI()*0.006*1.008*AL7)),"")</f>
      </c>
      <c r="AN7" s="12">
        <f>IF(ISNUMBER(A7),IF(ROW(A7)=2,1-(A7/13),""),"")</f>
      </c>
    </row>
    <row x14ac:dyDescent="0.25" r="8" customHeight="1" ht="19.5">
      <c r="A8" s="11">
        <v>1</v>
      </c>
      <c r="B8" s="5">
        <v>7</v>
      </c>
      <c r="C8" s="6">
        <v>37.21142578125</v>
      </c>
      <c r="D8" s="6">
        <v>39.906494140625</v>
      </c>
      <c r="E8" s="6">
        <v>21.23583984375</v>
      </c>
      <c r="F8" s="6">
        <v>23.18408203125</v>
      </c>
      <c r="G8" s="6">
        <v>132.967529296875</v>
      </c>
      <c r="H8" s="6">
        <v>132.967529296875</v>
      </c>
      <c r="I8" s="6">
        <v>132.967529296875</v>
      </c>
      <c r="J8" s="6">
        <v>132.967529296875</v>
      </c>
      <c r="K8" s="6">
        <v>132.967529296875</v>
      </c>
      <c r="L8" s="6">
        <v>132.967529296875</v>
      </c>
      <c r="M8" s="7">
        <v>30</v>
      </c>
      <c r="N8" s="6">
        <v>2</v>
      </c>
      <c r="O8" s="5">
        <v>60</v>
      </c>
      <c r="P8" s="8">
        <v>3.6376953125</v>
      </c>
      <c r="Q8" s="6">
        <v>0</v>
      </c>
      <c r="R8" s="10">
        <f>IF(ISNUMBER(Q8),IF(Q8=1,"Countercurrent","Cocurrent"),"")</f>
      </c>
      <c r="S8" s="21"/>
      <c r="T8" s="7">
        <f>IF(ISNUMBER(C8),1.15290498E-12*(V8^6)-3.5879038802E-10*(V8^5)+4.710833256816E-08*(V8^4)-3.38194190874219E-06*(V8^3)+0.000148978977392744*(V8^2)-0.00373903643230733*(V8)+4.21734712411944,"")</f>
      </c>
      <c r="U8" s="7">
        <f>IF(ISNUMBER(D8),1.15290498E-12*(X8^6)-3.5879038802E-10*(X8^5)+4.710833256816E-08*(X8^4)-3.38194190874219E-06*(X8^3)+0.000148978977392744*(X8^2)-0.00373903643230733*(X8)+4.21734712411944,"")</f>
      </c>
      <c r="V8" s="8">
        <f>IF(ISNUMBER(C8),AVERAGE(C8,D8),"")</f>
      </c>
      <c r="W8" s="6">
        <f>IF(ISNUMBER(F8),-0.0000002301*(V8^4)+0.0000569866*(V8^3)-0.0082923226*(V8^2)+0.0654036947*V8+999.8017570756,"")</f>
      </c>
      <c r="X8" s="8">
        <f>IF(ISNUMBER(E8),AVERAGE(E8,F8),"")</f>
      </c>
      <c r="Y8" s="6">
        <f>IF(ISNUMBER(F8),-0.0000002301*(X8^4)+0.0000569866*(X8^3)-0.0082923226*(X8^2)+0.0654036947*X8+999.8017570756,"")</f>
      </c>
      <c r="Z8" s="6">
        <f>IF(ISNUMBER(C8),IF(R8="Countercurrent",C8-D8,D8-C8),"")</f>
      </c>
      <c r="AA8" s="6">
        <f>IF(ISNUMBER(E8),F8-E8,"")</f>
      </c>
      <c r="AB8" s="7">
        <f>IF(ISNUMBER(N8),N8*W8/(1000*60),"")</f>
      </c>
      <c r="AC8" s="7">
        <f>IF(ISNUMBER(P8),P8*Y8/(1000*60),"")</f>
      </c>
      <c r="AD8" s="6">
        <f>IF(SUM($A$1:$A$1000)=0,IF(ROW($A8)=6,"Hidden",""),IF(ISNUMBER(AB8),AB8*T8*ABS(Z8)*1000,""))</f>
      </c>
      <c r="AE8" s="6">
        <f>IF(SUM($A$1:$A$1000)=0,IF(ROW($A8)=6,"Hidden",""),IF(ISNUMBER(AC8),AC8*U8*AA8*1000,""))</f>
      </c>
      <c r="AF8" s="6">
        <f>IF(SUM($A$1:$A$1000)=0,IF(ROW($A8)=6,"Hidden",""),IF(ISNUMBER(AD8),AD8-AE8,""))</f>
      </c>
      <c r="AG8" s="6">
        <f>IF(SUM($A$1:$A$1000)=0,IF(ROW($A8)=6,"Hidden",""),IF(ISNUMBER(AD8),IF(AD8=0,0,AE8*100/AD8),""))</f>
      </c>
      <c r="AH8" s="6">
        <f>IF(SUM($A$1:$A$1000)=0,IF(ROW($A8)=6,"Hidden",""),IF(ISNUMBER(C8),IF(R8="cocurrent",IF((D8=E8),0,(D8-C8)*100/(D8-E8)),IF((C8=E8),0,(C8-D8)*100/(C8-E8))),""))</f>
      </c>
      <c r="AI8" s="6">
        <f>IF(SUM($A$1:$A$1000)=0,IF(ROW($A8)=6,"Hidden",""),IF(ISNUMBER(C8),IF(R8="cocurrent",IF(C8=E8,0,(F8-E8)*100/(D8-E8)),IF(C8=E8,0,(F8-E8)*100/(C8-E8))),""))</f>
      </c>
      <c r="AJ8" s="6">
        <f>IF(SUM($A$1:$A$1000)=0,IF(ROW($A8)=6,"Hidden",""),IF(ISNUMBER(AH8),(AH8+AI8)/2,""))</f>
      </c>
      <c r="AK8" s="8">
        <f>IF(C8=F8,0,(D8-E8)/(C8-F8))</f>
      </c>
      <c r="AL8" s="8">
        <f>IF(ISNUMBER(F8),IF(OR(AK8&lt;=0,AK8=1),0,((D8-E8)-(C8-F8))/LN(AK8)),"")</f>
      </c>
      <c r="AM8" s="8">
        <f>IF(ISNUMBER(AL8),IF(AL8=0,0,(AB8*T8*Z8*1000)/(PI()*0.006*1.008*AL8)),"")</f>
      </c>
      <c r="AN8" s="12">
        <f>IF(ISNUMBER(A8),IF(ROW(A8)=2,1-(A8/13),""),"")</f>
      </c>
    </row>
    <row x14ac:dyDescent="0.25" r="9" customHeight="1" ht="19.5">
      <c r="A9" s="11">
        <v>1</v>
      </c>
      <c r="B9" s="5">
        <v>8</v>
      </c>
      <c r="C9" s="6">
        <v>37.178955078125</v>
      </c>
      <c r="D9" s="6">
        <v>40.101318359375</v>
      </c>
      <c r="E9" s="6">
        <v>21.23583984375</v>
      </c>
      <c r="F9" s="6">
        <v>23.18408203125</v>
      </c>
      <c r="G9" s="6">
        <v>132.967529296875</v>
      </c>
      <c r="H9" s="6">
        <v>132.967529296875</v>
      </c>
      <c r="I9" s="6">
        <v>132.967529296875</v>
      </c>
      <c r="J9" s="6">
        <v>132.967529296875</v>
      </c>
      <c r="K9" s="6">
        <v>132.967529296875</v>
      </c>
      <c r="L9" s="6">
        <v>132.967529296875</v>
      </c>
      <c r="M9" s="7">
        <v>30</v>
      </c>
      <c r="N9" s="6">
        <v>1.9</v>
      </c>
      <c r="O9" s="5">
        <v>60</v>
      </c>
      <c r="P9" s="8">
        <v>3.55224609375</v>
      </c>
      <c r="Q9" s="6">
        <v>0</v>
      </c>
      <c r="R9" s="10">
        <f>IF(ISNUMBER(Q9),IF(Q9=1,"Countercurrent","Cocurrent"),"")</f>
      </c>
      <c r="S9" s="21"/>
      <c r="T9" s="7">
        <f>IF(ISNUMBER(C9),1.15290498E-12*(V9^6)-3.5879038802E-10*(V9^5)+4.710833256816E-08*(V9^4)-3.38194190874219E-06*(V9^3)+0.000148978977392744*(V9^2)-0.00373903643230733*(V9)+4.21734712411944,"")</f>
      </c>
      <c r="U9" s="7">
        <f>IF(ISNUMBER(D9),1.15290498E-12*(X9^6)-3.5879038802E-10*(X9^5)+4.710833256816E-08*(X9^4)-3.38194190874219E-06*(X9^3)+0.000148978977392744*(X9^2)-0.00373903643230733*(X9)+4.21734712411944,"")</f>
      </c>
      <c r="V9" s="8">
        <f>IF(ISNUMBER(C9),AVERAGE(C9,D9),"")</f>
      </c>
      <c r="W9" s="6">
        <f>IF(ISNUMBER(F9),-0.0000002301*(V9^4)+0.0000569866*(V9^3)-0.0082923226*(V9^2)+0.0654036947*V9+999.8017570756,"")</f>
      </c>
      <c r="X9" s="8">
        <f>IF(ISNUMBER(E9),AVERAGE(E9,F9),"")</f>
      </c>
      <c r="Y9" s="6">
        <f>IF(ISNUMBER(F9),-0.0000002301*(X9^4)+0.0000569866*(X9^3)-0.0082923226*(X9^2)+0.0654036947*X9+999.8017570756,"")</f>
      </c>
      <c r="Z9" s="6">
        <f>IF(ISNUMBER(C9),IF(R9="Countercurrent",C9-D9,D9-C9),"")</f>
      </c>
      <c r="AA9" s="6">
        <f>IF(ISNUMBER(E9),F9-E9,"")</f>
      </c>
      <c r="AB9" s="7">
        <f>IF(ISNUMBER(N9),N9*W9/(1000*60),"")</f>
      </c>
      <c r="AC9" s="7">
        <f>IF(ISNUMBER(P9),P9*Y9/(1000*60),"")</f>
      </c>
      <c r="AD9" s="6">
        <f>IF(SUM($A$1:$A$1000)=0,IF(ROW($A9)=6,"Hidden",""),IF(ISNUMBER(AB9),AB9*T9*ABS(Z9)*1000,""))</f>
      </c>
      <c r="AE9" s="6">
        <f>IF(SUM($A$1:$A$1000)=0,IF(ROW($A9)=6,"Hidden",""),IF(ISNUMBER(AC9),AC9*U9*AA9*1000,""))</f>
      </c>
      <c r="AF9" s="6">
        <f>IF(SUM($A$1:$A$1000)=0,IF(ROW($A9)=6,"Hidden",""),IF(ISNUMBER(AD9),AD9-AE9,""))</f>
      </c>
      <c r="AG9" s="6">
        <f>IF(SUM($A$1:$A$1000)=0,IF(ROW($A9)=6,"Hidden",""),IF(ISNUMBER(AD9),IF(AD9=0,0,AE9*100/AD9),""))</f>
      </c>
      <c r="AH9" s="6">
        <f>IF(SUM($A$1:$A$1000)=0,IF(ROW($A9)=6,"Hidden",""),IF(ISNUMBER(C9),IF(R9="cocurrent",IF((D9=E9),0,(D9-C9)*100/(D9-E9)),IF((C9=E9),0,(C9-D9)*100/(C9-E9))),""))</f>
      </c>
      <c r="AI9" s="6">
        <f>IF(SUM($A$1:$A$1000)=0,IF(ROW($A9)=6,"Hidden",""),IF(ISNUMBER(C9),IF(R9="cocurrent",IF(C9=E9,0,(F9-E9)*100/(D9-E9)),IF(C9=E9,0,(F9-E9)*100/(C9-E9))),""))</f>
      </c>
      <c r="AJ9" s="6">
        <f>IF(SUM($A$1:$A$1000)=0,IF(ROW($A9)=6,"Hidden",""),IF(ISNUMBER(AH9),(AH9+AI9)/2,""))</f>
      </c>
      <c r="AK9" s="8">
        <f>IF(C9=F9,0,(D9-E9)/(C9-F9))</f>
      </c>
      <c r="AL9" s="8">
        <f>IF(ISNUMBER(F9),IF(OR(AK9&lt;=0,AK9=1),0,((D9-E9)-(C9-F9))/LN(AK9)),"")</f>
      </c>
      <c r="AM9" s="8">
        <f>IF(ISNUMBER(AL9),IF(AL9=0,0,(AB9*T9*Z9*1000)/(PI()*0.006*1.008*AL9)),"")</f>
      </c>
      <c r="AN9" s="12">
        <f>IF(ISNUMBER(A9),IF(ROW(A9)=2,1-(A9/13),""),"")</f>
      </c>
    </row>
    <row x14ac:dyDescent="0.25" r="10" customHeight="1" ht="19.5">
      <c r="A10" s="11">
        <v>1</v>
      </c>
      <c r="B10" s="5">
        <v>9</v>
      </c>
      <c r="C10" s="6">
        <v>37.373779296875</v>
      </c>
      <c r="D10" s="6">
        <v>40.036376953125</v>
      </c>
      <c r="E10" s="6">
        <v>21.268310546875</v>
      </c>
      <c r="F10" s="6">
        <v>23.216552734375</v>
      </c>
      <c r="G10" s="6">
        <v>132.967529296875</v>
      </c>
      <c r="H10" s="6">
        <v>132.967529296875</v>
      </c>
      <c r="I10" s="6">
        <v>132.967529296875</v>
      </c>
      <c r="J10" s="6">
        <v>132.967529296875</v>
      </c>
      <c r="K10" s="6">
        <v>132.967529296875</v>
      </c>
      <c r="L10" s="6">
        <v>132.967529296875</v>
      </c>
      <c r="M10" s="7">
        <v>30</v>
      </c>
      <c r="N10" s="6">
        <v>1.91650390625</v>
      </c>
      <c r="O10" s="5">
        <v>60</v>
      </c>
      <c r="P10" s="8">
        <v>3.4423828125</v>
      </c>
      <c r="Q10" s="6">
        <v>0</v>
      </c>
      <c r="R10" s="10">
        <f>IF(ISNUMBER(Q10),IF(Q10=1,"Countercurrent","Cocurrent"),"")</f>
      </c>
      <c r="S10" s="21"/>
      <c r="T10" s="7">
        <f>IF(ISNUMBER(C10),1.15290498E-12*(V10^6)-3.5879038802E-10*(V10^5)+4.710833256816E-08*(V10^4)-3.38194190874219E-06*(V10^3)+0.000148978977392744*(V10^2)-0.00373903643230733*(V10)+4.21734712411944,"")</f>
      </c>
      <c r="U10" s="7">
        <f>IF(ISNUMBER(D10),1.15290498E-12*(X10^6)-3.5879038802E-10*(X10^5)+4.710833256816E-08*(X10^4)-3.38194190874219E-06*(X10^3)+0.000148978977392744*(X10^2)-0.00373903643230733*(X10)+4.21734712411944,"")</f>
      </c>
      <c r="V10" s="8">
        <f>IF(ISNUMBER(C10),AVERAGE(C10,D10),"")</f>
      </c>
      <c r="W10" s="6">
        <f>IF(ISNUMBER(F10),-0.0000002301*(V10^4)+0.0000569866*(V10^3)-0.0082923226*(V10^2)+0.0654036947*V10+999.8017570756,"")</f>
      </c>
      <c r="X10" s="8">
        <f>IF(ISNUMBER(E10),AVERAGE(E10,F10),"")</f>
      </c>
      <c r="Y10" s="6">
        <f>IF(ISNUMBER(F10),-0.0000002301*(X10^4)+0.0000569866*(X10^3)-0.0082923226*(X10^2)+0.0654036947*X10+999.8017570756,"")</f>
      </c>
      <c r="Z10" s="6">
        <f>IF(ISNUMBER(C10),IF(R10="Countercurrent",C10-D10,D10-C10),"")</f>
      </c>
      <c r="AA10" s="6">
        <f>IF(ISNUMBER(E10),F10-E10,"")</f>
      </c>
      <c r="AB10" s="7">
        <f>IF(ISNUMBER(N10),N10*W10/(1000*60),"")</f>
      </c>
      <c r="AC10" s="7">
        <f>IF(ISNUMBER(P10),P10*Y10/(1000*60),"")</f>
      </c>
      <c r="AD10" s="6">
        <f>IF(SUM($A$1:$A$1000)=0,IF(ROW($A10)=6,"Hidden",""),IF(ISNUMBER(AB10),AB10*T10*ABS(Z10)*1000,""))</f>
      </c>
      <c r="AE10" s="6">
        <f>IF(SUM($A$1:$A$1000)=0,IF(ROW($A10)=6,"Hidden",""),IF(ISNUMBER(AC10),AC10*U10*AA10*1000,""))</f>
      </c>
      <c r="AF10" s="6">
        <f>IF(SUM($A$1:$A$1000)=0,IF(ROW($A10)=6,"Hidden",""),IF(ISNUMBER(AD10),AD10-AE10,""))</f>
      </c>
      <c r="AG10" s="6">
        <f>IF(SUM($A$1:$A$1000)=0,IF(ROW($A10)=6,"Hidden",""),IF(ISNUMBER(AD10),IF(AD10=0,0,AE10*100/AD10),""))</f>
      </c>
      <c r="AH10" s="6">
        <f>IF(SUM($A$1:$A$1000)=0,IF(ROW($A10)=6,"Hidden",""),IF(ISNUMBER(C10),IF(R10="cocurrent",IF((D10=E10),0,(D10-C10)*100/(D10-E10)),IF((C10=E10),0,(C10-D10)*100/(C10-E10))),""))</f>
      </c>
      <c r="AI10" s="6">
        <f>IF(SUM($A$1:$A$1000)=0,IF(ROW($A10)=6,"Hidden",""),IF(ISNUMBER(C10),IF(R10="cocurrent",IF(C10=E10,0,(F10-E10)*100/(D10-E10)),IF(C10=E10,0,(F10-E10)*100/(C10-E10))),""))</f>
      </c>
      <c r="AJ10" s="6">
        <f>IF(SUM($A$1:$A$1000)=0,IF(ROW($A10)=6,"Hidden",""),IF(ISNUMBER(AH10),(AH10+AI10)/2,""))</f>
      </c>
      <c r="AK10" s="8">
        <f>IF(C10=F10,0,(D10-E10)/(C10-F10))</f>
      </c>
      <c r="AL10" s="8">
        <f>IF(ISNUMBER(F10),IF(OR(AK10&lt;=0,AK10=1),0,((D10-E10)-(C10-F10))/LN(AK10)),"")</f>
      </c>
      <c r="AM10" s="8">
        <f>IF(ISNUMBER(AL10),IF(AL10=0,0,(AB10*T10*Z10*1000)/(PI()*0.006*1.008*AL10)),"")</f>
      </c>
      <c r="AN10" s="12">
        <f>IF(ISNUMBER(A10),IF(ROW(A10)=2,1-(A10/13),""),"")</f>
      </c>
    </row>
    <row x14ac:dyDescent="0.25" r="11" customHeight="1" ht="19.5">
      <c r="A11" s="11">
        <v>1</v>
      </c>
      <c r="B11" s="5">
        <v>10</v>
      </c>
      <c r="C11" s="6">
        <v>37.243896484375</v>
      </c>
      <c r="D11" s="6">
        <v>40.06884765625</v>
      </c>
      <c r="E11" s="6">
        <v>21.268310546875</v>
      </c>
      <c r="F11" s="6">
        <v>23.18408203125</v>
      </c>
      <c r="G11" s="6">
        <v>132.967529296875</v>
      </c>
      <c r="H11" s="6">
        <v>132.967529296875</v>
      </c>
      <c r="I11" s="6">
        <v>132.967529296875</v>
      </c>
      <c r="J11" s="6">
        <v>132.967529296875</v>
      </c>
      <c r="K11" s="6">
        <v>132.967529296875</v>
      </c>
      <c r="L11" s="6">
        <v>132.967529296875</v>
      </c>
      <c r="M11" s="7">
        <v>30</v>
      </c>
      <c r="N11" s="6">
        <v>1.79443359375</v>
      </c>
      <c r="O11" s="5">
        <v>60</v>
      </c>
      <c r="P11" s="8">
        <v>3.4912109375</v>
      </c>
      <c r="Q11" s="6">
        <v>0</v>
      </c>
      <c r="R11" s="10">
        <f>IF(ISNUMBER(Q11),IF(Q11=1,"Countercurrent","Cocurrent"),"")</f>
      </c>
      <c r="S11" s="21"/>
      <c r="T11" s="7">
        <f>IF(ISNUMBER(C11),1.15290498E-12*(V11^6)-3.5879038802E-10*(V11^5)+4.710833256816E-08*(V11^4)-3.38194190874219E-06*(V11^3)+0.000148978977392744*(V11^2)-0.00373903643230733*(V11)+4.21734712411944,"")</f>
      </c>
      <c r="U11" s="7">
        <f>IF(ISNUMBER(D11),1.15290498E-12*(X11^6)-3.5879038802E-10*(X11^5)+4.710833256816E-08*(X11^4)-3.38194190874219E-06*(X11^3)+0.000148978977392744*(X11^2)-0.00373903643230733*(X11)+4.21734712411944,"")</f>
      </c>
      <c r="V11" s="8">
        <f>IF(ISNUMBER(C11),AVERAGE(C11,D11),"")</f>
      </c>
      <c r="W11" s="6">
        <f>IF(ISNUMBER(F11),-0.0000002301*(V11^4)+0.0000569866*(V11^3)-0.0082923226*(V11^2)+0.0654036947*V11+999.8017570756,"")</f>
      </c>
      <c r="X11" s="8">
        <f>IF(ISNUMBER(E11),AVERAGE(E11,F11),"")</f>
      </c>
      <c r="Y11" s="6">
        <f>IF(ISNUMBER(F11),-0.0000002301*(X11^4)+0.0000569866*(X11^3)-0.0082923226*(X11^2)+0.0654036947*X11+999.8017570756,"")</f>
      </c>
      <c r="Z11" s="6">
        <f>IF(ISNUMBER(C11),IF(R11="Countercurrent",C11-D11,D11-C11),"")</f>
      </c>
      <c r="AA11" s="6">
        <f>IF(ISNUMBER(E11),F11-E11,"")</f>
      </c>
      <c r="AB11" s="7">
        <f>IF(ISNUMBER(N11),N11*W11/(1000*60),"")</f>
      </c>
      <c r="AC11" s="7">
        <f>IF(ISNUMBER(P11),P11*Y11/(1000*60),"")</f>
      </c>
      <c r="AD11" s="6">
        <f>IF(SUM($A$1:$A$1000)=0,IF(ROW($A11)=6,"Hidden",""),IF(ISNUMBER(AB11),AB11*T11*ABS(Z11)*1000,""))</f>
      </c>
      <c r="AE11" s="6">
        <f>IF(SUM($A$1:$A$1000)=0,IF(ROW($A11)=6,"Hidden",""),IF(ISNUMBER(AC11),AC11*U11*AA11*1000,""))</f>
      </c>
      <c r="AF11" s="6">
        <f>IF(SUM($A$1:$A$1000)=0,IF(ROW($A11)=6,"Hidden",""),IF(ISNUMBER(AD11),AD11-AE11,""))</f>
      </c>
      <c r="AG11" s="6">
        <f>IF(SUM($A$1:$A$1000)=0,IF(ROW($A11)=6,"Hidden",""),IF(ISNUMBER(AD11),IF(AD11=0,0,AE11*100/AD11),""))</f>
      </c>
      <c r="AH11" s="6">
        <f>IF(SUM($A$1:$A$1000)=0,IF(ROW($A11)=6,"Hidden",""),IF(ISNUMBER(C11),IF(R11="cocurrent",IF((D11=E11),0,(D11-C11)*100/(D11-E11)),IF((C11=E11),0,(C11-D11)*100/(C11-E11))),""))</f>
      </c>
      <c r="AI11" s="6">
        <f>IF(SUM($A$1:$A$1000)=0,IF(ROW($A11)=6,"Hidden",""),IF(ISNUMBER(C11),IF(R11="cocurrent",IF(C11=E11,0,(F11-E11)*100/(D11-E11)),IF(C11=E11,0,(F11-E11)*100/(C11-E11))),""))</f>
      </c>
      <c r="AJ11" s="6">
        <f>IF(SUM($A$1:$A$1000)=0,IF(ROW($A11)=6,"Hidden",""),IF(ISNUMBER(AH11),(AH11+AI11)/2,""))</f>
      </c>
      <c r="AK11" s="8">
        <f>IF(C11=F11,0,(D11-E11)/(C11-F11))</f>
      </c>
      <c r="AL11" s="8">
        <f>IF(ISNUMBER(F11),IF(OR(AK11&lt;=0,AK11=1),0,((D11-E11)-(C11-F11))/LN(AK11)),"")</f>
      </c>
      <c r="AM11" s="8">
        <f>IF(ISNUMBER(AL11),IF(AL11=0,0,(AB11*T11*Z11*1000)/(PI()*0.006*1.008*AL11)),"")</f>
      </c>
      <c r="AN11" s="12">
        <f>IF(ISNUMBER(A11),IF(ROW(A11)=2,1-(A11/13),""),"")</f>
      </c>
    </row>
    <row x14ac:dyDescent="0.25" r="12" customHeight="1" ht="19.5">
      <c r="A12" s="11">
        <v>1</v>
      </c>
      <c r="B12" s="5">
        <v>11</v>
      </c>
      <c r="C12" s="6">
        <v>37.2763671875</v>
      </c>
      <c r="D12" s="6">
        <v>39.906494140625</v>
      </c>
      <c r="E12" s="6">
        <v>21.268310546875</v>
      </c>
      <c r="F12" s="6">
        <v>23.2490234375</v>
      </c>
      <c r="G12" s="6">
        <v>132.967529296875</v>
      </c>
      <c r="H12" s="6">
        <v>132.967529296875</v>
      </c>
      <c r="I12" s="6">
        <v>132.967529296875</v>
      </c>
      <c r="J12" s="6">
        <v>132.967529296875</v>
      </c>
      <c r="K12" s="6">
        <v>132.967529296875</v>
      </c>
      <c r="L12" s="6">
        <v>132.967529296875</v>
      </c>
      <c r="M12" s="7">
        <v>30</v>
      </c>
      <c r="N12" s="6">
        <v>1.8</v>
      </c>
      <c r="O12" s="5">
        <v>60</v>
      </c>
      <c r="P12" s="8">
        <v>3.50341796875</v>
      </c>
      <c r="Q12" s="6">
        <v>0</v>
      </c>
      <c r="R12" s="10">
        <f>IF(ISNUMBER(Q12),IF(Q12=1,"Countercurrent","Cocurrent"),"")</f>
      </c>
      <c r="S12" s="21"/>
      <c r="T12" s="7">
        <f>IF(ISNUMBER(C12),1.15290498E-12*(V12^6)-3.5879038802E-10*(V12^5)+4.710833256816E-08*(V12^4)-3.38194190874219E-06*(V12^3)+0.000148978977392744*(V12^2)-0.00373903643230733*(V12)+4.21734712411944,"")</f>
      </c>
      <c r="U12" s="7">
        <f>IF(ISNUMBER(D12),1.15290498E-12*(X12^6)-3.5879038802E-10*(X12^5)+4.710833256816E-08*(X12^4)-3.38194190874219E-06*(X12^3)+0.000148978977392744*(X12^2)-0.00373903643230733*(X12)+4.21734712411944,"")</f>
      </c>
      <c r="V12" s="8">
        <f>IF(ISNUMBER(C12),AVERAGE(C12,D12),"")</f>
      </c>
      <c r="W12" s="6">
        <f>IF(ISNUMBER(F12),-0.0000002301*(V12^4)+0.0000569866*(V12^3)-0.0082923226*(V12^2)+0.0654036947*V12+999.8017570756,"")</f>
      </c>
      <c r="X12" s="8">
        <f>IF(ISNUMBER(E12),AVERAGE(E12,F12),"")</f>
      </c>
      <c r="Y12" s="6">
        <f>IF(ISNUMBER(F12),-0.0000002301*(X12^4)+0.0000569866*(X12^3)-0.0082923226*(X12^2)+0.0654036947*X12+999.8017570756,"")</f>
      </c>
      <c r="Z12" s="6">
        <f>IF(ISNUMBER(C12),IF(R12="Countercurrent",C12-D12,D12-C12),"")</f>
      </c>
      <c r="AA12" s="6">
        <f>IF(ISNUMBER(E12),F12-E12,"")</f>
      </c>
      <c r="AB12" s="7">
        <f>IF(ISNUMBER(N12),N12*W12/(1000*60),"")</f>
      </c>
      <c r="AC12" s="7">
        <f>IF(ISNUMBER(P12),P12*Y12/(1000*60),"")</f>
      </c>
      <c r="AD12" s="6">
        <f>IF(SUM($A$1:$A$1000)=0,IF(ROW($A12)=6,"Hidden",""),IF(ISNUMBER(AB12),AB12*T12*ABS(Z12)*1000,""))</f>
      </c>
      <c r="AE12" s="6">
        <f>IF(SUM($A$1:$A$1000)=0,IF(ROW($A12)=6,"Hidden",""),IF(ISNUMBER(AC12),AC12*U12*AA12*1000,""))</f>
      </c>
      <c r="AF12" s="6">
        <f>IF(SUM($A$1:$A$1000)=0,IF(ROW($A12)=6,"Hidden",""),IF(ISNUMBER(AD12),AD12-AE12,""))</f>
      </c>
      <c r="AG12" s="6">
        <f>IF(SUM($A$1:$A$1000)=0,IF(ROW($A12)=6,"Hidden",""),IF(ISNUMBER(AD12),IF(AD12=0,0,AE12*100/AD12),""))</f>
      </c>
      <c r="AH12" s="6">
        <f>IF(SUM($A$1:$A$1000)=0,IF(ROW($A12)=6,"Hidden",""),IF(ISNUMBER(C12),IF(R12="cocurrent",IF((D12=E12),0,(D12-C12)*100/(D12-E12)),IF((C12=E12),0,(C12-D12)*100/(C12-E12))),""))</f>
      </c>
      <c r="AI12" s="6">
        <f>IF(SUM($A$1:$A$1000)=0,IF(ROW($A12)=6,"Hidden",""),IF(ISNUMBER(C12),IF(R12="cocurrent",IF(C12=E12,0,(F12-E12)*100/(D12-E12)),IF(C12=E12,0,(F12-E12)*100/(C12-E12))),""))</f>
      </c>
      <c r="AJ12" s="6">
        <f>IF(SUM($A$1:$A$1000)=0,IF(ROW($A12)=6,"Hidden",""),IF(ISNUMBER(AH12),(AH12+AI12)/2,""))</f>
      </c>
      <c r="AK12" s="8">
        <f>IF(C12=F12,0,(D12-E12)/(C12-F12))</f>
      </c>
      <c r="AL12" s="8">
        <f>IF(ISNUMBER(F12),IF(OR(AK12&lt;=0,AK12=1),0,((D12-E12)-(C12-F12))/LN(AK12)),"")</f>
      </c>
      <c r="AM12" s="8">
        <f>IF(ISNUMBER(AL12),IF(AL12=0,0,(AB12*T12*Z12*1000)/(PI()*0.006*1.008*AL12)),"")</f>
      </c>
      <c r="AN12" s="12">
        <f>IF(ISNUMBER(A12),IF(ROW(A12)=2,1-(A12/13),""),"")</f>
      </c>
    </row>
    <row x14ac:dyDescent="0.25" r="13" customHeight="1" ht="19.5">
      <c r="A13" s="11">
        <v>1</v>
      </c>
      <c r="B13" s="5">
        <v>12</v>
      </c>
      <c r="C13" s="6">
        <v>37.21142578125</v>
      </c>
      <c r="D13" s="6">
        <v>40.00390625</v>
      </c>
      <c r="E13" s="6">
        <v>21.30078125</v>
      </c>
      <c r="F13" s="6">
        <v>23.216552734375</v>
      </c>
      <c r="G13" s="6">
        <v>132.967529296875</v>
      </c>
      <c r="H13" s="6">
        <v>132.967529296875</v>
      </c>
      <c r="I13" s="6">
        <v>132.967529296875</v>
      </c>
      <c r="J13" s="6">
        <v>132.967529296875</v>
      </c>
      <c r="K13" s="6">
        <v>132.967529296875</v>
      </c>
      <c r="L13" s="6">
        <v>132.967529296875</v>
      </c>
      <c r="M13" s="7">
        <v>30</v>
      </c>
      <c r="N13" s="6">
        <v>1.94091796875</v>
      </c>
      <c r="O13" s="5">
        <v>60</v>
      </c>
      <c r="P13" s="8">
        <v>3.57666015625</v>
      </c>
      <c r="Q13" s="6">
        <v>0</v>
      </c>
      <c r="R13" s="10">
        <f>IF(ISNUMBER(Q13),IF(Q13=1,"Countercurrent","Cocurrent"),"")</f>
      </c>
      <c r="S13" s="21"/>
      <c r="T13" s="7">
        <f>IF(ISNUMBER(C13),1.15290498E-12*(V13^6)-3.5879038802E-10*(V13^5)+4.710833256816E-08*(V13^4)-3.38194190874219E-06*(V13^3)+0.000148978977392744*(V13^2)-0.00373903643230733*(V13)+4.21734712411944,"")</f>
      </c>
      <c r="U13" s="7">
        <f>IF(ISNUMBER(D13),1.15290498E-12*(X13^6)-3.5879038802E-10*(X13^5)+4.710833256816E-08*(X13^4)-3.38194190874219E-06*(X13^3)+0.000148978977392744*(X13^2)-0.00373903643230733*(X13)+4.21734712411944,"")</f>
      </c>
      <c r="V13" s="8">
        <f>IF(ISNUMBER(C13),AVERAGE(C13,D13),"")</f>
      </c>
      <c r="W13" s="6">
        <f>IF(ISNUMBER(F13),-0.0000002301*(V13^4)+0.0000569866*(V13^3)-0.0082923226*(V13^2)+0.0654036947*V13+999.8017570756,"")</f>
      </c>
      <c r="X13" s="8">
        <f>IF(ISNUMBER(E13),AVERAGE(E13,F13),"")</f>
      </c>
      <c r="Y13" s="6">
        <f>IF(ISNUMBER(F13),-0.0000002301*(X13^4)+0.0000569866*(X13^3)-0.0082923226*(X13^2)+0.0654036947*X13+999.8017570756,"")</f>
      </c>
      <c r="Z13" s="6">
        <f>IF(ISNUMBER(C13),IF(R13="Countercurrent",C13-D13,D13-C13),"")</f>
      </c>
      <c r="AA13" s="6">
        <f>IF(ISNUMBER(E13),F13-E13,"")</f>
      </c>
      <c r="AB13" s="7">
        <f>IF(ISNUMBER(N13),N13*W13/(1000*60),"")</f>
      </c>
      <c r="AC13" s="7">
        <f>IF(ISNUMBER(P13),P13*Y13/(1000*60),"")</f>
      </c>
      <c r="AD13" s="6">
        <f>IF(SUM($A$1:$A$1000)=0,IF(ROW($A13)=6,"Hidden",""),IF(ISNUMBER(AB13),AB13*T13*ABS(Z13)*1000,""))</f>
      </c>
      <c r="AE13" s="6">
        <f>IF(SUM($A$1:$A$1000)=0,IF(ROW($A13)=6,"Hidden",""),IF(ISNUMBER(AC13),AC13*U13*AA13*1000,""))</f>
      </c>
      <c r="AF13" s="6">
        <f>IF(SUM($A$1:$A$1000)=0,IF(ROW($A13)=6,"Hidden",""),IF(ISNUMBER(AD13),AD13-AE13,""))</f>
      </c>
      <c r="AG13" s="6">
        <f>IF(SUM($A$1:$A$1000)=0,IF(ROW($A13)=6,"Hidden",""),IF(ISNUMBER(AD13),IF(AD13=0,0,AE13*100/AD13),""))</f>
      </c>
      <c r="AH13" s="6">
        <f>IF(SUM($A$1:$A$1000)=0,IF(ROW($A13)=6,"Hidden",""),IF(ISNUMBER(C13),IF(R13="cocurrent",IF((D13=E13),0,(D13-C13)*100/(D13-E13)),IF((C13=E13),0,(C13-D13)*100/(C13-E13))),""))</f>
      </c>
      <c r="AI13" s="6">
        <f>IF(SUM($A$1:$A$1000)=0,IF(ROW($A13)=6,"Hidden",""),IF(ISNUMBER(C13),IF(R13="cocurrent",IF(C13=E13,0,(F13-E13)*100/(D13-E13)),IF(C13=E13,0,(F13-E13)*100/(C13-E13))),""))</f>
      </c>
      <c r="AJ13" s="6">
        <f>IF(SUM($A$1:$A$1000)=0,IF(ROW($A13)=6,"Hidden",""),IF(ISNUMBER(AH13),(AH13+AI13)/2,""))</f>
      </c>
      <c r="AK13" s="8">
        <f>IF(C13=F13,0,(D13-E13)/(C13-F13))</f>
      </c>
      <c r="AL13" s="8">
        <f>IF(ISNUMBER(F13),IF(OR(AK13&lt;=0,AK13=1),0,((D13-E13)-(C13-F13))/LN(AK13)),"")</f>
      </c>
      <c r="AM13" s="8">
        <f>IF(ISNUMBER(AL13),IF(AL13=0,0,(AB13*T13*Z13*1000)/(PI()*0.006*1.008*AL13)),"")</f>
      </c>
      <c r="AN13" s="12">
        <f>IF(ISNUMBER(A13),IF(ROW(A13)=2,1-(A13/13),""),"")</f>
      </c>
    </row>
    <row x14ac:dyDescent="0.25" r="14" customHeight="1" ht="19.5">
      <c r="A14" s="11">
        <v>1</v>
      </c>
      <c r="B14" s="5">
        <v>13</v>
      </c>
      <c r="C14" s="6">
        <v>37.08154296875</v>
      </c>
      <c r="D14" s="6">
        <v>39.776611328125</v>
      </c>
      <c r="E14" s="6">
        <v>21.30078125</v>
      </c>
      <c r="F14" s="6">
        <v>23.216552734375</v>
      </c>
      <c r="G14" s="6">
        <v>132.967529296875</v>
      </c>
      <c r="H14" s="6">
        <v>132.967529296875</v>
      </c>
      <c r="I14" s="6">
        <v>132.967529296875</v>
      </c>
      <c r="J14" s="6">
        <v>132.967529296875</v>
      </c>
      <c r="K14" s="6">
        <v>132.967529296875</v>
      </c>
      <c r="L14" s="6">
        <v>132.967529296875</v>
      </c>
      <c r="M14" s="7">
        <v>30</v>
      </c>
      <c r="N14" s="6">
        <v>2.001953125</v>
      </c>
      <c r="O14" s="5">
        <v>60</v>
      </c>
      <c r="P14" s="8">
        <v>3.62548828125</v>
      </c>
      <c r="Q14" s="6">
        <v>0</v>
      </c>
      <c r="R14" s="10">
        <f>IF(ISNUMBER(Q14),IF(Q14=1,"Countercurrent","Cocurrent"),"")</f>
      </c>
      <c r="S14" s="21"/>
      <c r="T14" s="7">
        <f>IF(ISNUMBER(C14),1.15290498E-12*(V14^6)-3.5879038802E-10*(V14^5)+4.710833256816E-08*(V14^4)-3.38194190874219E-06*(V14^3)+0.000148978977392744*(V14^2)-0.00373903643230733*(V14)+4.21734712411944,"")</f>
      </c>
      <c r="U14" s="7">
        <f>IF(ISNUMBER(D14),1.15290498E-12*(X14^6)-3.5879038802E-10*(X14^5)+4.710833256816E-08*(X14^4)-3.38194190874219E-06*(X14^3)+0.000148978977392744*(X14^2)-0.00373903643230733*(X14)+4.21734712411944,"")</f>
      </c>
      <c r="V14" s="8">
        <f>IF(ISNUMBER(C14),AVERAGE(C14,D14),"")</f>
      </c>
      <c r="W14" s="6">
        <f>IF(ISNUMBER(F14),-0.0000002301*(V14^4)+0.0000569866*(V14^3)-0.0082923226*(V14^2)+0.0654036947*V14+999.8017570756,"")</f>
      </c>
      <c r="X14" s="8">
        <f>IF(ISNUMBER(E14),AVERAGE(E14,F14),"")</f>
      </c>
      <c r="Y14" s="6">
        <f>IF(ISNUMBER(F14),-0.0000002301*(X14^4)+0.0000569866*(X14^3)-0.0082923226*(X14^2)+0.0654036947*X14+999.8017570756,"")</f>
      </c>
      <c r="Z14" s="6">
        <f>IF(ISNUMBER(C14),IF(R14="Countercurrent",C14-D14,D14-C14),"")</f>
      </c>
      <c r="AA14" s="6">
        <f>IF(ISNUMBER(E14),F14-E14,"")</f>
      </c>
      <c r="AB14" s="7">
        <f>IF(ISNUMBER(N14),N14*W14/(1000*60),"")</f>
      </c>
      <c r="AC14" s="7">
        <f>IF(ISNUMBER(P14),P14*Y14/(1000*60),"")</f>
      </c>
      <c r="AD14" s="6">
        <f>IF(SUM($A$1:$A$1000)=0,IF(ROW($A14)=6,"Hidden",""),IF(ISNUMBER(AB14),AB14*T14*ABS(Z14)*1000,""))</f>
      </c>
      <c r="AE14" s="6">
        <f>IF(SUM($A$1:$A$1000)=0,IF(ROW($A14)=6,"Hidden",""),IF(ISNUMBER(AC14),AC14*U14*AA14*1000,""))</f>
      </c>
      <c r="AF14" s="6">
        <f>IF(SUM($A$1:$A$1000)=0,IF(ROW($A14)=6,"Hidden",""),IF(ISNUMBER(AD14),AD14-AE14,""))</f>
      </c>
      <c r="AG14" s="6">
        <f>IF(SUM($A$1:$A$1000)=0,IF(ROW($A14)=6,"Hidden",""),IF(ISNUMBER(AD14),IF(AD14=0,0,AE14*100/AD14),""))</f>
      </c>
      <c r="AH14" s="6">
        <f>IF(SUM($A$1:$A$1000)=0,IF(ROW($A14)=6,"Hidden",""),IF(ISNUMBER(C14),IF(R14="cocurrent",IF((D14=E14),0,(D14-C14)*100/(D14-E14)),IF((C14=E14),0,(C14-D14)*100/(C14-E14))),""))</f>
      </c>
      <c r="AI14" s="6">
        <f>IF(SUM($A$1:$A$1000)=0,IF(ROW($A14)=6,"Hidden",""),IF(ISNUMBER(C14),IF(R14="cocurrent",IF(C14=E14,0,(F14-E14)*100/(D14-E14)),IF(C14=E14,0,(F14-E14)*100/(C14-E14))),""))</f>
      </c>
      <c r="AJ14" s="6">
        <f>IF(SUM($A$1:$A$1000)=0,IF(ROW($A14)=6,"Hidden",""),IF(ISNUMBER(AH14),(AH14+AI14)/2,""))</f>
      </c>
      <c r="AK14" s="8">
        <f>IF(C14=F14,0,(D14-E14)/(C14-F14))</f>
      </c>
      <c r="AL14" s="8">
        <f>IF(ISNUMBER(F14),IF(OR(AK14&lt;=0,AK14=1),0,((D14-E14)-(C14-F14))/LN(AK14)),"")</f>
      </c>
      <c r="AM14" s="8">
        <f>IF(ISNUMBER(AL14),IF(AL14=0,0,(AB14*T14*Z14*1000)/(PI()*0.006*1.008*AL14)),"")</f>
      </c>
      <c r="AN14" s="12">
        <f>IF(ISNUMBER(A14),IF(ROW(A14)=2,1-(A14/13),""),"")</f>
      </c>
    </row>
    <row x14ac:dyDescent="0.25" r="15" customHeight="1" ht="19.5">
      <c r="A15" s="11">
        <v>1</v>
      </c>
      <c r="B15" s="5">
        <v>14</v>
      </c>
      <c r="C15" s="6">
        <v>37.049072265625</v>
      </c>
      <c r="D15" s="6">
        <v>39.841552734375</v>
      </c>
      <c r="E15" s="6">
        <v>21.333251953125</v>
      </c>
      <c r="F15" s="6">
        <v>23.216552734375</v>
      </c>
      <c r="G15" s="6">
        <v>132.967529296875</v>
      </c>
      <c r="H15" s="6">
        <v>132.967529296875</v>
      </c>
      <c r="I15" s="6">
        <v>132.967529296875</v>
      </c>
      <c r="J15" s="6">
        <v>132.967529296875</v>
      </c>
      <c r="K15" s="6">
        <v>132.967529296875</v>
      </c>
      <c r="L15" s="6">
        <v>132.967529296875</v>
      </c>
      <c r="M15" s="7">
        <v>30</v>
      </c>
      <c r="N15" s="6">
        <v>2.001953125</v>
      </c>
      <c r="O15" s="5">
        <v>60</v>
      </c>
      <c r="P15" s="8">
        <v>3.662109375</v>
      </c>
      <c r="Q15" s="6">
        <v>0</v>
      </c>
      <c r="R15" s="10">
        <f>IF(ISNUMBER(Q15),IF(Q15=1,"Countercurrent","Cocurrent"),"")</f>
      </c>
      <c r="S15" s="21"/>
      <c r="T15" s="7">
        <f>IF(ISNUMBER(C15),1.15290498E-12*(V15^6)-3.5879038802E-10*(V15^5)+4.710833256816E-08*(V15^4)-3.38194190874219E-06*(V15^3)+0.000148978977392744*(V15^2)-0.00373903643230733*(V15)+4.21734712411944,"")</f>
      </c>
      <c r="U15" s="7">
        <f>IF(ISNUMBER(D15),1.15290498E-12*(X15^6)-3.5879038802E-10*(X15^5)+4.710833256816E-08*(X15^4)-3.38194190874219E-06*(X15^3)+0.000148978977392744*(X15^2)-0.00373903643230733*(X15)+4.21734712411944,"")</f>
      </c>
      <c r="V15" s="8">
        <f>IF(ISNUMBER(C15),AVERAGE(C15,D15),"")</f>
      </c>
      <c r="W15" s="6">
        <f>IF(ISNUMBER(F15),-0.0000002301*(V15^4)+0.0000569866*(V15^3)-0.0082923226*(V15^2)+0.0654036947*V15+999.8017570756,"")</f>
      </c>
      <c r="X15" s="8">
        <f>IF(ISNUMBER(E15),AVERAGE(E15,F15),"")</f>
      </c>
      <c r="Y15" s="6">
        <f>IF(ISNUMBER(F15),-0.0000002301*(X15^4)+0.0000569866*(X15^3)-0.0082923226*(X15^2)+0.0654036947*X15+999.8017570756,"")</f>
      </c>
      <c r="Z15" s="6">
        <f>IF(ISNUMBER(C15),IF(R15="Countercurrent",C15-D15,D15-C15),"")</f>
      </c>
      <c r="AA15" s="6">
        <f>IF(ISNUMBER(E15),F15-E15,"")</f>
      </c>
      <c r="AB15" s="7">
        <f>IF(ISNUMBER(N15),N15*W15/(1000*60),"")</f>
      </c>
      <c r="AC15" s="7">
        <f>IF(ISNUMBER(P15),P15*Y15/(1000*60),"")</f>
      </c>
      <c r="AD15" s="6">
        <f>IF(SUM($A$1:$A$1000)=0,IF(ROW($A15)=6,"Hidden",""),IF(ISNUMBER(AB15),AB15*T15*ABS(Z15)*1000,""))</f>
      </c>
      <c r="AE15" s="6">
        <f>IF(SUM($A$1:$A$1000)=0,IF(ROW($A15)=6,"Hidden",""),IF(ISNUMBER(AC15),AC15*U15*AA15*1000,""))</f>
      </c>
      <c r="AF15" s="6">
        <f>IF(SUM($A$1:$A$1000)=0,IF(ROW($A15)=6,"Hidden",""),IF(ISNUMBER(AD15),AD15-AE15,""))</f>
      </c>
      <c r="AG15" s="6">
        <f>IF(SUM($A$1:$A$1000)=0,IF(ROW($A15)=6,"Hidden",""),IF(ISNUMBER(AD15),IF(AD15=0,0,AE15*100/AD15),""))</f>
      </c>
      <c r="AH15" s="6">
        <f>IF(SUM($A$1:$A$1000)=0,IF(ROW($A15)=6,"Hidden",""),IF(ISNUMBER(C15),IF(R15="cocurrent",IF((D15=E15),0,(D15-C15)*100/(D15-E15)),IF((C15=E15),0,(C15-D15)*100/(C15-E15))),""))</f>
      </c>
      <c r="AI15" s="6">
        <f>IF(SUM($A$1:$A$1000)=0,IF(ROW($A15)=6,"Hidden",""),IF(ISNUMBER(C15),IF(R15="cocurrent",IF(C15=E15,0,(F15-E15)*100/(D15-E15)),IF(C15=E15,0,(F15-E15)*100/(C15-E15))),""))</f>
      </c>
      <c r="AJ15" s="6">
        <f>IF(SUM($A$1:$A$1000)=0,IF(ROW($A15)=6,"Hidden",""),IF(ISNUMBER(AH15),(AH15+AI15)/2,""))</f>
      </c>
      <c r="AK15" s="8">
        <f>IF(C15=F15,0,(D15-E15)/(C15-F15))</f>
      </c>
      <c r="AL15" s="8">
        <f>IF(ISNUMBER(F15),IF(OR(AK15&lt;=0,AK15=1),0,((D15-E15)-(C15-F15))/LN(AK15)),"")</f>
      </c>
      <c r="AM15" s="8">
        <f>IF(ISNUMBER(AL15),IF(AL15=0,0,(AB15*T15*Z15*1000)/(PI()*0.006*1.008*AL15)),"")</f>
      </c>
      <c r="AN15" s="12">
        <f>IF(ISNUMBER(A15),IF(ROW(A15)=2,1-(A15/13),""),"")</f>
      </c>
    </row>
    <row x14ac:dyDescent="0.25" r="16" customHeight="1" ht="19.5">
      <c r="A16" s="11">
        <v>1</v>
      </c>
      <c r="B16" s="5">
        <v>15</v>
      </c>
      <c r="C16" s="6">
        <v>37.308837890625</v>
      </c>
      <c r="D16" s="6">
        <v>39.93896484375</v>
      </c>
      <c r="E16" s="6">
        <v>21.333251953125</v>
      </c>
      <c r="F16" s="6">
        <v>23.281494140625</v>
      </c>
      <c r="G16" s="6">
        <v>132.967529296875</v>
      </c>
      <c r="H16" s="6">
        <v>132.967529296875</v>
      </c>
      <c r="I16" s="6">
        <v>132.967529296875</v>
      </c>
      <c r="J16" s="6">
        <v>132.967529296875</v>
      </c>
      <c r="K16" s="6">
        <v>132.967529296875</v>
      </c>
      <c r="L16" s="6">
        <v>132.967529296875</v>
      </c>
      <c r="M16" s="7">
        <v>30</v>
      </c>
      <c r="N16" s="6">
        <v>1.96533203125</v>
      </c>
      <c r="O16" s="5">
        <v>60</v>
      </c>
      <c r="P16" s="8">
        <v>3.47900390625</v>
      </c>
      <c r="Q16" s="6">
        <v>0</v>
      </c>
      <c r="R16" s="10">
        <f>IF(ISNUMBER(Q16),IF(Q16=1,"Countercurrent","Cocurrent"),"")</f>
      </c>
      <c r="S16" s="21"/>
      <c r="T16" s="7">
        <f>IF(ISNUMBER(C16),1.15290498E-12*(V16^6)-3.5879038802E-10*(V16^5)+4.710833256816E-08*(V16^4)-3.38194190874219E-06*(V16^3)+0.000148978977392744*(V16^2)-0.00373903643230733*(V16)+4.21734712411944,"")</f>
      </c>
      <c r="U16" s="7">
        <f>IF(ISNUMBER(D16),1.15290498E-12*(X16^6)-3.5879038802E-10*(X16^5)+4.710833256816E-08*(X16^4)-3.38194190874219E-06*(X16^3)+0.000148978977392744*(X16^2)-0.00373903643230733*(X16)+4.21734712411944,"")</f>
      </c>
      <c r="V16" s="8">
        <f>IF(ISNUMBER(C16),AVERAGE(C16,D16),"")</f>
      </c>
      <c r="W16" s="6">
        <f>IF(ISNUMBER(F16),-0.0000002301*(V16^4)+0.0000569866*(V16^3)-0.0082923226*(V16^2)+0.0654036947*V16+999.8017570756,"")</f>
      </c>
      <c r="X16" s="8">
        <f>IF(ISNUMBER(E16),AVERAGE(E16,F16),"")</f>
      </c>
      <c r="Y16" s="6">
        <f>IF(ISNUMBER(F16),-0.0000002301*(X16^4)+0.0000569866*(X16^3)-0.0082923226*(X16^2)+0.0654036947*X16+999.8017570756,"")</f>
      </c>
      <c r="Z16" s="6">
        <f>IF(ISNUMBER(C16),IF(R16="Countercurrent",C16-D16,D16-C16),"")</f>
      </c>
      <c r="AA16" s="6">
        <f>IF(ISNUMBER(E16),F16-E16,"")</f>
      </c>
      <c r="AB16" s="7">
        <f>IF(ISNUMBER(N16),N16*W16/(1000*60),"")</f>
      </c>
      <c r="AC16" s="7">
        <f>IF(ISNUMBER(P16),P16*Y16/(1000*60),"")</f>
      </c>
      <c r="AD16" s="6">
        <f>IF(SUM($A$1:$A$1000)=0,IF(ROW($A16)=6,"Hidden",""),IF(ISNUMBER(AB16),AB16*T16*ABS(Z16)*1000,""))</f>
      </c>
      <c r="AE16" s="6">
        <f>IF(SUM($A$1:$A$1000)=0,IF(ROW($A16)=6,"Hidden",""),IF(ISNUMBER(AC16),AC16*U16*AA16*1000,""))</f>
      </c>
      <c r="AF16" s="6">
        <f>IF(SUM($A$1:$A$1000)=0,IF(ROW($A16)=6,"Hidden",""),IF(ISNUMBER(AD16),AD16-AE16,""))</f>
      </c>
      <c r="AG16" s="6">
        <f>IF(SUM($A$1:$A$1000)=0,IF(ROW($A16)=6,"Hidden",""),IF(ISNUMBER(AD16),IF(AD16=0,0,AE16*100/AD16),""))</f>
      </c>
      <c r="AH16" s="6">
        <f>IF(SUM($A$1:$A$1000)=0,IF(ROW($A16)=6,"Hidden",""),IF(ISNUMBER(C16),IF(R16="cocurrent",IF((D16=E16),0,(D16-C16)*100/(D16-E16)),IF((C16=E16),0,(C16-D16)*100/(C16-E16))),""))</f>
      </c>
      <c r="AI16" s="6">
        <f>IF(SUM($A$1:$A$1000)=0,IF(ROW($A16)=6,"Hidden",""),IF(ISNUMBER(C16),IF(R16="cocurrent",IF(C16=E16,0,(F16-E16)*100/(D16-E16)),IF(C16=E16,0,(F16-E16)*100/(C16-E16))),""))</f>
      </c>
      <c r="AJ16" s="6">
        <f>IF(SUM($A$1:$A$1000)=0,IF(ROW($A16)=6,"Hidden",""),IF(ISNUMBER(AH16),(AH16+AI16)/2,""))</f>
      </c>
      <c r="AK16" s="8">
        <f>IF(C16=F16,0,(D16-E16)/(C16-F16))</f>
      </c>
      <c r="AL16" s="8">
        <f>IF(ISNUMBER(F16),IF(OR(AK16&lt;=0,AK16=1),0,((D16-E16)-(C16-F16))/LN(AK16)),"")</f>
      </c>
      <c r="AM16" s="8">
        <f>IF(ISNUMBER(AL16),IF(AL16=0,0,(AB16*T16*Z16*1000)/(PI()*0.006*1.008*AL16)),"")</f>
      </c>
      <c r="AN16" s="12">
        <f>IF(ISNUMBER(A16),IF(ROW(A16)=2,1-(A16/13),""),"")</f>
      </c>
    </row>
    <row x14ac:dyDescent="0.25" r="17" customHeight="1" ht="19.5">
      <c r="A17" s="11">
        <v>1</v>
      </c>
      <c r="B17" s="5">
        <v>16</v>
      </c>
      <c r="C17" s="6">
        <v>37.21142578125</v>
      </c>
      <c r="D17" s="6">
        <v>40.036376953125</v>
      </c>
      <c r="E17" s="6">
        <v>21.333251953125</v>
      </c>
      <c r="F17" s="6">
        <v>23.2490234375</v>
      </c>
      <c r="G17" s="6">
        <v>132.967529296875</v>
      </c>
      <c r="H17" s="6">
        <v>132.967529296875</v>
      </c>
      <c r="I17" s="6">
        <v>132.967529296875</v>
      </c>
      <c r="J17" s="6">
        <v>132.967529296875</v>
      </c>
      <c r="K17" s="6">
        <v>132.967529296875</v>
      </c>
      <c r="L17" s="6">
        <v>132.967529296875</v>
      </c>
      <c r="M17" s="7">
        <v>29</v>
      </c>
      <c r="N17" s="6">
        <v>2.099609375</v>
      </c>
      <c r="O17" s="5">
        <v>60</v>
      </c>
      <c r="P17" s="8">
        <v>3.57666015625</v>
      </c>
      <c r="Q17" s="6">
        <v>0</v>
      </c>
      <c r="R17" s="10">
        <f>IF(ISNUMBER(Q17),IF(Q17=1,"Countercurrent","Cocurrent"),"")</f>
      </c>
      <c r="S17" s="21"/>
      <c r="T17" s="7">
        <f>IF(ISNUMBER(C17),1.15290498E-12*(V17^6)-3.5879038802E-10*(V17^5)+4.710833256816E-08*(V17^4)-3.38194190874219E-06*(V17^3)+0.000148978977392744*(V17^2)-0.00373903643230733*(V17)+4.21734712411944,"")</f>
      </c>
      <c r="U17" s="7">
        <f>IF(ISNUMBER(D17),1.15290498E-12*(X17^6)-3.5879038802E-10*(X17^5)+4.710833256816E-08*(X17^4)-3.38194190874219E-06*(X17^3)+0.000148978977392744*(X17^2)-0.00373903643230733*(X17)+4.21734712411944,"")</f>
      </c>
      <c r="V17" s="8">
        <f>IF(ISNUMBER(C17),AVERAGE(C17,D17),"")</f>
      </c>
      <c r="W17" s="6">
        <f>IF(ISNUMBER(F17),-0.0000002301*(V17^4)+0.0000569866*(V17^3)-0.0082923226*(V17^2)+0.0654036947*V17+999.8017570756,"")</f>
      </c>
      <c r="X17" s="8">
        <f>IF(ISNUMBER(E17),AVERAGE(E17,F17),"")</f>
      </c>
      <c r="Y17" s="6">
        <f>IF(ISNUMBER(F17),-0.0000002301*(X17^4)+0.0000569866*(X17^3)-0.0082923226*(X17^2)+0.0654036947*X17+999.8017570756,"")</f>
      </c>
      <c r="Z17" s="6">
        <f>IF(ISNUMBER(C17),IF(R17="Countercurrent",C17-D17,D17-C17),"")</f>
      </c>
      <c r="AA17" s="6">
        <f>IF(ISNUMBER(E17),F17-E17,"")</f>
      </c>
      <c r="AB17" s="7">
        <f>IF(ISNUMBER(N17),N17*W17/(1000*60),"")</f>
      </c>
      <c r="AC17" s="7">
        <f>IF(ISNUMBER(P17),P17*Y17/(1000*60),"")</f>
      </c>
      <c r="AD17" s="6">
        <f>IF(SUM($A$1:$A$1000)=0,IF(ROW($A17)=6,"Hidden",""),IF(ISNUMBER(AB17),AB17*T17*ABS(Z17)*1000,""))</f>
      </c>
      <c r="AE17" s="6">
        <f>IF(SUM($A$1:$A$1000)=0,IF(ROW($A17)=6,"Hidden",""),IF(ISNUMBER(AC17),AC17*U17*AA17*1000,""))</f>
      </c>
      <c r="AF17" s="6">
        <f>IF(SUM($A$1:$A$1000)=0,IF(ROW($A17)=6,"Hidden",""),IF(ISNUMBER(AD17),AD17-AE17,""))</f>
      </c>
      <c r="AG17" s="6">
        <f>IF(SUM($A$1:$A$1000)=0,IF(ROW($A17)=6,"Hidden",""),IF(ISNUMBER(AD17),IF(AD17=0,0,AE17*100/AD17),""))</f>
      </c>
      <c r="AH17" s="6">
        <f>IF(SUM($A$1:$A$1000)=0,IF(ROW($A17)=6,"Hidden",""),IF(ISNUMBER(C17),IF(R17="cocurrent",IF((D17=E17),0,(D17-C17)*100/(D17-E17)),IF((C17=E17),0,(C17-D17)*100/(C17-E17))),""))</f>
      </c>
      <c r="AI17" s="6">
        <f>IF(SUM($A$1:$A$1000)=0,IF(ROW($A17)=6,"Hidden",""),IF(ISNUMBER(C17),IF(R17="cocurrent",IF(C17=E17,0,(F17-E17)*100/(D17-E17)),IF(C17=E17,0,(F17-E17)*100/(C17-E17))),""))</f>
      </c>
      <c r="AJ17" s="6">
        <f>IF(SUM($A$1:$A$1000)=0,IF(ROW($A17)=6,"Hidden",""),IF(ISNUMBER(AH17),(AH17+AI17)/2,""))</f>
      </c>
      <c r="AK17" s="8">
        <f>IF(C17=F17,0,(D17-E17)/(C17-F17))</f>
      </c>
      <c r="AL17" s="8">
        <f>IF(ISNUMBER(F17),IF(OR(AK17&lt;=0,AK17=1),0,((D17-E17)-(C17-F17))/LN(AK17)),"")</f>
      </c>
      <c r="AM17" s="8">
        <f>IF(ISNUMBER(AL17),IF(AL17=0,0,(AB17*T17*Z17*1000)/(PI()*0.006*1.008*AL17)),"")</f>
      </c>
      <c r="AN17" s="12">
        <f>IF(ISNUMBER(A17),IF(ROW(A17)=2,1-(A17/13),""),"")</f>
      </c>
    </row>
    <row x14ac:dyDescent="0.25" r="18" customHeight="1" ht="19.5">
      <c r="A18" s="11">
        <v>1</v>
      </c>
      <c r="B18" s="5">
        <v>17</v>
      </c>
      <c r="C18" s="6">
        <v>37.2763671875</v>
      </c>
      <c r="D18" s="6">
        <v>40.00390625</v>
      </c>
      <c r="E18" s="6">
        <v>21.333251953125</v>
      </c>
      <c r="F18" s="6">
        <v>23.281494140625</v>
      </c>
      <c r="G18" s="6">
        <v>132.967529296875</v>
      </c>
      <c r="H18" s="6">
        <v>132.967529296875</v>
      </c>
      <c r="I18" s="6">
        <v>132.967529296875</v>
      </c>
      <c r="J18" s="6">
        <v>132.967529296875</v>
      </c>
      <c r="K18" s="6">
        <v>132.967529296875</v>
      </c>
      <c r="L18" s="6">
        <v>132.967529296875</v>
      </c>
      <c r="M18" s="7">
        <v>30</v>
      </c>
      <c r="N18" s="6">
        <v>1.953125</v>
      </c>
      <c r="O18" s="5">
        <v>60</v>
      </c>
      <c r="P18" s="8">
        <v>3.5888671875</v>
      </c>
      <c r="Q18" s="6">
        <v>0</v>
      </c>
      <c r="R18" s="10">
        <f>IF(ISNUMBER(Q18),IF(Q18=1,"Countercurrent","Cocurrent"),"")</f>
      </c>
      <c r="S18" s="21"/>
      <c r="T18" s="7">
        <f>IF(ISNUMBER(C18),1.15290498E-12*(V18^6)-3.5879038802E-10*(V18^5)+4.710833256816E-08*(V18^4)-3.38194190874219E-06*(V18^3)+0.000148978977392744*(V18^2)-0.00373903643230733*(V18)+4.21734712411944,"")</f>
      </c>
      <c r="U18" s="7">
        <f>IF(ISNUMBER(D18),1.15290498E-12*(X18^6)-3.5879038802E-10*(X18^5)+4.710833256816E-08*(X18^4)-3.38194190874219E-06*(X18^3)+0.000148978977392744*(X18^2)-0.00373903643230733*(X18)+4.21734712411944,"")</f>
      </c>
      <c r="V18" s="8">
        <f>IF(ISNUMBER(C18),AVERAGE(C18,D18),"")</f>
      </c>
      <c r="W18" s="6">
        <f>IF(ISNUMBER(F18),-0.0000002301*(V18^4)+0.0000569866*(V18^3)-0.0082923226*(V18^2)+0.0654036947*V18+999.8017570756,"")</f>
      </c>
      <c r="X18" s="8">
        <f>IF(ISNUMBER(E18),AVERAGE(E18,F18),"")</f>
      </c>
      <c r="Y18" s="6">
        <f>IF(ISNUMBER(F18),-0.0000002301*(X18^4)+0.0000569866*(X18^3)-0.0082923226*(X18^2)+0.0654036947*X18+999.8017570756,"")</f>
      </c>
      <c r="Z18" s="6">
        <f>IF(ISNUMBER(C18),IF(R18="Countercurrent",C18-D18,D18-C18),"")</f>
      </c>
      <c r="AA18" s="6">
        <f>IF(ISNUMBER(E18),F18-E18,"")</f>
      </c>
      <c r="AB18" s="7">
        <f>IF(ISNUMBER(N18),N18*W18/(1000*60),"")</f>
      </c>
      <c r="AC18" s="7">
        <f>IF(ISNUMBER(P18),P18*Y18/(1000*60),"")</f>
      </c>
      <c r="AD18" s="6">
        <f>IF(SUM($A$1:$A$1000)=0,IF(ROW($A18)=6,"Hidden",""),IF(ISNUMBER(AB18),AB18*T18*ABS(Z18)*1000,""))</f>
      </c>
      <c r="AE18" s="6">
        <f>IF(SUM($A$1:$A$1000)=0,IF(ROW($A18)=6,"Hidden",""),IF(ISNUMBER(AC18),AC18*U18*AA18*1000,""))</f>
      </c>
      <c r="AF18" s="6">
        <f>IF(SUM($A$1:$A$1000)=0,IF(ROW($A18)=6,"Hidden",""),IF(ISNUMBER(AD18),AD18-AE18,""))</f>
      </c>
      <c r="AG18" s="6">
        <f>IF(SUM($A$1:$A$1000)=0,IF(ROW($A18)=6,"Hidden",""),IF(ISNUMBER(AD18),IF(AD18=0,0,AE18*100/AD18),""))</f>
      </c>
      <c r="AH18" s="6">
        <f>IF(SUM($A$1:$A$1000)=0,IF(ROW($A18)=6,"Hidden",""),IF(ISNUMBER(C18),IF(R18="cocurrent",IF((D18=E18),0,(D18-C18)*100/(D18-E18)),IF((C18=E18),0,(C18-D18)*100/(C18-E18))),""))</f>
      </c>
      <c r="AI18" s="6">
        <f>IF(SUM($A$1:$A$1000)=0,IF(ROW($A18)=6,"Hidden",""),IF(ISNUMBER(C18),IF(R18="cocurrent",IF(C18=E18,0,(F18-E18)*100/(D18-E18)),IF(C18=E18,0,(F18-E18)*100/(C18-E18))),""))</f>
      </c>
      <c r="AJ18" s="6">
        <f>IF(SUM($A$1:$A$1000)=0,IF(ROW($A18)=6,"Hidden",""),IF(ISNUMBER(AH18),(AH18+AI18)/2,""))</f>
      </c>
      <c r="AK18" s="8">
        <f>IF(C18=F18,0,(D18-E18)/(C18-F18))</f>
      </c>
      <c r="AL18" s="8">
        <f>IF(ISNUMBER(F18),IF(OR(AK18&lt;=0,AK18=1),0,((D18-E18)-(C18-F18))/LN(AK18)),"")</f>
      </c>
      <c r="AM18" s="8">
        <f>IF(ISNUMBER(AL18),IF(AL18=0,0,(AB18*T18*Z18*1000)/(PI()*0.006*1.008*AL18)),"")</f>
      </c>
      <c r="AN18" s="12">
        <f>IF(ISNUMBER(A18),IF(ROW(A18)=2,1-(A18/13),""),"")</f>
      </c>
    </row>
    <row x14ac:dyDescent="0.25" r="19" customHeight="1" ht="19.5">
      <c r="A19" s="11">
        <v>1</v>
      </c>
      <c r="B19" s="5">
        <v>18</v>
      </c>
      <c r="C19" s="6">
        <v>37.178955078125</v>
      </c>
      <c r="D19" s="6">
        <v>39.971435546875</v>
      </c>
      <c r="E19" s="6">
        <v>21.333251953125</v>
      </c>
      <c r="F19" s="6">
        <v>23.281494140625</v>
      </c>
      <c r="G19" s="6">
        <v>132.967529296875</v>
      </c>
      <c r="H19" s="6">
        <v>132.967529296875</v>
      </c>
      <c r="I19" s="6">
        <v>132.967529296875</v>
      </c>
      <c r="J19" s="6">
        <v>132.967529296875</v>
      </c>
      <c r="K19" s="6">
        <v>132.967529296875</v>
      </c>
      <c r="L19" s="6">
        <v>132.967529296875</v>
      </c>
      <c r="M19" s="7">
        <v>30</v>
      </c>
      <c r="N19" s="6">
        <v>2.0751953125</v>
      </c>
      <c r="O19" s="5">
        <v>60</v>
      </c>
      <c r="P19" s="8">
        <v>3.52783203125</v>
      </c>
      <c r="Q19" s="6">
        <v>0</v>
      </c>
      <c r="R19" s="10">
        <f>IF(ISNUMBER(Q19),IF(Q19=1,"Countercurrent","Cocurrent"),"")</f>
      </c>
      <c r="S19" s="21"/>
      <c r="T19" s="7">
        <f>IF(ISNUMBER(C19),1.15290498E-12*(V19^6)-3.5879038802E-10*(V19^5)+4.710833256816E-08*(V19^4)-3.38194190874219E-06*(V19^3)+0.000148978977392744*(V19^2)-0.00373903643230733*(V19)+4.21734712411944,"")</f>
      </c>
      <c r="U19" s="7">
        <f>IF(ISNUMBER(D19),1.15290498E-12*(X19^6)-3.5879038802E-10*(X19^5)+4.710833256816E-08*(X19^4)-3.38194190874219E-06*(X19^3)+0.000148978977392744*(X19^2)-0.00373903643230733*(X19)+4.21734712411944,"")</f>
      </c>
      <c r="V19" s="8">
        <f>IF(ISNUMBER(C19),AVERAGE(C19,D19),"")</f>
      </c>
      <c r="W19" s="6">
        <f>IF(ISNUMBER(F19),-0.0000002301*(V19^4)+0.0000569866*(V19^3)-0.0082923226*(V19^2)+0.0654036947*V19+999.8017570756,"")</f>
      </c>
      <c r="X19" s="8">
        <f>IF(ISNUMBER(E19),AVERAGE(E19,F19),"")</f>
      </c>
      <c r="Y19" s="6">
        <f>IF(ISNUMBER(F19),-0.0000002301*(X19^4)+0.0000569866*(X19^3)-0.0082923226*(X19^2)+0.0654036947*X19+999.8017570756,"")</f>
      </c>
      <c r="Z19" s="6">
        <f>IF(ISNUMBER(C19),IF(R19="Countercurrent",C19-D19,D19-C19),"")</f>
      </c>
      <c r="AA19" s="6">
        <f>IF(ISNUMBER(E19),F19-E19,"")</f>
      </c>
      <c r="AB19" s="7">
        <f>IF(ISNUMBER(N19),N19*W19/(1000*60),"")</f>
      </c>
      <c r="AC19" s="7">
        <f>IF(ISNUMBER(P19),P19*Y19/(1000*60),"")</f>
      </c>
      <c r="AD19" s="6">
        <f>IF(SUM($A$1:$A$1000)=0,IF(ROW($A19)=6,"Hidden",""),IF(ISNUMBER(AB19),AB19*T19*ABS(Z19)*1000,""))</f>
      </c>
      <c r="AE19" s="6">
        <f>IF(SUM($A$1:$A$1000)=0,IF(ROW($A19)=6,"Hidden",""),IF(ISNUMBER(AC19),AC19*U19*AA19*1000,""))</f>
      </c>
      <c r="AF19" s="6">
        <f>IF(SUM($A$1:$A$1000)=0,IF(ROW($A19)=6,"Hidden",""),IF(ISNUMBER(AD19),AD19-AE19,""))</f>
      </c>
      <c r="AG19" s="6">
        <f>IF(SUM($A$1:$A$1000)=0,IF(ROW($A19)=6,"Hidden",""),IF(ISNUMBER(AD19),IF(AD19=0,0,AE19*100/AD19),""))</f>
      </c>
      <c r="AH19" s="6">
        <f>IF(SUM($A$1:$A$1000)=0,IF(ROW($A19)=6,"Hidden",""),IF(ISNUMBER(C19),IF(R19="cocurrent",IF((D19=E19),0,(D19-C19)*100/(D19-E19)),IF((C19=E19),0,(C19-D19)*100/(C19-E19))),""))</f>
      </c>
      <c r="AI19" s="6">
        <f>IF(SUM($A$1:$A$1000)=0,IF(ROW($A19)=6,"Hidden",""),IF(ISNUMBER(C19),IF(R19="cocurrent",IF(C19=E19,0,(F19-E19)*100/(D19-E19)),IF(C19=E19,0,(F19-E19)*100/(C19-E19))),""))</f>
      </c>
      <c r="AJ19" s="6">
        <f>IF(SUM($A$1:$A$1000)=0,IF(ROW($A19)=6,"Hidden",""),IF(ISNUMBER(AH19),(AH19+AI19)/2,""))</f>
      </c>
      <c r="AK19" s="8">
        <f>IF(C19=F19,0,(D19-E19)/(C19-F19))</f>
      </c>
      <c r="AL19" s="8">
        <f>IF(ISNUMBER(F19),IF(OR(AK19&lt;=0,AK19=1),0,((D19-E19)-(C19-F19))/LN(AK19)),"")</f>
      </c>
      <c r="AM19" s="8">
        <f>IF(ISNUMBER(AL19),IF(AL19=0,0,(AB19*T19*Z19*1000)/(PI()*0.006*1.008*AL19)),"")</f>
      </c>
      <c r="AN19" s="12">
        <f>IF(ISNUMBER(A19),IF(ROW(A19)=2,1-(A19/13),""),"")</f>
      </c>
    </row>
    <row x14ac:dyDescent="0.25" r="20" customHeight="1" ht="19.5">
      <c r="A20" s="11">
        <v>1</v>
      </c>
      <c r="B20" s="5">
        <v>19</v>
      </c>
      <c r="C20" s="6">
        <v>37.308837890625</v>
      </c>
      <c r="D20" s="6">
        <v>39.971435546875</v>
      </c>
      <c r="E20" s="6">
        <v>21.36572265625</v>
      </c>
      <c r="F20" s="6">
        <v>23.281494140625</v>
      </c>
      <c r="G20" s="6">
        <v>132.967529296875</v>
      </c>
      <c r="H20" s="6">
        <v>132.967529296875</v>
      </c>
      <c r="I20" s="6">
        <v>132.967529296875</v>
      </c>
      <c r="J20" s="6">
        <v>132.967529296875</v>
      </c>
      <c r="K20" s="6">
        <v>132.967529296875</v>
      </c>
      <c r="L20" s="6">
        <v>132.967529296875</v>
      </c>
      <c r="M20" s="7">
        <v>29</v>
      </c>
      <c r="N20" s="6">
        <v>1.806640625</v>
      </c>
      <c r="O20" s="5">
        <v>60</v>
      </c>
      <c r="P20" s="8">
        <v>3.40576171875</v>
      </c>
      <c r="Q20" s="6">
        <v>0</v>
      </c>
      <c r="R20" s="10">
        <f>IF(ISNUMBER(Q20),IF(Q20=1,"Countercurrent","Cocurrent"),"")</f>
      </c>
      <c r="S20" s="21"/>
      <c r="T20" s="7">
        <f>IF(ISNUMBER(C20),1.15290498E-12*(V20^6)-3.5879038802E-10*(V20^5)+4.710833256816E-08*(V20^4)-3.38194190874219E-06*(V20^3)+0.000148978977392744*(V20^2)-0.00373903643230733*(V20)+4.21734712411944,"")</f>
      </c>
      <c r="U20" s="7">
        <f>IF(ISNUMBER(D20),1.15290498E-12*(X20^6)-3.5879038802E-10*(X20^5)+4.710833256816E-08*(X20^4)-3.38194190874219E-06*(X20^3)+0.000148978977392744*(X20^2)-0.00373903643230733*(X20)+4.21734712411944,"")</f>
      </c>
      <c r="V20" s="8">
        <f>IF(ISNUMBER(C20),AVERAGE(C20,D20),"")</f>
      </c>
      <c r="W20" s="6">
        <f>IF(ISNUMBER(F20),-0.0000002301*(V20^4)+0.0000569866*(V20^3)-0.0082923226*(V20^2)+0.0654036947*V20+999.8017570756,"")</f>
      </c>
      <c r="X20" s="8">
        <f>IF(ISNUMBER(E20),AVERAGE(E20,F20),"")</f>
      </c>
      <c r="Y20" s="6">
        <f>IF(ISNUMBER(F20),-0.0000002301*(X20^4)+0.0000569866*(X20^3)-0.0082923226*(X20^2)+0.0654036947*X20+999.8017570756,"")</f>
      </c>
      <c r="Z20" s="6">
        <f>IF(ISNUMBER(C20),IF(R20="Countercurrent",C20-D20,D20-C20),"")</f>
      </c>
      <c r="AA20" s="6">
        <f>IF(ISNUMBER(E20),F20-E20,"")</f>
      </c>
      <c r="AB20" s="7">
        <f>IF(ISNUMBER(N20),N20*W20/(1000*60),"")</f>
      </c>
      <c r="AC20" s="7">
        <f>IF(ISNUMBER(P20),P20*Y20/(1000*60),"")</f>
      </c>
      <c r="AD20" s="6">
        <f>IF(SUM($A$1:$A$1000)=0,IF(ROW($A20)=6,"Hidden",""),IF(ISNUMBER(AB20),AB20*T20*ABS(Z20)*1000,""))</f>
      </c>
      <c r="AE20" s="6">
        <f>IF(SUM($A$1:$A$1000)=0,IF(ROW($A20)=6,"Hidden",""),IF(ISNUMBER(AC20),AC20*U20*AA20*1000,""))</f>
      </c>
      <c r="AF20" s="6">
        <f>IF(SUM($A$1:$A$1000)=0,IF(ROW($A20)=6,"Hidden",""),IF(ISNUMBER(AD20),AD20-AE20,""))</f>
      </c>
      <c r="AG20" s="6">
        <f>IF(SUM($A$1:$A$1000)=0,IF(ROW($A20)=6,"Hidden",""),IF(ISNUMBER(AD20),IF(AD20=0,0,AE20*100/AD20),""))</f>
      </c>
      <c r="AH20" s="6">
        <f>IF(SUM($A$1:$A$1000)=0,IF(ROW($A20)=6,"Hidden",""),IF(ISNUMBER(C20),IF(R20="cocurrent",IF((D20=E20),0,(D20-C20)*100/(D20-E20)),IF((C20=E20),0,(C20-D20)*100/(C20-E20))),""))</f>
      </c>
      <c r="AI20" s="6">
        <f>IF(SUM($A$1:$A$1000)=0,IF(ROW($A20)=6,"Hidden",""),IF(ISNUMBER(C20),IF(R20="cocurrent",IF(C20=E20,0,(F20-E20)*100/(D20-E20)),IF(C20=E20,0,(F20-E20)*100/(C20-E20))),""))</f>
      </c>
      <c r="AJ20" s="6">
        <f>IF(SUM($A$1:$A$1000)=0,IF(ROW($A20)=6,"Hidden",""),IF(ISNUMBER(AH20),(AH20+AI20)/2,""))</f>
      </c>
      <c r="AK20" s="8">
        <f>IF(C20=F20,0,(D20-E20)/(C20-F20))</f>
      </c>
      <c r="AL20" s="8">
        <f>IF(ISNUMBER(F20),IF(OR(AK20&lt;=0,AK20=1),0,((D20-E20)-(C20-F20))/LN(AK20)),"")</f>
      </c>
      <c r="AM20" s="8">
        <f>IF(ISNUMBER(AL20),IF(AL20=0,0,(AB20*T20*Z20*1000)/(PI()*0.006*1.008*AL20)),"")</f>
      </c>
      <c r="AN20" s="12">
        <f>IF(ISNUMBER(A20),IF(ROW(A20)=2,1-(A20/13),""),"")</f>
      </c>
    </row>
    <row x14ac:dyDescent="0.25" r="21" customHeight="1" ht="19.5">
      <c r="A21" s="11">
        <v>1</v>
      </c>
      <c r="B21" s="5">
        <v>20</v>
      </c>
      <c r="C21" s="6">
        <v>37.146484375</v>
      </c>
      <c r="D21" s="6">
        <v>40.036376953125</v>
      </c>
      <c r="E21" s="6">
        <v>21.36572265625</v>
      </c>
      <c r="F21" s="6">
        <v>23.2490234375</v>
      </c>
      <c r="G21" s="6">
        <v>132.967529296875</v>
      </c>
      <c r="H21" s="6">
        <v>132.967529296875</v>
      </c>
      <c r="I21" s="6">
        <v>132.967529296875</v>
      </c>
      <c r="J21" s="6">
        <v>132.967529296875</v>
      </c>
      <c r="K21" s="6">
        <v>132.967529296875</v>
      </c>
      <c r="L21" s="6">
        <v>132.967529296875</v>
      </c>
      <c r="M21" s="7">
        <v>30</v>
      </c>
      <c r="N21" s="6">
        <v>1.96533203125</v>
      </c>
      <c r="O21" s="5">
        <v>60</v>
      </c>
      <c r="P21" s="8">
        <v>3.564453125</v>
      </c>
      <c r="Q21" s="6">
        <v>0</v>
      </c>
      <c r="R21" s="10">
        <f>IF(ISNUMBER(Q21),IF(Q21=1,"Countercurrent","Cocurrent"),"")</f>
      </c>
      <c r="S21" s="21"/>
      <c r="T21" s="7">
        <f>IF(ISNUMBER(C21),1.15290498E-12*(V21^6)-3.5879038802E-10*(V21^5)+4.710833256816E-08*(V21^4)-3.38194190874219E-06*(V21^3)+0.000148978977392744*(V21^2)-0.00373903643230733*(V21)+4.21734712411944,"")</f>
      </c>
      <c r="U21" s="7">
        <f>IF(ISNUMBER(D21),1.15290498E-12*(X21^6)-3.5879038802E-10*(X21^5)+4.710833256816E-08*(X21^4)-3.38194190874219E-06*(X21^3)+0.000148978977392744*(X21^2)-0.00373903643230733*(X21)+4.21734712411944,"")</f>
      </c>
      <c r="V21" s="8">
        <f>IF(ISNUMBER(C21),AVERAGE(C21,D21),"")</f>
      </c>
      <c r="W21" s="6">
        <f>IF(ISNUMBER(F21),-0.0000002301*(V21^4)+0.0000569866*(V21^3)-0.0082923226*(V21^2)+0.0654036947*V21+999.8017570756,"")</f>
      </c>
      <c r="X21" s="8">
        <f>IF(ISNUMBER(E21),AVERAGE(E21,F21),"")</f>
      </c>
      <c r="Y21" s="6">
        <f>IF(ISNUMBER(F21),-0.0000002301*(X21^4)+0.0000569866*(X21^3)-0.0082923226*(X21^2)+0.0654036947*X21+999.8017570756,"")</f>
      </c>
      <c r="Z21" s="6">
        <f>IF(ISNUMBER(C21),IF(R21="Countercurrent",C21-D21,D21-C21),"")</f>
      </c>
      <c r="AA21" s="6">
        <f>IF(ISNUMBER(E21),F21-E21,"")</f>
      </c>
      <c r="AB21" s="7">
        <f>IF(ISNUMBER(N21),N21*W21/(1000*60),"")</f>
      </c>
      <c r="AC21" s="7">
        <f>IF(ISNUMBER(P21),P21*Y21/(1000*60),"")</f>
      </c>
      <c r="AD21" s="6">
        <f>IF(SUM($A$1:$A$1000)=0,IF(ROW($A21)=6,"Hidden",""),IF(ISNUMBER(AB21),AB21*T21*ABS(Z21)*1000,""))</f>
      </c>
      <c r="AE21" s="6">
        <f>IF(SUM($A$1:$A$1000)=0,IF(ROW($A21)=6,"Hidden",""),IF(ISNUMBER(AC21),AC21*U21*AA21*1000,""))</f>
      </c>
      <c r="AF21" s="6">
        <f>IF(SUM($A$1:$A$1000)=0,IF(ROW($A21)=6,"Hidden",""),IF(ISNUMBER(AD21),AD21-AE21,""))</f>
      </c>
      <c r="AG21" s="6">
        <f>IF(SUM($A$1:$A$1000)=0,IF(ROW($A21)=6,"Hidden",""),IF(ISNUMBER(AD21),IF(AD21=0,0,AE21*100/AD21),""))</f>
      </c>
      <c r="AH21" s="6">
        <f>IF(SUM($A$1:$A$1000)=0,IF(ROW($A21)=6,"Hidden",""),IF(ISNUMBER(C21),IF(R21="cocurrent",IF((D21=E21),0,(D21-C21)*100/(D21-E21)),IF((C21=E21),0,(C21-D21)*100/(C21-E21))),""))</f>
      </c>
      <c r="AI21" s="6">
        <f>IF(SUM($A$1:$A$1000)=0,IF(ROW($A21)=6,"Hidden",""),IF(ISNUMBER(C21),IF(R21="cocurrent",IF(C21=E21,0,(F21-E21)*100/(D21-E21)),IF(C21=E21,0,(F21-E21)*100/(C21-E21))),""))</f>
      </c>
      <c r="AJ21" s="6">
        <f>IF(SUM($A$1:$A$1000)=0,IF(ROW($A21)=6,"Hidden",""),IF(ISNUMBER(AH21),(AH21+AI21)/2,""))</f>
      </c>
      <c r="AK21" s="8">
        <f>IF(C21=F21,0,(D21-E21)/(C21-F21))</f>
      </c>
      <c r="AL21" s="8">
        <f>IF(ISNUMBER(F21),IF(OR(AK21&lt;=0,AK21=1),0,((D21-E21)-(C21-F21))/LN(AK21)),"")</f>
      </c>
      <c r="AM21" s="8">
        <f>IF(ISNUMBER(AL21),IF(AL21=0,0,(AB21*T21*Z21*1000)/(PI()*0.006*1.008*AL21)),"")</f>
      </c>
      <c r="AN21" s="12">
        <f>IF(ISNUMBER(A21),IF(ROW(A21)=2,1-(A21/13),""),"")</f>
      </c>
    </row>
    <row x14ac:dyDescent="0.25" r="22" customHeight="1" ht="19.5">
      <c r="A22" s="11">
        <v>1</v>
      </c>
      <c r="B22" s="5">
        <v>21</v>
      </c>
      <c r="C22" s="6">
        <v>37.21142578125</v>
      </c>
      <c r="D22" s="6">
        <v>39.971435546875</v>
      </c>
      <c r="E22" s="6">
        <v>21.36572265625</v>
      </c>
      <c r="F22" s="6">
        <v>23.281494140625</v>
      </c>
      <c r="G22" s="6">
        <v>132.967529296875</v>
      </c>
      <c r="H22" s="6">
        <v>132.967529296875</v>
      </c>
      <c r="I22" s="6">
        <v>132.967529296875</v>
      </c>
      <c r="J22" s="6">
        <v>132.967529296875</v>
      </c>
      <c r="K22" s="6">
        <v>132.967529296875</v>
      </c>
      <c r="L22" s="6">
        <v>132.967529296875</v>
      </c>
      <c r="M22" s="7">
        <v>30</v>
      </c>
      <c r="N22" s="6">
        <v>2.01416015625</v>
      </c>
      <c r="O22" s="5">
        <v>60</v>
      </c>
      <c r="P22" s="8">
        <v>3.662109375</v>
      </c>
      <c r="Q22" s="6">
        <v>0</v>
      </c>
      <c r="R22" s="10">
        <f>IF(ISNUMBER(Q22),IF(Q22=1,"Countercurrent","Cocurrent"),"")</f>
      </c>
      <c r="S22" s="21"/>
      <c r="T22" s="7">
        <f>IF(ISNUMBER(C22),1.15290498E-12*(V22^6)-3.5879038802E-10*(V22^5)+4.710833256816E-08*(V22^4)-3.38194190874219E-06*(V22^3)+0.000148978977392744*(V22^2)-0.00373903643230733*(V22)+4.21734712411944,"")</f>
      </c>
      <c r="U22" s="7">
        <f>IF(ISNUMBER(D22),1.15290498E-12*(X22^6)-3.5879038802E-10*(X22^5)+4.710833256816E-08*(X22^4)-3.38194190874219E-06*(X22^3)+0.000148978977392744*(X22^2)-0.00373903643230733*(X22)+4.21734712411944,"")</f>
      </c>
      <c r="V22" s="8">
        <f>IF(ISNUMBER(C22),AVERAGE(C22,D22),"")</f>
      </c>
      <c r="W22" s="6">
        <f>IF(ISNUMBER(F22),-0.0000002301*(V22^4)+0.0000569866*(V22^3)-0.0082923226*(V22^2)+0.0654036947*V22+999.8017570756,"")</f>
      </c>
      <c r="X22" s="8">
        <f>IF(ISNUMBER(E22),AVERAGE(E22,F22),"")</f>
      </c>
      <c r="Y22" s="6">
        <f>IF(ISNUMBER(F22),-0.0000002301*(X22^4)+0.0000569866*(X22^3)-0.0082923226*(X22^2)+0.0654036947*X22+999.8017570756,"")</f>
      </c>
      <c r="Z22" s="6">
        <f>IF(ISNUMBER(C22),IF(R22="Countercurrent",C22-D22,D22-C22),"")</f>
      </c>
      <c r="AA22" s="6">
        <f>IF(ISNUMBER(E22),F22-E22,"")</f>
      </c>
      <c r="AB22" s="7">
        <f>IF(ISNUMBER(N22),N22*W22/(1000*60),"")</f>
      </c>
      <c r="AC22" s="7">
        <f>IF(ISNUMBER(P22),P22*Y22/(1000*60),"")</f>
      </c>
      <c r="AD22" s="6">
        <f>IF(SUM($A$1:$A$1000)=0,IF(ROW($A22)=6,"Hidden",""),IF(ISNUMBER(AB22),AB22*T22*ABS(Z22)*1000,""))</f>
      </c>
      <c r="AE22" s="6">
        <f>IF(SUM($A$1:$A$1000)=0,IF(ROW($A22)=6,"Hidden",""),IF(ISNUMBER(AC22),AC22*U22*AA22*1000,""))</f>
      </c>
      <c r="AF22" s="6">
        <f>IF(SUM($A$1:$A$1000)=0,IF(ROW($A22)=6,"Hidden",""),IF(ISNUMBER(AD22),AD22-AE22,""))</f>
      </c>
      <c r="AG22" s="6">
        <f>IF(SUM($A$1:$A$1000)=0,IF(ROW($A22)=6,"Hidden",""),IF(ISNUMBER(AD22),IF(AD22=0,0,AE22*100/AD22),""))</f>
      </c>
      <c r="AH22" s="6">
        <f>IF(SUM($A$1:$A$1000)=0,IF(ROW($A22)=6,"Hidden",""),IF(ISNUMBER(C22),IF(R22="cocurrent",IF((D22=E22),0,(D22-C22)*100/(D22-E22)),IF((C22=E22),0,(C22-D22)*100/(C22-E22))),""))</f>
      </c>
      <c r="AI22" s="6">
        <f>IF(SUM($A$1:$A$1000)=0,IF(ROW($A22)=6,"Hidden",""),IF(ISNUMBER(C22),IF(R22="cocurrent",IF(C22=E22,0,(F22-E22)*100/(D22-E22)),IF(C22=E22,0,(F22-E22)*100/(C22-E22))),""))</f>
      </c>
      <c r="AJ22" s="6">
        <f>IF(SUM($A$1:$A$1000)=0,IF(ROW($A22)=6,"Hidden",""),IF(ISNUMBER(AH22),(AH22+AI22)/2,""))</f>
      </c>
      <c r="AK22" s="8">
        <f>IF(C22=F22,0,(D22-E22)/(C22-F22))</f>
      </c>
      <c r="AL22" s="8">
        <f>IF(ISNUMBER(F22),IF(OR(AK22&lt;=0,AK22=1),0,((D22-E22)-(C22-F22))/LN(AK22)),"")</f>
      </c>
      <c r="AM22" s="8">
        <f>IF(ISNUMBER(AL22),IF(AL22=0,0,(AB22*T22*Z22*1000)/(PI()*0.006*1.008*AL22)),"")</f>
      </c>
      <c r="AN22" s="12">
        <f>IF(ISNUMBER(A22),IF(ROW(A22)=2,1-(A22/13),""),"")</f>
      </c>
    </row>
    <row x14ac:dyDescent="0.25" r="23" customHeight="1" ht="19.5">
      <c r="A23" s="11">
        <v>1</v>
      </c>
      <c r="B23" s="5">
        <v>22</v>
      </c>
      <c r="C23" s="6">
        <v>37.0166015625</v>
      </c>
      <c r="D23" s="6">
        <v>39.80908203125</v>
      </c>
      <c r="E23" s="6">
        <v>21.398193359375</v>
      </c>
      <c r="F23" s="6">
        <v>23.281494140625</v>
      </c>
      <c r="G23" s="6">
        <v>132.967529296875</v>
      </c>
      <c r="H23" s="6">
        <v>132.967529296875</v>
      </c>
      <c r="I23" s="6">
        <v>132.967529296875</v>
      </c>
      <c r="J23" s="6">
        <v>132.967529296875</v>
      </c>
      <c r="K23" s="6">
        <v>132.967529296875</v>
      </c>
      <c r="L23" s="6">
        <v>132.967529296875</v>
      </c>
      <c r="M23" s="7">
        <v>30</v>
      </c>
      <c r="N23" s="6">
        <v>2.0751953125</v>
      </c>
      <c r="O23" s="5">
        <v>60</v>
      </c>
      <c r="P23" s="8">
        <v>3.50341796875</v>
      </c>
      <c r="Q23" s="6">
        <v>0</v>
      </c>
      <c r="R23" s="10">
        <f>IF(ISNUMBER(Q23),IF(Q23=1,"Countercurrent","Cocurrent"),"")</f>
      </c>
      <c r="S23" s="21"/>
      <c r="T23" s="7">
        <f>IF(ISNUMBER(C23),1.15290498E-12*(V23^6)-3.5879038802E-10*(V23^5)+4.710833256816E-08*(V23^4)-3.38194190874219E-06*(V23^3)+0.000148978977392744*(V23^2)-0.00373903643230733*(V23)+4.21734712411944,"")</f>
      </c>
      <c r="U23" s="7">
        <f>IF(ISNUMBER(D23),1.15290498E-12*(X23^6)-3.5879038802E-10*(X23^5)+4.710833256816E-08*(X23^4)-3.38194190874219E-06*(X23^3)+0.000148978977392744*(X23^2)-0.00373903643230733*(X23)+4.21734712411944,"")</f>
      </c>
      <c r="V23" s="8">
        <f>IF(ISNUMBER(C23),AVERAGE(C23,D23),"")</f>
      </c>
      <c r="W23" s="6">
        <f>IF(ISNUMBER(F23),-0.0000002301*(V23^4)+0.0000569866*(V23^3)-0.0082923226*(V23^2)+0.0654036947*V23+999.8017570756,"")</f>
      </c>
      <c r="X23" s="8">
        <f>IF(ISNUMBER(E23),AVERAGE(E23,F23),"")</f>
      </c>
      <c r="Y23" s="6">
        <f>IF(ISNUMBER(F23),-0.0000002301*(X23^4)+0.0000569866*(X23^3)-0.0082923226*(X23^2)+0.0654036947*X23+999.8017570756,"")</f>
      </c>
      <c r="Z23" s="6">
        <f>IF(ISNUMBER(C23),IF(R23="Countercurrent",C23-D23,D23-C23),"")</f>
      </c>
      <c r="AA23" s="6">
        <f>IF(ISNUMBER(E23),F23-E23,"")</f>
      </c>
      <c r="AB23" s="7">
        <f>IF(ISNUMBER(N23),N23*W23/(1000*60),"")</f>
      </c>
      <c r="AC23" s="7">
        <f>IF(ISNUMBER(P23),P23*Y23/(1000*60),"")</f>
      </c>
      <c r="AD23" s="6">
        <f>IF(SUM($A$1:$A$1000)=0,IF(ROW($A23)=6,"Hidden",""),IF(ISNUMBER(AB23),AB23*T23*ABS(Z23)*1000,""))</f>
      </c>
      <c r="AE23" s="6">
        <f>IF(SUM($A$1:$A$1000)=0,IF(ROW($A23)=6,"Hidden",""),IF(ISNUMBER(AC23),AC23*U23*AA23*1000,""))</f>
      </c>
      <c r="AF23" s="6">
        <f>IF(SUM($A$1:$A$1000)=0,IF(ROW($A23)=6,"Hidden",""),IF(ISNUMBER(AD23),AD23-AE23,""))</f>
      </c>
      <c r="AG23" s="6">
        <f>IF(SUM($A$1:$A$1000)=0,IF(ROW($A23)=6,"Hidden",""),IF(ISNUMBER(AD23),IF(AD23=0,0,AE23*100/AD23),""))</f>
      </c>
      <c r="AH23" s="6">
        <f>IF(SUM($A$1:$A$1000)=0,IF(ROW($A23)=6,"Hidden",""),IF(ISNUMBER(C23),IF(R23="cocurrent",IF((D23=E23),0,(D23-C23)*100/(D23-E23)),IF((C23=E23),0,(C23-D23)*100/(C23-E23))),""))</f>
      </c>
      <c r="AI23" s="6">
        <f>IF(SUM($A$1:$A$1000)=0,IF(ROW($A23)=6,"Hidden",""),IF(ISNUMBER(C23),IF(R23="cocurrent",IF(C23=E23,0,(F23-E23)*100/(D23-E23)),IF(C23=E23,0,(F23-E23)*100/(C23-E23))),""))</f>
      </c>
      <c r="AJ23" s="6">
        <f>IF(SUM($A$1:$A$1000)=0,IF(ROW($A23)=6,"Hidden",""),IF(ISNUMBER(AH23),(AH23+AI23)/2,""))</f>
      </c>
      <c r="AK23" s="8">
        <f>IF(C23=F23,0,(D23-E23)/(C23-F23))</f>
      </c>
      <c r="AL23" s="8">
        <f>IF(ISNUMBER(F23),IF(OR(AK23&lt;=0,AK23=1),0,((D23-E23)-(C23-F23))/LN(AK23)),"")</f>
      </c>
      <c r="AM23" s="8">
        <f>IF(ISNUMBER(AL23),IF(AL23=0,0,(AB23*T23*Z23*1000)/(PI()*0.006*1.008*AL23)),"")</f>
      </c>
      <c r="AN23" s="12">
        <f>IF(ISNUMBER(A23),IF(ROW(A23)=2,1-(A23/13),""),"")</f>
      </c>
    </row>
    <row x14ac:dyDescent="0.25" r="24" customHeight="1" ht="19.5">
      <c r="A24" s="11">
        <v>1</v>
      </c>
      <c r="B24" s="5">
        <v>23</v>
      </c>
      <c r="C24" s="6">
        <v>37.2763671875</v>
      </c>
      <c r="D24" s="6">
        <v>39.841552734375</v>
      </c>
      <c r="E24" s="6">
        <v>21.398193359375</v>
      </c>
      <c r="F24" s="6">
        <v>23.31396484375</v>
      </c>
      <c r="G24" s="6">
        <v>132.967529296875</v>
      </c>
      <c r="H24" s="6">
        <v>132.967529296875</v>
      </c>
      <c r="I24" s="6">
        <v>132.967529296875</v>
      </c>
      <c r="J24" s="6">
        <v>132.967529296875</v>
      </c>
      <c r="K24" s="6">
        <v>132.967529296875</v>
      </c>
      <c r="L24" s="6">
        <v>132.967529296875</v>
      </c>
      <c r="M24" s="7">
        <v>30</v>
      </c>
      <c r="N24" s="6">
        <v>1.9287109375</v>
      </c>
      <c r="O24" s="5">
        <v>60</v>
      </c>
      <c r="P24" s="8">
        <v>3.62548828125</v>
      </c>
      <c r="Q24" s="6">
        <v>0</v>
      </c>
      <c r="R24" s="10">
        <f>IF(ISNUMBER(Q24),IF(Q24=1,"Countercurrent","Cocurrent"),"")</f>
      </c>
      <c r="S24" s="21"/>
      <c r="T24" s="7">
        <f>IF(ISNUMBER(C24),1.15290498E-12*(V24^6)-3.5879038802E-10*(V24^5)+4.710833256816E-08*(V24^4)-3.38194190874219E-06*(V24^3)+0.000148978977392744*(V24^2)-0.00373903643230733*(V24)+4.21734712411944,"")</f>
      </c>
      <c r="U24" s="7">
        <f>IF(ISNUMBER(D24),1.15290498E-12*(X24^6)-3.5879038802E-10*(X24^5)+4.710833256816E-08*(X24^4)-3.38194190874219E-06*(X24^3)+0.000148978977392744*(X24^2)-0.00373903643230733*(X24)+4.21734712411944,"")</f>
      </c>
      <c r="V24" s="8">
        <f>IF(ISNUMBER(C24),AVERAGE(C24,D24),"")</f>
      </c>
      <c r="W24" s="6">
        <f>IF(ISNUMBER(F24),-0.0000002301*(V24^4)+0.0000569866*(V24^3)-0.0082923226*(V24^2)+0.0654036947*V24+999.8017570756,"")</f>
      </c>
      <c r="X24" s="8">
        <f>IF(ISNUMBER(E24),AVERAGE(E24,F24),"")</f>
      </c>
      <c r="Y24" s="6">
        <f>IF(ISNUMBER(F24),-0.0000002301*(X24^4)+0.0000569866*(X24^3)-0.0082923226*(X24^2)+0.0654036947*X24+999.8017570756,"")</f>
      </c>
      <c r="Z24" s="6">
        <f>IF(ISNUMBER(C24),IF(R24="Countercurrent",C24-D24,D24-C24),"")</f>
      </c>
      <c r="AA24" s="6">
        <f>IF(ISNUMBER(E24),F24-E24,"")</f>
      </c>
      <c r="AB24" s="7">
        <f>IF(ISNUMBER(N24),N24*W24/(1000*60),"")</f>
      </c>
      <c r="AC24" s="7">
        <f>IF(ISNUMBER(P24),P24*Y24/(1000*60),"")</f>
      </c>
      <c r="AD24" s="6">
        <f>IF(SUM($A$1:$A$1000)=0,IF(ROW($A24)=6,"Hidden",""),IF(ISNUMBER(AB24),AB24*T24*ABS(Z24)*1000,""))</f>
      </c>
      <c r="AE24" s="6">
        <f>IF(SUM($A$1:$A$1000)=0,IF(ROW($A24)=6,"Hidden",""),IF(ISNUMBER(AC24),AC24*U24*AA24*1000,""))</f>
      </c>
      <c r="AF24" s="6">
        <f>IF(SUM($A$1:$A$1000)=0,IF(ROW($A24)=6,"Hidden",""),IF(ISNUMBER(AD24),AD24-AE24,""))</f>
      </c>
      <c r="AG24" s="6">
        <f>IF(SUM($A$1:$A$1000)=0,IF(ROW($A24)=6,"Hidden",""),IF(ISNUMBER(AD24),IF(AD24=0,0,AE24*100/AD24),""))</f>
      </c>
      <c r="AH24" s="6">
        <f>IF(SUM($A$1:$A$1000)=0,IF(ROW($A24)=6,"Hidden",""),IF(ISNUMBER(C24),IF(R24="cocurrent",IF((D24=E24),0,(D24-C24)*100/(D24-E24)),IF((C24=E24),0,(C24-D24)*100/(C24-E24))),""))</f>
      </c>
      <c r="AI24" s="6">
        <f>IF(SUM($A$1:$A$1000)=0,IF(ROW($A24)=6,"Hidden",""),IF(ISNUMBER(C24),IF(R24="cocurrent",IF(C24=E24,0,(F24-E24)*100/(D24-E24)),IF(C24=E24,0,(F24-E24)*100/(C24-E24))),""))</f>
      </c>
      <c r="AJ24" s="6">
        <f>IF(SUM($A$1:$A$1000)=0,IF(ROW($A24)=6,"Hidden",""),IF(ISNUMBER(AH24),(AH24+AI24)/2,""))</f>
      </c>
      <c r="AK24" s="8">
        <f>IF(C24=F24,0,(D24-E24)/(C24-F24))</f>
      </c>
      <c r="AL24" s="8">
        <f>IF(ISNUMBER(F24),IF(OR(AK24&lt;=0,AK24=1),0,((D24-E24)-(C24-F24))/LN(AK24)),"")</f>
      </c>
      <c r="AM24" s="8">
        <f>IF(ISNUMBER(AL24),IF(AL24=0,0,(AB24*T24*Z24*1000)/(PI()*0.006*1.008*AL24)),"")</f>
      </c>
      <c r="AN24" s="12">
        <f>IF(ISNUMBER(A24),IF(ROW(A24)=2,1-(A24/13),""),"")</f>
      </c>
    </row>
    <row x14ac:dyDescent="0.25" r="25" customHeight="1" ht="19.5">
      <c r="A25" s="11">
        <v>1</v>
      </c>
      <c r="B25" s="5">
        <v>24</v>
      </c>
      <c r="C25" s="6">
        <v>37.049072265625</v>
      </c>
      <c r="D25" s="6">
        <v>39.8740234375</v>
      </c>
      <c r="E25" s="6">
        <v>21.398193359375</v>
      </c>
      <c r="F25" s="6">
        <v>23.281494140625</v>
      </c>
      <c r="G25" s="6">
        <v>132.967529296875</v>
      </c>
      <c r="H25" s="6">
        <v>132.967529296875</v>
      </c>
      <c r="I25" s="6">
        <v>132.967529296875</v>
      </c>
      <c r="J25" s="6">
        <v>132.967529296875</v>
      </c>
      <c r="K25" s="6">
        <v>132.967529296875</v>
      </c>
      <c r="L25" s="6">
        <v>132.967529296875</v>
      </c>
      <c r="M25" s="7">
        <v>30</v>
      </c>
      <c r="N25" s="6">
        <v>2.06298828125</v>
      </c>
      <c r="O25" s="5">
        <v>60</v>
      </c>
      <c r="P25" s="8">
        <v>3.60107421875</v>
      </c>
      <c r="Q25" s="6">
        <v>0</v>
      </c>
      <c r="R25" s="10">
        <f>IF(ISNUMBER(Q25),IF(Q25=1,"Countercurrent","Cocurrent"),"")</f>
      </c>
      <c r="S25" s="21"/>
      <c r="T25" s="7">
        <f>IF(ISNUMBER(C25),1.15290498E-12*(V25^6)-3.5879038802E-10*(V25^5)+4.710833256816E-08*(V25^4)-3.38194190874219E-06*(V25^3)+0.000148978977392744*(V25^2)-0.00373903643230733*(V25)+4.21734712411944,"")</f>
      </c>
      <c r="U25" s="7">
        <f>IF(ISNUMBER(D25),1.15290498E-12*(X25^6)-3.5879038802E-10*(X25^5)+4.710833256816E-08*(X25^4)-3.38194190874219E-06*(X25^3)+0.000148978977392744*(X25^2)-0.00373903643230733*(X25)+4.21734712411944,"")</f>
      </c>
      <c r="V25" s="8">
        <f>IF(ISNUMBER(C25),AVERAGE(C25,D25),"")</f>
      </c>
      <c r="W25" s="6">
        <f>IF(ISNUMBER(F25),-0.0000002301*(V25^4)+0.0000569866*(V25^3)-0.0082923226*(V25^2)+0.0654036947*V25+999.8017570756,"")</f>
      </c>
      <c r="X25" s="8">
        <f>IF(ISNUMBER(E25),AVERAGE(E25,F25),"")</f>
      </c>
      <c r="Y25" s="6">
        <f>IF(ISNUMBER(F25),-0.0000002301*(X25^4)+0.0000569866*(X25^3)-0.0082923226*(X25^2)+0.0654036947*X25+999.8017570756,"")</f>
      </c>
      <c r="Z25" s="6">
        <f>IF(ISNUMBER(C25),IF(R25="Countercurrent",C25-D25,D25-C25),"")</f>
      </c>
      <c r="AA25" s="6">
        <f>IF(ISNUMBER(E25),F25-E25,"")</f>
      </c>
      <c r="AB25" s="7">
        <f>IF(ISNUMBER(N25),N25*W25/(1000*60),"")</f>
      </c>
      <c r="AC25" s="7">
        <f>IF(ISNUMBER(P25),P25*Y25/(1000*60),"")</f>
      </c>
      <c r="AD25" s="6">
        <f>IF(SUM($A$1:$A$1000)=0,IF(ROW($A25)=6,"Hidden",""),IF(ISNUMBER(AB25),AB25*T25*ABS(Z25)*1000,""))</f>
      </c>
      <c r="AE25" s="6">
        <f>IF(SUM($A$1:$A$1000)=0,IF(ROW($A25)=6,"Hidden",""),IF(ISNUMBER(AC25),AC25*U25*AA25*1000,""))</f>
      </c>
      <c r="AF25" s="6">
        <f>IF(SUM($A$1:$A$1000)=0,IF(ROW($A25)=6,"Hidden",""),IF(ISNUMBER(AD25),AD25-AE25,""))</f>
      </c>
      <c r="AG25" s="6">
        <f>IF(SUM($A$1:$A$1000)=0,IF(ROW($A25)=6,"Hidden",""),IF(ISNUMBER(AD25),IF(AD25=0,0,AE25*100/AD25),""))</f>
      </c>
      <c r="AH25" s="6">
        <f>IF(SUM($A$1:$A$1000)=0,IF(ROW($A25)=6,"Hidden",""),IF(ISNUMBER(C25),IF(R25="cocurrent",IF((D25=E25),0,(D25-C25)*100/(D25-E25)),IF((C25=E25),0,(C25-D25)*100/(C25-E25))),""))</f>
      </c>
      <c r="AI25" s="6">
        <f>IF(SUM($A$1:$A$1000)=0,IF(ROW($A25)=6,"Hidden",""),IF(ISNUMBER(C25),IF(R25="cocurrent",IF(C25=E25,0,(F25-E25)*100/(D25-E25)),IF(C25=E25,0,(F25-E25)*100/(C25-E25))),""))</f>
      </c>
      <c r="AJ25" s="6">
        <f>IF(SUM($A$1:$A$1000)=0,IF(ROW($A25)=6,"Hidden",""),IF(ISNUMBER(AH25),(AH25+AI25)/2,""))</f>
      </c>
      <c r="AK25" s="8">
        <f>IF(C25=F25,0,(D25-E25)/(C25-F25))</f>
      </c>
      <c r="AL25" s="8">
        <f>IF(ISNUMBER(F25),IF(OR(AK25&lt;=0,AK25=1),0,((D25-E25)-(C25-F25))/LN(AK25)),"")</f>
      </c>
      <c r="AM25" s="8">
        <f>IF(ISNUMBER(AL25),IF(AL25=0,0,(AB25*T25*Z25*1000)/(PI()*0.006*1.008*AL25)),"")</f>
      </c>
      <c r="AN25" s="12">
        <f>IF(ISNUMBER(A25),IF(ROW(A25)=2,1-(A25/13),""),"")</f>
      </c>
    </row>
    <row x14ac:dyDescent="0.25" r="26" customHeight="1" ht="19.5">
      <c r="A26" s="11">
        <v>1</v>
      </c>
      <c r="B26" s="5">
        <v>25</v>
      </c>
      <c r="C26" s="6">
        <v>37.373779296875</v>
      </c>
      <c r="D26" s="6">
        <v>40.166259765625</v>
      </c>
      <c r="E26" s="6">
        <v>21.30078125</v>
      </c>
      <c r="F26" s="6">
        <v>23.346435546875</v>
      </c>
      <c r="G26" s="6">
        <v>132.967529296875</v>
      </c>
      <c r="H26" s="6">
        <v>132.967529296875</v>
      </c>
      <c r="I26" s="6">
        <v>132.967529296875</v>
      </c>
      <c r="J26" s="6">
        <v>132.967529296875</v>
      </c>
      <c r="K26" s="6">
        <v>132.967529296875</v>
      </c>
      <c r="L26" s="6">
        <v>132.967529296875</v>
      </c>
      <c r="M26" s="7">
        <v>29</v>
      </c>
      <c r="N26" s="6">
        <v>2.01416015625</v>
      </c>
      <c r="O26" s="5">
        <v>60</v>
      </c>
      <c r="P26" s="8">
        <v>3.52783203125</v>
      </c>
      <c r="Q26" s="6">
        <v>0</v>
      </c>
      <c r="R26" s="10">
        <f>IF(ISNUMBER(Q26),IF(Q26=1,"Countercurrent","Cocurrent"),"")</f>
      </c>
      <c r="S26" s="21"/>
      <c r="T26" s="7">
        <f>IF(ISNUMBER(C26),1.15290498E-12*(V26^6)-3.5879038802E-10*(V26^5)+4.710833256816E-08*(V26^4)-3.38194190874219E-06*(V26^3)+0.000148978977392744*(V26^2)-0.00373903643230733*(V26)+4.21734712411944,"")</f>
      </c>
      <c r="U26" s="7">
        <f>IF(ISNUMBER(D26),1.15290498E-12*(X26^6)-3.5879038802E-10*(X26^5)+4.710833256816E-08*(X26^4)-3.38194190874219E-06*(X26^3)+0.000148978977392744*(X26^2)-0.00373903643230733*(X26)+4.21734712411944,"")</f>
      </c>
      <c r="V26" s="8">
        <f>IF(ISNUMBER(C26),AVERAGE(C26,D26),"")</f>
      </c>
      <c r="W26" s="6">
        <f>IF(ISNUMBER(F26),-0.0000002301*(V26^4)+0.0000569866*(V26^3)-0.0082923226*(V26^2)+0.0654036947*V26+999.8017570756,"")</f>
      </c>
      <c r="X26" s="8">
        <f>IF(ISNUMBER(E26),AVERAGE(E26,F26),"")</f>
      </c>
      <c r="Y26" s="6">
        <f>IF(ISNUMBER(F26),-0.0000002301*(X26^4)+0.0000569866*(X26^3)-0.0082923226*(X26^2)+0.0654036947*X26+999.8017570756,"")</f>
      </c>
      <c r="Z26" s="6">
        <f>IF(ISNUMBER(C26),IF(R26="Countercurrent",C26-D26,D26-C26),"")</f>
      </c>
      <c r="AA26" s="6">
        <f>IF(ISNUMBER(E26),F26-E26,"")</f>
      </c>
      <c r="AB26" s="7">
        <f>IF(ISNUMBER(N26),N26*W26/(1000*60),"")</f>
      </c>
      <c r="AC26" s="7">
        <f>IF(ISNUMBER(P26),P26*Y26/(1000*60),"")</f>
      </c>
      <c r="AD26" s="6">
        <f>IF(SUM($A$1:$A$1000)=0,IF(ROW($A26)=6,"Hidden",""),IF(ISNUMBER(AB26),AB26*T26*ABS(Z26)*1000,""))</f>
      </c>
      <c r="AE26" s="6">
        <f>IF(SUM($A$1:$A$1000)=0,IF(ROW($A26)=6,"Hidden",""),IF(ISNUMBER(AC26),AC26*U26*AA26*1000,""))</f>
      </c>
      <c r="AF26" s="6">
        <f>IF(SUM($A$1:$A$1000)=0,IF(ROW($A26)=6,"Hidden",""),IF(ISNUMBER(AD26),AD26-AE26,""))</f>
      </c>
      <c r="AG26" s="6">
        <f>IF(SUM($A$1:$A$1000)=0,IF(ROW($A26)=6,"Hidden",""),IF(ISNUMBER(AD26),IF(AD26=0,0,AE26*100/AD26),""))</f>
      </c>
      <c r="AH26" s="6">
        <f>IF(SUM($A$1:$A$1000)=0,IF(ROW($A26)=6,"Hidden",""),IF(ISNUMBER(C26),IF(R26="cocurrent",IF((D26=E26),0,(D26-C26)*100/(D26-E26)),IF((C26=E26),0,(C26-D26)*100/(C26-E26))),""))</f>
      </c>
      <c r="AI26" s="6">
        <f>IF(SUM($A$1:$A$1000)=0,IF(ROW($A26)=6,"Hidden",""),IF(ISNUMBER(C26),IF(R26="cocurrent",IF(C26=E26,0,(F26-E26)*100/(D26-E26)),IF(C26=E26,0,(F26-E26)*100/(C26-E26))),""))</f>
      </c>
      <c r="AJ26" s="6">
        <f>IF(SUM($A$1:$A$1000)=0,IF(ROW($A26)=6,"Hidden",""),IF(ISNUMBER(AH26),(AH26+AI26)/2,""))</f>
      </c>
      <c r="AK26" s="8">
        <f>IF(C26=F26,0,(D26-E26)/(C26-F26))</f>
      </c>
      <c r="AL26" s="8">
        <f>IF(ISNUMBER(F26),IF(OR(AK26&lt;=0,AK26=1),0,((D26-E26)-(C26-F26))/LN(AK26)),"")</f>
      </c>
      <c r="AM26" s="8">
        <f>IF(ISNUMBER(AL26),IF(AL26=0,0,(AB26*T26*Z26*1000)/(PI()*0.006*1.008*AL26)),"")</f>
      </c>
      <c r="AN26" s="12">
        <f>IF(ISNUMBER(A26),IF(ROW(A26)=2,1-(A26/13),""),"")</f>
      </c>
    </row>
    <row x14ac:dyDescent="0.25" r="27" customHeight="1" ht="19.5">
      <c r="A27" s="11">
        <v>1</v>
      </c>
      <c r="B27" s="5">
        <v>26</v>
      </c>
      <c r="C27" s="6">
        <v>37.243896484375</v>
      </c>
      <c r="D27" s="6">
        <v>40.06884765625</v>
      </c>
      <c r="E27" s="6">
        <v>21.398193359375</v>
      </c>
      <c r="F27" s="6">
        <v>23.31396484375</v>
      </c>
      <c r="G27" s="6">
        <v>132.967529296875</v>
      </c>
      <c r="H27" s="6">
        <v>132.967529296875</v>
      </c>
      <c r="I27" s="6">
        <v>132.967529296875</v>
      </c>
      <c r="J27" s="6">
        <v>132.967529296875</v>
      </c>
      <c r="K27" s="6">
        <v>132.967529296875</v>
      </c>
      <c r="L27" s="6">
        <v>132.967529296875</v>
      </c>
      <c r="M27" s="7">
        <v>30</v>
      </c>
      <c r="N27" s="6">
        <v>2.03857421875</v>
      </c>
      <c r="O27" s="5">
        <v>60</v>
      </c>
      <c r="P27" s="8">
        <v>3.57666015625</v>
      </c>
      <c r="Q27" s="6">
        <v>0</v>
      </c>
      <c r="R27" s="10">
        <f>IF(ISNUMBER(Q27),IF(Q27=1,"Countercurrent","Cocurrent"),"")</f>
      </c>
      <c r="S27" s="21"/>
      <c r="T27" s="7">
        <f>IF(ISNUMBER(C27),1.15290498E-12*(V27^6)-3.5879038802E-10*(V27^5)+4.710833256816E-08*(V27^4)-3.38194190874219E-06*(V27^3)+0.000148978977392744*(V27^2)-0.00373903643230733*(V27)+4.21734712411944,"")</f>
      </c>
      <c r="U27" s="7">
        <f>IF(ISNUMBER(D27),1.15290498E-12*(X27^6)-3.5879038802E-10*(X27^5)+4.710833256816E-08*(X27^4)-3.38194190874219E-06*(X27^3)+0.000148978977392744*(X27^2)-0.00373903643230733*(X27)+4.21734712411944,"")</f>
      </c>
      <c r="V27" s="8">
        <f>IF(ISNUMBER(C27),AVERAGE(C27,D27),"")</f>
      </c>
      <c r="W27" s="6">
        <f>IF(ISNUMBER(F27),-0.0000002301*(V27^4)+0.0000569866*(V27^3)-0.0082923226*(V27^2)+0.0654036947*V27+999.8017570756,"")</f>
      </c>
      <c r="X27" s="8">
        <f>IF(ISNUMBER(E27),AVERAGE(E27,F27),"")</f>
      </c>
      <c r="Y27" s="6">
        <f>IF(ISNUMBER(F27),-0.0000002301*(X27^4)+0.0000569866*(X27^3)-0.0082923226*(X27^2)+0.0654036947*X27+999.8017570756,"")</f>
      </c>
      <c r="Z27" s="6">
        <f>IF(ISNUMBER(C27),IF(R27="Countercurrent",C27-D27,D27-C27),"")</f>
      </c>
      <c r="AA27" s="6">
        <f>IF(ISNUMBER(E27),F27-E27,"")</f>
      </c>
      <c r="AB27" s="7">
        <f>IF(ISNUMBER(N27),N27*W27/(1000*60),"")</f>
      </c>
      <c r="AC27" s="7">
        <f>IF(ISNUMBER(P27),P27*Y27/(1000*60),"")</f>
      </c>
      <c r="AD27" s="6">
        <f>IF(SUM($A$1:$A$1000)=0,IF(ROW($A27)=6,"Hidden",""),IF(ISNUMBER(AB27),AB27*T27*ABS(Z27)*1000,""))</f>
      </c>
      <c r="AE27" s="6">
        <f>IF(SUM($A$1:$A$1000)=0,IF(ROW($A27)=6,"Hidden",""),IF(ISNUMBER(AC27),AC27*U27*AA27*1000,""))</f>
      </c>
      <c r="AF27" s="6">
        <f>IF(SUM($A$1:$A$1000)=0,IF(ROW($A27)=6,"Hidden",""),IF(ISNUMBER(AD27),AD27-AE27,""))</f>
      </c>
      <c r="AG27" s="6">
        <f>IF(SUM($A$1:$A$1000)=0,IF(ROW($A27)=6,"Hidden",""),IF(ISNUMBER(AD27),IF(AD27=0,0,AE27*100/AD27),""))</f>
      </c>
      <c r="AH27" s="6">
        <f>IF(SUM($A$1:$A$1000)=0,IF(ROW($A27)=6,"Hidden",""),IF(ISNUMBER(C27),IF(R27="cocurrent",IF((D27=E27),0,(D27-C27)*100/(D27-E27)),IF((C27=E27),0,(C27-D27)*100/(C27-E27))),""))</f>
      </c>
      <c r="AI27" s="6">
        <f>IF(SUM($A$1:$A$1000)=0,IF(ROW($A27)=6,"Hidden",""),IF(ISNUMBER(C27),IF(R27="cocurrent",IF(C27=E27,0,(F27-E27)*100/(D27-E27)),IF(C27=E27,0,(F27-E27)*100/(C27-E27))),""))</f>
      </c>
      <c r="AJ27" s="6">
        <f>IF(SUM($A$1:$A$1000)=0,IF(ROW($A27)=6,"Hidden",""),IF(ISNUMBER(AH27),(AH27+AI27)/2,""))</f>
      </c>
      <c r="AK27" s="8">
        <f>IF(C27=F27,0,(D27-E27)/(C27-F27))</f>
      </c>
      <c r="AL27" s="8">
        <f>IF(ISNUMBER(F27),IF(OR(AK27&lt;=0,AK27=1),0,((D27-E27)-(C27-F27))/LN(AK27)),"")</f>
      </c>
      <c r="AM27" s="8">
        <f>IF(ISNUMBER(AL27),IF(AL27=0,0,(AB27*T27*Z27*1000)/(PI()*0.006*1.008*AL27)),"")</f>
      </c>
      <c r="AN27" s="12">
        <f>IF(ISNUMBER(A27),IF(ROW(A27)=2,1-(A27/13),""),"")</f>
      </c>
    </row>
    <row x14ac:dyDescent="0.25" r="28" customHeight="1" ht="19.5">
      <c r="A28" s="11">
        <v>1</v>
      </c>
      <c r="B28" s="5">
        <v>27</v>
      </c>
      <c r="C28" s="6">
        <v>37.146484375</v>
      </c>
      <c r="D28" s="6">
        <v>39.8740234375</v>
      </c>
      <c r="E28" s="6">
        <v>21.398193359375</v>
      </c>
      <c r="F28" s="6">
        <v>23.31396484375</v>
      </c>
      <c r="G28" s="6">
        <v>132.967529296875</v>
      </c>
      <c r="H28" s="6">
        <v>132.967529296875</v>
      </c>
      <c r="I28" s="6">
        <v>132.967529296875</v>
      </c>
      <c r="J28" s="6">
        <v>132.967529296875</v>
      </c>
      <c r="K28" s="6">
        <v>132.967529296875</v>
      </c>
      <c r="L28" s="6">
        <v>132.967529296875</v>
      </c>
      <c r="M28" s="7">
        <v>29</v>
      </c>
      <c r="N28" s="6">
        <v>2.001953125</v>
      </c>
      <c r="O28" s="5">
        <v>60</v>
      </c>
      <c r="P28" s="8">
        <v>3.4423828125</v>
      </c>
      <c r="Q28" s="6">
        <v>0</v>
      </c>
      <c r="R28" s="10">
        <f>IF(ISNUMBER(Q28),IF(Q28=1,"Countercurrent","Cocurrent"),"")</f>
      </c>
      <c r="S28" s="21"/>
      <c r="T28" s="7">
        <f>IF(ISNUMBER(C28),1.15290498E-12*(V28^6)-3.5879038802E-10*(V28^5)+4.710833256816E-08*(V28^4)-3.38194190874219E-06*(V28^3)+0.000148978977392744*(V28^2)-0.00373903643230733*(V28)+4.21734712411944,"")</f>
      </c>
      <c r="U28" s="7">
        <f>IF(ISNUMBER(D28),1.15290498E-12*(X28^6)-3.5879038802E-10*(X28^5)+4.710833256816E-08*(X28^4)-3.38194190874219E-06*(X28^3)+0.000148978977392744*(X28^2)-0.00373903643230733*(X28)+4.21734712411944,"")</f>
      </c>
      <c r="V28" s="8">
        <f>IF(ISNUMBER(C28),AVERAGE(C28,D28),"")</f>
      </c>
      <c r="W28" s="6">
        <f>IF(ISNUMBER(F28),-0.0000002301*(V28^4)+0.0000569866*(V28^3)-0.0082923226*(V28^2)+0.0654036947*V28+999.8017570756,"")</f>
      </c>
      <c r="X28" s="8">
        <f>IF(ISNUMBER(E28),AVERAGE(E28,F28),"")</f>
      </c>
      <c r="Y28" s="6">
        <f>IF(ISNUMBER(F28),-0.0000002301*(X28^4)+0.0000569866*(X28^3)-0.0082923226*(X28^2)+0.0654036947*X28+999.8017570756,"")</f>
      </c>
      <c r="Z28" s="6">
        <f>IF(ISNUMBER(C28),IF(R28="Countercurrent",C28-D28,D28-C28),"")</f>
      </c>
      <c r="AA28" s="6">
        <f>IF(ISNUMBER(E28),F28-E28,"")</f>
      </c>
      <c r="AB28" s="7">
        <f>IF(ISNUMBER(N28),N28*W28/(1000*60),"")</f>
      </c>
      <c r="AC28" s="7">
        <f>IF(ISNUMBER(P28),P28*Y28/(1000*60),"")</f>
      </c>
      <c r="AD28" s="6">
        <f>IF(SUM($A$1:$A$1000)=0,IF(ROW($A28)=6,"Hidden",""),IF(ISNUMBER(AB28),AB28*T28*ABS(Z28)*1000,""))</f>
      </c>
      <c r="AE28" s="6">
        <f>IF(SUM($A$1:$A$1000)=0,IF(ROW($A28)=6,"Hidden",""),IF(ISNUMBER(AC28),AC28*U28*AA28*1000,""))</f>
      </c>
      <c r="AF28" s="6">
        <f>IF(SUM($A$1:$A$1000)=0,IF(ROW($A28)=6,"Hidden",""),IF(ISNUMBER(AD28),AD28-AE28,""))</f>
      </c>
      <c r="AG28" s="6">
        <f>IF(SUM($A$1:$A$1000)=0,IF(ROW($A28)=6,"Hidden",""),IF(ISNUMBER(AD28),IF(AD28=0,0,AE28*100/AD28),""))</f>
      </c>
      <c r="AH28" s="6">
        <f>IF(SUM($A$1:$A$1000)=0,IF(ROW($A28)=6,"Hidden",""),IF(ISNUMBER(C28),IF(R28="cocurrent",IF((D28=E28),0,(D28-C28)*100/(D28-E28)),IF((C28=E28),0,(C28-D28)*100/(C28-E28))),""))</f>
      </c>
      <c r="AI28" s="6">
        <f>IF(SUM($A$1:$A$1000)=0,IF(ROW($A28)=6,"Hidden",""),IF(ISNUMBER(C28),IF(R28="cocurrent",IF(C28=E28,0,(F28-E28)*100/(D28-E28)),IF(C28=E28,0,(F28-E28)*100/(C28-E28))),""))</f>
      </c>
      <c r="AJ28" s="6">
        <f>IF(SUM($A$1:$A$1000)=0,IF(ROW($A28)=6,"Hidden",""),IF(ISNUMBER(AH28),(AH28+AI28)/2,""))</f>
      </c>
      <c r="AK28" s="8">
        <f>IF(C28=F28,0,(D28-E28)/(C28-F28))</f>
      </c>
      <c r="AL28" s="8">
        <f>IF(ISNUMBER(F28),IF(OR(AK28&lt;=0,AK28=1),0,((D28-E28)-(C28-F28))/LN(AK28)),"")</f>
      </c>
      <c r="AM28" s="8">
        <f>IF(ISNUMBER(AL28),IF(AL28=0,0,(AB28*T28*Z28*1000)/(PI()*0.006*1.008*AL28)),"")</f>
      </c>
      <c r="AN28" s="12">
        <f>IF(ISNUMBER(A28),IF(ROW(A28)=2,1-(A28/13),""),"")</f>
      </c>
    </row>
    <row x14ac:dyDescent="0.25" r="29" customHeight="1" ht="19.5">
      <c r="A29" s="11">
        <v>1</v>
      </c>
      <c r="B29" s="5">
        <v>28</v>
      </c>
      <c r="C29" s="6">
        <v>37.08154296875</v>
      </c>
      <c r="D29" s="6">
        <v>39.8740234375</v>
      </c>
      <c r="E29" s="6">
        <v>21.4306640625</v>
      </c>
      <c r="F29" s="6">
        <v>23.31396484375</v>
      </c>
      <c r="G29" s="6">
        <v>132.967529296875</v>
      </c>
      <c r="H29" s="6">
        <v>132.967529296875</v>
      </c>
      <c r="I29" s="6">
        <v>132.967529296875</v>
      </c>
      <c r="J29" s="6">
        <v>132.967529296875</v>
      </c>
      <c r="K29" s="6">
        <v>132.967529296875</v>
      </c>
      <c r="L29" s="6">
        <v>132.967529296875</v>
      </c>
      <c r="M29" s="7">
        <v>29</v>
      </c>
      <c r="N29" s="6">
        <v>2</v>
      </c>
      <c r="O29" s="5">
        <v>60</v>
      </c>
      <c r="P29" s="8">
        <v>3.5400390625</v>
      </c>
      <c r="Q29" s="6">
        <v>0</v>
      </c>
      <c r="R29" s="10">
        <f>IF(ISNUMBER(Q29),IF(Q29=1,"Countercurrent","Cocurrent"),"")</f>
      </c>
      <c r="S29" s="21"/>
      <c r="T29" s="7">
        <f>IF(ISNUMBER(C29),1.15290498E-12*(V29^6)-3.5879038802E-10*(V29^5)+4.710833256816E-08*(V29^4)-3.38194190874219E-06*(V29^3)+0.000148978977392744*(V29^2)-0.00373903643230733*(V29)+4.21734712411944,"")</f>
      </c>
      <c r="U29" s="7">
        <f>IF(ISNUMBER(D29),1.15290498E-12*(X29^6)-3.5879038802E-10*(X29^5)+4.710833256816E-08*(X29^4)-3.38194190874219E-06*(X29^3)+0.000148978977392744*(X29^2)-0.00373903643230733*(X29)+4.21734712411944,"")</f>
      </c>
      <c r="V29" s="8">
        <f>IF(ISNUMBER(C29),AVERAGE(C29,D29),"")</f>
      </c>
      <c r="W29" s="6">
        <f>IF(ISNUMBER(F29),-0.0000002301*(V29^4)+0.0000569866*(V29^3)-0.0082923226*(V29^2)+0.0654036947*V29+999.8017570756,"")</f>
      </c>
      <c r="X29" s="8">
        <f>IF(ISNUMBER(E29),AVERAGE(E29,F29),"")</f>
      </c>
      <c r="Y29" s="6">
        <f>IF(ISNUMBER(F29),-0.0000002301*(X29^4)+0.0000569866*(X29^3)-0.0082923226*(X29^2)+0.0654036947*X29+999.8017570756,"")</f>
      </c>
      <c r="Z29" s="6">
        <f>IF(ISNUMBER(C29),IF(R29="Countercurrent",C29-D29,D29-C29),"")</f>
      </c>
      <c r="AA29" s="6">
        <f>IF(ISNUMBER(E29),F29-E29,"")</f>
      </c>
      <c r="AB29" s="7">
        <f>IF(ISNUMBER(N29),N29*W29/(1000*60),"")</f>
      </c>
      <c r="AC29" s="7">
        <f>IF(ISNUMBER(P29),P29*Y29/(1000*60),"")</f>
      </c>
      <c r="AD29" s="6">
        <f>IF(SUM($A$1:$A$1000)=0,IF(ROW($A29)=6,"Hidden",""),IF(ISNUMBER(AB29),AB29*T29*ABS(Z29)*1000,""))</f>
      </c>
      <c r="AE29" s="6">
        <f>IF(SUM($A$1:$A$1000)=0,IF(ROW($A29)=6,"Hidden",""),IF(ISNUMBER(AC29),AC29*U29*AA29*1000,""))</f>
      </c>
      <c r="AF29" s="6">
        <f>IF(SUM($A$1:$A$1000)=0,IF(ROW($A29)=6,"Hidden",""),IF(ISNUMBER(AD29),AD29-AE29,""))</f>
      </c>
      <c r="AG29" s="6">
        <f>IF(SUM($A$1:$A$1000)=0,IF(ROW($A29)=6,"Hidden",""),IF(ISNUMBER(AD29),IF(AD29=0,0,AE29*100/AD29),""))</f>
      </c>
      <c r="AH29" s="6">
        <f>IF(SUM($A$1:$A$1000)=0,IF(ROW($A29)=6,"Hidden",""),IF(ISNUMBER(C29),IF(R29="cocurrent",IF((D29=E29),0,(D29-C29)*100/(D29-E29)),IF((C29=E29),0,(C29-D29)*100/(C29-E29))),""))</f>
      </c>
      <c r="AI29" s="6">
        <f>IF(SUM($A$1:$A$1000)=0,IF(ROW($A29)=6,"Hidden",""),IF(ISNUMBER(C29),IF(R29="cocurrent",IF(C29=E29,0,(F29-E29)*100/(D29-E29)),IF(C29=E29,0,(F29-E29)*100/(C29-E29))),""))</f>
      </c>
      <c r="AJ29" s="6">
        <f>IF(SUM($A$1:$A$1000)=0,IF(ROW($A29)=6,"Hidden",""),IF(ISNUMBER(AH29),(AH29+AI29)/2,""))</f>
      </c>
      <c r="AK29" s="8">
        <f>IF(C29=F29,0,(D29-E29)/(C29-F29))</f>
      </c>
      <c r="AL29" s="8">
        <f>IF(ISNUMBER(F29),IF(OR(AK29&lt;=0,AK29=1),0,((D29-E29)-(C29-F29))/LN(AK29)),"")</f>
      </c>
      <c r="AM29" s="8">
        <f>IF(ISNUMBER(AL29),IF(AL29=0,0,(AB29*T29*Z29*1000)/(PI()*0.006*1.008*AL29)),"")</f>
      </c>
      <c r="AN29" s="12">
        <f>IF(ISNUMBER(A29),IF(ROW(A29)=2,1-(A29/13),""),"")</f>
      </c>
    </row>
    <row x14ac:dyDescent="0.25" r="30" customHeight="1" ht="19.5">
      <c r="A30" s="11">
        <v>1</v>
      </c>
      <c r="B30" s="5">
        <v>29</v>
      </c>
      <c r="C30" s="6">
        <v>37.243896484375</v>
      </c>
      <c r="D30" s="6">
        <v>39.93896484375</v>
      </c>
      <c r="E30" s="6">
        <v>21.398193359375</v>
      </c>
      <c r="F30" s="6">
        <v>23.31396484375</v>
      </c>
      <c r="G30" s="6">
        <v>132.967529296875</v>
      </c>
      <c r="H30" s="6">
        <v>132.967529296875</v>
      </c>
      <c r="I30" s="6">
        <v>132.967529296875</v>
      </c>
      <c r="J30" s="6">
        <v>132.967529296875</v>
      </c>
      <c r="K30" s="6">
        <v>132.967529296875</v>
      </c>
      <c r="L30" s="6">
        <v>132.967529296875</v>
      </c>
      <c r="M30" s="7">
        <v>30</v>
      </c>
      <c r="N30" s="6">
        <v>1.94091796875</v>
      </c>
      <c r="O30" s="5">
        <v>60</v>
      </c>
      <c r="P30" s="8">
        <v>3.564453125</v>
      </c>
      <c r="Q30" s="6">
        <v>0</v>
      </c>
      <c r="R30" s="10">
        <f>IF(ISNUMBER(Q30),IF(Q30=1,"Countercurrent","Cocurrent"),"")</f>
      </c>
      <c r="S30" s="21"/>
      <c r="T30" s="7">
        <f>IF(ISNUMBER(C30),1.15290498E-12*(V30^6)-3.5879038802E-10*(V30^5)+4.710833256816E-08*(V30^4)-3.38194190874219E-06*(V30^3)+0.000148978977392744*(V30^2)-0.00373903643230733*(V30)+4.21734712411944,"")</f>
      </c>
      <c r="U30" s="7">
        <f>IF(ISNUMBER(D30),1.15290498E-12*(X30^6)-3.5879038802E-10*(X30^5)+4.710833256816E-08*(X30^4)-3.38194190874219E-06*(X30^3)+0.000148978977392744*(X30^2)-0.00373903643230733*(X30)+4.21734712411944,"")</f>
      </c>
      <c r="V30" s="8">
        <f>IF(ISNUMBER(C30),AVERAGE(C30,D30),"")</f>
      </c>
      <c r="W30" s="6">
        <f>IF(ISNUMBER(F30),-0.0000002301*(V30^4)+0.0000569866*(V30^3)-0.0082923226*(V30^2)+0.0654036947*V30+999.8017570756,"")</f>
      </c>
      <c r="X30" s="8">
        <f>IF(ISNUMBER(E30),AVERAGE(E30,F30),"")</f>
      </c>
      <c r="Y30" s="6">
        <f>IF(ISNUMBER(F30),-0.0000002301*(X30^4)+0.0000569866*(X30^3)-0.0082923226*(X30^2)+0.0654036947*X30+999.8017570756,"")</f>
      </c>
      <c r="Z30" s="6">
        <f>IF(ISNUMBER(C30),IF(R30="Countercurrent",C30-D30,D30-C30),"")</f>
      </c>
      <c r="AA30" s="6">
        <f>IF(ISNUMBER(E30),F30-E30,"")</f>
      </c>
      <c r="AB30" s="7">
        <f>IF(ISNUMBER(N30),N30*W30/(1000*60),"")</f>
      </c>
      <c r="AC30" s="7">
        <f>IF(ISNUMBER(P30),P30*Y30/(1000*60),"")</f>
      </c>
      <c r="AD30" s="6">
        <f>IF(SUM($A$1:$A$1000)=0,IF(ROW($A30)=6,"Hidden",""),IF(ISNUMBER(AB30),AB30*T30*ABS(Z30)*1000,""))</f>
      </c>
      <c r="AE30" s="6">
        <f>IF(SUM($A$1:$A$1000)=0,IF(ROW($A30)=6,"Hidden",""),IF(ISNUMBER(AC30),AC30*U30*AA30*1000,""))</f>
      </c>
      <c r="AF30" s="6">
        <f>IF(SUM($A$1:$A$1000)=0,IF(ROW($A30)=6,"Hidden",""),IF(ISNUMBER(AD30),AD30-AE30,""))</f>
      </c>
      <c r="AG30" s="6">
        <f>IF(SUM($A$1:$A$1000)=0,IF(ROW($A30)=6,"Hidden",""),IF(ISNUMBER(AD30),IF(AD30=0,0,AE30*100/AD30),""))</f>
      </c>
      <c r="AH30" s="6">
        <f>IF(SUM($A$1:$A$1000)=0,IF(ROW($A30)=6,"Hidden",""),IF(ISNUMBER(C30),IF(R30="cocurrent",IF((D30=E30),0,(D30-C30)*100/(D30-E30)),IF((C30=E30),0,(C30-D30)*100/(C30-E30))),""))</f>
      </c>
      <c r="AI30" s="6">
        <f>IF(SUM($A$1:$A$1000)=0,IF(ROW($A30)=6,"Hidden",""),IF(ISNUMBER(C30),IF(R30="cocurrent",IF(C30=E30,0,(F30-E30)*100/(D30-E30)),IF(C30=E30,0,(F30-E30)*100/(C30-E30))),""))</f>
      </c>
      <c r="AJ30" s="6">
        <f>IF(SUM($A$1:$A$1000)=0,IF(ROW($A30)=6,"Hidden",""),IF(ISNUMBER(AH30),(AH30+AI30)/2,""))</f>
      </c>
      <c r="AK30" s="8">
        <f>IF(C30=F30,0,(D30-E30)/(C30-F30))</f>
      </c>
      <c r="AL30" s="8">
        <f>IF(ISNUMBER(F30),IF(OR(AK30&lt;=0,AK30=1),0,((D30-E30)-(C30-F30))/LN(AK30)),"")</f>
      </c>
      <c r="AM30" s="8">
        <f>IF(ISNUMBER(AL30),IF(AL30=0,0,(AB30*T30*Z30*1000)/(PI()*0.006*1.008*AL30)),"")</f>
      </c>
      <c r="AN30" s="12">
        <f>IF(ISNUMBER(A30),IF(ROW(A30)=2,1-(A30/13),""),"")</f>
      </c>
    </row>
    <row x14ac:dyDescent="0.25" r="31" customHeight="1" ht="19.5">
      <c r="A31" s="11">
        <v>1</v>
      </c>
      <c r="B31" s="5">
        <v>30</v>
      </c>
      <c r="C31" s="6">
        <v>37.049072265625</v>
      </c>
      <c r="D31" s="6">
        <v>39.8740234375</v>
      </c>
      <c r="E31" s="6">
        <v>21.4306640625</v>
      </c>
      <c r="F31" s="6">
        <v>23.346435546875</v>
      </c>
      <c r="G31" s="6">
        <v>132.967529296875</v>
      </c>
      <c r="H31" s="6">
        <v>132.967529296875</v>
      </c>
      <c r="I31" s="6">
        <v>132.967529296875</v>
      </c>
      <c r="J31" s="6">
        <v>132.967529296875</v>
      </c>
      <c r="K31" s="6">
        <v>132.967529296875</v>
      </c>
      <c r="L31" s="6">
        <v>132.967529296875</v>
      </c>
      <c r="M31" s="7">
        <v>29</v>
      </c>
      <c r="N31" s="6">
        <v>2</v>
      </c>
      <c r="O31" s="5">
        <v>60</v>
      </c>
      <c r="P31" s="8">
        <v>3.69873046875</v>
      </c>
      <c r="Q31" s="6">
        <v>0</v>
      </c>
      <c r="R31" s="10">
        <f>IF(ISNUMBER(Q31),IF(Q31=1,"Countercurrent","Cocurrent"),"")</f>
      </c>
      <c r="S31" s="21"/>
      <c r="T31" s="7">
        <f>IF(ISNUMBER(C31),1.15290498E-12*(V31^6)-3.5879038802E-10*(V31^5)+4.710833256816E-08*(V31^4)-3.38194190874219E-06*(V31^3)+0.000148978977392744*(V31^2)-0.00373903643230733*(V31)+4.21734712411944,"")</f>
      </c>
      <c r="U31" s="7">
        <f>IF(ISNUMBER(D31),1.15290498E-12*(X31^6)-3.5879038802E-10*(X31^5)+4.710833256816E-08*(X31^4)-3.38194190874219E-06*(X31^3)+0.000148978977392744*(X31^2)-0.00373903643230733*(X31)+4.21734712411944,"")</f>
      </c>
      <c r="V31" s="8">
        <f>IF(ISNUMBER(C31),AVERAGE(C31,D31),"")</f>
      </c>
      <c r="W31" s="6">
        <f>IF(ISNUMBER(F31),-0.0000002301*(V31^4)+0.0000569866*(V31^3)-0.0082923226*(V31^2)+0.0654036947*V31+999.8017570756,"")</f>
      </c>
      <c r="X31" s="8">
        <f>IF(ISNUMBER(E31),AVERAGE(E31,F31),"")</f>
      </c>
      <c r="Y31" s="6">
        <f>IF(ISNUMBER(F31),-0.0000002301*(X31^4)+0.0000569866*(X31^3)-0.0082923226*(X31^2)+0.0654036947*X31+999.8017570756,"")</f>
      </c>
      <c r="Z31" s="6">
        <f>IF(ISNUMBER(C31),IF(R31="Countercurrent",C31-D31,D31-C31),"")</f>
      </c>
      <c r="AA31" s="6">
        <f>IF(ISNUMBER(E31),F31-E31,"")</f>
      </c>
      <c r="AB31" s="7">
        <f>IF(ISNUMBER(N31),N31*W31/(1000*60),"")</f>
      </c>
      <c r="AC31" s="7">
        <f>IF(ISNUMBER(P31),P31*Y31/(1000*60),"")</f>
      </c>
      <c r="AD31" s="6">
        <f>IF(SUM($A$1:$A$1000)=0,IF(ROW($A31)=6,"Hidden",""),IF(ISNUMBER(AB31),AB31*T31*ABS(Z31)*1000,""))</f>
      </c>
      <c r="AE31" s="6">
        <f>IF(SUM($A$1:$A$1000)=0,IF(ROW($A31)=6,"Hidden",""),IF(ISNUMBER(AC31),AC31*U31*AA31*1000,""))</f>
      </c>
      <c r="AF31" s="6">
        <f>IF(SUM($A$1:$A$1000)=0,IF(ROW($A31)=6,"Hidden",""),IF(ISNUMBER(AD31),AD31-AE31,""))</f>
      </c>
      <c r="AG31" s="6">
        <f>IF(SUM($A$1:$A$1000)=0,IF(ROW($A31)=6,"Hidden",""),IF(ISNUMBER(AD31),IF(AD31=0,0,AE31*100/AD31),""))</f>
      </c>
      <c r="AH31" s="6">
        <f>IF(SUM($A$1:$A$1000)=0,IF(ROW($A31)=6,"Hidden",""),IF(ISNUMBER(C31),IF(R31="cocurrent",IF((D31=E31),0,(D31-C31)*100/(D31-E31)),IF((C31=E31),0,(C31-D31)*100/(C31-E31))),""))</f>
      </c>
      <c r="AI31" s="6">
        <f>IF(SUM($A$1:$A$1000)=0,IF(ROW($A31)=6,"Hidden",""),IF(ISNUMBER(C31),IF(R31="cocurrent",IF(C31=E31,0,(F31-E31)*100/(D31-E31)),IF(C31=E31,0,(F31-E31)*100/(C31-E31))),""))</f>
      </c>
      <c r="AJ31" s="6">
        <f>IF(SUM($A$1:$A$1000)=0,IF(ROW($A31)=6,"Hidden",""),IF(ISNUMBER(AH31),(AH31+AI31)/2,""))</f>
      </c>
      <c r="AK31" s="8">
        <f>IF(C31=F31,0,(D31-E31)/(C31-F31))</f>
      </c>
      <c r="AL31" s="8">
        <f>IF(ISNUMBER(F31),IF(OR(AK31&lt;=0,AK31=1),0,((D31-E31)-(C31-F31))/LN(AK31)),"")</f>
      </c>
      <c r="AM31" s="8">
        <f>IF(ISNUMBER(AL31),IF(AL31=0,0,(AB31*T31*Z31*1000)/(PI()*0.006*1.008*AL31)),"")</f>
      </c>
      <c r="AN31" s="12">
        <f>IF(ISNUMBER(A31),IF(ROW(A31)=2,1-(A31/13),""),"")</f>
      </c>
    </row>
    <row x14ac:dyDescent="0.25" r="32" customHeight="1" ht="19.5">
      <c r="A32" s="4">
        <v>1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6"/>
      <c r="O32" s="5"/>
      <c r="P32" s="8"/>
      <c r="Q32" s="6"/>
      <c r="R32" s="6">
        <f>IF(ISNUMBER(Q32),IF(Q32=1,"Countercurrent","Cocurrent"),"")</f>
      </c>
      <c r="S32" s="9"/>
      <c r="T32" s="7">
        <f>IF(ISNUMBER(C32),1.15290498E-12*(V32^6)-3.5879038802E-10*(V32^5)+4.710833256816E-08*(V32^4)-3.38194190874219E-06*(V32^3)+0.000148978977392744*(V32^2)-0.00373903643230733*(V32)+4.21734712411944,"")</f>
      </c>
      <c r="U32" s="7">
        <f>IF(ISNUMBER(D32),1.15290498E-12*(X32^6)-3.5879038802E-10*(X32^5)+4.710833256816E-08*(X32^4)-3.38194190874219E-06*(X32^3)+0.000148978977392744*(X32^2)-0.00373903643230733*(X32)+4.21734712411944,"")</f>
      </c>
      <c r="V32" s="8">
        <f>IF(ISNUMBER(C32),AVERAGE(C32,D32),"")</f>
      </c>
      <c r="W32" s="6">
        <f>IF(ISNUMBER(F32),-0.0000002301*(V32^4)+0.0000569866*(V32^3)-0.0082923226*(V32^2)+0.0654036947*V32+999.8017570756,"")</f>
      </c>
      <c r="X32" s="8">
        <f>IF(ISNUMBER(E32),AVERAGE(E32,F32),"")</f>
      </c>
      <c r="Y32" s="6">
        <f>IF(ISNUMBER(F32),-0.0000002301*(X32^4)+0.0000569866*(X32^3)-0.0082923226*(X32^2)+0.0654036947*X32+999.8017570756,"")</f>
      </c>
      <c r="Z32" s="6">
        <f>IF(ISNUMBER(C32),IF(R32="Countercurrent",C32-D32,D32-C32),"")</f>
      </c>
      <c r="AA32" s="6">
        <f>IF(ISNUMBER(E32),F32-E32,"")</f>
      </c>
      <c r="AB32" s="7">
        <f>IF(ISNUMBER(N32),N32*W32/(1000*60),"")</f>
      </c>
      <c r="AC32" s="7">
        <f>IF(ISNUMBER(P32),P32*Y32/(1000*60),"")</f>
      </c>
      <c r="AD32" s="6">
        <f>IF(SUM($A$1:$A$1000)=0,IF(ROW($A32)=6,"Hidden",""),IF(ISNUMBER(AB32),AB32*T32*ABS(Z32)*1000,""))</f>
      </c>
      <c r="AE32" s="6">
        <f>IF(SUM($A$1:$A$1000)=0,IF(ROW($A32)=6,"Hidden",""),IF(ISNUMBER(AC32),AC32*U32*AA32*1000,""))</f>
      </c>
      <c r="AF32" s="6">
        <f>IF(SUM($A$1:$A$1000)=0,IF(ROW($A32)=6,"Hidden",""),IF(ISNUMBER(AD32),AD32-AE32,""))</f>
      </c>
      <c r="AG32" s="6">
        <f>IF(SUM($A$1:$A$1000)=0,IF(ROW($A32)=6,"Hidden",""),IF(ISNUMBER(AD32),IF(AD32=0,0,AE32*100/AD32),""))</f>
      </c>
      <c r="AH32" s="6">
        <f>IF(SUM($A$1:$A$1000)=0,IF(ROW($A32)=6,"Hidden",""),IF(ISNUMBER(C32),IF(R32="cocurrent",IF((D32=E32),0,(D32-C32)*100/(D32-E32)),IF((C32=E32),0,(C32-D32)*100/(C32-E32))),""))</f>
      </c>
      <c r="AI32" s="6">
        <f>IF(SUM($A$1:$A$1000)=0,IF(ROW($A32)=6,"Hidden",""),IF(ISNUMBER(C32),IF(R32="cocurrent",IF(C32=E32,0,(F32-E32)*100/(D32-E32)),IF(C32=E32,0,(F32-E32)*100/(C32-E32))),""))</f>
      </c>
      <c r="AJ32" s="6">
        <f>IF(SUM($A$1:$A$1000)=0,IF(ROW($A32)=6,"Hidden",""),IF(ISNUMBER(AH32),(AH32+AI32)/2,""))</f>
      </c>
      <c r="AK32" s="11">
        <f>IF(C32=F32,0,(D32-E32)/(C32-F32))</f>
      </c>
      <c r="AL32" s="8">
        <f>IF(ISNUMBER(F32),IF(OR(AK32&lt;=0,AK32=1),0,((D32-E32)-(C32-F32))/LN(AK32)),"")</f>
      </c>
      <c r="AM32" s="8">
        <f>IF(ISNUMBER(AL32),IF(AL32=0,0,(AB32*T32*Z32*1000)/(PI()*0.006*1.008*AL32)),"")</f>
      </c>
      <c r="AN32" s="12">
        <f>IF(ISNUMBER(A32),IF(ROW(A32)=2,1-(A32/13),""),"")</f>
      </c>
    </row>
    <row x14ac:dyDescent="0.25" r="33" customHeight="1" ht="19.5">
      <c r="A33" s="4">
        <v>1</v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5"/>
      <c r="P33" s="8"/>
      <c r="Q33" s="6"/>
      <c r="R33" s="6">
        <f>IF(ISNUMBER(Q33),IF(Q33=1,"Countercurrent","Cocurrent"),"")</f>
      </c>
      <c r="S33" s="9"/>
      <c r="T33" s="7">
        <f>IF(ISNUMBER(C33),1.15290498E-12*(V33^6)-3.5879038802E-10*(V33^5)+4.710833256816E-08*(V33^4)-3.38194190874219E-06*(V33^3)+0.000148978977392744*(V33^2)-0.00373903643230733*(V33)+4.21734712411944,"")</f>
      </c>
      <c r="U33" s="7">
        <f>IF(ISNUMBER(D33),1.15290498E-12*(X33^6)-3.5879038802E-10*(X33^5)+4.710833256816E-08*(X33^4)-3.38194190874219E-06*(X33^3)+0.000148978977392744*(X33^2)-0.00373903643230733*(X33)+4.21734712411944,"")</f>
      </c>
      <c r="V33" s="8">
        <f>IF(ISNUMBER(C33),AVERAGE(C33,D33),"")</f>
      </c>
      <c r="W33" s="6">
        <f>IF(ISNUMBER(F33),-0.0000002301*(V33^4)+0.0000569866*(V33^3)-0.0082923226*(V33^2)+0.0654036947*V33+999.8017570756,"")</f>
      </c>
      <c r="X33" s="8">
        <f>IF(ISNUMBER(E33),AVERAGE(E33,F33),"")</f>
      </c>
      <c r="Y33" s="6">
        <f>IF(ISNUMBER(F33),-0.0000002301*(X33^4)+0.0000569866*(X33^3)-0.0082923226*(X33^2)+0.0654036947*X33+999.8017570756,"")</f>
      </c>
      <c r="Z33" s="6">
        <f>IF(ISNUMBER(C33),IF(R33="Countercurrent",C33-D33,D33-C33),"")</f>
      </c>
      <c r="AA33" s="6">
        <f>IF(ISNUMBER(E33),F33-E33,"")</f>
      </c>
      <c r="AB33" s="7">
        <f>IF(ISNUMBER(N33),N33*W33/(1000*60),"")</f>
      </c>
      <c r="AC33" s="7">
        <f>IF(ISNUMBER(P33),P33*Y33/(1000*60),"")</f>
      </c>
      <c r="AD33" s="6">
        <f>IF(SUM($A$1:$A$1000)=0,IF(ROW($A33)=6,"Hidden",""),IF(ISNUMBER(AB33),AB33*T33*ABS(Z33)*1000,""))</f>
      </c>
      <c r="AE33" s="6">
        <f>IF(SUM($A$1:$A$1000)=0,IF(ROW($A33)=6,"Hidden",""),IF(ISNUMBER(AC33),AC33*U33*AA33*1000,""))</f>
      </c>
      <c r="AF33" s="6">
        <f>IF(SUM($A$1:$A$1000)=0,IF(ROW($A33)=6,"Hidden",""),IF(ISNUMBER(AD33),AD33-AE33,""))</f>
      </c>
      <c r="AG33" s="6">
        <f>IF(SUM($A$1:$A$1000)=0,IF(ROW($A33)=6,"Hidden",""),IF(ISNUMBER(AD33),IF(AD33=0,0,AE33*100/AD33),""))</f>
      </c>
      <c r="AH33" s="6">
        <f>IF(SUM($A$1:$A$1000)=0,IF(ROW($A33)=6,"Hidden",""),IF(ISNUMBER(C33),IF(R33="cocurrent",IF((D33=E33),0,(D33-C33)*100/(D33-E33)),IF((C33=E33),0,(C33-D33)*100/(C33-E33))),""))</f>
      </c>
      <c r="AI33" s="6">
        <f>IF(SUM($A$1:$A$1000)=0,IF(ROW($A33)=6,"Hidden",""),IF(ISNUMBER(C33),IF(R33="cocurrent",IF(C33=E33,0,(F33-E33)*100/(D33-E33)),IF(C33=E33,0,(F33-E33)*100/(C33-E33))),""))</f>
      </c>
      <c r="AJ33" s="6">
        <f>IF(SUM($A$1:$A$1000)=0,IF(ROW($A33)=6,"Hidden",""),IF(ISNUMBER(AH33),(AH33+AI33)/2,""))</f>
      </c>
      <c r="AK33" s="11">
        <f>IF(C33=F33,0,(D33-E33)/(C33-F33))</f>
      </c>
      <c r="AL33" s="8">
        <f>IF(ISNUMBER(F33),IF(OR(AK33&lt;=0,AK33=1),0,((D33-E33)-(C33-F33))/LN(AK33)),"")</f>
      </c>
      <c r="AM33" s="8">
        <f>IF(ISNUMBER(AL33),IF(AL33=0,0,(AB33*T33*Z33*1000)/(PI()*0.006*1.008*AL33)),"")</f>
      </c>
      <c r="AN33" s="12">
        <f>IF(ISNUMBER(A33),IF(ROW(A33)=2,1-(A33/13),""),"")</f>
      </c>
    </row>
    <row x14ac:dyDescent="0.25" r="34" customHeight="1" ht="19.5">
      <c r="A34" s="4">
        <v>1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5"/>
      <c r="P34" s="8"/>
      <c r="Q34" s="6"/>
      <c r="R34" s="6">
        <f>IF(ISNUMBER(Q34),IF(Q34=1,"Countercurrent","Cocurrent"),"")</f>
      </c>
      <c r="S34" s="9"/>
      <c r="T34" s="7">
        <f>IF(ISNUMBER(C34),1.15290498E-12*(V34^6)-3.5879038802E-10*(V34^5)+4.710833256816E-08*(V34^4)-3.38194190874219E-06*(V34^3)+0.000148978977392744*(V34^2)-0.00373903643230733*(V34)+4.21734712411944,"")</f>
      </c>
      <c r="U34" s="7">
        <f>IF(ISNUMBER(D34),1.15290498E-12*(X34^6)-3.5879038802E-10*(X34^5)+4.710833256816E-08*(X34^4)-3.38194190874219E-06*(X34^3)+0.000148978977392744*(X34^2)-0.00373903643230733*(X34)+4.21734712411944,"")</f>
      </c>
      <c r="V34" s="8">
        <f>IF(ISNUMBER(C34),AVERAGE(C34,D34),"")</f>
      </c>
      <c r="W34" s="6">
        <f>IF(ISNUMBER(F34),-0.0000002301*(V34^4)+0.0000569866*(V34^3)-0.0082923226*(V34^2)+0.0654036947*V34+999.8017570756,"")</f>
      </c>
      <c r="X34" s="8">
        <f>IF(ISNUMBER(E34),AVERAGE(E34,F34),"")</f>
      </c>
      <c r="Y34" s="6">
        <f>IF(ISNUMBER(F34),-0.0000002301*(X34^4)+0.0000569866*(X34^3)-0.0082923226*(X34^2)+0.0654036947*X34+999.8017570756,"")</f>
      </c>
      <c r="Z34" s="6">
        <f>IF(ISNUMBER(C34),IF(R34="Countercurrent",C34-D34,D34-C34),"")</f>
      </c>
      <c r="AA34" s="6">
        <f>IF(ISNUMBER(E34),F34-E34,"")</f>
      </c>
      <c r="AB34" s="7">
        <f>IF(ISNUMBER(N34),N34*W34/(1000*60),"")</f>
      </c>
      <c r="AC34" s="7">
        <f>IF(ISNUMBER(P34),P34*Y34/(1000*60),"")</f>
      </c>
      <c r="AD34" s="6">
        <f>IF(SUM($A$1:$A$1000)=0,IF(ROW($A34)=6,"Hidden",""),IF(ISNUMBER(AB34),AB34*T34*ABS(Z34)*1000,""))</f>
      </c>
      <c r="AE34" s="6">
        <f>IF(SUM($A$1:$A$1000)=0,IF(ROW($A34)=6,"Hidden",""),IF(ISNUMBER(AC34),AC34*U34*AA34*1000,""))</f>
      </c>
      <c r="AF34" s="6">
        <f>IF(SUM($A$1:$A$1000)=0,IF(ROW($A34)=6,"Hidden",""),IF(ISNUMBER(AD34),AD34-AE34,""))</f>
      </c>
      <c r="AG34" s="6">
        <f>IF(SUM($A$1:$A$1000)=0,IF(ROW($A34)=6,"Hidden",""),IF(ISNUMBER(AD34),IF(AD34=0,0,AE34*100/AD34),""))</f>
      </c>
      <c r="AH34" s="6">
        <f>IF(SUM($A$1:$A$1000)=0,IF(ROW($A34)=6,"Hidden",""),IF(ISNUMBER(C34),IF(R34="cocurrent",IF((D34=E34),0,(D34-C34)*100/(D34-E34)),IF((C34=E34),0,(C34-D34)*100/(C34-E34))),""))</f>
      </c>
      <c r="AI34" s="6">
        <f>IF(SUM($A$1:$A$1000)=0,IF(ROW($A34)=6,"Hidden",""),IF(ISNUMBER(C34),IF(R34="cocurrent",IF(C34=E34,0,(F34-E34)*100/(D34-E34)),IF(C34=E34,0,(F34-E34)*100/(C34-E34))),""))</f>
      </c>
      <c r="AJ34" s="6">
        <f>IF(SUM($A$1:$A$1000)=0,IF(ROW($A34)=6,"Hidden",""),IF(ISNUMBER(AH34),(AH34+AI34)/2,""))</f>
      </c>
      <c r="AK34" s="11">
        <f>IF(C34=F34,0,(D34-E34)/(C34-F34))</f>
      </c>
      <c r="AL34" s="8">
        <f>IF(ISNUMBER(F34),IF(OR(AK34&lt;=0,AK34=1),0,((D34-E34)-(C34-F34))/LN(AK34)),"")</f>
      </c>
      <c r="AM34" s="8">
        <f>IF(ISNUMBER(AL34),IF(AL34=0,0,(AB34*T34*Z34*1000)/(PI()*0.006*1.008*AL34)),"")</f>
      </c>
      <c r="AN34" s="12">
        <f>IF(ISNUMBER(A34),IF(ROW(A34)=2,1-(A34/13),""),"")</f>
      </c>
    </row>
    <row x14ac:dyDescent="0.25" r="35" customHeight="1" ht="19.5">
      <c r="A35" s="4">
        <v>1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5"/>
      <c r="P35" s="8"/>
      <c r="Q35" s="6"/>
      <c r="R35" s="6">
        <f>IF(ISNUMBER(Q35),IF(Q35=1,"Countercurrent","Cocurrent"),"")</f>
      </c>
      <c r="S35" s="9"/>
      <c r="T35" s="7">
        <f>IF(ISNUMBER(C35),1.15290498E-12*(V35^6)-3.5879038802E-10*(V35^5)+4.710833256816E-08*(V35^4)-3.38194190874219E-06*(V35^3)+0.000148978977392744*(V35^2)-0.00373903643230733*(V35)+4.21734712411944,"")</f>
      </c>
      <c r="U35" s="7">
        <f>IF(ISNUMBER(D35),1.15290498E-12*(X35^6)-3.5879038802E-10*(X35^5)+4.710833256816E-08*(X35^4)-3.38194190874219E-06*(X35^3)+0.000148978977392744*(X35^2)-0.00373903643230733*(X35)+4.21734712411944,"")</f>
      </c>
      <c r="V35" s="8">
        <f>IF(ISNUMBER(C35),AVERAGE(C35,D35),"")</f>
      </c>
      <c r="W35" s="6">
        <f>IF(ISNUMBER(F35),-0.0000002301*(V35^4)+0.0000569866*(V35^3)-0.0082923226*(V35^2)+0.0654036947*V35+999.8017570756,"")</f>
      </c>
      <c r="X35" s="8">
        <f>IF(ISNUMBER(E35),AVERAGE(E35,F35),"")</f>
      </c>
      <c r="Y35" s="6">
        <f>IF(ISNUMBER(F35),-0.0000002301*(X35^4)+0.0000569866*(X35^3)-0.0082923226*(X35^2)+0.0654036947*X35+999.8017570756,"")</f>
      </c>
      <c r="Z35" s="6">
        <f>IF(ISNUMBER(C35),IF(R35="Countercurrent",C35-D35,D35-C35),"")</f>
      </c>
      <c r="AA35" s="6">
        <f>IF(ISNUMBER(E35),F35-E35,"")</f>
      </c>
      <c r="AB35" s="7">
        <f>IF(ISNUMBER(N35),N35*W35/(1000*60),"")</f>
      </c>
      <c r="AC35" s="7">
        <f>IF(ISNUMBER(P35),P35*Y35/(1000*60),"")</f>
      </c>
      <c r="AD35" s="6">
        <f>IF(SUM($A$1:$A$1000)=0,IF(ROW($A35)=6,"Hidden",""),IF(ISNUMBER(AB35),AB35*T35*ABS(Z35)*1000,""))</f>
      </c>
      <c r="AE35" s="6">
        <f>IF(SUM($A$1:$A$1000)=0,IF(ROW($A35)=6,"Hidden",""),IF(ISNUMBER(AC35),AC35*U35*AA35*1000,""))</f>
      </c>
      <c r="AF35" s="6">
        <f>IF(SUM($A$1:$A$1000)=0,IF(ROW($A35)=6,"Hidden",""),IF(ISNUMBER(AD35),AD35-AE35,""))</f>
      </c>
      <c r="AG35" s="6">
        <f>IF(SUM($A$1:$A$1000)=0,IF(ROW($A35)=6,"Hidden",""),IF(ISNUMBER(AD35),IF(AD35=0,0,AE35*100/AD35),""))</f>
      </c>
      <c r="AH35" s="6">
        <f>IF(SUM($A$1:$A$1000)=0,IF(ROW($A35)=6,"Hidden",""),IF(ISNUMBER(C35),IF(R35="cocurrent",IF((D35=E35),0,(D35-C35)*100/(D35-E35)),IF((C35=E35),0,(C35-D35)*100/(C35-E35))),""))</f>
      </c>
      <c r="AI35" s="6">
        <f>IF(SUM($A$1:$A$1000)=0,IF(ROW($A35)=6,"Hidden",""),IF(ISNUMBER(C35),IF(R35="cocurrent",IF(C35=E35,0,(F35-E35)*100/(D35-E35)),IF(C35=E35,0,(F35-E35)*100/(C35-E35))),""))</f>
      </c>
      <c r="AJ35" s="6">
        <f>IF(SUM($A$1:$A$1000)=0,IF(ROW($A35)=6,"Hidden",""),IF(ISNUMBER(AH35),(AH35+AI35)/2,""))</f>
      </c>
      <c r="AK35" s="11">
        <f>IF(C35=F35,0,(D35-E35)/(C35-F35))</f>
      </c>
      <c r="AL35" s="8">
        <f>IF(ISNUMBER(F35),IF(OR(AK35&lt;=0,AK35=1),0,((D35-E35)-(C35-F35))/LN(AK35)),"")</f>
      </c>
      <c r="AM35" s="8">
        <f>IF(ISNUMBER(AL35),IF(AL35=0,0,(AB35*T35*Z35*1000)/(PI()*0.006*1.008*AL35)),"")</f>
      </c>
      <c r="AN35" s="12">
        <f>IF(ISNUMBER(A35),IF(ROW(A35)=2,1-(A35/13),""),"")</f>
      </c>
    </row>
    <row x14ac:dyDescent="0.25" r="36" customHeight="1" ht="19.5">
      <c r="A36" s="4">
        <v>1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5"/>
      <c r="P36" s="8"/>
      <c r="Q36" s="6"/>
      <c r="R36" s="6">
        <f>IF(ISNUMBER(Q36),IF(Q36=1,"Countercurrent","Cocurrent"),"")</f>
      </c>
      <c r="S36" s="9"/>
      <c r="T36" s="7">
        <f>IF(ISNUMBER(C36),1.15290498E-12*(V36^6)-3.5879038802E-10*(V36^5)+4.710833256816E-08*(V36^4)-3.38194190874219E-06*(V36^3)+0.000148978977392744*(V36^2)-0.00373903643230733*(V36)+4.21734712411944,"")</f>
      </c>
      <c r="U36" s="7">
        <f>IF(ISNUMBER(D36),1.15290498E-12*(X36^6)-3.5879038802E-10*(X36^5)+4.710833256816E-08*(X36^4)-3.38194190874219E-06*(X36^3)+0.000148978977392744*(X36^2)-0.00373903643230733*(X36)+4.21734712411944,"")</f>
      </c>
      <c r="V36" s="8">
        <f>IF(ISNUMBER(C36),AVERAGE(C36,D36),"")</f>
      </c>
      <c r="W36" s="6">
        <f>IF(ISNUMBER(F36),-0.0000002301*(V36^4)+0.0000569866*(V36^3)-0.0082923226*(V36^2)+0.0654036947*V36+999.8017570756,"")</f>
      </c>
      <c r="X36" s="8">
        <f>IF(ISNUMBER(E36),AVERAGE(E36,F36),"")</f>
      </c>
      <c r="Y36" s="6">
        <f>IF(ISNUMBER(F36),-0.0000002301*(X36^4)+0.0000569866*(X36^3)-0.0082923226*(X36^2)+0.0654036947*X36+999.8017570756,"")</f>
      </c>
      <c r="Z36" s="6">
        <f>IF(ISNUMBER(C36),IF(R36="Countercurrent",C36-D36,D36-C36),"")</f>
      </c>
      <c r="AA36" s="6">
        <f>IF(ISNUMBER(E36),F36-E36,"")</f>
      </c>
      <c r="AB36" s="7">
        <f>IF(ISNUMBER(N36),N36*W36/(1000*60),"")</f>
      </c>
      <c r="AC36" s="7">
        <f>IF(ISNUMBER(P36),P36*Y36/(1000*60),"")</f>
      </c>
      <c r="AD36" s="6">
        <f>IF(SUM($A$1:$A$1000)=0,IF(ROW($A36)=6,"Hidden",""),IF(ISNUMBER(AB36),AB36*T36*ABS(Z36)*1000,""))</f>
      </c>
      <c r="AE36" s="6">
        <f>IF(SUM($A$1:$A$1000)=0,IF(ROW($A36)=6,"Hidden",""),IF(ISNUMBER(AC36),AC36*U36*AA36*1000,""))</f>
      </c>
      <c r="AF36" s="6">
        <f>IF(SUM($A$1:$A$1000)=0,IF(ROW($A36)=6,"Hidden",""),IF(ISNUMBER(AD36),AD36-AE36,""))</f>
      </c>
      <c r="AG36" s="6">
        <f>IF(SUM($A$1:$A$1000)=0,IF(ROW($A36)=6,"Hidden",""),IF(ISNUMBER(AD36),IF(AD36=0,0,AE36*100/AD36),""))</f>
      </c>
      <c r="AH36" s="6">
        <f>IF(SUM($A$1:$A$1000)=0,IF(ROW($A36)=6,"Hidden",""),IF(ISNUMBER(C36),IF(R36="cocurrent",IF((D36=E36),0,(D36-C36)*100/(D36-E36)),IF((C36=E36),0,(C36-D36)*100/(C36-E36))),""))</f>
      </c>
      <c r="AI36" s="6">
        <f>IF(SUM($A$1:$A$1000)=0,IF(ROW($A36)=6,"Hidden",""),IF(ISNUMBER(C36),IF(R36="cocurrent",IF(C36=E36,0,(F36-E36)*100/(D36-E36)),IF(C36=E36,0,(F36-E36)*100/(C36-E36))),""))</f>
      </c>
      <c r="AJ36" s="6">
        <f>IF(SUM($A$1:$A$1000)=0,IF(ROW($A36)=6,"Hidden",""),IF(ISNUMBER(AH36),(AH36+AI36)/2,""))</f>
      </c>
      <c r="AK36" s="11">
        <f>IF(C36=F36,0,(D36-E36)/(C36-F36))</f>
      </c>
      <c r="AL36" s="8">
        <f>IF(ISNUMBER(F36),IF(OR(AK36&lt;=0,AK36=1),0,((D36-E36)-(C36-F36))/LN(AK36)),"")</f>
      </c>
      <c r="AM36" s="8">
        <f>IF(ISNUMBER(AL36),IF(AL36=0,0,(AB36*T36*Z36*1000)/(PI()*0.006*1.008*AL36)),"")</f>
      </c>
      <c r="AN36" s="12">
        <f>IF(ISNUMBER(A36),IF(ROW(A36)=2,1-(A36/13),""),"")</f>
      </c>
    </row>
    <row x14ac:dyDescent="0.25" r="37" customHeight="1" ht="20.25">
      <c r="A37" s="4">
        <v>1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5"/>
      <c r="P37" s="8"/>
      <c r="Q37" s="6"/>
      <c r="R37" s="6">
        <f>IF(ISNUMBER(Q37),IF(Q37=1,"Countercurrent","Cocurrent"),"")</f>
      </c>
      <c r="S37" s="9"/>
      <c r="T37" s="7">
        <f>IF(ISNUMBER(C37),1.15290498E-12*(V37^6)-3.5879038802E-10*(V37^5)+4.710833256816E-08*(V37^4)-3.38194190874219E-06*(V37^3)+0.000148978977392744*(V37^2)-0.00373903643230733*(V37)+4.21734712411944,"")</f>
      </c>
      <c r="U37" s="7">
        <f>IF(ISNUMBER(D37),1.15290498E-12*(X37^6)-3.5879038802E-10*(X37^5)+4.710833256816E-08*(X37^4)-3.38194190874219E-06*(X37^3)+0.000148978977392744*(X37^2)-0.00373903643230733*(X37)+4.21734712411944,"")</f>
      </c>
      <c r="V37" s="8">
        <f>IF(ISNUMBER(C37),AVERAGE(C37,D37),"")</f>
      </c>
      <c r="W37" s="6">
        <f>IF(ISNUMBER(F37),-0.0000002301*(V37^4)+0.0000569866*(V37^3)-0.0082923226*(V37^2)+0.0654036947*V37+999.8017570756,"")</f>
      </c>
      <c r="X37" s="8">
        <f>IF(ISNUMBER(E37),AVERAGE(E37,F37),"")</f>
      </c>
      <c r="Y37" s="6">
        <f>IF(ISNUMBER(F37),-0.0000002301*(X37^4)+0.0000569866*(X37^3)-0.0082923226*(X37^2)+0.0654036947*X37+999.8017570756,"")</f>
      </c>
      <c r="Z37" s="6">
        <f>IF(ISNUMBER(C37),IF(R37="Countercurrent",C37-D37,D37-C37),"")</f>
      </c>
      <c r="AA37" s="6">
        <f>IF(ISNUMBER(E37),F37-E37,"")</f>
      </c>
      <c r="AB37" s="7">
        <f>IF(ISNUMBER(N37),N37*W37/(1000*60),"")</f>
      </c>
      <c r="AC37" s="7">
        <f>IF(ISNUMBER(P37),P37*Y37/(1000*60),"")</f>
      </c>
      <c r="AD37" s="6">
        <f>IF(SUM($A$1:$A$1000)=0,IF(ROW($A37)=6,"Hidden",""),IF(ISNUMBER(AB37),AB37*T37*ABS(Z37)*1000,""))</f>
      </c>
      <c r="AE37" s="6">
        <f>IF(SUM($A$1:$A$1000)=0,IF(ROW($A37)=6,"Hidden",""),IF(ISNUMBER(AC37),AC37*U37*AA37*1000,""))</f>
      </c>
      <c r="AF37" s="6">
        <f>IF(SUM($A$1:$A$1000)=0,IF(ROW($A37)=6,"Hidden",""),IF(ISNUMBER(AD37),AD37-AE37,""))</f>
      </c>
      <c r="AG37" s="6">
        <f>IF(SUM($A$1:$A$1000)=0,IF(ROW($A37)=6,"Hidden",""),IF(ISNUMBER(AD37),IF(AD37=0,0,AE37*100/AD37),""))</f>
      </c>
      <c r="AH37" s="6">
        <f>IF(SUM($A$1:$A$1000)=0,IF(ROW($A37)=6,"Hidden",""),IF(ISNUMBER(C37),IF(R37="cocurrent",IF((D37=E37),0,(D37-C37)*100/(D37-E37)),IF((C37=E37),0,(C37-D37)*100/(C37-E37))),""))</f>
      </c>
      <c r="AI37" s="6">
        <f>IF(SUM($A$1:$A$1000)=0,IF(ROW($A37)=6,"Hidden",""),IF(ISNUMBER(C37),IF(R37="cocurrent",IF(C37=E37,0,(F37-E37)*100/(D37-E37)),IF(C37=E37,0,(F37-E37)*100/(C37-E37))),""))</f>
      </c>
      <c r="AJ37" s="6">
        <f>IF(SUM($A$1:$A$1000)=0,IF(ROW($A37)=6,"Hidden",""),IF(ISNUMBER(AH37),(AH37+AI37)/2,""))</f>
      </c>
      <c r="AK37" s="11">
        <f>IF(C37=F37,0,(D37-E37)/(C37-F37))</f>
      </c>
      <c r="AL37" s="8">
        <f>IF(ISNUMBER(F37),IF(OR(AK37&lt;=0,AK37=1),0,((D37-E37)-(C37-F37))/LN(AK37)),"")</f>
      </c>
      <c r="AM37" s="8">
        <f>IF(ISNUMBER(AL37),IF(AL37=0,0,(AB37*T37*Z37*1000)/(PI()*0.006*1.008*AL37)),"")</f>
      </c>
      <c r="AN37" s="12">
        <f>IF(ISNUMBER(A37),IF(ROW(A37)=2,1-(A37/13),""),"")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57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22" width="11.719285714285713" customWidth="1" bestFit="1"/>
    <col min="3" max="3" style="23" width="8.719285714285713" customWidth="1" bestFit="1"/>
    <col min="4" max="4" style="23" width="8.719285714285713" customWidth="1" bestFit="1"/>
    <col min="5" max="5" style="23" width="8.719285714285713" customWidth="1" bestFit="1"/>
    <col min="6" max="6" style="23" width="8.719285714285713" customWidth="1" bestFit="1"/>
    <col min="7" max="7" style="23" width="13.576428571428572" customWidth="1" bestFit="1" hidden="1"/>
    <col min="8" max="8" style="23" width="13.576428571428572" customWidth="1" bestFit="1" hidden="1"/>
    <col min="9" max="9" style="23" width="13.576428571428572" customWidth="1" bestFit="1" hidden="1"/>
    <col min="10" max="10" style="23" width="13.576428571428572" customWidth="1" bestFit="1" hidden="1"/>
    <col min="11" max="11" style="23" width="13.576428571428572" customWidth="1" bestFit="1" hidden="1"/>
    <col min="12" max="12" style="23" width="13.576428571428572" customWidth="1" bestFit="1" hidden="1"/>
    <col min="13" max="13" style="24" width="11.719285714285713" customWidth="1" bestFit="1"/>
    <col min="14" max="14" style="23" width="11.719285714285713" customWidth="1" bestFit="1"/>
    <col min="15" max="15" style="22" width="11.719285714285713" customWidth="1" bestFit="1"/>
    <col min="16" max="16" style="25" width="11.719285714285713" customWidth="1" bestFit="1"/>
    <col min="17" max="17" style="23" width="13.576428571428572" customWidth="1" bestFit="1" hidden="1"/>
    <col min="18" max="18" style="14" width="11.719285714285713" customWidth="1" bestFit="1"/>
    <col min="19" max="19" style="15" width="33.005" customWidth="1" bestFit="1"/>
    <col min="20" max="20" style="14" width="13.147857142857141" customWidth="1" bestFit="1"/>
    <col min="21" max="21" style="14" width="13.147857142857141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1.719285714285713" customWidth="1" bestFit="1"/>
    <col min="27" max="27" style="14" width="11.719285714285713" customWidth="1" bestFit="1"/>
    <col min="28" max="28" style="14" width="11.719285714285713" customWidth="1" bestFit="1"/>
    <col min="29" max="29" style="14" width="11.719285714285713" customWidth="1" bestFit="1"/>
    <col min="30" max="30" style="14" width="11.719285714285713" customWidth="1" bestFit="1"/>
    <col min="31" max="31" style="14" width="11.719285714285713" customWidth="1" bestFit="1"/>
    <col min="32" max="32" style="14" width="11.719285714285713" customWidth="1" bestFit="1"/>
    <col min="33" max="33" style="14" width="11.719285714285713" customWidth="1" bestFit="1"/>
    <col min="34" max="34" style="14" width="11.719285714285713" customWidth="1" bestFit="1"/>
    <col min="35" max="35" style="14" width="11.719285714285713" customWidth="1" bestFit="1"/>
    <col min="36" max="36" style="14" width="11.719285714285713" customWidth="1" bestFit="1"/>
    <col min="37" max="37" style="16" width="13.576428571428572" customWidth="1" bestFit="1" hidden="1"/>
    <col min="38" max="38" style="14" width="13.147857142857141" customWidth="1" bestFit="1"/>
    <col min="39" max="39" style="14" width="14.147857142857141" customWidth="1" bestFit="1"/>
    <col min="40" max="40" style="14" width="11.719285714285713" customWidth="1" bestFit="1"/>
  </cols>
  <sheetData>
    <row x14ac:dyDescent="0.25" r="1" customHeight="1" ht="66.75" customFormat="1" s="1">
      <c r="A1" s="2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9" t="s">
        <v>12</v>
      </c>
      <c r="N1" s="18" t="s">
        <v>13</v>
      </c>
      <c r="O1" s="17" t="s">
        <v>14</v>
      </c>
      <c r="P1" s="20" t="s">
        <v>15</v>
      </c>
      <c r="Q1" s="18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/>
      <c r="AL1" s="3" t="s">
        <v>35</v>
      </c>
      <c r="AM1" s="3" t="s">
        <v>36</v>
      </c>
      <c r="AN1" s="3" t="s">
        <v>37</v>
      </c>
    </row>
    <row x14ac:dyDescent="0.25" r="2" customHeight="1" ht="12.75">
      <c r="A2" s="11">
        <v>1</v>
      </c>
      <c r="B2" s="5">
        <v>1</v>
      </c>
      <c r="C2" s="6">
        <v>55.427490234375</v>
      </c>
      <c r="D2" s="6">
        <v>62.27880859375</v>
      </c>
      <c r="E2" s="6">
        <v>21.30078125</v>
      </c>
      <c r="F2" s="6">
        <v>25.684326171875</v>
      </c>
      <c r="G2" s="6">
        <v>132.967529296875</v>
      </c>
      <c r="H2" s="6">
        <v>132.967529296875</v>
      </c>
      <c r="I2" s="6">
        <v>132.967529296875</v>
      </c>
      <c r="J2" s="6">
        <v>132.967529296875</v>
      </c>
      <c r="K2" s="6">
        <v>132.967529296875</v>
      </c>
      <c r="L2" s="6">
        <v>132.967529296875</v>
      </c>
      <c r="M2" s="7">
        <v>30</v>
      </c>
      <c r="N2" s="6">
        <v>2.1240234375</v>
      </c>
      <c r="O2" s="5">
        <v>60</v>
      </c>
      <c r="P2" s="8">
        <v>3.5888671875</v>
      </c>
      <c r="Q2" s="6">
        <v>0</v>
      </c>
      <c r="R2" s="10">
        <f>IF(ISNUMBER(Q2),IF(Q2=1,"Countercurrent","Cocurrent"),"")</f>
      </c>
      <c r="S2" s="21"/>
      <c r="T2" s="7">
        <f>IF(ISNUMBER(C2),1.15290498E-12*(V2^6)-3.5879038802E-10*(V2^5)+4.710833256816E-08*(V2^4)-3.38194190874219E-06*(V2^3)+0.000148978977392744*(V2^2)-0.00373903643230733*(V2)+4.21734712411944,"")</f>
      </c>
      <c r="U2" s="7">
        <f>IF(ISNUMBER(D2),1.15290498E-12*(X2^6)-3.5879038802E-10*(X2^5)+4.710833256816E-08*(X2^4)-3.38194190874219E-06*(X2^3)+0.000148978977392744*(X2^2)-0.00373903643230733*(X2)+4.21734712411944,"")</f>
      </c>
      <c r="V2" s="8">
        <f>IF(ISNUMBER(C2),AVERAGE(C2,D2),"")</f>
      </c>
      <c r="W2" s="6">
        <f>IF(ISNUMBER(F2),-0.0000002301*(V2^4)+0.0000569866*(V2^3)-0.0082923226*(V2^2)+0.0654036947*V2+999.8017570756,"")</f>
      </c>
      <c r="X2" s="8">
        <f>IF(ISNUMBER(E2),AVERAGE(E2,F2),"")</f>
      </c>
      <c r="Y2" s="6">
        <f>IF(ISNUMBER(F2),-0.0000002301*(X2^4)+0.0000569866*(X2^3)-0.0082923226*(X2^2)+0.0654036947*X2+999.8017570756,"")</f>
      </c>
      <c r="Z2" s="6">
        <f>IF(ISNUMBER(C2),IF(R2="Countercurrent",C2-D2,D2-C2),"")</f>
      </c>
      <c r="AA2" s="6">
        <f>IF(ISNUMBER(E2),F2-E2,"")</f>
      </c>
      <c r="AB2" s="7">
        <f>IF(ISNUMBER(N2),N2*W2/(1000*60),"")</f>
      </c>
      <c r="AC2" s="7">
        <f>IF(ISNUMBER(P2),P2*Y2/(1000*60),"")</f>
      </c>
      <c r="AD2" s="6">
        <f>IF(SUM($A$1:$A$1000)=0,IF(ROW($A2)=6,"Hidden",""),IF(ISNUMBER(AB2),AB2*T2*ABS(Z2)*1000,""))</f>
      </c>
      <c r="AE2" s="6">
        <f>IF(SUM($A$1:$A$1000)=0,IF(ROW($A2)=6,"Hidden",""),IF(ISNUMBER(AC2),AC2*U2*AA2*1000,""))</f>
      </c>
      <c r="AF2" s="6">
        <f>IF(SUM($A$1:$A$1000)=0,IF(ROW($A2)=6,"Hidden",""),IF(ISNUMBER(AD2),AD2-AE2,""))</f>
      </c>
      <c r="AG2" s="6">
        <f>IF(SUM($A$1:$A$1000)=0,IF(ROW($A2)=6,"Hidden",""),IF(ISNUMBER(AD2),IF(AD2=0,0,AE2*100/AD2),""))</f>
      </c>
      <c r="AH2" s="6">
        <f>IF(SUM($A$1:$A$1000)=0,IF(ROW($A2)=6,"Hidden",""),IF(ISNUMBER(C2),IF(R2="cocurrent",IF((D2=E2),0,(D2-C2)*100/(D2-E2)),IF((C2=E2),0,(C2-D2)*100/(C2-E2))),""))</f>
      </c>
      <c r="AI2" s="6">
        <f>IF(SUM($A$1:$A$1000)=0,IF(ROW($A2)=6,"Hidden",""),IF(ISNUMBER(C2),IF(R2="cocurrent",IF(C2=E2,0,(F2-E2)*100/(D2-E2)),IF(C2=E2,0,(F2-E2)*100/(C2-E2))),""))</f>
      </c>
      <c r="AJ2" s="6">
        <f>IF(SUM($A$1:$A$1000)=0,IF(ROW($A2)=6,"Hidden",""),IF(ISNUMBER(AH2),(AH2+AI2)/2,""))</f>
      </c>
      <c r="AK2" s="8">
        <f>IF(C2=F2,0,(D2-E2)/(C2-F2))</f>
      </c>
      <c r="AL2" s="8">
        <f>IF(ISNUMBER(F2),IF(OR(AK2&lt;=0,AK2=1),0,((D2-E2)-(C2-F2))/LN(AK2)),"")</f>
      </c>
      <c r="AM2" s="8">
        <f>IF(ISNUMBER(AL2),IF(AL2=0,0,(AB2*T2*Z2*1000)/(PI()*0.006*1.008*AL2)),"")</f>
      </c>
      <c r="AN2" s="12">
        <f>IF(ISNUMBER(A2),IF(ROW(A2)=2,1-(A2/13),""),"")</f>
      </c>
    </row>
    <row x14ac:dyDescent="0.25" r="3" customHeight="1" ht="12.75">
      <c r="A3" s="11">
        <v>1</v>
      </c>
      <c r="B3" s="5">
        <v>2</v>
      </c>
      <c r="C3" s="6">
        <v>55.492431640625</v>
      </c>
      <c r="D3" s="6">
        <v>62.441162109375</v>
      </c>
      <c r="E3" s="6">
        <v>21.30078125</v>
      </c>
      <c r="F3" s="6">
        <v>25.684326171875</v>
      </c>
      <c r="G3" s="6">
        <v>132.967529296875</v>
      </c>
      <c r="H3" s="6">
        <v>132.967529296875</v>
      </c>
      <c r="I3" s="6">
        <v>132.967529296875</v>
      </c>
      <c r="J3" s="6">
        <v>132.967529296875</v>
      </c>
      <c r="K3" s="6">
        <v>132.967529296875</v>
      </c>
      <c r="L3" s="6">
        <v>132.967529296875</v>
      </c>
      <c r="M3" s="7">
        <v>30</v>
      </c>
      <c r="N3" s="6">
        <v>2.1240234375</v>
      </c>
      <c r="O3" s="5">
        <v>60</v>
      </c>
      <c r="P3" s="8">
        <v>3.7353515625</v>
      </c>
      <c r="Q3" s="6">
        <v>0</v>
      </c>
      <c r="R3" s="10">
        <f>IF(ISNUMBER(Q3),IF(Q3=1,"Countercurrent","Cocurrent"),"")</f>
      </c>
      <c r="S3" s="21"/>
      <c r="T3" s="7">
        <f>IF(ISNUMBER(C3),1.15290498E-12*(V3^6)-3.5879038802E-10*(V3^5)+4.710833256816E-08*(V3^4)-3.38194190874219E-06*(V3^3)+0.000148978977392744*(V3^2)-0.00373903643230733*(V3)+4.21734712411944,"")</f>
      </c>
      <c r="U3" s="7">
        <f>IF(ISNUMBER(D3),1.15290498E-12*(X3^6)-3.5879038802E-10*(X3^5)+4.710833256816E-08*(X3^4)-3.38194190874219E-06*(X3^3)+0.000148978977392744*(X3^2)-0.00373903643230733*(X3)+4.21734712411944,"")</f>
      </c>
      <c r="V3" s="8">
        <f>IF(ISNUMBER(C3),AVERAGE(C3,D3),"")</f>
      </c>
      <c r="W3" s="6">
        <f>IF(ISNUMBER(F3),-0.0000002301*(V3^4)+0.0000569866*(V3^3)-0.0082923226*(V3^2)+0.0654036947*V3+999.8017570756,"")</f>
      </c>
      <c r="X3" s="8">
        <f>IF(ISNUMBER(E3),AVERAGE(E3,F3),"")</f>
      </c>
      <c r="Y3" s="6">
        <f>IF(ISNUMBER(F3),-0.0000002301*(X3^4)+0.0000569866*(X3^3)-0.0082923226*(X3^2)+0.0654036947*X3+999.8017570756,"")</f>
      </c>
      <c r="Z3" s="6">
        <f>IF(ISNUMBER(C3),IF(R3="Countercurrent",C3-D3,D3-C3),"")</f>
      </c>
      <c r="AA3" s="6">
        <f>IF(ISNUMBER(E3),F3-E3,"")</f>
      </c>
      <c r="AB3" s="7">
        <f>IF(ISNUMBER(N3),N3*W3/(1000*60),"")</f>
      </c>
      <c r="AC3" s="7">
        <f>IF(ISNUMBER(P3),P3*Y3/(1000*60),"")</f>
      </c>
      <c r="AD3" s="6">
        <f>IF(SUM($A$1:$A$1000)=0,IF(ROW($A3)=6,"Hidden",""),IF(ISNUMBER(AB3),AB3*T3*ABS(Z3)*1000,""))</f>
      </c>
      <c r="AE3" s="6">
        <f>IF(SUM($A$1:$A$1000)=0,IF(ROW($A3)=6,"Hidden",""),IF(ISNUMBER(AC3),AC3*U3*AA3*1000,""))</f>
      </c>
      <c r="AF3" s="6">
        <f>IF(SUM($A$1:$A$1000)=0,IF(ROW($A3)=6,"Hidden",""),IF(ISNUMBER(AD3),AD3-AE3,""))</f>
      </c>
      <c r="AG3" s="6">
        <f>IF(SUM($A$1:$A$1000)=0,IF(ROW($A3)=6,"Hidden",""),IF(ISNUMBER(AD3),IF(AD3=0,0,AE3*100/AD3),""))</f>
      </c>
      <c r="AH3" s="6">
        <f>IF(SUM($A$1:$A$1000)=0,IF(ROW($A3)=6,"Hidden",""),IF(ISNUMBER(C3),IF(R3="cocurrent",IF((D3=E3),0,(D3-C3)*100/(D3-E3)),IF((C3=E3),0,(C3-D3)*100/(C3-E3))),""))</f>
      </c>
      <c r="AI3" s="6">
        <f>IF(SUM($A$1:$A$1000)=0,IF(ROW($A3)=6,"Hidden",""),IF(ISNUMBER(C3),IF(R3="cocurrent",IF(C3=E3,0,(F3-E3)*100/(D3-E3)),IF(C3=E3,0,(F3-E3)*100/(C3-E3))),""))</f>
      </c>
      <c r="AJ3" s="6">
        <f>IF(SUM($A$1:$A$1000)=0,IF(ROW($A3)=6,"Hidden",""),IF(ISNUMBER(AH3),(AH3+AI3)/2,""))</f>
      </c>
      <c r="AK3" s="8">
        <f>IF(C3=F3,0,(D3-E3)/(C3-F3))</f>
      </c>
      <c r="AL3" s="8">
        <f>IF(ISNUMBER(F3),IF(OR(AK3&lt;=0,AK3=1),0,((D3-E3)-(C3-F3))/LN(AK3)),"")</f>
      </c>
      <c r="AM3" s="8">
        <f>IF(ISNUMBER(AL3),IF(AL3=0,0,(AB3*T3*Z3*1000)/(PI()*0.006*1.008*AL3)),"")</f>
      </c>
      <c r="AN3" s="12">
        <f>IF(ISNUMBER(A3),IF(ROW(A3)=2,1-(A3/13),""),"")</f>
      </c>
    </row>
    <row x14ac:dyDescent="0.25" r="4" customHeight="1" ht="12.75">
      <c r="A4" s="11">
        <v>1</v>
      </c>
      <c r="B4" s="5">
        <v>3</v>
      </c>
      <c r="C4" s="6">
        <v>55.622314453125</v>
      </c>
      <c r="D4" s="6">
        <v>62.4736328125</v>
      </c>
      <c r="E4" s="6">
        <v>21.30078125</v>
      </c>
      <c r="F4" s="6">
        <v>25.716796875</v>
      </c>
      <c r="G4" s="6">
        <v>132.967529296875</v>
      </c>
      <c r="H4" s="6">
        <v>132.967529296875</v>
      </c>
      <c r="I4" s="6">
        <v>132.967529296875</v>
      </c>
      <c r="J4" s="6">
        <v>132.967529296875</v>
      </c>
      <c r="K4" s="6">
        <v>132.967529296875</v>
      </c>
      <c r="L4" s="6">
        <v>132.967529296875</v>
      </c>
      <c r="M4" s="7">
        <v>30</v>
      </c>
      <c r="N4" s="6">
        <v>1.8798828125</v>
      </c>
      <c r="O4" s="5">
        <v>60</v>
      </c>
      <c r="P4" s="8">
        <v>3.5888671875</v>
      </c>
      <c r="Q4" s="6">
        <v>0</v>
      </c>
      <c r="R4" s="10">
        <f>IF(ISNUMBER(Q4),IF(Q4=1,"Countercurrent","Cocurrent"),"")</f>
      </c>
      <c r="S4" s="21"/>
      <c r="T4" s="7">
        <f>IF(ISNUMBER(C4),1.15290498E-12*(V4^6)-3.5879038802E-10*(V4^5)+4.710833256816E-08*(V4^4)-3.38194190874219E-06*(V4^3)+0.000148978977392744*(V4^2)-0.00373903643230733*(V4)+4.21734712411944,"")</f>
      </c>
      <c r="U4" s="7">
        <f>IF(ISNUMBER(D4),1.15290498E-12*(X4^6)-3.5879038802E-10*(X4^5)+4.710833256816E-08*(X4^4)-3.38194190874219E-06*(X4^3)+0.000148978977392744*(X4^2)-0.00373903643230733*(X4)+4.21734712411944,"")</f>
      </c>
      <c r="V4" s="8">
        <f>IF(ISNUMBER(C4),AVERAGE(C4,D4),"")</f>
      </c>
      <c r="W4" s="6">
        <f>IF(ISNUMBER(F4),-0.0000002301*(V4^4)+0.0000569866*(V4^3)-0.0082923226*(V4^2)+0.0654036947*V4+999.8017570756,"")</f>
      </c>
      <c r="X4" s="8">
        <f>IF(ISNUMBER(E4),AVERAGE(E4,F4),"")</f>
      </c>
      <c r="Y4" s="6">
        <f>IF(ISNUMBER(F4),-0.0000002301*(X4^4)+0.0000569866*(X4^3)-0.0082923226*(X4^2)+0.0654036947*X4+999.8017570756,"")</f>
      </c>
      <c r="Z4" s="6">
        <f>IF(ISNUMBER(C4),IF(R4="Countercurrent",C4-D4,D4-C4),"")</f>
      </c>
      <c r="AA4" s="6">
        <f>IF(ISNUMBER(E4),F4-E4,"")</f>
      </c>
      <c r="AB4" s="7">
        <f>IF(ISNUMBER(N4),N4*W4/(1000*60),"")</f>
      </c>
      <c r="AC4" s="7">
        <f>IF(ISNUMBER(P4),P4*Y4/(1000*60),"")</f>
      </c>
      <c r="AD4" s="6">
        <f>IF(SUM($A$1:$A$1000)=0,IF(ROW($A4)=6,"Hidden",""),IF(ISNUMBER(AB4),AB4*T4*ABS(Z4)*1000,""))</f>
      </c>
      <c r="AE4" s="6">
        <f>IF(SUM($A$1:$A$1000)=0,IF(ROW($A4)=6,"Hidden",""),IF(ISNUMBER(AC4),AC4*U4*AA4*1000,""))</f>
      </c>
      <c r="AF4" s="6">
        <f>IF(SUM($A$1:$A$1000)=0,IF(ROW($A4)=6,"Hidden",""),IF(ISNUMBER(AD4),AD4-AE4,""))</f>
      </c>
      <c r="AG4" s="6">
        <f>IF(SUM($A$1:$A$1000)=0,IF(ROW($A4)=6,"Hidden",""),IF(ISNUMBER(AD4),IF(AD4=0,0,AE4*100/AD4),""))</f>
      </c>
      <c r="AH4" s="6">
        <f>IF(SUM($A$1:$A$1000)=0,IF(ROW($A4)=6,"Hidden",""),IF(ISNUMBER(C4),IF(R4="cocurrent",IF((D4=E4),0,(D4-C4)*100/(D4-E4)),IF((C4=E4),0,(C4-D4)*100/(C4-E4))),""))</f>
      </c>
      <c r="AI4" s="6">
        <f>IF(SUM($A$1:$A$1000)=0,IF(ROW($A4)=6,"Hidden",""),IF(ISNUMBER(C4),IF(R4="cocurrent",IF(C4=E4,0,(F4-E4)*100/(D4-E4)),IF(C4=E4,0,(F4-E4)*100/(C4-E4))),""))</f>
      </c>
      <c r="AJ4" s="6">
        <f>IF(SUM($A$1:$A$1000)=0,IF(ROW($A4)=6,"Hidden",""),IF(ISNUMBER(AH4),(AH4+AI4)/2,""))</f>
      </c>
      <c r="AK4" s="8">
        <f>IF(C4=F4,0,(D4-E4)/(C4-F4))</f>
      </c>
      <c r="AL4" s="8">
        <f>IF(ISNUMBER(F4),IF(OR(AK4&lt;=0,AK4=1),0,((D4-E4)-(C4-F4))/LN(AK4)),"")</f>
      </c>
      <c r="AM4" s="8">
        <f>IF(ISNUMBER(AL4),IF(AL4=0,0,(AB4*T4*Z4*1000)/(PI()*0.006*1.008*AL4)),"")</f>
      </c>
      <c r="AN4" s="12">
        <f>IF(ISNUMBER(A4),IF(ROW(A4)=2,1-(A4/13),""),"")</f>
      </c>
    </row>
    <row x14ac:dyDescent="0.25" r="5" customHeight="1" ht="12.75">
      <c r="A5" s="11">
        <v>1</v>
      </c>
      <c r="B5" s="5">
        <v>4</v>
      </c>
      <c r="C5" s="6">
        <v>55.65478515625</v>
      </c>
      <c r="D5" s="6">
        <v>62.441162109375</v>
      </c>
      <c r="E5" s="6">
        <v>21.30078125</v>
      </c>
      <c r="F5" s="6">
        <v>25.749267578125</v>
      </c>
      <c r="G5" s="6">
        <v>132.967529296875</v>
      </c>
      <c r="H5" s="6">
        <v>132.967529296875</v>
      </c>
      <c r="I5" s="6">
        <v>132.967529296875</v>
      </c>
      <c r="J5" s="6">
        <v>132.967529296875</v>
      </c>
      <c r="K5" s="6">
        <v>132.967529296875</v>
      </c>
      <c r="L5" s="6">
        <v>132.967529296875</v>
      </c>
      <c r="M5" s="7">
        <v>30</v>
      </c>
      <c r="N5" s="6">
        <v>1.96533203125</v>
      </c>
      <c r="O5" s="5">
        <v>60</v>
      </c>
      <c r="P5" s="8">
        <v>3.6865234375</v>
      </c>
      <c r="Q5" s="6">
        <v>0</v>
      </c>
      <c r="R5" s="10">
        <f>IF(ISNUMBER(Q5),IF(Q5=1,"Countercurrent","Cocurrent"),"")</f>
      </c>
      <c r="S5" s="21"/>
      <c r="T5" s="7">
        <f>IF(ISNUMBER(C5),1.15290498E-12*(V5^6)-3.5879038802E-10*(V5^5)+4.710833256816E-08*(V5^4)-3.38194190874219E-06*(V5^3)+0.000148978977392744*(V5^2)-0.00373903643230733*(V5)+4.21734712411944,"")</f>
      </c>
      <c r="U5" s="7">
        <f>IF(ISNUMBER(D5),1.15290498E-12*(X5^6)-3.5879038802E-10*(X5^5)+4.710833256816E-08*(X5^4)-3.38194190874219E-06*(X5^3)+0.000148978977392744*(X5^2)-0.00373903643230733*(X5)+4.21734712411944,"")</f>
      </c>
      <c r="V5" s="8">
        <f>IF(ISNUMBER(C5),AVERAGE(C5,D5),"")</f>
      </c>
      <c r="W5" s="6">
        <f>IF(ISNUMBER(F5),-0.0000002301*(V5^4)+0.0000569866*(V5^3)-0.0082923226*(V5^2)+0.0654036947*V5+999.8017570756,"")</f>
      </c>
      <c r="X5" s="8">
        <f>IF(ISNUMBER(E5),AVERAGE(E5,F5),"")</f>
      </c>
      <c r="Y5" s="6">
        <f>IF(ISNUMBER(F5),-0.0000002301*(X5^4)+0.0000569866*(X5^3)-0.0082923226*(X5^2)+0.0654036947*X5+999.8017570756,"")</f>
      </c>
      <c r="Z5" s="6">
        <f>IF(ISNUMBER(C5),IF(R5="Countercurrent",C5-D5,D5-C5),"")</f>
      </c>
      <c r="AA5" s="6">
        <f>IF(ISNUMBER(E5),F5-E5,"")</f>
      </c>
      <c r="AB5" s="7">
        <f>IF(ISNUMBER(N5),N5*W5/(1000*60),"")</f>
      </c>
      <c r="AC5" s="7">
        <f>IF(ISNUMBER(P5),P5*Y5/(1000*60),"")</f>
      </c>
      <c r="AD5" s="6">
        <f>IF(SUM($A$1:$A$1000)=0,IF(ROW($A5)=6,"Hidden",""),IF(ISNUMBER(AB5),AB5*T5*ABS(Z5)*1000,""))</f>
      </c>
      <c r="AE5" s="6">
        <f>IF(SUM($A$1:$A$1000)=0,IF(ROW($A5)=6,"Hidden",""),IF(ISNUMBER(AC5),AC5*U5*AA5*1000,""))</f>
      </c>
      <c r="AF5" s="6">
        <f>IF(SUM($A$1:$A$1000)=0,IF(ROW($A5)=6,"Hidden",""),IF(ISNUMBER(AD5),AD5-AE5,""))</f>
      </c>
      <c r="AG5" s="6">
        <f>IF(SUM($A$1:$A$1000)=0,IF(ROW($A5)=6,"Hidden",""),IF(ISNUMBER(AD5),IF(AD5=0,0,AE5*100/AD5),""))</f>
      </c>
      <c r="AH5" s="6">
        <f>IF(SUM($A$1:$A$1000)=0,IF(ROW($A5)=6,"Hidden",""),IF(ISNUMBER(C5),IF(R5="cocurrent",IF((D5=E5),0,(D5-C5)*100/(D5-E5)),IF((C5=E5),0,(C5-D5)*100/(C5-E5))),""))</f>
      </c>
      <c r="AI5" s="6">
        <f>IF(SUM($A$1:$A$1000)=0,IF(ROW($A5)=6,"Hidden",""),IF(ISNUMBER(C5),IF(R5="cocurrent",IF(C5=E5,0,(F5-E5)*100/(D5-E5)),IF(C5=E5,0,(F5-E5)*100/(C5-E5))),""))</f>
      </c>
      <c r="AJ5" s="6">
        <f>IF(SUM($A$1:$A$1000)=0,IF(ROW($A5)=6,"Hidden",""),IF(ISNUMBER(AH5),(AH5+AI5)/2,""))</f>
      </c>
      <c r="AK5" s="8">
        <f>IF(C5=F5,0,(D5-E5)/(C5-F5))</f>
      </c>
      <c r="AL5" s="8">
        <f>IF(ISNUMBER(F5),IF(OR(AK5&lt;=0,AK5=1),0,((D5-E5)-(C5-F5))/LN(AK5)),"")</f>
      </c>
      <c r="AM5" s="8">
        <f>IF(ISNUMBER(AL5),IF(AL5=0,0,(AB5*T5*Z5*1000)/(PI()*0.006*1.008*AL5)),"")</f>
      </c>
      <c r="AN5" s="12">
        <f>IF(ISNUMBER(A5),IF(ROW(A5)=2,1-(A5/13),""),"")</f>
      </c>
    </row>
    <row x14ac:dyDescent="0.25" r="6" customHeight="1" ht="12.75">
      <c r="A6" s="11">
        <v>1</v>
      </c>
      <c r="B6" s="5">
        <v>5</v>
      </c>
      <c r="C6" s="6">
        <v>55.7197265625</v>
      </c>
      <c r="D6" s="6">
        <v>62.506103515625</v>
      </c>
      <c r="E6" s="6">
        <v>21.30078125</v>
      </c>
      <c r="F6" s="6">
        <v>25.65185546875</v>
      </c>
      <c r="G6" s="6">
        <v>132.967529296875</v>
      </c>
      <c r="H6" s="6">
        <v>132.967529296875</v>
      </c>
      <c r="I6" s="6">
        <v>132.967529296875</v>
      </c>
      <c r="J6" s="6">
        <v>132.967529296875</v>
      </c>
      <c r="K6" s="6">
        <v>132.967529296875</v>
      </c>
      <c r="L6" s="6">
        <v>132.967529296875</v>
      </c>
      <c r="M6" s="7">
        <v>30</v>
      </c>
      <c r="N6" s="6">
        <v>2.06298828125</v>
      </c>
      <c r="O6" s="5">
        <v>60</v>
      </c>
      <c r="P6" s="8">
        <v>3.857421875</v>
      </c>
      <c r="Q6" s="6">
        <v>0</v>
      </c>
      <c r="R6" s="10">
        <f>IF(ISNUMBER(Q6),IF(Q6=1,"Countercurrent","Cocurrent"),"")</f>
      </c>
      <c r="S6" s="21"/>
      <c r="T6" s="7">
        <f>IF(ISNUMBER(C6),1.15290498E-12*(V6^6)-3.5879038802E-10*(V6^5)+4.710833256816E-08*(V6^4)-3.38194190874219E-06*(V6^3)+0.000148978977392744*(V6^2)-0.00373903643230733*(V6)+4.21734712411944,"")</f>
      </c>
      <c r="U6" s="7">
        <f>IF(ISNUMBER(D6),1.15290498E-12*(X6^6)-3.5879038802E-10*(X6^5)+4.710833256816E-08*(X6^4)-3.38194190874219E-06*(X6^3)+0.000148978977392744*(X6^2)-0.00373903643230733*(X6)+4.21734712411944,"")</f>
      </c>
      <c r="V6" s="8">
        <f>IF(ISNUMBER(C6),AVERAGE(C6,D6),"")</f>
      </c>
      <c r="W6" s="6">
        <f>IF(ISNUMBER(F6),-0.0000002301*(V6^4)+0.0000569866*(V6^3)-0.0082923226*(V6^2)+0.0654036947*V6+999.8017570756,"")</f>
      </c>
      <c r="X6" s="8">
        <f>IF(ISNUMBER(E6),AVERAGE(E6,F6),"")</f>
      </c>
      <c r="Y6" s="6">
        <f>IF(ISNUMBER(F6),-0.0000002301*(X6^4)+0.0000569866*(X6^3)-0.0082923226*(X6^2)+0.0654036947*X6+999.8017570756,"")</f>
      </c>
      <c r="Z6" s="6">
        <f>IF(ISNUMBER(C6),IF(R6="Countercurrent",C6-D6,D6-C6),"")</f>
      </c>
      <c r="AA6" s="6">
        <f>IF(ISNUMBER(E6),F6-E6,"")</f>
      </c>
      <c r="AB6" s="7">
        <f>IF(ISNUMBER(N6),N6*W6/(1000*60),"")</f>
      </c>
      <c r="AC6" s="7">
        <f>IF(ISNUMBER(P6),P6*Y6/(1000*60),"")</f>
      </c>
      <c r="AD6" s="6">
        <f>IF(SUM($A$1:$A$1000)=0,IF(ROW($A6)=6,"Hidden",""),IF(ISNUMBER(AB6),AB6*T6*ABS(Z6)*1000,""))</f>
      </c>
      <c r="AE6" s="6">
        <f>IF(SUM($A$1:$A$1000)=0,IF(ROW($A6)=6,"Hidden",""),IF(ISNUMBER(AC6),AC6*U6*AA6*1000,""))</f>
      </c>
      <c r="AF6" s="6">
        <f>IF(SUM($A$1:$A$1000)=0,IF(ROW($A6)=6,"Hidden",""),IF(ISNUMBER(AD6),AD6-AE6,""))</f>
      </c>
      <c r="AG6" s="6">
        <f>IF(SUM($A$1:$A$1000)=0,IF(ROW($A6)=6,"Hidden",""),IF(ISNUMBER(AD6),IF(AD6=0,0,AE6*100/AD6),""))</f>
      </c>
      <c r="AH6" s="6">
        <f>IF(SUM($A$1:$A$1000)=0,IF(ROW($A6)=6,"Hidden",""),IF(ISNUMBER(C6),IF(R6="cocurrent",IF((D6=E6),0,(D6-C6)*100/(D6-E6)),IF((C6=E6),0,(C6-D6)*100/(C6-E6))),""))</f>
      </c>
      <c r="AI6" s="6">
        <f>IF(SUM($A$1:$A$1000)=0,IF(ROW($A6)=6,"Hidden",""),IF(ISNUMBER(C6),IF(R6="cocurrent",IF(C6=E6,0,(F6-E6)*100/(D6-E6)),IF(C6=E6,0,(F6-E6)*100/(C6-E6))),""))</f>
      </c>
      <c r="AJ6" s="6">
        <f>IF(SUM($A$1:$A$1000)=0,IF(ROW($A6)=6,"Hidden",""),IF(ISNUMBER(AH6),(AH6+AI6)/2,""))</f>
      </c>
      <c r="AK6" s="8">
        <f>IF(C6=F6,0,(D6-E6)/(C6-F6))</f>
      </c>
      <c r="AL6" s="8">
        <f>IF(ISNUMBER(F6),IF(OR(AK6&lt;=0,AK6=1),0,((D6-E6)-(C6-F6))/LN(AK6)),"")</f>
      </c>
      <c r="AM6" s="8">
        <f>IF(ISNUMBER(AL6),IF(AL6=0,0,(AB6*T6*Z6*1000)/(PI()*0.006*1.008*AL6)),"")</f>
      </c>
      <c r="AN6" s="12">
        <f>IF(ISNUMBER(A6),IF(ROW(A6)=2,1-(A6/13),""),"")</f>
      </c>
    </row>
    <row x14ac:dyDescent="0.25" r="7" customHeight="1" ht="12.75">
      <c r="A7" s="11">
        <v>1</v>
      </c>
      <c r="B7" s="5">
        <v>6</v>
      </c>
      <c r="C7" s="6">
        <v>55.427490234375</v>
      </c>
      <c r="D7" s="6">
        <v>62.311279296875</v>
      </c>
      <c r="E7" s="6">
        <v>21.30078125</v>
      </c>
      <c r="F7" s="6">
        <v>25.65185546875</v>
      </c>
      <c r="G7" s="6">
        <v>132.967529296875</v>
      </c>
      <c r="H7" s="6">
        <v>132.967529296875</v>
      </c>
      <c r="I7" s="6">
        <v>132.967529296875</v>
      </c>
      <c r="J7" s="6">
        <v>132.967529296875</v>
      </c>
      <c r="K7" s="6">
        <v>132.967529296875</v>
      </c>
      <c r="L7" s="6">
        <v>132.967529296875</v>
      </c>
      <c r="M7" s="7">
        <v>29</v>
      </c>
      <c r="N7" s="6">
        <v>1.904296875</v>
      </c>
      <c r="O7" s="5">
        <v>60</v>
      </c>
      <c r="P7" s="8">
        <v>3.662109375</v>
      </c>
      <c r="Q7" s="6">
        <v>0</v>
      </c>
      <c r="R7" s="10">
        <f>IF(ISNUMBER(Q7),IF(Q7=1,"Countercurrent","Cocurrent"),"")</f>
      </c>
      <c r="S7" s="21"/>
      <c r="T7" s="7">
        <f>IF(ISNUMBER(C7),1.15290498E-12*(V7^6)-3.5879038802E-10*(V7^5)+4.710833256816E-08*(V7^4)-3.38194190874219E-06*(V7^3)+0.000148978977392744*(V7^2)-0.00373903643230733*(V7)+4.21734712411944,"")</f>
      </c>
      <c r="U7" s="7">
        <f>IF(ISNUMBER(D7),1.15290498E-12*(X7^6)-3.5879038802E-10*(X7^5)+4.710833256816E-08*(X7^4)-3.38194190874219E-06*(X7^3)+0.000148978977392744*(X7^2)-0.00373903643230733*(X7)+4.21734712411944,"")</f>
      </c>
      <c r="V7" s="8">
        <f>IF(ISNUMBER(C7),AVERAGE(C7,D7),"")</f>
      </c>
      <c r="W7" s="6">
        <f>IF(ISNUMBER(F7),-0.0000002301*(V7^4)+0.0000569866*(V7^3)-0.0082923226*(V7^2)+0.0654036947*V7+999.8017570756,"")</f>
      </c>
      <c r="X7" s="8">
        <f>IF(ISNUMBER(E7),AVERAGE(E7,F7),"")</f>
      </c>
      <c r="Y7" s="6">
        <f>IF(ISNUMBER(F7),-0.0000002301*(X7^4)+0.0000569866*(X7^3)-0.0082923226*(X7^2)+0.0654036947*X7+999.8017570756,"")</f>
      </c>
      <c r="Z7" s="6">
        <f>IF(ISNUMBER(C7),IF(R7="Countercurrent",C7-D7,D7-C7),"")</f>
      </c>
      <c r="AA7" s="6">
        <f>IF(ISNUMBER(E7),F7-E7,"")</f>
      </c>
      <c r="AB7" s="7">
        <f>IF(ISNUMBER(N7),N7*W7/(1000*60),"")</f>
      </c>
      <c r="AC7" s="7">
        <f>IF(ISNUMBER(P7),P7*Y7/(1000*60),"")</f>
      </c>
      <c r="AD7" s="6">
        <f>IF(SUM($A$1:$A$1000)=0,IF(ROW($A7)=6,"Hidden",""),IF(ISNUMBER(AB7),AB7*T7*ABS(Z7)*1000,""))</f>
      </c>
      <c r="AE7" s="6">
        <f>IF(SUM($A$1:$A$1000)=0,IF(ROW($A7)=6,"Hidden",""),IF(ISNUMBER(AC7),AC7*U7*AA7*1000,""))</f>
      </c>
      <c r="AF7" s="6">
        <f>IF(SUM($A$1:$A$1000)=0,IF(ROW($A7)=6,"Hidden",""),IF(ISNUMBER(AD7),AD7-AE7,""))</f>
      </c>
      <c r="AG7" s="6">
        <f>IF(SUM($A$1:$A$1000)=0,IF(ROW($A7)=6,"Hidden",""),IF(ISNUMBER(AD7),IF(AD7=0,0,AE7*100/AD7),""))</f>
      </c>
      <c r="AH7" s="6">
        <f>IF(SUM($A$1:$A$1000)=0,IF(ROW($A7)=6,"Hidden",""),IF(ISNUMBER(C7),IF(R7="cocurrent",IF((D7=E7),0,(D7-C7)*100/(D7-E7)),IF((C7=E7),0,(C7-D7)*100/(C7-E7))),""))</f>
      </c>
      <c r="AI7" s="6">
        <f>IF(SUM($A$1:$A$1000)=0,IF(ROW($A7)=6,"Hidden",""),IF(ISNUMBER(C7),IF(R7="cocurrent",IF(C7=E7,0,(F7-E7)*100/(D7-E7)),IF(C7=E7,0,(F7-E7)*100/(C7-E7))),""))</f>
      </c>
      <c r="AJ7" s="6">
        <f>IF(SUM($A$1:$A$1000)=0,IF(ROW($A7)=6,"Hidden",""),IF(ISNUMBER(AH7),(AH7+AI7)/2,""))</f>
      </c>
      <c r="AK7" s="8">
        <f>IF(C7=F7,0,(D7-E7)/(C7-F7))</f>
      </c>
      <c r="AL7" s="8">
        <f>IF(ISNUMBER(F7),IF(OR(AK7&lt;=0,AK7=1),0,((D7-E7)-(C7-F7))/LN(AK7)),"")</f>
      </c>
      <c r="AM7" s="8">
        <f>IF(ISNUMBER(AL7),IF(AL7=0,0,(AB7*T7*Z7*1000)/(PI()*0.006*1.008*AL7)),"")</f>
      </c>
      <c r="AN7" s="12">
        <f>IF(ISNUMBER(A7),IF(ROW(A7)=2,1-(A7/13),""),"")</f>
      </c>
    </row>
    <row x14ac:dyDescent="0.25" r="8" customHeight="1" ht="12.75">
      <c r="A8" s="11">
        <v>1</v>
      </c>
      <c r="B8" s="5">
        <v>7</v>
      </c>
      <c r="C8" s="6">
        <v>55.65478515625</v>
      </c>
      <c r="D8" s="6">
        <v>62.53857421875</v>
      </c>
      <c r="E8" s="6">
        <v>21.30078125</v>
      </c>
      <c r="F8" s="6">
        <v>25.684326171875</v>
      </c>
      <c r="G8" s="6">
        <v>132.967529296875</v>
      </c>
      <c r="H8" s="6">
        <v>132.967529296875</v>
      </c>
      <c r="I8" s="6">
        <v>132.967529296875</v>
      </c>
      <c r="J8" s="6">
        <v>132.967529296875</v>
      </c>
      <c r="K8" s="6">
        <v>132.967529296875</v>
      </c>
      <c r="L8" s="6">
        <v>132.967529296875</v>
      </c>
      <c r="M8" s="7">
        <v>30</v>
      </c>
      <c r="N8" s="6">
        <v>2.001953125</v>
      </c>
      <c r="O8" s="5">
        <v>60</v>
      </c>
      <c r="P8" s="8">
        <v>3.74755859375</v>
      </c>
      <c r="Q8" s="6">
        <v>0</v>
      </c>
      <c r="R8" s="10">
        <f>IF(ISNUMBER(Q8),IF(Q8=1,"Countercurrent","Cocurrent"),"")</f>
      </c>
      <c r="S8" s="21"/>
      <c r="T8" s="7">
        <f>IF(ISNUMBER(C8),1.15290498E-12*(V8^6)-3.5879038802E-10*(V8^5)+4.710833256816E-08*(V8^4)-3.38194190874219E-06*(V8^3)+0.000148978977392744*(V8^2)-0.00373903643230733*(V8)+4.21734712411944,"")</f>
      </c>
      <c r="U8" s="7">
        <f>IF(ISNUMBER(D8),1.15290498E-12*(X8^6)-3.5879038802E-10*(X8^5)+4.710833256816E-08*(X8^4)-3.38194190874219E-06*(X8^3)+0.000148978977392744*(X8^2)-0.00373903643230733*(X8)+4.21734712411944,"")</f>
      </c>
      <c r="V8" s="8">
        <f>IF(ISNUMBER(C8),AVERAGE(C8,D8),"")</f>
      </c>
      <c r="W8" s="6">
        <f>IF(ISNUMBER(F8),-0.0000002301*(V8^4)+0.0000569866*(V8^3)-0.0082923226*(V8^2)+0.0654036947*V8+999.8017570756,"")</f>
      </c>
      <c r="X8" s="8">
        <f>IF(ISNUMBER(E8),AVERAGE(E8,F8),"")</f>
      </c>
      <c r="Y8" s="6">
        <f>IF(ISNUMBER(F8),-0.0000002301*(X8^4)+0.0000569866*(X8^3)-0.0082923226*(X8^2)+0.0654036947*X8+999.8017570756,"")</f>
      </c>
      <c r="Z8" s="6">
        <f>IF(ISNUMBER(C8),IF(R8="Countercurrent",C8-D8,D8-C8),"")</f>
      </c>
      <c r="AA8" s="6">
        <f>IF(ISNUMBER(E8),F8-E8,"")</f>
      </c>
      <c r="AB8" s="7">
        <f>IF(ISNUMBER(N8),N8*W8/(1000*60),"")</f>
      </c>
      <c r="AC8" s="7">
        <f>IF(ISNUMBER(P8),P8*Y8/(1000*60),"")</f>
      </c>
      <c r="AD8" s="6">
        <f>IF(SUM($A$1:$A$1000)=0,IF(ROW($A8)=6,"Hidden",""),IF(ISNUMBER(AB8),AB8*T8*ABS(Z8)*1000,""))</f>
      </c>
      <c r="AE8" s="6">
        <f>IF(SUM($A$1:$A$1000)=0,IF(ROW($A8)=6,"Hidden",""),IF(ISNUMBER(AC8),AC8*U8*AA8*1000,""))</f>
      </c>
      <c r="AF8" s="6">
        <f>IF(SUM($A$1:$A$1000)=0,IF(ROW($A8)=6,"Hidden",""),IF(ISNUMBER(AD8),AD8-AE8,""))</f>
      </c>
      <c r="AG8" s="6">
        <f>IF(SUM($A$1:$A$1000)=0,IF(ROW($A8)=6,"Hidden",""),IF(ISNUMBER(AD8),IF(AD8=0,0,AE8*100/AD8),""))</f>
      </c>
      <c r="AH8" s="6">
        <f>IF(SUM($A$1:$A$1000)=0,IF(ROW($A8)=6,"Hidden",""),IF(ISNUMBER(C8),IF(R8="cocurrent",IF((D8=E8),0,(D8-C8)*100/(D8-E8)),IF((C8=E8),0,(C8-D8)*100/(C8-E8))),""))</f>
      </c>
      <c r="AI8" s="6">
        <f>IF(SUM($A$1:$A$1000)=0,IF(ROW($A8)=6,"Hidden",""),IF(ISNUMBER(C8),IF(R8="cocurrent",IF(C8=E8,0,(F8-E8)*100/(D8-E8)),IF(C8=E8,0,(F8-E8)*100/(C8-E8))),""))</f>
      </c>
      <c r="AJ8" s="6">
        <f>IF(SUM($A$1:$A$1000)=0,IF(ROW($A8)=6,"Hidden",""),IF(ISNUMBER(AH8),(AH8+AI8)/2,""))</f>
      </c>
      <c r="AK8" s="8">
        <f>IF(C8=F8,0,(D8-E8)/(C8-F8))</f>
      </c>
      <c r="AL8" s="8">
        <f>IF(ISNUMBER(F8),IF(OR(AK8&lt;=0,AK8=1),0,((D8-E8)-(C8-F8))/LN(AK8)),"")</f>
      </c>
      <c r="AM8" s="8">
        <f>IF(ISNUMBER(AL8),IF(AL8=0,0,(AB8*T8*Z8*1000)/(PI()*0.006*1.008*AL8)),"")</f>
      </c>
      <c r="AN8" s="12">
        <f>IF(ISNUMBER(A8),IF(ROW(A8)=2,1-(A8/13),""),"")</f>
      </c>
    </row>
    <row x14ac:dyDescent="0.25" r="9" customHeight="1" ht="12.75">
      <c r="A9" s="11">
        <v>1</v>
      </c>
      <c r="B9" s="5">
        <v>8</v>
      </c>
      <c r="C9" s="6">
        <v>55.52490234375</v>
      </c>
      <c r="D9" s="6">
        <v>62.4736328125</v>
      </c>
      <c r="E9" s="6">
        <v>21.30078125</v>
      </c>
      <c r="F9" s="6">
        <v>25.716796875</v>
      </c>
      <c r="G9" s="6">
        <v>132.967529296875</v>
      </c>
      <c r="H9" s="6">
        <v>132.967529296875</v>
      </c>
      <c r="I9" s="6">
        <v>132.967529296875</v>
      </c>
      <c r="J9" s="6">
        <v>132.967529296875</v>
      </c>
      <c r="K9" s="6">
        <v>132.967529296875</v>
      </c>
      <c r="L9" s="6">
        <v>132.967529296875</v>
      </c>
      <c r="M9" s="7">
        <v>30</v>
      </c>
      <c r="N9" s="6">
        <v>2.16064453125</v>
      </c>
      <c r="O9" s="5">
        <v>60</v>
      </c>
      <c r="P9" s="8">
        <v>3.759765625</v>
      </c>
      <c r="Q9" s="6">
        <v>0</v>
      </c>
      <c r="R9" s="10">
        <f>IF(ISNUMBER(Q9),IF(Q9=1,"Countercurrent","Cocurrent"),"")</f>
      </c>
      <c r="S9" s="21"/>
      <c r="T9" s="7">
        <f>IF(ISNUMBER(C9),1.15290498E-12*(V9^6)-3.5879038802E-10*(V9^5)+4.710833256816E-08*(V9^4)-3.38194190874219E-06*(V9^3)+0.000148978977392744*(V9^2)-0.00373903643230733*(V9)+4.21734712411944,"")</f>
      </c>
      <c r="U9" s="7">
        <f>IF(ISNUMBER(D9),1.15290498E-12*(X9^6)-3.5879038802E-10*(X9^5)+4.710833256816E-08*(X9^4)-3.38194190874219E-06*(X9^3)+0.000148978977392744*(X9^2)-0.00373903643230733*(X9)+4.21734712411944,"")</f>
      </c>
      <c r="V9" s="8">
        <f>IF(ISNUMBER(C9),AVERAGE(C9,D9),"")</f>
      </c>
      <c r="W9" s="6">
        <f>IF(ISNUMBER(F9),-0.0000002301*(V9^4)+0.0000569866*(V9^3)-0.0082923226*(V9^2)+0.0654036947*V9+999.8017570756,"")</f>
      </c>
      <c r="X9" s="8">
        <f>IF(ISNUMBER(E9),AVERAGE(E9,F9),"")</f>
      </c>
      <c r="Y9" s="6">
        <f>IF(ISNUMBER(F9),-0.0000002301*(X9^4)+0.0000569866*(X9^3)-0.0082923226*(X9^2)+0.0654036947*X9+999.8017570756,"")</f>
      </c>
      <c r="Z9" s="6">
        <f>IF(ISNUMBER(C9),IF(R9="Countercurrent",C9-D9,D9-C9),"")</f>
      </c>
      <c r="AA9" s="6">
        <f>IF(ISNUMBER(E9),F9-E9,"")</f>
      </c>
      <c r="AB9" s="7">
        <f>IF(ISNUMBER(N9),N9*W9/(1000*60),"")</f>
      </c>
      <c r="AC9" s="7">
        <f>IF(ISNUMBER(P9),P9*Y9/(1000*60),"")</f>
      </c>
      <c r="AD9" s="6">
        <f>IF(SUM($A$1:$A$1000)=0,IF(ROW($A9)=6,"Hidden",""),IF(ISNUMBER(AB9),AB9*T9*ABS(Z9)*1000,""))</f>
      </c>
      <c r="AE9" s="6">
        <f>IF(SUM($A$1:$A$1000)=0,IF(ROW($A9)=6,"Hidden",""),IF(ISNUMBER(AC9),AC9*U9*AA9*1000,""))</f>
      </c>
      <c r="AF9" s="6">
        <f>IF(SUM($A$1:$A$1000)=0,IF(ROW($A9)=6,"Hidden",""),IF(ISNUMBER(AD9),AD9-AE9,""))</f>
      </c>
      <c r="AG9" s="6">
        <f>IF(SUM($A$1:$A$1000)=0,IF(ROW($A9)=6,"Hidden",""),IF(ISNUMBER(AD9),IF(AD9=0,0,AE9*100/AD9),""))</f>
      </c>
      <c r="AH9" s="6">
        <f>IF(SUM($A$1:$A$1000)=0,IF(ROW($A9)=6,"Hidden",""),IF(ISNUMBER(C9),IF(R9="cocurrent",IF((D9=E9),0,(D9-C9)*100/(D9-E9)),IF((C9=E9),0,(C9-D9)*100/(C9-E9))),""))</f>
      </c>
      <c r="AI9" s="6">
        <f>IF(SUM($A$1:$A$1000)=0,IF(ROW($A9)=6,"Hidden",""),IF(ISNUMBER(C9),IF(R9="cocurrent",IF(C9=E9,0,(F9-E9)*100/(D9-E9)),IF(C9=E9,0,(F9-E9)*100/(C9-E9))),""))</f>
      </c>
      <c r="AJ9" s="6">
        <f>IF(SUM($A$1:$A$1000)=0,IF(ROW($A9)=6,"Hidden",""),IF(ISNUMBER(AH9),(AH9+AI9)/2,""))</f>
      </c>
      <c r="AK9" s="8">
        <f>IF(C9=F9,0,(D9-E9)/(C9-F9))</f>
      </c>
      <c r="AL9" s="8">
        <f>IF(ISNUMBER(F9),IF(OR(AK9&lt;=0,AK9=1),0,((D9-E9)-(C9-F9))/LN(AK9)),"")</f>
      </c>
      <c r="AM9" s="8">
        <f>IF(ISNUMBER(AL9),IF(AL9=0,0,(AB9*T9*Z9*1000)/(PI()*0.006*1.008*AL9)),"")</f>
      </c>
      <c r="AN9" s="12">
        <f>IF(ISNUMBER(A9),IF(ROW(A9)=2,1-(A9/13),""),"")</f>
      </c>
    </row>
    <row x14ac:dyDescent="0.25" r="10" customHeight="1" ht="12.75">
      <c r="A10" s="11">
        <v>1</v>
      </c>
      <c r="B10" s="5">
        <v>9</v>
      </c>
      <c r="C10" s="6">
        <v>55.78466796875</v>
      </c>
      <c r="D10" s="6">
        <v>62.700927734375</v>
      </c>
      <c r="E10" s="6">
        <v>21.30078125</v>
      </c>
      <c r="F10" s="6">
        <v>25.684326171875</v>
      </c>
      <c r="G10" s="6">
        <v>132.967529296875</v>
      </c>
      <c r="H10" s="6">
        <v>132.967529296875</v>
      </c>
      <c r="I10" s="6">
        <v>132.967529296875</v>
      </c>
      <c r="J10" s="6">
        <v>132.967529296875</v>
      </c>
      <c r="K10" s="6">
        <v>132.967529296875</v>
      </c>
      <c r="L10" s="6">
        <v>132.967529296875</v>
      </c>
      <c r="M10" s="7">
        <v>30</v>
      </c>
      <c r="N10" s="6">
        <v>2.03857421875</v>
      </c>
      <c r="O10" s="5">
        <v>60</v>
      </c>
      <c r="P10" s="8">
        <v>3.61328125</v>
      </c>
      <c r="Q10" s="6">
        <v>0</v>
      </c>
      <c r="R10" s="10">
        <f>IF(ISNUMBER(Q10),IF(Q10=1,"Countercurrent","Cocurrent"),"")</f>
      </c>
      <c r="S10" s="21"/>
      <c r="T10" s="7">
        <f>IF(ISNUMBER(C10),1.15290498E-12*(V10^6)-3.5879038802E-10*(V10^5)+4.710833256816E-08*(V10^4)-3.38194190874219E-06*(V10^3)+0.000148978977392744*(V10^2)-0.00373903643230733*(V10)+4.21734712411944,"")</f>
      </c>
      <c r="U10" s="7">
        <f>IF(ISNUMBER(D10),1.15290498E-12*(X10^6)-3.5879038802E-10*(X10^5)+4.710833256816E-08*(X10^4)-3.38194190874219E-06*(X10^3)+0.000148978977392744*(X10^2)-0.00373903643230733*(X10)+4.21734712411944,"")</f>
      </c>
      <c r="V10" s="8">
        <f>IF(ISNUMBER(C10),AVERAGE(C10,D10),"")</f>
      </c>
      <c r="W10" s="6">
        <f>IF(ISNUMBER(F10),-0.0000002301*(V10^4)+0.0000569866*(V10^3)-0.0082923226*(V10^2)+0.0654036947*V10+999.8017570756,"")</f>
      </c>
      <c r="X10" s="8">
        <f>IF(ISNUMBER(E10),AVERAGE(E10,F10),"")</f>
      </c>
      <c r="Y10" s="6">
        <f>IF(ISNUMBER(F10),-0.0000002301*(X10^4)+0.0000569866*(X10^3)-0.0082923226*(X10^2)+0.0654036947*X10+999.8017570756,"")</f>
      </c>
      <c r="Z10" s="6">
        <f>IF(ISNUMBER(C10),IF(R10="Countercurrent",C10-D10,D10-C10),"")</f>
      </c>
      <c r="AA10" s="6">
        <f>IF(ISNUMBER(E10),F10-E10,"")</f>
      </c>
      <c r="AB10" s="7">
        <f>IF(ISNUMBER(N10),N10*W10/(1000*60),"")</f>
      </c>
      <c r="AC10" s="7">
        <f>IF(ISNUMBER(P10),P10*Y10/(1000*60),"")</f>
      </c>
      <c r="AD10" s="6">
        <f>IF(SUM($A$1:$A$1000)=0,IF(ROW($A10)=6,"Hidden",""),IF(ISNUMBER(AB10),AB10*T10*ABS(Z10)*1000,""))</f>
      </c>
      <c r="AE10" s="6">
        <f>IF(SUM($A$1:$A$1000)=0,IF(ROW($A10)=6,"Hidden",""),IF(ISNUMBER(AC10),AC10*U10*AA10*1000,""))</f>
      </c>
      <c r="AF10" s="6">
        <f>IF(SUM($A$1:$A$1000)=0,IF(ROW($A10)=6,"Hidden",""),IF(ISNUMBER(AD10),AD10-AE10,""))</f>
      </c>
      <c r="AG10" s="6">
        <f>IF(SUM($A$1:$A$1000)=0,IF(ROW($A10)=6,"Hidden",""),IF(ISNUMBER(AD10),IF(AD10=0,0,AE10*100/AD10),""))</f>
      </c>
      <c r="AH10" s="6">
        <f>IF(SUM($A$1:$A$1000)=0,IF(ROW($A10)=6,"Hidden",""),IF(ISNUMBER(C10),IF(R10="cocurrent",IF((D10=E10),0,(D10-C10)*100/(D10-E10)),IF((C10=E10),0,(C10-D10)*100/(C10-E10))),""))</f>
      </c>
      <c r="AI10" s="6">
        <f>IF(SUM($A$1:$A$1000)=0,IF(ROW($A10)=6,"Hidden",""),IF(ISNUMBER(C10),IF(R10="cocurrent",IF(C10=E10,0,(F10-E10)*100/(D10-E10)),IF(C10=E10,0,(F10-E10)*100/(C10-E10))),""))</f>
      </c>
      <c r="AJ10" s="6">
        <f>IF(SUM($A$1:$A$1000)=0,IF(ROW($A10)=6,"Hidden",""),IF(ISNUMBER(AH10),(AH10+AI10)/2,""))</f>
      </c>
      <c r="AK10" s="8">
        <f>IF(C10=F10,0,(D10-E10)/(C10-F10))</f>
      </c>
      <c r="AL10" s="8">
        <f>IF(ISNUMBER(F10),IF(OR(AK10&lt;=0,AK10=1),0,((D10-E10)-(C10-F10))/LN(AK10)),"")</f>
      </c>
      <c r="AM10" s="8">
        <f>IF(ISNUMBER(AL10),IF(AL10=0,0,(AB10*T10*Z10*1000)/(PI()*0.006*1.008*AL10)),"")</f>
      </c>
      <c r="AN10" s="12">
        <f>IF(ISNUMBER(A10),IF(ROW(A10)=2,1-(A10/13),""),"")</f>
      </c>
    </row>
    <row x14ac:dyDescent="0.25" r="11" customHeight="1" ht="12.75">
      <c r="A11" s="11">
        <v>1</v>
      </c>
      <c r="B11" s="5">
        <v>10</v>
      </c>
      <c r="C11" s="6">
        <v>55.58984375</v>
      </c>
      <c r="D11" s="6">
        <v>62.53857421875</v>
      </c>
      <c r="E11" s="6">
        <v>21.333251953125</v>
      </c>
      <c r="F11" s="6">
        <v>25.749267578125</v>
      </c>
      <c r="G11" s="6">
        <v>132.967529296875</v>
      </c>
      <c r="H11" s="6">
        <v>132.967529296875</v>
      </c>
      <c r="I11" s="6">
        <v>132.967529296875</v>
      </c>
      <c r="J11" s="6">
        <v>132.967529296875</v>
      </c>
      <c r="K11" s="6">
        <v>132.967529296875</v>
      </c>
      <c r="L11" s="6">
        <v>132.967529296875</v>
      </c>
      <c r="M11" s="7">
        <v>30</v>
      </c>
      <c r="N11" s="6">
        <v>2.001953125</v>
      </c>
      <c r="O11" s="5">
        <v>60</v>
      </c>
      <c r="P11" s="8">
        <v>3.8330078125</v>
      </c>
      <c r="Q11" s="6">
        <v>0</v>
      </c>
      <c r="R11" s="10">
        <f>IF(ISNUMBER(Q11),IF(Q11=1,"Countercurrent","Cocurrent"),"")</f>
      </c>
      <c r="S11" s="21"/>
      <c r="T11" s="7">
        <f>IF(ISNUMBER(C11),1.15290498E-12*(V11^6)-3.5879038802E-10*(V11^5)+4.710833256816E-08*(V11^4)-3.38194190874219E-06*(V11^3)+0.000148978977392744*(V11^2)-0.00373903643230733*(V11)+4.21734712411944,"")</f>
      </c>
      <c r="U11" s="7">
        <f>IF(ISNUMBER(D11),1.15290498E-12*(X11^6)-3.5879038802E-10*(X11^5)+4.710833256816E-08*(X11^4)-3.38194190874219E-06*(X11^3)+0.000148978977392744*(X11^2)-0.00373903643230733*(X11)+4.21734712411944,"")</f>
      </c>
      <c r="V11" s="8">
        <f>IF(ISNUMBER(C11),AVERAGE(C11,D11),"")</f>
      </c>
      <c r="W11" s="6">
        <f>IF(ISNUMBER(F11),-0.0000002301*(V11^4)+0.0000569866*(V11^3)-0.0082923226*(V11^2)+0.0654036947*V11+999.8017570756,"")</f>
      </c>
      <c r="X11" s="8">
        <f>IF(ISNUMBER(E11),AVERAGE(E11,F11),"")</f>
      </c>
      <c r="Y11" s="6">
        <f>IF(ISNUMBER(F11),-0.0000002301*(X11^4)+0.0000569866*(X11^3)-0.0082923226*(X11^2)+0.0654036947*X11+999.8017570756,"")</f>
      </c>
      <c r="Z11" s="6">
        <f>IF(ISNUMBER(C11),IF(R11="Countercurrent",C11-D11,D11-C11),"")</f>
      </c>
      <c r="AA11" s="6">
        <f>IF(ISNUMBER(E11),F11-E11,"")</f>
      </c>
      <c r="AB11" s="7">
        <f>IF(ISNUMBER(N11),N11*W11/(1000*60),"")</f>
      </c>
      <c r="AC11" s="7">
        <f>IF(ISNUMBER(P11),P11*Y11/(1000*60),"")</f>
      </c>
      <c r="AD11" s="6">
        <f>IF(SUM($A$1:$A$1000)=0,IF(ROW($A11)=6,"Hidden",""),IF(ISNUMBER(AB11),AB11*T11*ABS(Z11)*1000,""))</f>
      </c>
      <c r="AE11" s="6">
        <f>IF(SUM($A$1:$A$1000)=0,IF(ROW($A11)=6,"Hidden",""),IF(ISNUMBER(AC11),AC11*U11*AA11*1000,""))</f>
      </c>
      <c r="AF11" s="6">
        <f>IF(SUM($A$1:$A$1000)=0,IF(ROW($A11)=6,"Hidden",""),IF(ISNUMBER(AD11),AD11-AE11,""))</f>
      </c>
      <c r="AG11" s="6">
        <f>IF(SUM($A$1:$A$1000)=0,IF(ROW($A11)=6,"Hidden",""),IF(ISNUMBER(AD11),IF(AD11=0,0,AE11*100/AD11),""))</f>
      </c>
      <c r="AH11" s="6">
        <f>IF(SUM($A$1:$A$1000)=0,IF(ROW($A11)=6,"Hidden",""),IF(ISNUMBER(C11),IF(R11="cocurrent",IF((D11=E11),0,(D11-C11)*100/(D11-E11)),IF((C11=E11),0,(C11-D11)*100/(C11-E11))),""))</f>
      </c>
      <c r="AI11" s="6">
        <f>IF(SUM($A$1:$A$1000)=0,IF(ROW($A11)=6,"Hidden",""),IF(ISNUMBER(C11),IF(R11="cocurrent",IF(C11=E11,0,(F11-E11)*100/(D11-E11)),IF(C11=E11,0,(F11-E11)*100/(C11-E11))),""))</f>
      </c>
      <c r="AJ11" s="6">
        <f>IF(SUM($A$1:$A$1000)=0,IF(ROW($A11)=6,"Hidden",""),IF(ISNUMBER(AH11),(AH11+AI11)/2,""))</f>
      </c>
      <c r="AK11" s="8">
        <f>IF(C11=F11,0,(D11-E11)/(C11-F11))</f>
      </c>
      <c r="AL11" s="8">
        <f>IF(ISNUMBER(F11),IF(OR(AK11&lt;=0,AK11=1),0,((D11-E11)-(C11-F11))/LN(AK11)),"")</f>
      </c>
      <c r="AM11" s="8">
        <f>IF(ISNUMBER(AL11),IF(AL11=0,0,(AB11*T11*Z11*1000)/(PI()*0.006*1.008*AL11)),"")</f>
      </c>
      <c r="AN11" s="12">
        <f>IF(ISNUMBER(A11),IF(ROW(A11)=2,1-(A11/13),""),"")</f>
      </c>
    </row>
    <row x14ac:dyDescent="0.25" r="12" customHeight="1" ht="12.75">
      <c r="A12" s="11">
        <v>1</v>
      </c>
      <c r="B12" s="5">
        <v>11</v>
      </c>
      <c r="C12" s="6">
        <v>56.141845703125</v>
      </c>
      <c r="D12" s="6">
        <v>63.05810546875</v>
      </c>
      <c r="E12" s="6">
        <v>21.333251953125</v>
      </c>
      <c r="F12" s="6">
        <v>25.749267578125</v>
      </c>
      <c r="G12" s="6">
        <v>132.967529296875</v>
      </c>
      <c r="H12" s="6">
        <v>132.967529296875</v>
      </c>
      <c r="I12" s="6">
        <v>132.967529296875</v>
      </c>
      <c r="J12" s="6">
        <v>132.967529296875</v>
      </c>
      <c r="K12" s="6">
        <v>132.967529296875</v>
      </c>
      <c r="L12" s="6">
        <v>132.967529296875</v>
      </c>
      <c r="M12" s="7">
        <v>30</v>
      </c>
      <c r="N12" s="6">
        <v>1.96533203125</v>
      </c>
      <c r="O12" s="5">
        <v>60</v>
      </c>
      <c r="P12" s="8">
        <v>3.662109375</v>
      </c>
      <c r="Q12" s="6">
        <v>0</v>
      </c>
      <c r="R12" s="10">
        <f>IF(ISNUMBER(Q12),IF(Q12=1,"Countercurrent","Cocurrent"),"")</f>
      </c>
      <c r="S12" s="21"/>
      <c r="T12" s="7">
        <f>IF(ISNUMBER(C12),1.15290498E-12*(V12^6)-3.5879038802E-10*(V12^5)+4.710833256816E-08*(V12^4)-3.38194190874219E-06*(V12^3)+0.000148978977392744*(V12^2)-0.00373903643230733*(V12)+4.21734712411944,"")</f>
      </c>
      <c r="U12" s="7">
        <f>IF(ISNUMBER(D12),1.15290498E-12*(X12^6)-3.5879038802E-10*(X12^5)+4.710833256816E-08*(X12^4)-3.38194190874219E-06*(X12^3)+0.000148978977392744*(X12^2)-0.00373903643230733*(X12)+4.21734712411944,"")</f>
      </c>
      <c r="V12" s="8">
        <f>IF(ISNUMBER(C12),AVERAGE(C12,D12),"")</f>
      </c>
      <c r="W12" s="6">
        <f>IF(ISNUMBER(F12),-0.0000002301*(V12^4)+0.0000569866*(V12^3)-0.0082923226*(V12^2)+0.0654036947*V12+999.8017570756,"")</f>
      </c>
      <c r="X12" s="8">
        <f>IF(ISNUMBER(E12),AVERAGE(E12,F12),"")</f>
      </c>
      <c r="Y12" s="6">
        <f>IF(ISNUMBER(F12),-0.0000002301*(X12^4)+0.0000569866*(X12^3)-0.0082923226*(X12^2)+0.0654036947*X12+999.8017570756,"")</f>
      </c>
      <c r="Z12" s="6">
        <f>IF(ISNUMBER(C12),IF(R12="Countercurrent",C12-D12,D12-C12),"")</f>
      </c>
      <c r="AA12" s="6">
        <f>IF(ISNUMBER(E12),F12-E12,"")</f>
      </c>
      <c r="AB12" s="7">
        <f>IF(ISNUMBER(N12),N12*W12/(1000*60),"")</f>
      </c>
      <c r="AC12" s="7">
        <f>IF(ISNUMBER(P12),P12*Y12/(1000*60),"")</f>
      </c>
      <c r="AD12" s="6">
        <f>IF(SUM($A$1:$A$1000)=0,IF(ROW($A12)=6,"Hidden",""),IF(ISNUMBER(AB12),AB12*T12*ABS(Z12)*1000,""))</f>
      </c>
      <c r="AE12" s="6">
        <f>IF(SUM($A$1:$A$1000)=0,IF(ROW($A12)=6,"Hidden",""),IF(ISNUMBER(AC12),AC12*U12*AA12*1000,""))</f>
      </c>
      <c r="AF12" s="6">
        <f>IF(SUM($A$1:$A$1000)=0,IF(ROW($A12)=6,"Hidden",""),IF(ISNUMBER(AD12),AD12-AE12,""))</f>
      </c>
      <c r="AG12" s="6">
        <f>IF(SUM($A$1:$A$1000)=0,IF(ROW($A12)=6,"Hidden",""),IF(ISNUMBER(AD12),IF(AD12=0,0,AE12*100/AD12),""))</f>
      </c>
      <c r="AH12" s="6">
        <f>IF(SUM($A$1:$A$1000)=0,IF(ROW($A12)=6,"Hidden",""),IF(ISNUMBER(C12),IF(R12="cocurrent",IF((D12=E12),0,(D12-C12)*100/(D12-E12)),IF((C12=E12),0,(C12-D12)*100/(C12-E12))),""))</f>
      </c>
      <c r="AI12" s="6">
        <f>IF(SUM($A$1:$A$1000)=0,IF(ROW($A12)=6,"Hidden",""),IF(ISNUMBER(C12),IF(R12="cocurrent",IF(C12=E12,0,(F12-E12)*100/(D12-E12)),IF(C12=E12,0,(F12-E12)*100/(C12-E12))),""))</f>
      </c>
      <c r="AJ12" s="6">
        <f>IF(SUM($A$1:$A$1000)=0,IF(ROW($A12)=6,"Hidden",""),IF(ISNUMBER(AH12),(AH12+AI12)/2,""))</f>
      </c>
      <c r="AK12" s="8">
        <f>IF(C12=F12,0,(D12-E12)/(C12-F12))</f>
      </c>
      <c r="AL12" s="8">
        <f>IF(ISNUMBER(F12),IF(OR(AK12&lt;=0,AK12=1),0,((D12-E12)-(C12-F12))/LN(AK12)),"")</f>
      </c>
      <c r="AM12" s="8">
        <f>IF(ISNUMBER(AL12),IF(AL12=0,0,(AB12*T12*Z12*1000)/(PI()*0.006*1.008*AL12)),"")</f>
      </c>
      <c r="AN12" s="12">
        <f>IF(ISNUMBER(A12),IF(ROW(A12)=2,1-(A12/13),""),"")</f>
      </c>
    </row>
    <row x14ac:dyDescent="0.25" r="13" customHeight="1" ht="12.75">
      <c r="A13" s="11">
        <v>1</v>
      </c>
      <c r="B13" s="5">
        <v>12</v>
      </c>
      <c r="C13" s="6">
        <v>55.78466796875</v>
      </c>
      <c r="D13" s="6">
        <v>62.79833984375</v>
      </c>
      <c r="E13" s="6">
        <v>21.333251953125</v>
      </c>
      <c r="F13" s="6">
        <v>25.749267578125</v>
      </c>
      <c r="G13" s="6">
        <v>132.967529296875</v>
      </c>
      <c r="H13" s="6">
        <v>132.967529296875</v>
      </c>
      <c r="I13" s="6">
        <v>132.967529296875</v>
      </c>
      <c r="J13" s="6">
        <v>132.967529296875</v>
      </c>
      <c r="K13" s="6">
        <v>132.967529296875</v>
      </c>
      <c r="L13" s="6">
        <v>132.967529296875</v>
      </c>
      <c r="M13" s="7">
        <v>30</v>
      </c>
      <c r="N13" s="6">
        <v>2.0263671875</v>
      </c>
      <c r="O13" s="5">
        <v>60</v>
      </c>
      <c r="P13" s="8">
        <v>3.7353515625</v>
      </c>
      <c r="Q13" s="6">
        <v>0</v>
      </c>
      <c r="R13" s="10">
        <f>IF(ISNUMBER(Q13),IF(Q13=1,"Countercurrent","Cocurrent"),"")</f>
      </c>
      <c r="S13" s="21"/>
      <c r="T13" s="7">
        <f>IF(ISNUMBER(C13),1.15290498E-12*(V13^6)-3.5879038802E-10*(V13^5)+4.710833256816E-08*(V13^4)-3.38194190874219E-06*(V13^3)+0.000148978977392744*(V13^2)-0.00373903643230733*(V13)+4.21734712411944,"")</f>
      </c>
      <c r="U13" s="7">
        <f>IF(ISNUMBER(D13),1.15290498E-12*(X13^6)-3.5879038802E-10*(X13^5)+4.710833256816E-08*(X13^4)-3.38194190874219E-06*(X13^3)+0.000148978977392744*(X13^2)-0.00373903643230733*(X13)+4.21734712411944,"")</f>
      </c>
      <c r="V13" s="8">
        <f>IF(ISNUMBER(C13),AVERAGE(C13,D13),"")</f>
      </c>
      <c r="W13" s="6">
        <f>IF(ISNUMBER(F13),-0.0000002301*(V13^4)+0.0000569866*(V13^3)-0.0082923226*(V13^2)+0.0654036947*V13+999.8017570756,"")</f>
      </c>
      <c r="X13" s="8">
        <f>IF(ISNUMBER(E13),AVERAGE(E13,F13),"")</f>
      </c>
      <c r="Y13" s="6">
        <f>IF(ISNUMBER(F13),-0.0000002301*(X13^4)+0.0000569866*(X13^3)-0.0082923226*(X13^2)+0.0654036947*X13+999.8017570756,"")</f>
      </c>
      <c r="Z13" s="6">
        <f>IF(ISNUMBER(C13),IF(R13="Countercurrent",C13-D13,D13-C13),"")</f>
      </c>
      <c r="AA13" s="6">
        <f>IF(ISNUMBER(E13),F13-E13,"")</f>
      </c>
      <c r="AB13" s="7">
        <f>IF(ISNUMBER(N13),N13*W13/(1000*60),"")</f>
      </c>
      <c r="AC13" s="7">
        <f>IF(ISNUMBER(P13),P13*Y13/(1000*60),"")</f>
      </c>
      <c r="AD13" s="6">
        <f>IF(SUM($A$1:$A$1000)=0,IF(ROW($A13)=6,"Hidden",""),IF(ISNUMBER(AB13),AB13*T13*ABS(Z13)*1000,""))</f>
      </c>
      <c r="AE13" s="6">
        <f>IF(SUM($A$1:$A$1000)=0,IF(ROW($A13)=6,"Hidden",""),IF(ISNUMBER(AC13),AC13*U13*AA13*1000,""))</f>
      </c>
      <c r="AF13" s="6">
        <f>IF(SUM($A$1:$A$1000)=0,IF(ROW($A13)=6,"Hidden",""),IF(ISNUMBER(AD13),AD13-AE13,""))</f>
      </c>
      <c r="AG13" s="6">
        <f>IF(SUM($A$1:$A$1000)=0,IF(ROW($A13)=6,"Hidden",""),IF(ISNUMBER(AD13),IF(AD13=0,0,AE13*100/AD13),""))</f>
      </c>
      <c r="AH13" s="6">
        <f>IF(SUM($A$1:$A$1000)=0,IF(ROW($A13)=6,"Hidden",""),IF(ISNUMBER(C13),IF(R13="cocurrent",IF((D13=E13),0,(D13-C13)*100/(D13-E13)),IF((C13=E13),0,(C13-D13)*100/(C13-E13))),""))</f>
      </c>
      <c r="AI13" s="6">
        <f>IF(SUM($A$1:$A$1000)=0,IF(ROW($A13)=6,"Hidden",""),IF(ISNUMBER(C13),IF(R13="cocurrent",IF(C13=E13,0,(F13-E13)*100/(D13-E13)),IF(C13=E13,0,(F13-E13)*100/(C13-E13))),""))</f>
      </c>
      <c r="AJ13" s="6">
        <f>IF(SUM($A$1:$A$1000)=0,IF(ROW($A13)=6,"Hidden",""),IF(ISNUMBER(AH13),(AH13+AI13)/2,""))</f>
      </c>
      <c r="AK13" s="8">
        <f>IF(C13=F13,0,(D13-E13)/(C13-F13))</f>
      </c>
      <c r="AL13" s="8">
        <f>IF(ISNUMBER(F13),IF(OR(AK13&lt;=0,AK13=1),0,((D13-E13)-(C13-F13))/LN(AK13)),"")</f>
      </c>
      <c r="AM13" s="8">
        <f>IF(ISNUMBER(AL13),IF(AL13=0,0,(AB13*T13*Z13*1000)/(PI()*0.006*1.008*AL13)),"")</f>
      </c>
      <c r="AN13" s="12">
        <f>IF(ISNUMBER(A13),IF(ROW(A13)=2,1-(A13/13),""),"")</f>
      </c>
    </row>
    <row x14ac:dyDescent="0.25" r="14" customHeight="1" ht="12.75">
      <c r="A14" s="11">
        <v>1</v>
      </c>
      <c r="B14" s="5">
        <v>13</v>
      </c>
      <c r="C14" s="6">
        <v>55.947021484375</v>
      </c>
      <c r="D14" s="6">
        <v>62.79833984375</v>
      </c>
      <c r="E14" s="6">
        <v>21.30078125</v>
      </c>
      <c r="F14" s="6">
        <v>25.749267578125</v>
      </c>
      <c r="G14" s="6">
        <v>132.967529296875</v>
      </c>
      <c r="H14" s="6">
        <v>132.967529296875</v>
      </c>
      <c r="I14" s="6">
        <v>132.967529296875</v>
      </c>
      <c r="J14" s="6">
        <v>132.967529296875</v>
      </c>
      <c r="K14" s="6">
        <v>132.967529296875</v>
      </c>
      <c r="L14" s="6">
        <v>132.967529296875</v>
      </c>
      <c r="M14" s="7">
        <v>30</v>
      </c>
      <c r="N14" s="6">
        <v>2.05078125</v>
      </c>
      <c r="O14" s="5">
        <v>60</v>
      </c>
      <c r="P14" s="8">
        <v>3.6376953125</v>
      </c>
      <c r="Q14" s="6">
        <v>0</v>
      </c>
      <c r="R14" s="10">
        <f>IF(ISNUMBER(Q14),IF(Q14=1,"Countercurrent","Cocurrent"),"")</f>
      </c>
      <c r="S14" s="21"/>
      <c r="T14" s="7">
        <f>IF(ISNUMBER(C14),1.15290498E-12*(V14^6)-3.5879038802E-10*(V14^5)+4.710833256816E-08*(V14^4)-3.38194190874219E-06*(V14^3)+0.000148978977392744*(V14^2)-0.00373903643230733*(V14)+4.21734712411944,"")</f>
      </c>
      <c r="U14" s="7">
        <f>IF(ISNUMBER(D14),1.15290498E-12*(X14^6)-3.5879038802E-10*(X14^5)+4.710833256816E-08*(X14^4)-3.38194190874219E-06*(X14^3)+0.000148978977392744*(X14^2)-0.00373903643230733*(X14)+4.21734712411944,"")</f>
      </c>
      <c r="V14" s="8">
        <f>IF(ISNUMBER(C14),AVERAGE(C14,D14),"")</f>
      </c>
      <c r="W14" s="6">
        <f>IF(ISNUMBER(F14),-0.0000002301*(V14^4)+0.0000569866*(V14^3)-0.0082923226*(V14^2)+0.0654036947*V14+999.8017570756,"")</f>
      </c>
      <c r="X14" s="8">
        <f>IF(ISNUMBER(E14),AVERAGE(E14,F14),"")</f>
      </c>
      <c r="Y14" s="6">
        <f>IF(ISNUMBER(F14),-0.0000002301*(X14^4)+0.0000569866*(X14^3)-0.0082923226*(X14^2)+0.0654036947*X14+999.8017570756,"")</f>
      </c>
      <c r="Z14" s="6">
        <f>IF(ISNUMBER(C14),IF(R14="Countercurrent",C14-D14,D14-C14),"")</f>
      </c>
      <c r="AA14" s="6">
        <f>IF(ISNUMBER(E14),F14-E14,"")</f>
      </c>
      <c r="AB14" s="7">
        <f>IF(ISNUMBER(N14),N14*W14/(1000*60),"")</f>
      </c>
      <c r="AC14" s="7">
        <f>IF(ISNUMBER(P14),P14*Y14/(1000*60),"")</f>
      </c>
      <c r="AD14" s="6">
        <f>IF(SUM($A$1:$A$1000)=0,IF(ROW($A14)=6,"Hidden",""),IF(ISNUMBER(AB14),AB14*T14*ABS(Z14)*1000,""))</f>
      </c>
      <c r="AE14" s="6">
        <f>IF(SUM($A$1:$A$1000)=0,IF(ROW($A14)=6,"Hidden",""),IF(ISNUMBER(AC14),AC14*U14*AA14*1000,""))</f>
      </c>
      <c r="AF14" s="6">
        <f>IF(SUM($A$1:$A$1000)=0,IF(ROW($A14)=6,"Hidden",""),IF(ISNUMBER(AD14),AD14-AE14,""))</f>
      </c>
      <c r="AG14" s="6">
        <f>IF(SUM($A$1:$A$1000)=0,IF(ROW($A14)=6,"Hidden",""),IF(ISNUMBER(AD14),IF(AD14=0,0,AE14*100/AD14),""))</f>
      </c>
      <c r="AH14" s="6">
        <f>IF(SUM($A$1:$A$1000)=0,IF(ROW($A14)=6,"Hidden",""),IF(ISNUMBER(C14),IF(R14="cocurrent",IF((D14=E14),0,(D14-C14)*100/(D14-E14)),IF((C14=E14),0,(C14-D14)*100/(C14-E14))),""))</f>
      </c>
      <c r="AI14" s="6">
        <f>IF(SUM($A$1:$A$1000)=0,IF(ROW($A14)=6,"Hidden",""),IF(ISNUMBER(C14),IF(R14="cocurrent",IF(C14=E14,0,(F14-E14)*100/(D14-E14)),IF(C14=E14,0,(F14-E14)*100/(C14-E14))),""))</f>
      </c>
      <c r="AJ14" s="6">
        <f>IF(SUM($A$1:$A$1000)=0,IF(ROW($A14)=6,"Hidden",""),IF(ISNUMBER(AH14),(AH14+AI14)/2,""))</f>
      </c>
      <c r="AK14" s="8">
        <f>IF(C14=F14,0,(D14-E14)/(C14-F14))</f>
      </c>
      <c r="AL14" s="8">
        <f>IF(ISNUMBER(F14),IF(OR(AK14&lt;=0,AK14=1),0,((D14-E14)-(C14-F14))/LN(AK14)),"")</f>
      </c>
      <c r="AM14" s="8">
        <f>IF(ISNUMBER(AL14),IF(AL14=0,0,(AB14*T14*Z14*1000)/(PI()*0.006*1.008*AL14)),"")</f>
      </c>
      <c r="AN14" s="12">
        <f>IF(ISNUMBER(A14),IF(ROW(A14)=2,1-(A14/13),""),"")</f>
      </c>
    </row>
    <row x14ac:dyDescent="0.25" r="15" customHeight="1" ht="12.75">
      <c r="A15" s="11">
        <v>1</v>
      </c>
      <c r="B15" s="5">
        <v>14</v>
      </c>
      <c r="C15" s="6">
        <v>55.622314453125</v>
      </c>
      <c r="D15" s="6">
        <v>62.441162109375</v>
      </c>
      <c r="E15" s="6">
        <v>21.30078125</v>
      </c>
      <c r="F15" s="6">
        <v>25.716796875</v>
      </c>
      <c r="G15" s="6">
        <v>132.967529296875</v>
      </c>
      <c r="H15" s="6">
        <v>132.967529296875</v>
      </c>
      <c r="I15" s="6">
        <v>132.967529296875</v>
      </c>
      <c r="J15" s="6">
        <v>132.967529296875</v>
      </c>
      <c r="K15" s="6">
        <v>132.967529296875</v>
      </c>
      <c r="L15" s="6">
        <v>132.967529296875</v>
      </c>
      <c r="M15" s="7">
        <v>31</v>
      </c>
      <c r="N15" s="6">
        <v>2.0263671875</v>
      </c>
      <c r="O15" s="5">
        <v>60</v>
      </c>
      <c r="P15" s="8">
        <v>3.7841796875</v>
      </c>
      <c r="Q15" s="6">
        <v>0</v>
      </c>
      <c r="R15" s="10">
        <f>IF(ISNUMBER(Q15),IF(Q15=1,"Countercurrent","Cocurrent"),"")</f>
      </c>
      <c r="S15" s="21"/>
      <c r="T15" s="7">
        <f>IF(ISNUMBER(C15),1.15290498E-12*(V15^6)-3.5879038802E-10*(V15^5)+4.710833256816E-08*(V15^4)-3.38194190874219E-06*(V15^3)+0.000148978977392744*(V15^2)-0.00373903643230733*(V15)+4.21734712411944,"")</f>
      </c>
      <c r="U15" s="7">
        <f>IF(ISNUMBER(D15),1.15290498E-12*(X15^6)-3.5879038802E-10*(X15^5)+4.710833256816E-08*(X15^4)-3.38194190874219E-06*(X15^3)+0.000148978977392744*(X15^2)-0.00373903643230733*(X15)+4.21734712411944,"")</f>
      </c>
      <c r="V15" s="8">
        <f>IF(ISNUMBER(C15),AVERAGE(C15,D15),"")</f>
      </c>
      <c r="W15" s="6">
        <f>IF(ISNUMBER(F15),-0.0000002301*(V15^4)+0.0000569866*(V15^3)-0.0082923226*(V15^2)+0.0654036947*V15+999.8017570756,"")</f>
      </c>
      <c r="X15" s="8">
        <f>IF(ISNUMBER(E15),AVERAGE(E15,F15),"")</f>
      </c>
      <c r="Y15" s="6">
        <f>IF(ISNUMBER(F15),-0.0000002301*(X15^4)+0.0000569866*(X15^3)-0.0082923226*(X15^2)+0.0654036947*X15+999.8017570756,"")</f>
      </c>
      <c r="Z15" s="6">
        <f>IF(ISNUMBER(C15),IF(R15="Countercurrent",C15-D15,D15-C15),"")</f>
      </c>
      <c r="AA15" s="6">
        <f>IF(ISNUMBER(E15),F15-E15,"")</f>
      </c>
      <c r="AB15" s="7">
        <f>IF(ISNUMBER(N15),N15*W15/(1000*60),"")</f>
      </c>
      <c r="AC15" s="7">
        <f>IF(ISNUMBER(P15),P15*Y15/(1000*60),"")</f>
      </c>
      <c r="AD15" s="6">
        <f>IF(SUM($A$1:$A$1000)=0,IF(ROW($A15)=6,"Hidden",""),IF(ISNUMBER(AB15),AB15*T15*ABS(Z15)*1000,""))</f>
      </c>
      <c r="AE15" s="6">
        <f>IF(SUM($A$1:$A$1000)=0,IF(ROW($A15)=6,"Hidden",""),IF(ISNUMBER(AC15),AC15*U15*AA15*1000,""))</f>
      </c>
      <c r="AF15" s="6">
        <f>IF(SUM($A$1:$A$1000)=0,IF(ROW($A15)=6,"Hidden",""),IF(ISNUMBER(AD15),AD15-AE15,""))</f>
      </c>
      <c r="AG15" s="6">
        <f>IF(SUM($A$1:$A$1000)=0,IF(ROW($A15)=6,"Hidden",""),IF(ISNUMBER(AD15),IF(AD15=0,0,AE15*100/AD15),""))</f>
      </c>
      <c r="AH15" s="6">
        <f>IF(SUM($A$1:$A$1000)=0,IF(ROW($A15)=6,"Hidden",""),IF(ISNUMBER(C15),IF(R15="cocurrent",IF((D15=E15),0,(D15-C15)*100/(D15-E15)),IF((C15=E15),0,(C15-D15)*100/(C15-E15))),""))</f>
      </c>
      <c r="AI15" s="6">
        <f>IF(SUM($A$1:$A$1000)=0,IF(ROW($A15)=6,"Hidden",""),IF(ISNUMBER(C15),IF(R15="cocurrent",IF(C15=E15,0,(F15-E15)*100/(D15-E15)),IF(C15=E15,0,(F15-E15)*100/(C15-E15))),""))</f>
      </c>
      <c r="AJ15" s="6">
        <f>IF(SUM($A$1:$A$1000)=0,IF(ROW($A15)=6,"Hidden",""),IF(ISNUMBER(AH15),(AH15+AI15)/2,""))</f>
      </c>
      <c r="AK15" s="8">
        <f>IF(C15=F15,0,(D15-E15)/(C15-F15))</f>
      </c>
      <c r="AL15" s="8">
        <f>IF(ISNUMBER(F15),IF(OR(AK15&lt;=0,AK15=1),0,((D15-E15)-(C15-F15))/LN(AK15)),"")</f>
      </c>
      <c r="AM15" s="8">
        <f>IF(ISNUMBER(AL15),IF(AL15=0,0,(AB15*T15*Z15*1000)/(PI()*0.006*1.008*AL15)),"")</f>
      </c>
      <c r="AN15" s="12">
        <f>IF(ISNUMBER(A15),IF(ROW(A15)=2,1-(A15/13),""),"")</f>
      </c>
    </row>
    <row x14ac:dyDescent="0.25" r="16" customHeight="1" ht="12.75">
      <c r="A16" s="11">
        <v>1</v>
      </c>
      <c r="B16" s="5">
        <v>15</v>
      </c>
      <c r="C16" s="6">
        <v>55.7197265625</v>
      </c>
      <c r="D16" s="6">
        <v>62.441162109375</v>
      </c>
      <c r="E16" s="6">
        <v>21.30078125</v>
      </c>
      <c r="F16" s="6">
        <v>25.749267578125</v>
      </c>
      <c r="G16" s="6">
        <v>132.967529296875</v>
      </c>
      <c r="H16" s="6">
        <v>132.967529296875</v>
      </c>
      <c r="I16" s="6">
        <v>132.967529296875</v>
      </c>
      <c r="J16" s="6">
        <v>132.967529296875</v>
      </c>
      <c r="K16" s="6">
        <v>132.967529296875</v>
      </c>
      <c r="L16" s="6">
        <v>132.967529296875</v>
      </c>
      <c r="M16" s="7">
        <v>29</v>
      </c>
      <c r="N16" s="6">
        <v>2.05078125</v>
      </c>
      <c r="O16" s="5">
        <v>60</v>
      </c>
      <c r="P16" s="8">
        <v>3.6865234375</v>
      </c>
      <c r="Q16" s="6">
        <v>0</v>
      </c>
      <c r="R16" s="10">
        <f>IF(ISNUMBER(Q16),IF(Q16=1,"Countercurrent","Cocurrent"),"")</f>
      </c>
      <c r="S16" s="21"/>
      <c r="T16" s="7">
        <f>IF(ISNUMBER(C16),1.15290498E-12*(V16^6)-3.5879038802E-10*(V16^5)+4.710833256816E-08*(V16^4)-3.38194190874219E-06*(V16^3)+0.000148978977392744*(V16^2)-0.00373903643230733*(V16)+4.21734712411944,"")</f>
      </c>
      <c r="U16" s="7">
        <f>IF(ISNUMBER(D16),1.15290498E-12*(X16^6)-3.5879038802E-10*(X16^5)+4.710833256816E-08*(X16^4)-3.38194190874219E-06*(X16^3)+0.000148978977392744*(X16^2)-0.00373903643230733*(X16)+4.21734712411944,"")</f>
      </c>
      <c r="V16" s="8">
        <f>IF(ISNUMBER(C16),AVERAGE(C16,D16),"")</f>
      </c>
      <c r="W16" s="6">
        <f>IF(ISNUMBER(F16),-0.0000002301*(V16^4)+0.0000569866*(V16^3)-0.0082923226*(V16^2)+0.0654036947*V16+999.8017570756,"")</f>
      </c>
      <c r="X16" s="8">
        <f>IF(ISNUMBER(E16),AVERAGE(E16,F16),"")</f>
      </c>
      <c r="Y16" s="6">
        <f>IF(ISNUMBER(F16),-0.0000002301*(X16^4)+0.0000569866*(X16^3)-0.0082923226*(X16^2)+0.0654036947*X16+999.8017570756,"")</f>
      </c>
      <c r="Z16" s="6">
        <f>IF(ISNUMBER(C16),IF(R16="Countercurrent",C16-D16,D16-C16),"")</f>
      </c>
      <c r="AA16" s="6">
        <f>IF(ISNUMBER(E16),F16-E16,"")</f>
      </c>
      <c r="AB16" s="7">
        <f>IF(ISNUMBER(N16),N16*W16/(1000*60),"")</f>
      </c>
      <c r="AC16" s="7">
        <f>IF(ISNUMBER(P16),P16*Y16/(1000*60),"")</f>
      </c>
      <c r="AD16" s="6">
        <f>IF(SUM($A$1:$A$1000)=0,IF(ROW($A16)=6,"Hidden",""),IF(ISNUMBER(AB16),AB16*T16*ABS(Z16)*1000,""))</f>
      </c>
      <c r="AE16" s="6">
        <f>IF(SUM($A$1:$A$1000)=0,IF(ROW($A16)=6,"Hidden",""),IF(ISNUMBER(AC16),AC16*U16*AA16*1000,""))</f>
      </c>
      <c r="AF16" s="6">
        <f>IF(SUM($A$1:$A$1000)=0,IF(ROW($A16)=6,"Hidden",""),IF(ISNUMBER(AD16),AD16-AE16,""))</f>
      </c>
      <c r="AG16" s="6">
        <f>IF(SUM($A$1:$A$1000)=0,IF(ROW($A16)=6,"Hidden",""),IF(ISNUMBER(AD16),IF(AD16=0,0,AE16*100/AD16),""))</f>
      </c>
      <c r="AH16" s="6">
        <f>IF(SUM($A$1:$A$1000)=0,IF(ROW($A16)=6,"Hidden",""),IF(ISNUMBER(C16),IF(R16="cocurrent",IF((D16=E16),0,(D16-C16)*100/(D16-E16)),IF((C16=E16),0,(C16-D16)*100/(C16-E16))),""))</f>
      </c>
      <c r="AI16" s="6">
        <f>IF(SUM($A$1:$A$1000)=0,IF(ROW($A16)=6,"Hidden",""),IF(ISNUMBER(C16),IF(R16="cocurrent",IF(C16=E16,0,(F16-E16)*100/(D16-E16)),IF(C16=E16,0,(F16-E16)*100/(C16-E16))),""))</f>
      </c>
      <c r="AJ16" s="6">
        <f>IF(SUM($A$1:$A$1000)=0,IF(ROW($A16)=6,"Hidden",""),IF(ISNUMBER(AH16),(AH16+AI16)/2,""))</f>
      </c>
      <c r="AK16" s="8">
        <f>IF(C16=F16,0,(D16-E16)/(C16-F16))</f>
      </c>
      <c r="AL16" s="8">
        <f>IF(ISNUMBER(F16),IF(OR(AK16&lt;=0,AK16=1),0,((D16-E16)-(C16-F16))/LN(AK16)),"")</f>
      </c>
      <c r="AM16" s="8">
        <f>IF(ISNUMBER(AL16),IF(AL16=0,0,(AB16*T16*Z16*1000)/(PI()*0.006*1.008*AL16)),"")</f>
      </c>
      <c r="AN16" s="12">
        <f>IF(ISNUMBER(A16),IF(ROW(A16)=2,1-(A16/13),""),"")</f>
      </c>
    </row>
    <row x14ac:dyDescent="0.25" r="17" customHeight="1" ht="12.75">
      <c r="A17" s="11">
        <v>1</v>
      </c>
      <c r="B17" s="5">
        <v>16</v>
      </c>
      <c r="C17" s="6">
        <v>55.492431640625</v>
      </c>
      <c r="D17" s="6">
        <v>62.311279296875</v>
      </c>
      <c r="E17" s="6">
        <v>21.30078125</v>
      </c>
      <c r="F17" s="6">
        <v>25.684326171875</v>
      </c>
      <c r="G17" s="6">
        <v>132.967529296875</v>
      </c>
      <c r="H17" s="6">
        <v>132.967529296875</v>
      </c>
      <c r="I17" s="6">
        <v>132.967529296875</v>
      </c>
      <c r="J17" s="6">
        <v>132.967529296875</v>
      </c>
      <c r="K17" s="6">
        <v>132.967529296875</v>
      </c>
      <c r="L17" s="6">
        <v>132.967529296875</v>
      </c>
      <c r="M17" s="7">
        <v>30</v>
      </c>
      <c r="N17" s="6">
        <v>2.06298828125</v>
      </c>
      <c r="O17" s="5">
        <v>60</v>
      </c>
      <c r="P17" s="8">
        <v>3.662109375</v>
      </c>
      <c r="Q17" s="6">
        <v>0</v>
      </c>
      <c r="R17" s="10">
        <f>IF(ISNUMBER(Q17),IF(Q17=1,"Countercurrent","Cocurrent"),"")</f>
      </c>
      <c r="S17" s="21"/>
      <c r="T17" s="7">
        <f>IF(ISNUMBER(C17),1.15290498E-12*(V17^6)-3.5879038802E-10*(V17^5)+4.710833256816E-08*(V17^4)-3.38194190874219E-06*(V17^3)+0.000148978977392744*(V17^2)-0.00373903643230733*(V17)+4.21734712411944,"")</f>
      </c>
      <c r="U17" s="7">
        <f>IF(ISNUMBER(D17),1.15290498E-12*(X17^6)-3.5879038802E-10*(X17^5)+4.710833256816E-08*(X17^4)-3.38194190874219E-06*(X17^3)+0.000148978977392744*(X17^2)-0.00373903643230733*(X17)+4.21734712411944,"")</f>
      </c>
      <c r="V17" s="8">
        <f>IF(ISNUMBER(C17),AVERAGE(C17,D17),"")</f>
      </c>
      <c r="W17" s="6">
        <f>IF(ISNUMBER(F17),-0.0000002301*(V17^4)+0.0000569866*(V17^3)-0.0082923226*(V17^2)+0.0654036947*V17+999.8017570756,"")</f>
      </c>
      <c r="X17" s="8">
        <f>IF(ISNUMBER(E17),AVERAGE(E17,F17),"")</f>
      </c>
      <c r="Y17" s="6">
        <f>IF(ISNUMBER(F17),-0.0000002301*(X17^4)+0.0000569866*(X17^3)-0.0082923226*(X17^2)+0.0654036947*X17+999.8017570756,"")</f>
      </c>
      <c r="Z17" s="6">
        <f>IF(ISNUMBER(C17),IF(R17="Countercurrent",C17-D17,D17-C17),"")</f>
      </c>
      <c r="AA17" s="6">
        <f>IF(ISNUMBER(E17),F17-E17,"")</f>
      </c>
      <c r="AB17" s="7">
        <f>IF(ISNUMBER(N17),N17*W17/(1000*60),"")</f>
      </c>
      <c r="AC17" s="7">
        <f>IF(ISNUMBER(P17),P17*Y17/(1000*60),"")</f>
      </c>
      <c r="AD17" s="6">
        <f>IF(SUM($A$1:$A$1000)=0,IF(ROW($A17)=6,"Hidden",""),IF(ISNUMBER(AB17),AB17*T17*ABS(Z17)*1000,""))</f>
      </c>
      <c r="AE17" s="6">
        <f>IF(SUM($A$1:$A$1000)=0,IF(ROW($A17)=6,"Hidden",""),IF(ISNUMBER(AC17),AC17*U17*AA17*1000,""))</f>
      </c>
      <c r="AF17" s="6">
        <f>IF(SUM($A$1:$A$1000)=0,IF(ROW($A17)=6,"Hidden",""),IF(ISNUMBER(AD17),AD17-AE17,""))</f>
      </c>
      <c r="AG17" s="6">
        <f>IF(SUM($A$1:$A$1000)=0,IF(ROW($A17)=6,"Hidden",""),IF(ISNUMBER(AD17),IF(AD17=0,0,AE17*100/AD17),""))</f>
      </c>
      <c r="AH17" s="6">
        <f>IF(SUM($A$1:$A$1000)=0,IF(ROW($A17)=6,"Hidden",""),IF(ISNUMBER(C17),IF(R17="cocurrent",IF((D17=E17),0,(D17-C17)*100/(D17-E17)),IF((C17=E17),0,(C17-D17)*100/(C17-E17))),""))</f>
      </c>
      <c r="AI17" s="6">
        <f>IF(SUM($A$1:$A$1000)=0,IF(ROW($A17)=6,"Hidden",""),IF(ISNUMBER(C17),IF(R17="cocurrent",IF(C17=E17,0,(F17-E17)*100/(D17-E17)),IF(C17=E17,0,(F17-E17)*100/(C17-E17))),""))</f>
      </c>
      <c r="AJ17" s="6">
        <f>IF(SUM($A$1:$A$1000)=0,IF(ROW($A17)=6,"Hidden",""),IF(ISNUMBER(AH17),(AH17+AI17)/2,""))</f>
      </c>
      <c r="AK17" s="8">
        <f>IF(C17=F17,0,(D17-E17)/(C17-F17))</f>
      </c>
      <c r="AL17" s="8">
        <f>IF(ISNUMBER(F17),IF(OR(AK17&lt;=0,AK17=1),0,((D17-E17)-(C17-F17))/LN(AK17)),"")</f>
      </c>
      <c r="AM17" s="8">
        <f>IF(ISNUMBER(AL17),IF(AL17=0,0,(AB17*T17*Z17*1000)/(PI()*0.006*1.008*AL17)),"")</f>
      </c>
      <c r="AN17" s="12">
        <f>IF(ISNUMBER(A17),IF(ROW(A17)=2,1-(A17/13),""),"")</f>
      </c>
    </row>
    <row x14ac:dyDescent="0.25" r="18" customHeight="1" ht="12.75">
      <c r="A18" s="11">
        <v>1</v>
      </c>
      <c r="B18" s="5">
        <v>17</v>
      </c>
      <c r="C18" s="6">
        <v>55.752197265625</v>
      </c>
      <c r="D18" s="6">
        <v>62.53857421875</v>
      </c>
      <c r="E18" s="6">
        <v>21.30078125</v>
      </c>
      <c r="F18" s="6">
        <v>25.684326171875</v>
      </c>
      <c r="G18" s="6">
        <v>132.967529296875</v>
      </c>
      <c r="H18" s="6">
        <v>132.967529296875</v>
      </c>
      <c r="I18" s="6">
        <v>132.967529296875</v>
      </c>
      <c r="J18" s="6">
        <v>132.967529296875</v>
      </c>
      <c r="K18" s="6">
        <v>132.967529296875</v>
      </c>
      <c r="L18" s="6">
        <v>132.967529296875</v>
      </c>
      <c r="M18" s="7">
        <v>31</v>
      </c>
      <c r="N18" s="6">
        <v>1.85546875</v>
      </c>
      <c r="O18" s="5">
        <v>60</v>
      </c>
      <c r="P18" s="8">
        <v>3.6376953125</v>
      </c>
      <c r="Q18" s="6">
        <v>0</v>
      </c>
      <c r="R18" s="10">
        <f>IF(ISNUMBER(Q18),IF(Q18=1,"Countercurrent","Cocurrent"),"")</f>
      </c>
      <c r="S18" s="21"/>
      <c r="T18" s="7">
        <f>IF(ISNUMBER(C18),1.15290498E-12*(V18^6)-3.5879038802E-10*(V18^5)+4.710833256816E-08*(V18^4)-3.38194190874219E-06*(V18^3)+0.000148978977392744*(V18^2)-0.00373903643230733*(V18)+4.21734712411944,"")</f>
      </c>
      <c r="U18" s="7">
        <f>IF(ISNUMBER(D18),1.15290498E-12*(X18^6)-3.5879038802E-10*(X18^5)+4.710833256816E-08*(X18^4)-3.38194190874219E-06*(X18^3)+0.000148978977392744*(X18^2)-0.00373903643230733*(X18)+4.21734712411944,"")</f>
      </c>
      <c r="V18" s="8">
        <f>IF(ISNUMBER(C18),AVERAGE(C18,D18),"")</f>
      </c>
      <c r="W18" s="6">
        <f>IF(ISNUMBER(F18),-0.0000002301*(V18^4)+0.0000569866*(V18^3)-0.0082923226*(V18^2)+0.0654036947*V18+999.8017570756,"")</f>
      </c>
      <c r="X18" s="8">
        <f>IF(ISNUMBER(E18),AVERAGE(E18,F18),"")</f>
      </c>
      <c r="Y18" s="6">
        <f>IF(ISNUMBER(F18),-0.0000002301*(X18^4)+0.0000569866*(X18^3)-0.0082923226*(X18^2)+0.0654036947*X18+999.8017570756,"")</f>
      </c>
      <c r="Z18" s="6">
        <f>IF(ISNUMBER(C18),IF(R18="Countercurrent",C18-D18,D18-C18),"")</f>
      </c>
      <c r="AA18" s="6">
        <f>IF(ISNUMBER(E18),F18-E18,"")</f>
      </c>
      <c r="AB18" s="7">
        <f>IF(ISNUMBER(N18),N18*W18/(1000*60),"")</f>
      </c>
      <c r="AC18" s="7">
        <f>IF(ISNUMBER(P18),P18*Y18/(1000*60),"")</f>
      </c>
      <c r="AD18" s="6">
        <f>IF(SUM($A$1:$A$1000)=0,IF(ROW($A18)=6,"Hidden",""),IF(ISNUMBER(AB18),AB18*T18*ABS(Z18)*1000,""))</f>
      </c>
      <c r="AE18" s="6">
        <f>IF(SUM($A$1:$A$1000)=0,IF(ROW($A18)=6,"Hidden",""),IF(ISNUMBER(AC18),AC18*U18*AA18*1000,""))</f>
      </c>
      <c r="AF18" s="6">
        <f>IF(SUM($A$1:$A$1000)=0,IF(ROW($A18)=6,"Hidden",""),IF(ISNUMBER(AD18),AD18-AE18,""))</f>
      </c>
      <c r="AG18" s="6">
        <f>IF(SUM($A$1:$A$1000)=0,IF(ROW($A18)=6,"Hidden",""),IF(ISNUMBER(AD18),IF(AD18=0,0,AE18*100/AD18),""))</f>
      </c>
      <c r="AH18" s="6">
        <f>IF(SUM($A$1:$A$1000)=0,IF(ROW($A18)=6,"Hidden",""),IF(ISNUMBER(C18),IF(R18="cocurrent",IF((D18=E18),0,(D18-C18)*100/(D18-E18)),IF((C18=E18),0,(C18-D18)*100/(C18-E18))),""))</f>
      </c>
      <c r="AI18" s="6">
        <f>IF(SUM($A$1:$A$1000)=0,IF(ROW($A18)=6,"Hidden",""),IF(ISNUMBER(C18),IF(R18="cocurrent",IF(C18=E18,0,(F18-E18)*100/(D18-E18)),IF(C18=E18,0,(F18-E18)*100/(C18-E18))),""))</f>
      </c>
      <c r="AJ18" s="6">
        <f>IF(SUM($A$1:$A$1000)=0,IF(ROW($A18)=6,"Hidden",""),IF(ISNUMBER(AH18),(AH18+AI18)/2,""))</f>
      </c>
      <c r="AK18" s="8">
        <f>IF(C18=F18,0,(D18-E18)/(C18-F18))</f>
      </c>
      <c r="AL18" s="8">
        <f>IF(ISNUMBER(F18),IF(OR(AK18&lt;=0,AK18=1),0,((D18-E18)-(C18-F18))/LN(AK18)),"")</f>
      </c>
      <c r="AM18" s="8">
        <f>IF(ISNUMBER(AL18),IF(AL18=0,0,(AB18*T18*Z18*1000)/(PI()*0.006*1.008*AL18)),"")</f>
      </c>
      <c r="AN18" s="12">
        <f>IF(ISNUMBER(A18),IF(ROW(A18)=2,1-(A18/13),""),"")</f>
      </c>
    </row>
    <row x14ac:dyDescent="0.25" r="19" customHeight="1" ht="12.75">
      <c r="A19" s="11">
        <v>1</v>
      </c>
      <c r="B19" s="5">
        <v>18</v>
      </c>
      <c r="C19" s="6">
        <v>55.65478515625</v>
      </c>
      <c r="D19" s="6">
        <v>62.4736328125</v>
      </c>
      <c r="E19" s="6">
        <v>21.30078125</v>
      </c>
      <c r="F19" s="6">
        <v>25.749267578125</v>
      </c>
      <c r="G19" s="6">
        <v>132.967529296875</v>
      </c>
      <c r="H19" s="6">
        <v>132.967529296875</v>
      </c>
      <c r="I19" s="6">
        <v>132.967529296875</v>
      </c>
      <c r="J19" s="6">
        <v>132.967529296875</v>
      </c>
      <c r="K19" s="6">
        <v>132.967529296875</v>
      </c>
      <c r="L19" s="6">
        <v>132.967529296875</v>
      </c>
      <c r="M19" s="7">
        <v>30</v>
      </c>
      <c r="N19" s="6">
        <v>1.89208984375</v>
      </c>
      <c r="O19" s="5">
        <v>60</v>
      </c>
      <c r="P19" s="8">
        <v>3.6865234375</v>
      </c>
      <c r="Q19" s="6">
        <v>0</v>
      </c>
      <c r="R19" s="10">
        <f>IF(ISNUMBER(Q19),IF(Q19=1,"Countercurrent","Cocurrent"),"")</f>
      </c>
      <c r="S19" s="21"/>
      <c r="T19" s="7">
        <f>IF(ISNUMBER(C19),1.15290498E-12*(V19^6)-3.5879038802E-10*(V19^5)+4.710833256816E-08*(V19^4)-3.38194190874219E-06*(V19^3)+0.000148978977392744*(V19^2)-0.00373903643230733*(V19)+4.21734712411944,"")</f>
      </c>
      <c r="U19" s="7">
        <f>IF(ISNUMBER(D19),1.15290498E-12*(X19^6)-3.5879038802E-10*(X19^5)+4.710833256816E-08*(X19^4)-3.38194190874219E-06*(X19^3)+0.000148978977392744*(X19^2)-0.00373903643230733*(X19)+4.21734712411944,"")</f>
      </c>
      <c r="V19" s="8">
        <f>IF(ISNUMBER(C19),AVERAGE(C19,D19),"")</f>
      </c>
      <c r="W19" s="6">
        <f>IF(ISNUMBER(F19),-0.0000002301*(V19^4)+0.0000569866*(V19^3)-0.0082923226*(V19^2)+0.0654036947*V19+999.8017570756,"")</f>
      </c>
      <c r="X19" s="8">
        <f>IF(ISNUMBER(E19),AVERAGE(E19,F19),"")</f>
      </c>
      <c r="Y19" s="6">
        <f>IF(ISNUMBER(F19),-0.0000002301*(X19^4)+0.0000569866*(X19^3)-0.0082923226*(X19^2)+0.0654036947*X19+999.8017570756,"")</f>
      </c>
      <c r="Z19" s="6">
        <f>IF(ISNUMBER(C19),IF(R19="Countercurrent",C19-D19,D19-C19),"")</f>
      </c>
      <c r="AA19" s="6">
        <f>IF(ISNUMBER(E19),F19-E19,"")</f>
      </c>
      <c r="AB19" s="7">
        <f>IF(ISNUMBER(N19),N19*W19/(1000*60),"")</f>
      </c>
      <c r="AC19" s="7">
        <f>IF(ISNUMBER(P19),P19*Y19/(1000*60),"")</f>
      </c>
      <c r="AD19" s="6">
        <f>IF(SUM($A$1:$A$1000)=0,IF(ROW($A19)=6,"Hidden",""),IF(ISNUMBER(AB19),AB19*T19*ABS(Z19)*1000,""))</f>
      </c>
      <c r="AE19" s="6">
        <f>IF(SUM($A$1:$A$1000)=0,IF(ROW($A19)=6,"Hidden",""),IF(ISNUMBER(AC19),AC19*U19*AA19*1000,""))</f>
      </c>
      <c r="AF19" s="6">
        <f>IF(SUM($A$1:$A$1000)=0,IF(ROW($A19)=6,"Hidden",""),IF(ISNUMBER(AD19),AD19-AE19,""))</f>
      </c>
      <c r="AG19" s="6">
        <f>IF(SUM($A$1:$A$1000)=0,IF(ROW($A19)=6,"Hidden",""),IF(ISNUMBER(AD19),IF(AD19=0,0,AE19*100/AD19),""))</f>
      </c>
      <c r="AH19" s="6">
        <f>IF(SUM($A$1:$A$1000)=0,IF(ROW($A19)=6,"Hidden",""),IF(ISNUMBER(C19),IF(R19="cocurrent",IF((D19=E19),0,(D19-C19)*100/(D19-E19)),IF((C19=E19),0,(C19-D19)*100/(C19-E19))),""))</f>
      </c>
      <c r="AI19" s="6">
        <f>IF(SUM($A$1:$A$1000)=0,IF(ROW($A19)=6,"Hidden",""),IF(ISNUMBER(C19),IF(R19="cocurrent",IF(C19=E19,0,(F19-E19)*100/(D19-E19)),IF(C19=E19,0,(F19-E19)*100/(C19-E19))),""))</f>
      </c>
      <c r="AJ19" s="6">
        <f>IF(SUM($A$1:$A$1000)=0,IF(ROW($A19)=6,"Hidden",""),IF(ISNUMBER(AH19),(AH19+AI19)/2,""))</f>
      </c>
      <c r="AK19" s="8">
        <f>IF(C19=F19,0,(D19-E19)/(C19-F19))</f>
      </c>
      <c r="AL19" s="8">
        <f>IF(ISNUMBER(F19),IF(OR(AK19&lt;=0,AK19=1),0,((D19-E19)-(C19-F19))/LN(AK19)),"")</f>
      </c>
      <c r="AM19" s="8">
        <f>IF(ISNUMBER(AL19),IF(AL19=0,0,(AB19*T19*Z19*1000)/(PI()*0.006*1.008*AL19)),"")</f>
      </c>
      <c r="AN19" s="12">
        <f>IF(ISNUMBER(A19),IF(ROW(A19)=2,1-(A19/13),""),"")</f>
      </c>
    </row>
    <row x14ac:dyDescent="0.25" r="20" customHeight="1" ht="12.75">
      <c r="A20" s="11">
        <v>1</v>
      </c>
      <c r="B20" s="5">
        <v>19</v>
      </c>
      <c r="C20" s="6">
        <v>55.752197265625</v>
      </c>
      <c r="D20" s="6">
        <v>62.700927734375</v>
      </c>
      <c r="E20" s="6">
        <v>21.23583984375</v>
      </c>
      <c r="F20" s="6">
        <v>25.716796875</v>
      </c>
      <c r="G20" s="6">
        <v>132.967529296875</v>
      </c>
      <c r="H20" s="6">
        <v>132.967529296875</v>
      </c>
      <c r="I20" s="6">
        <v>132.967529296875</v>
      </c>
      <c r="J20" s="6">
        <v>132.967529296875</v>
      </c>
      <c r="K20" s="6">
        <v>132.967529296875</v>
      </c>
      <c r="L20" s="6">
        <v>132.967529296875</v>
      </c>
      <c r="M20" s="7">
        <v>29</v>
      </c>
      <c r="N20" s="6">
        <v>2.18505859375</v>
      </c>
      <c r="O20" s="5">
        <v>60</v>
      </c>
      <c r="P20" s="8">
        <v>3.69873046875</v>
      </c>
      <c r="Q20" s="6">
        <v>0</v>
      </c>
      <c r="R20" s="10">
        <f>IF(ISNUMBER(Q20),IF(Q20=1,"Countercurrent","Cocurrent"),"")</f>
      </c>
      <c r="S20" s="21"/>
      <c r="T20" s="7">
        <f>IF(ISNUMBER(C20),1.15290498E-12*(V20^6)-3.5879038802E-10*(V20^5)+4.710833256816E-08*(V20^4)-3.38194190874219E-06*(V20^3)+0.000148978977392744*(V20^2)-0.00373903643230733*(V20)+4.21734712411944,"")</f>
      </c>
      <c r="U20" s="7">
        <f>IF(ISNUMBER(D20),1.15290498E-12*(X20^6)-3.5879038802E-10*(X20^5)+4.710833256816E-08*(X20^4)-3.38194190874219E-06*(X20^3)+0.000148978977392744*(X20^2)-0.00373903643230733*(X20)+4.21734712411944,"")</f>
      </c>
      <c r="V20" s="8">
        <f>IF(ISNUMBER(C20),AVERAGE(C20,D20),"")</f>
      </c>
      <c r="W20" s="6">
        <f>IF(ISNUMBER(F20),-0.0000002301*(V20^4)+0.0000569866*(V20^3)-0.0082923226*(V20^2)+0.0654036947*V20+999.8017570756,"")</f>
      </c>
      <c r="X20" s="8">
        <f>IF(ISNUMBER(E20),AVERAGE(E20,F20),"")</f>
      </c>
      <c r="Y20" s="6">
        <f>IF(ISNUMBER(F20),-0.0000002301*(X20^4)+0.0000569866*(X20^3)-0.0082923226*(X20^2)+0.0654036947*X20+999.8017570756,"")</f>
      </c>
      <c r="Z20" s="6">
        <f>IF(ISNUMBER(C20),IF(R20="Countercurrent",C20-D20,D20-C20),"")</f>
      </c>
      <c r="AA20" s="6">
        <f>IF(ISNUMBER(E20),F20-E20,"")</f>
      </c>
      <c r="AB20" s="7">
        <f>IF(ISNUMBER(N20),N20*W20/(1000*60),"")</f>
      </c>
      <c r="AC20" s="7">
        <f>IF(ISNUMBER(P20),P20*Y20/(1000*60),"")</f>
      </c>
      <c r="AD20" s="6">
        <f>IF(SUM($A$1:$A$1000)=0,IF(ROW($A20)=6,"Hidden",""),IF(ISNUMBER(AB20),AB20*T20*ABS(Z20)*1000,""))</f>
      </c>
      <c r="AE20" s="6">
        <f>IF(SUM($A$1:$A$1000)=0,IF(ROW($A20)=6,"Hidden",""),IF(ISNUMBER(AC20),AC20*U20*AA20*1000,""))</f>
      </c>
      <c r="AF20" s="6">
        <f>IF(SUM($A$1:$A$1000)=0,IF(ROW($A20)=6,"Hidden",""),IF(ISNUMBER(AD20),AD20-AE20,""))</f>
      </c>
      <c r="AG20" s="6">
        <f>IF(SUM($A$1:$A$1000)=0,IF(ROW($A20)=6,"Hidden",""),IF(ISNUMBER(AD20),IF(AD20=0,0,AE20*100/AD20),""))</f>
      </c>
      <c r="AH20" s="6">
        <f>IF(SUM($A$1:$A$1000)=0,IF(ROW($A20)=6,"Hidden",""),IF(ISNUMBER(C20),IF(R20="cocurrent",IF((D20=E20),0,(D20-C20)*100/(D20-E20)),IF((C20=E20),0,(C20-D20)*100/(C20-E20))),""))</f>
      </c>
      <c r="AI20" s="6">
        <f>IF(SUM($A$1:$A$1000)=0,IF(ROW($A20)=6,"Hidden",""),IF(ISNUMBER(C20),IF(R20="cocurrent",IF(C20=E20,0,(F20-E20)*100/(D20-E20)),IF(C20=E20,0,(F20-E20)*100/(C20-E20))),""))</f>
      </c>
      <c r="AJ20" s="6">
        <f>IF(SUM($A$1:$A$1000)=0,IF(ROW($A20)=6,"Hidden",""),IF(ISNUMBER(AH20),(AH20+AI20)/2,""))</f>
      </c>
      <c r="AK20" s="8">
        <f>IF(C20=F20,0,(D20-E20)/(C20-F20))</f>
      </c>
      <c r="AL20" s="8">
        <f>IF(ISNUMBER(F20),IF(OR(AK20&lt;=0,AK20=1),0,((D20-E20)-(C20-F20))/LN(AK20)),"")</f>
      </c>
      <c r="AM20" s="8">
        <f>IF(ISNUMBER(AL20),IF(AL20=0,0,(AB20*T20*Z20*1000)/(PI()*0.006*1.008*AL20)),"")</f>
      </c>
      <c r="AN20" s="12">
        <f>IF(ISNUMBER(A20),IF(ROW(A20)=2,1-(A20/13),""),"")</f>
      </c>
    </row>
    <row x14ac:dyDescent="0.25" r="21" customHeight="1" ht="12.75">
      <c r="A21" s="11">
        <v>1</v>
      </c>
      <c r="B21" s="5">
        <v>20</v>
      </c>
      <c r="C21" s="6">
        <v>55.7197265625</v>
      </c>
      <c r="D21" s="6">
        <v>62.4736328125</v>
      </c>
      <c r="E21" s="6">
        <v>21.268310546875</v>
      </c>
      <c r="F21" s="6">
        <v>25.749267578125</v>
      </c>
      <c r="G21" s="6">
        <v>132.967529296875</v>
      </c>
      <c r="H21" s="6">
        <v>132.967529296875</v>
      </c>
      <c r="I21" s="6">
        <v>132.967529296875</v>
      </c>
      <c r="J21" s="6">
        <v>132.967529296875</v>
      </c>
      <c r="K21" s="6">
        <v>132.967529296875</v>
      </c>
      <c r="L21" s="6">
        <v>132.967529296875</v>
      </c>
      <c r="M21" s="7">
        <v>30</v>
      </c>
      <c r="N21" s="6">
        <v>2.06298828125</v>
      </c>
      <c r="O21" s="5">
        <v>60</v>
      </c>
      <c r="P21" s="8">
        <v>3.7353515625</v>
      </c>
      <c r="Q21" s="6">
        <v>0</v>
      </c>
      <c r="R21" s="10">
        <f>IF(ISNUMBER(Q21),IF(Q21=1,"Countercurrent","Cocurrent"),"")</f>
      </c>
      <c r="S21" s="21"/>
      <c r="T21" s="7">
        <f>IF(ISNUMBER(C21),1.15290498E-12*(V21^6)-3.5879038802E-10*(V21^5)+4.710833256816E-08*(V21^4)-3.38194190874219E-06*(V21^3)+0.000148978977392744*(V21^2)-0.00373903643230733*(V21)+4.21734712411944,"")</f>
      </c>
      <c r="U21" s="7">
        <f>IF(ISNUMBER(D21),1.15290498E-12*(X21^6)-3.5879038802E-10*(X21^5)+4.710833256816E-08*(X21^4)-3.38194190874219E-06*(X21^3)+0.000148978977392744*(X21^2)-0.00373903643230733*(X21)+4.21734712411944,"")</f>
      </c>
      <c r="V21" s="8">
        <f>IF(ISNUMBER(C21),AVERAGE(C21,D21),"")</f>
      </c>
      <c r="W21" s="6">
        <f>IF(ISNUMBER(F21),-0.0000002301*(V21^4)+0.0000569866*(V21^3)-0.0082923226*(V21^2)+0.0654036947*V21+999.8017570756,"")</f>
      </c>
      <c r="X21" s="8">
        <f>IF(ISNUMBER(E21),AVERAGE(E21,F21),"")</f>
      </c>
      <c r="Y21" s="6">
        <f>IF(ISNUMBER(F21),-0.0000002301*(X21^4)+0.0000569866*(X21^3)-0.0082923226*(X21^2)+0.0654036947*X21+999.8017570756,"")</f>
      </c>
      <c r="Z21" s="6">
        <f>IF(ISNUMBER(C21),IF(R21="Countercurrent",C21-D21,D21-C21),"")</f>
      </c>
      <c r="AA21" s="6">
        <f>IF(ISNUMBER(E21),F21-E21,"")</f>
      </c>
      <c r="AB21" s="7">
        <f>IF(ISNUMBER(N21),N21*W21/(1000*60),"")</f>
      </c>
      <c r="AC21" s="7">
        <f>IF(ISNUMBER(P21),P21*Y21/(1000*60),"")</f>
      </c>
      <c r="AD21" s="6">
        <f>IF(SUM($A$1:$A$1000)=0,IF(ROW($A21)=6,"Hidden",""),IF(ISNUMBER(AB21),AB21*T21*ABS(Z21)*1000,""))</f>
      </c>
      <c r="AE21" s="6">
        <f>IF(SUM($A$1:$A$1000)=0,IF(ROW($A21)=6,"Hidden",""),IF(ISNUMBER(AC21),AC21*U21*AA21*1000,""))</f>
      </c>
      <c r="AF21" s="6">
        <f>IF(SUM($A$1:$A$1000)=0,IF(ROW($A21)=6,"Hidden",""),IF(ISNUMBER(AD21),AD21-AE21,""))</f>
      </c>
      <c r="AG21" s="6">
        <f>IF(SUM($A$1:$A$1000)=0,IF(ROW($A21)=6,"Hidden",""),IF(ISNUMBER(AD21),IF(AD21=0,0,AE21*100/AD21),""))</f>
      </c>
      <c r="AH21" s="6">
        <f>IF(SUM($A$1:$A$1000)=0,IF(ROW($A21)=6,"Hidden",""),IF(ISNUMBER(C21),IF(R21="cocurrent",IF((D21=E21),0,(D21-C21)*100/(D21-E21)),IF((C21=E21),0,(C21-D21)*100/(C21-E21))),""))</f>
      </c>
      <c r="AI21" s="6">
        <f>IF(SUM($A$1:$A$1000)=0,IF(ROW($A21)=6,"Hidden",""),IF(ISNUMBER(C21),IF(R21="cocurrent",IF(C21=E21,0,(F21-E21)*100/(D21-E21)),IF(C21=E21,0,(F21-E21)*100/(C21-E21))),""))</f>
      </c>
      <c r="AJ21" s="6">
        <f>IF(SUM($A$1:$A$1000)=0,IF(ROW($A21)=6,"Hidden",""),IF(ISNUMBER(AH21),(AH21+AI21)/2,""))</f>
      </c>
      <c r="AK21" s="8">
        <f>IF(C21=F21,0,(D21-E21)/(C21-F21))</f>
      </c>
      <c r="AL21" s="8">
        <f>IF(ISNUMBER(F21),IF(OR(AK21&lt;=0,AK21=1),0,((D21-E21)-(C21-F21))/LN(AK21)),"")</f>
      </c>
      <c r="AM21" s="8">
        <f>IF(ISNUMBER(AL21),IF(AL21=0,0,(AB21*T21*Z21*1000)/(PI()*0.006*1.008*AL21)),"")</f>
      </c>
      <c r="AN21" s="12">
        <f>IF(ISNUMBER(A21),IF(ROW(A21)=2,1-(A21/13),""),"")</f>
      </c>
    </row>
    <row x14ac:dyDescent="0.25" r="22" customHeight="1" ht="12.75">
      <c r="A22" s="11">
        <v>1</v>
      </c>
      <c r="B22" s="5">
        <v>21</v>
      </c>
      <c r="C22" s="6">
        <v>55.7197265625</v>
      </c>
      <c r="D22" s="6">
        <v>62.635986328125</v>
      </c>
      <c r="E22" s="6">
        <v>21.30078125</v>
      </c>
      <c r="F22" s="6">
        <v>25.684326171875</v>
      </c>
      <c r="G22" s="6">
        <v>132.967529296875</v>
      </c>
      <c r="H22" s="6">
        <v>132.967529296875</v>
      </c>
      <c r="I22" s="6">
        <v>132.967529296875</v>
      </c>
      <c r="J22" s="6">
        <v>132.967529296875</v>
      </c>
      <c r="K22" s="6">
        <v>132.967529296875</v>
      </c>
      <c r="L22" s="6">
        <v>132.967529296875</v>
      </c>
      <c r="M22" s="7">
        <v>30</v>
      </c>
      <c r="N22" s="6">
        <v>1.86767578125</v>
      </c>
      <c r="O22" s="5">
        <v>60</v>
      </c>
      <c r="P22" s="8">
        <v>3.69873046875</v>
      </c>
      <c r="Q22" s="6">
        <v>0</v>
      </c>
      <c r="R22" s="10">
        <f>IF(ISNUMBER(Q22),IF(Q22=1,"Countercurrent","Cocurrent"),"")</f>
      </c>
      <c r="S22" s="21"/>
      <c r="T22" s="7">
        <f>IF(ISNUMBER(C22),1.15290498E-12*(V22^6)-3.5879038802E-10*(V22^5)+4.710833256816E-08*(V22^4)-3.38194190874219E-06*(V22^3)+0.000148978977392744*(V22^2)-0.00373903643230733*(V22)+4.21734712411944,"")</f>
      </c>
      <c r="U22" s="7">
        <f>IF(ISNUMBER(D22),1.15290498E-12*(X22^6)-3.5879038802E-10*(X22^5)+4.710833256816E-08*(X22^4)-3.38194190874219E-06*(X22^3)+0.000148978977392744*(X22^2)-0.00373903643230733*(X22)+4.21734712411944,"")</f>
      </c>
      <c r="V22" s="8">
        <f>IF(ISNUMBER(C22),AVERAGE(C22,D22),"")</f>
      </c>
      <c r="W22" s="6">
        <f>IF(ISNUMBER(F22),-0.0000002301*(V22^4)+0.0000569866*(V22^3)-0.0082923226*(V22^2)+0.0654036947*V22+999.8017570756,"")</f>
      </c>
      <c r="X22" s="8">
        <f>IF(ISNUMBER(E22),AVERAGE(E22,F22),"")</f>
      </c>
      <c r="Y22" s="6">
        <f>IF(ISNUMBER(F22),-0.0000002301*(X22^4)+0.0000569866*(X22^3)-0.0082923226*(X22^2)+0.0654036947*X22+999.8017570756,"")</f>
      </c>
      <c r="Z22" s="6">
        <f>IF(ISNUMBER(C22),IF(R22="Countercurrent",C22-D22,D22-C22),"")</f>
      </c>
      <c r="AA22" s="6">
        <f>IF(ISNUMBER(E22),F22-E22,"")</f>
      </c>
      <c r="AB22" s="7">
        <f>IF(ISNUMBER(N22),N22*W22/(1000*60),"")</f>
      </c>
      <c r="AC22" s="7">
        <f>IF(ISNUMBER(P22),P22*Y22/(1000*60),"")</f>
      </c>
      <c r="AD22" s="6">
        <f>IF(SUM($A$1:$A$1000)=0,IF(ROW($A22)=6,"Hidden",""),IF(ISNUMBER(AB22),AB22*T22*ABS(Z22)*1000,""))</f>
      </c>
      <c r="AE22" s="6">
        <f>IF(SUM($A$1:$A$1000)=0,IF(ROW($A22)=6,"Hidden",""),IF(ISNUMBER(AC22),AC22*U22*AA22*1000,""))</f>
      </c>
      <c r="AF22" s="6">
        <f>IF(SUM($A$1:$A$1000)=0,IF(ROW($A22)=6,"Hidden",""),IF(ISNUMBER(AD22),AD22-AE22,""))</f>
      </c>
      <c r="AG22" s="6">
        <f>IF(SUM($A$1:$A$1000)=0,IF(ROW($A22)=6,"Hidden",""),IF(ISNUMBER(AD22),IF(AD22=0,0,AE22*100/AD22),""))</f>
      </c>
      <c r="AH22" s="6">
        <f>IF(SUM($A$1:$A$1000)=0,IF(ROW($A22)=6,"Hidden",""),IF(ISNUMBER(C22),IF(R22="cocurrent",IF((D22=E22),0,(D22-C22)*100/(D22-E22)),IF((C22=E22),0,(C22-D22)*100/(C22-E22))),""))</f>
      </c>
      <c r="AI22" s="6">
        <f>IF(SUM($A$1:$A$1000)=0,IF(ROW($A22)=6,"Hidden",""),IF(ISNUMBER(C22),IF(R22="cocurrent",IF(C22=E22,0,(F22-E22)*100/(D22-E22)),IF(C22=E22,0,(F22-E22)*100/(C22-E22))),""))</f>
      </c>
      <c r="AJ22" s="6">
        <f>IF(SUM($A$1:$A$1000)=0,IF(ROW($A22)=6,"Hidden",""),IF(ISNUMBER(AH22),(AH22+AI22)/2,""))</f>
      </c>
      <c r="AK22" s="8">
        <f>IF(C22=F22,0,(D22-E22)/(C22-F22))</f>
      </c>
      <c r="AL22" s="8">
        <f>IF(ISNUMBER(F22),IF(OR(AK22&lt;=0,AK22=1),0,((D22-E22)-(C22-F22))/LN(AK22)),"")</f>
      </c>
      <c r="AM22" s="8">
        <f>IF(ISNUMBER(AL22),IF(AL22=0,0,(AB22*T22*Z22*1000)/(PI()*0.006*1.008*AL22)),"")</f>
      </c>
      <c r="AN22" s="12">
        <f>IF(ISNUMBER(A22),IF(ROW(A22)=2,1-(A22/13),""),"")</f>
      </c>
    </row>
    <row x14ac:dyDescent="0.25" r="23" customHeight="1" ht="12.75">
      <c r="A23" s="11">
        <v>1</v>
      </c>
      <c r="B23" s="5">
        <v>22</v>
      </c>
      <c r="C23" s="6">
        <v>55.52490234375</v>
      </c>
      <c r="D23" s="6">
        <v>62.40869140625</v>
      </c>
      <c r="E23" s="6">
        <v>21.30078125</v>
      </c>
      <c r="F23" s="6">
        <v>25.684326171875</v>
      </c>
      <c r="G23" s="6">
        <v>132.967529296875</v>
      </c>
      <c r="H23" s="6">
        <v>132.967529296875</v>
      </c>
      <c r="I23" s="6">
        <v>132.967529296875</v>
      </c>
      <c r="J23" s="6">
        <v>132.967529296875</v>
      </c>
      <c r="K23" s="6">
        <v>132.967529296875</v>
      </c>
      <c r="L23" s="6">
        <v>132.967529296875</v>
      </c>
      <c r="M23" s="7">
        <v>30</v>
      </c>
      <c r="N23" s="6">
        <v>2.0263671875</v>
      </c>
      <c r="O23" s="5">
        <v>60</v>
      </c>
      <c r="P23" s="8">
        <v>3.67431640625</v>
      </c>
      <c r="Q23" s="6">
        <v>0</v>
      </c>
      <c r="R23" s="10">
        <f>IF(ISNUMBER(Q23),IF(Q23=1,"Countercurrent","Cocurrent"),"")</f>
      </c>
      <c r="S23" s="21"/>
      <c r="T23" s="7">
        <f>IF(ISNUMBER(C23),1.15290498E-12*(V23^6)-3.5879038802E-10*(V23^5)+4.710833256816E-08*(V23^4)-3.38194190874219E-06*(V23^3)+0.000148978977392744*(V23^2)-0.00373903643230733*(V23)+4.21734712411944,"")</f>
      </c>
      <c r="U23" s="7">
        <f>IF(ISNUMBER(D23),1.15290498E-12*(X23^6)-3.5879038802E-10*(X23^5)+4.710833256816E-08*(X23^4)-3.38194190874219E-06*(X23^3)+0.000148978977392744*(X23^2)-0.00373903643230733*(X23)+4.21734712411944,"")</f>
      </c>
      <c r="V23" s="8">
        <f>IF(ISNUMBER(C23),AVERAGE(C23,D23),"")</f>
      </c>
      <c r="W23" s="6">
        <f>IF(ISNUMBER(F23),-0.0000002301*(V23^4)+0.0000569866*(V23^3)-0.0082923226*(V23^2)+0.0654036947*V23+999.8017570756,"")</f>
      </c>
      <c r="X23" s="8">
        <f>IF(ISNUMBER(E23),AVERAGE(E23,F23),"")</f>
      </c>
      <c r="Y23" s="6">
        <f>IF(ISNUMBER(F23),-0.0000002301*(X23^4)+0.0000569866*(X23^3)-0.0082923226*(X23^2)+0.0654036947*X23+999.8017570756,"")</f>
      </c>
      <c r="Z23" s="6">
        <f>IF(ISNUMBER(C23),IF(R23="Countercurrent",C23-D23,D23-C23),"")</f>
      </c>
      <c r="AA23" s="6">
        <f>IF(ISNUMBER(E23),F23-E23,"")</f>
      </c>
      <c r="AB23" s="7">
        <f>IF(ISNUMBER(N23),N23*W23/(1000*60),"")</f>
      </c>
      <c r="AC23" s="7">
        <f>IF(ISNUMBER(P23),P23*Y23/(1000*60),"")</f>
      </c>
      <c r="AD23" s="6">
        <f>IF(SUM($A$1:$A$1000)=0,IF(ROW($A23)=6,"Hidden",""),IF(ISNUMBER(AB23),AB23*T23*ABS(Z23)*1000,""))</f>
      </c>
      <c r="AE23" s="6">
        <f>IF(SUM($A$1:$A$1000)=0,IF(ROW($A23)=6,"Hidden",""),IF(ISNUMBER(AC23),AC23*U23*AA23*1000,""))</f>
      </c>
      <c r="AF23" s="6">
        <f>IF(SUM($A$1:$A$1000)=0,IF(ROW($A23)=6,"Hidden",""),IF(ISNUMBER(AD23),AD23-AE23,""))</f>
      </c>
      <c r="AG23" s="6">
        <f>IF(SUM($A$1:$A$1000)=0,IF(ROW($A23)=6,"Hidden",""),IF(ISNUMBER(AD23),IF(AD23=0,0,AE23*100/AD23),""))</f>
      </c>
      <c r="AH23" s="6">
        <f>IF(SUM($A$1:$A$1000)=0,IF(ROW($A23)=6,"Hidden",""),IF(ISNUMBER(C23),IF(R23="cocurrent",IF((D23=E23),0,(D23-C23)*100/(D23-E23)),IF((C23=E23),0,(C23-D23)*100/(C23-E23))),""))</f>
      </c>
      <c r="AI23" s="6">
        <f>IF(SUM($A$1:$A$1000)=0,IF(ROW($A23)=6,"Hidden",""),IF(ISNUMBER(C23),IF(R23="cocurrent",IF(C23=E23,0,(F23-E23)*100/(D23-E23)),IF(C23=E23,0,(F23-E23)*100/(C23-E23))),""))</f>
      </c>
      <c r="AJ23" s="6">
        <f>IF(SUM($A$1:$A$1000)=0,IF(ROW($A23)=6,"Hidden",""),IF(ISNUMBER(AH23),(AH23+AI23)/2,""))</f>
      </c>
      <c r="AK23" s="8">
        <f>IF(C23=F23,0,(D23-E23)/(C23-F23))</f>
      </c>
      <c r="AL23" s="8">
        <f>IF(ISNUMBER(F23),IF(OR(AK23&lt;=0,AK23=1),0,((D23-E23)-(C23-F23))/LN(AK23)),"")</f>
      </c>
      <c r="AM23" s="8">
        <f>IF(ISNUMBER(AL23),IF(AL23=0,0,(AB23*T23*Z23*1000)/(PI()*0.006*1.008*AL23)),"")</f>
      </c>
      <c r="AN23" s="12">
        <f>IF(ISNUMBER(A23),IF(ROW(A23)=2,1-(A23/13),""),"")</f>
      </c>
    </row>
    <row x14ac:dyDescent="0.25" r="24" customHeight="1" ht="12.75">
      <c r="A24" s="11">
        <v>1</v>
      </c>
      <c r="B24" s="5">
        <v>23</v>
      </c>
      <c r="C24" s="6">
        <v>55.7197265625</v>
      </c>
      <c r="D24" s="6">
        <v>62.86328125</v>
      </c>
      <c r="E24" s="6">
        <v>21.30078125</v>
      </c>
      <c r="F24" s="6">
        <v>25.684326171875</v>
      </c>
      <c r="G24" s="6">
        <v>132.967529296875</v>
      </c>
      <c r="H24" s="6">
        <v>132.967529296875</v>
      </c>
      <c r="I24" s="6">
        <v>132.967529296875</v>
      </c>
      <c r="J24" s="6">
        <v>132.967529296875</v>
      </c>
      <c r="K24" s="6">
        <v>132.967529296875</v>
      </c>
      <c r="L24" s="6">
        <v>132.967529296875</v>
      </c>
      <c r="M24" s="7">
        <v>30</v>
      </c>
      <c r="N24" s="6">
        <v>2.0263671875</v>
      </c>
      <c r="O24" s="5">
        <v>60</v>
      </c>
      <c r="P24" s="8">
        <v>3.74755859375</v>
      </c>
      <c r="Q24" s="6">
        <v>0</v>
      </c>
      <c r="R24" s="10">
        <f>IF(ISNUMBER(Q24),IF(Q24=1,"Countercurrent","Cocurrent"),"")</f>
      </c>
      <c r="S24" s="21"/>
      <c r="T24" s="7">
        <f>IF(ISNUMBER(C24),1.15290498E-12*(V24^6)-3.5879038802E-10*(V24^5)+4.710833256816E-08*(V24^4)-3.38194190874219E-06*(V24^3)+0.000148978977392744*(V24^2)-0.00373903643230733*(V24)+4.21734712411944,"")</f>
      </c>
      <c r="U24" s="7">
        <f>IF(ISNUMBER(D24),1.15290498E-12*(X24^6)-3.5879038802E-10*(X24^5)+4.710833256816E-08*(X24^4)-3.38194190874219E-06*(X24^3)+0.000148978977392744*(X24^2)-0.00373903643230733*(X24)+4.21734712411944,"")</f>
      </c>
      <c r="V24" s="8">
        <f>IF(ISNUMBER(C24),AVERAGE(C24,D24),"")</f>
      </c>
      <c r="W24" s="6">
        <f>IF(ISNUMBER(F24),-0.0000002301*(V24^4)+0.0000569866*(V24^3)-0.0082923226*(V24^2)+0.0654036947*V24+999.8017570756,"")</f>
      </c>
      <c r="X24" s="8">
        <f>IF(ISNUMBER(E24),AVERAGE(E24,F24),"")</f>
      </c>
      <c r="Y24" s="6">
        <f>IF(ISNUMBER(F24),-0.0000002301*(X24^4)+0.0000569866*(X24^3)-0.0082923226*(X24^2)+0.0654036947*X24+999.8017570756,"")</f>
      </c>
      <c r="Z24" s="6">
        <f>IF(ISNUMBER(C24),IF(R24="Countercurrent",C24-D24,D24-C24),"")</f>
      </c>
      <c r="AA24" s="6">
        <f>IF(ISNUMBER(E24),F24-E24,"")</f>
      </c>
      <c r="AB24" s="7">
        <f>IF(ISNUMBER(N24),N24*W24/(1000*60),"")</f>
      </c>
      <c r="AC24" s="7">
        <f>IF(ISNUMBER(P24),P24*Y24/(1000*60),"")</f>
      </c>
      <c r="AD24" s="6">
        <f>IF(SUM($A$1:$A$1000)=0,IF(ROW($A24)=6,"Hidden",""),IF(ISNUMBER(AB24),AB24*T24*ABS(Z24)*1000,""))</f>
      </c>
      <c r="AE24" s="6">
        <f>IF(SUM($A$1:$A$1000)=0,IF(ROW($A24)=6,"Hidden",""),IF(ISNUMBER(AC24),AC24*U24*AA24*1000,""))</f>
      </c>
      <c r="AF24" s="6">
        <f>IF(SUM($A$1:$A$1000)=0,IF(ROW($A24)=6,"Hidden",""),IF(ISNUMBER(AD24),AD24-AE24,""))</f>
      </c>
      <c r="AG24" s="6">
        <f>IF(SUM($A$1:$A$1000)=0,IF(ROW($A24)=6,"Hidden",""),IF(ISNUMBER(AD24),IF(AD24=0,0,AE24*100/AD24),""))</f>
      </c>
      <c r="AH24" s="6">
        <f>IF(SUM($A$1:$A$1000)=0,IF(ROW($A24)=6,"Hidden",""),IF(ISNUMBER(C24),IF(R24="cocurrent",IF((D24=E24),0,(D24-C24)*100/(D24-E24)),IF((C24=E24),0,(C24-D24)*100/(C24-E24))),""))</f>
      </c>
      <c r="AI24" s="6">
        <f>IF(SUM($A$1:$A$1000)=0,IF(ROW($A24)=6,"Hidden",""),IF(ISNUMBER(C24),IF(R24="cocurrent",IF(C24=E24,0,(F24-E24)*100/(D24-E24)),IF(C24=E24,0,(F24-E24)*100/(C24-E24))),""))</f>
      </c>
      <c r="AJ24" s="6">
        <f>IF(SUM($A$1:$A$1000)=0,IF(ROW($A24)=6,"Hidden",""),IF(ISNUMBER(AH24),(AH24+AI24)/2,""))</f>
      </c>
      <c r="AK24" s="8">
        <f>IF(C24=F24,0,(D24-E24)/(C24-F24))</f>
      </c>
      <c r="AL24" s="8">
        <f>IF(ISNUMBER(F24),IF(OR(AK24&lt;=0,AK24=1),0,((D24-E24)-(C24-F24))/LN(AK24)),"")</f>
      </c>
      <c r="AM24" s="8">
        <f>IF(ISNUMBER(AL24),IF(AL24=0,0,(AB24*T24*Z24*1000)/(PI()*0.006*1.008*AL24)),"")</f>
      </c>
      <c r="AN24" s="12">
        <f>IF(ISNUMBER(A24),IF(ROW(A24)=2,1-(A24/13),""),"")</f>
      </c>
    </row>
    <row x14ac:dyDescent="0.25" r="25" customHeight="1" ht="12.75">
      <c r="A25" s="11">
        <v>1</v>
      </c>
      <c r="B25" s="5">
        <v>24</v>
      </c>
      <c r="C25" s="6">
        <v>55.91455078125</v>
      </c>
      <c r="D25" s="6">
        <v>62.635986328125</v>
      </c>
      <c r="E25" s="6">
        <v>21.30078125</v>
      </c>
      <c r="F25" s="6">
        <v>25.716796875</v>
      </c>
      <c r="G25" s="6">
        <v>132.967529296875</v>
      </c>
      <c r="H25" s="6">
        <v>132.967529296875</v>
      </c>
      <c r="I25" s="6">
        <v>132.967529296875</v>
      </c>
      <c r="J25" s="6">
        <v>132.967529296875</v>
      </c>
      <c r="K25" s="6">
        <v>132.967529296875</v>
      </c>
      <c r="L25" s="6">
        <v>132.967529296875</v>
      </c>
      <c r="M25" s="7">
        <v>29</v>
      </c>
      <c r="N25" s="6">
        <v>2.0751953125</v>
      </c>
      <c r="O25" s="5">
        <v>60</v>
      </c>
      <c r="P25" s="8">
        <v>3.69873046875</v>
      </c>
      <c r="Q25" s="6">
        <v>0</v>
      </c>
      <c r="R25" s="10">
        <f>IF(ISNUMBER(Q25),IF(Q25=1,"Countercurrent","Cocurrent"),"")</f>
      </c>
      <c r="S25" s="21"/>
      <c r="T25" s="7">
        <f>IF(ISNUMBER(C25),1.15290498E-12*(V25^6)-3.5879038802E-10*(V25^5)+4.710833256816E-08*(V25^4)-3.38194190874219E-06*(V25^3)+0.000148978977392744*(V25^2)-0.00373903643230733*(V25)+4.21734712411944,"")</f>
      </c>
      <c r="U25" s="7">
        <f>IF(ISNUMBER(D25),1.15290498E-12*(X25^6)-3.5879038802E-10*(X25^5)+4.710833256816E-08*(X25^4)-3.38194190874219E-06*(X25^3)+0.000148978977392744*(X25^2)-0.00373903643230733*(X25)+4.21734712411944,"")</f>
      </c>
      <c r="V25" s="8">
        <f>IF(ISNUMBER(C25),AVERAGE(C25,D25),"")</f>
      </c>
      <c r="W25" s="6">
        <f>IF(ISNUMBER(F25),-0.0000002301*(V25^4)+0.0000569866*(V25^3)-0.0082923226*(V25^2)+0.0654036947*V25+999.8017570756,"")</f>
      </c>
      <c r="X25" s="8">
        <f>IF(ISNUMBER(E25),AVERAGE(E25,F25),"")</f>
      </c>
      <c r="Y25" s="6">
        <f>IF(ISNUMBER(F25),-0.0000002301*(X25^4)+0.0000569866*(X25^3)-0.0082923226*(X25^2)+0.0654036947*X25+999.8017570756,"")</f>
      </c>
      <c r="Z25" s="6">
        <f>IF(ISNUMBER(C25),IF(R25="Countercurrent",C25-D25,D25-C25),"")</f>
      </c>
      <c r="AA25" s="6">
        <f>IF(ISNUMBER(E25),F25-E25,"")</f>
      </c>
      <c r="AB25" s="7">
        <f>IF(ISNUMBER(N25),N25*W25/(1000*60),"")</f>
      </c>
      <c r="AC25" s="7">
        <f>IF(ISNUMBER(P25),P25*Y25/(1000*60),"")</f>
      </c>
      <c r="AD25" s="6">
        <f>IF(SUM($A$1:$A$1000)=0,IF(ROW($A25)=6,"Hidden",""),IF(ISNUMBER(AB25),AB25*T25*ABS(Z25)*1000,""))</f>
      </c>
      <c r="AE25" s="6">
        <f>IF(SUM($A$1:$A$1000)=0,IF(ROW($A25)=6,"Hidden",""),IF(ISNUMBER(AC25),AC25*U25*AA25*1000,""))</f>
      </c>
      <c r="AF25" s="6">
        <f>IF(SUM($A$1:$A$1000)=0,IF(ROW($A25)=6,"Hidden",""),IF(ISNUMBER(AD25),AD25-AE25,""))</f>
      </c>
      <c r="AG25" s="6">
        <f>IF(SUM($A$1:$A$1000)=0,IF(ROW($A25)=6,"Hidden",""),IF(ISNUMBER(AD25),IF(AD25=0,0,AE25*100/AD25),""))</f>
      </c>
      <c r="AH25" s="6">
        <f>IF(SUM($A$1:$A$1000)=0,IF(ROW($A25)=6,"Hidden",""),IF(ISNUMBER(C25),IF(R25="cocurrent",IF((D25=E25),0,(D25-C25)*100/(D25-E25)),IF((C25=E25),0,(C25-D25)*100/(C25-E25))),""))</f>
      </c>
      <c r="AI25" s="6">
        <f>IF(SUM($A$1:$A$1000)=0,IF(ROW($A25)=6,"Hidden",""),IF(ISNUMBER(C25),IF(R25="cocurrent",IF(C25=E25,0,(F25-E25)*100/(D25-E25)),IF(C25=E25,0,(F25-E25)*100/(C25-E25))),""))</f>
      </c>
      <c r="AJ25" s="6">
        <f>IF(SUM($A$1:$A$1000)=0,IF(ROW($A25)=6,"Hidden",""),IF(ISNUMBER(AH25),(AH25+AI25)/2,""))</f>
      </c>
      <c r="AK25" s="8">
        <f>IF(C25=F25,0,(D25-E25)/(C25-F25))</f>
      </c>
      <c r="AL25" s="8">
        <f>IF(ISNUMBER(F25),IF(OR(AK25&lt;=0,AK25=1),0,((D25-E25)-(C25-F25))/LN(AK25)),"")</f>
      </c>
      <c r="AM25" s="8">
        <f>IF(ISNUMBER(AL25),IF(AL25=0,0,(AB25*T25*Z25*1000)/(PI()*0.006*1.008*AL25)),"")</f>
      </c>
      <c r="AN25" s="12">
        <f>IF(ISNUMBER(A25),IF(ROW(A25)=2,1-(A25/13),""),"")</f>
      </c>
    </row>
    <row x14ac:dyDescent="0.25" r="26" customHeight="1" ht="12.75">
      <c r="A26" s="11">
        <v>1</v>
      </c>
      <c r="B26" s="5">
        <v>25</v>
      </c>
      <c r="C26" s="6">
        <v>55.7197265625</v>
      </c>
      <c r="D26" s="6">
        <v>62.571044921875</v>
      </c>
      <c r="E26" s="6">
        <v>21.30078125</v>
      </c>
      <c r="F26" s="6">
        <v>25.684326171875</v>
      </c>
      <c r="G26" s="6">
        <v>132.967529296875</v>
      </c>
      <c r="H26" s="6">
        <v>132.967529296875</v>
      </c>
      <c r="I26" s="6">
        <v>132.967529296875</v>
      </c>
      <c r="J26" s="6">
        <v>132.967529296875</v>
      </c>
      <c r="K26" s="6">
        <v>132.967529296875</v>
      </c>
      <c r="L26" s="6">
        <v>132.967529296875</v>
      </c>
      <c r="M26" s="7">
        <v>30</v>
      </c>
      <c r="N26" s="6">
        <v>1.94091796875</v>
      </c>
      <c r="O26" s="5">
        <v>60</v>
      </c>
      <c r="P26" s="8">
        <v>3.67431640625</v>
      </c>
      <c r="Q26" s="6">
        <v>0</v>
      </c>
      <c r="R26" s="10">
        <f>IF(ISNUMBER(Q26),IF(Q26=1,"Countercurrent","Cocurrent"),"")</f>
      </c>
      <c r="S26" s="21"/>
      <c r="T26" s="7">
        <f>IF(ISNUMBER(C26),1.15290498E-12*(V26^6)-3.5879038802E-10*(V26^5)+4.710833256816E-08*(V26^4)-3.38194190874219E-06*(V26^3)+0.000148978977392744*(V26^2)-0.00373903643230733*(V26)+4.21734712411944,"")</f>
      </c>
      <c r="U26" s="7">
        <f>IF(ISNUMBER(D26),1.15290498E-12*(X26^6)-3.5879038802E-10*(X26^5)+4.710833256816E-08*(X26^4)-3.38194190874219E-06*(X26^3)+0.000148978977392744*(X26^2)-0.00373903643230733*(X26)+4.21734712411944,"")</f>
      </c>
      <c r="V26" s="8">
        <f>IF(ISNUMBER(C26),AVERAGE(C26,D26),"")</f>
      </c>
      <c r="W26" s="6">
        <f>IF(ISNUMBER(F26),-0.0000002301*(V26^4)+0.0000569866*(V26^3)-0.0082923226*(V26^2)+0.0654036947*V26+999.8017570756,"")</f>
      </c>
      <c r="X26" s="8">
        <f>IF(ISNUMBER(E26),AVERAGE(E26,F26),"")</f>
      </c>
      <c r="Y26" s="6">
        <f>IF(ISNUMBER(F26),-0.0000002301*(X26^4)+0.0000569866*(X26^3)-0.0082923226*(X26^2)+0.0654036947*X26+999.8017570756,"")</f>
      </c>
      <c r="Z26" s="6">
        <f>IF(ISNUMBER(C26),IF(R26="Countercurrent",C26-D26,D26-C26),"")</f>
      </c>
      <c r="AA26" s="6">
        <f>IF(ISNUMBER(E26),F26-E26,"")</f>
      </c>
      <c r="AB26" s="7">
        <f>IF(ISNUMBER(N26),N26*W26/(1000*60),"")</f>
      </c>
      <c r="AC26" s="7">
        <f>IF(ISNUMBER(P26),P26*Y26/(1000*60),"")</f>
      </c>
      <c r="AD26" s="6">
        <f>IF(SUM($A$1:$A$1000)=0,IF(ROW($A26)=6,"Hidden",""),IF(ISNUMBER(AB26),AB26*T26*ABS(Z26)*1000,""))</f>
      </c>
      <c r="AE26" s="6">
        <f>IF(SUM($A$1:$A$1000)=0,IF(ROW($A26)=6,"Hidden",""),IF(ISNUMBER(AC26),AC26*U26*AA26*1000,""))</f>
      </c>
      <c r="AF26" s="6">
        <f>IF(SUM($A$1:$A$1000)=0,IF(ROW($A26)=6,"Hidden",""),IF(ISNUMBER(AD26),AD26-AE26,""))</f>
      </c>
      <c r="AG26" s="6">
        <f>IF(SUM($A$1:$A$1000)=0,IF(ROW($A26)=6,"Hidden",""),IF(ISNUMBER(AD26),IF(AD26=0,0,AE26*100/AD26),""))</f>
      </c>
      <c r="AH26" s="6">
        <f>IF(SUM($A$1:$A$1000)=0,IF(ROW($A26)=6,"Hidden",""),IF(ISNUMBER(C26),IF(R26="cocurrent",IF((D26=E26),0,(D26-C26)*100/(D26-E26)),IF((C26=E26),0,(C26-D26)*100/(C26-E26))),""))</f>
      </c>
      <c r="AI26" s="6">
        <f>IF(SUM($A$1:$A$1000)=0,IF(ROW($A26)=6,"Hidden",""),IF(ISNUMBER(C26),IF(R26="cocurrent",IF(C26=E26,0,(F26-E26)*100/(D26-E26)),IF(C26=E26,0,(F26-E26)*100/(C26-E26))),""))</f>
      </c>
      <c r="AJ26" s="6">
        <f>IF(SUM($A$1:$A$1000)=0,IF(ROW($A26)=6,"Hidden",""),IF(ISNUMBER(AH26),(AH26+AI26)/2,""))</f>
      </c>
      <c r="AK26" s="8">
        <f>IF(C26=F26,0,(D26-E26)/(C26-F26))</f>
      </c>
      <c r="AL26" s="8">
        <f>IF(ISNUMBER(F26),IF(OR(AK26&lt;=0,AK26=1),0,((D26-E26)-(C26-F26))/LN(AK26)),"")</f>
      </c>
      <c r="AM26" s="8">
        <f>IF(ISNUMBER(AL26),IF(AL26=0,0,(AB26*T26*Z26*1000)/(PI()*0.006*1.008*AL26)),"")</f>
      </c>
      <c r="AN26" s="12">
        <f>IF(ISNUMBER(A26),IF(ROW(A26)=2,1-(A26/13),""),"")</f>
      </c>
    </row>
    <row x14ac:dyDescent="0.25" r="27" customHeight="1" ht="12.75">
      <c r="A27" s="11">
        <v>1</v>
      </c>
      <c r="B27" s="5">
        <v>26</v>
      </c>
      <c r="C27" s="6">
        <v>55.78466796875</v>
      </c>
      <c r="D27" s="6">
        <v>62.635986328125</v>
      </c>
      <c r="E27" s="6">
        <v>21.30078125</v>
      </c>
      <c r="F27" s="6">
        <v>25.749267578125</v>
      </c>
      <c r="G27" s="6">
        <v>132.967529296875</v>
      </c>
      <c r="H27" s="6">
        <v>132.967529296875</v>
      </c>
      <c r="I27" s="6">
        <v>132.967529296875</v>
      </c>
      <c r="J27" s="6">
        <v>132.967529296875</v>
      </c>
      <c r="K27" s="6">
        <v>132.967529296875</v>
      </c>
      <c r="L27" s="6">
        <v>132.967529296875</v>
      </c>
      <c r="M27" s="7">
        <v>30</v>
      </c>
      <c r="N27" s="6">
        <v>2.001953125</v>
      </c>
      <c r="O27" s="5">
        <v>60</v>
      </c>
      <c r="P27" s="8">
        <v>3.7353515625</v>
      </c>
      <c r="Q27" s="6">
        <v>0</v>
      </c>
      <c r="R27" s="10">
        <f>IF(ISNUMBER(Q27),IF(Q27=1,"Countercurrent","Cocurrent"),"")</f>
      </c>
      <c r="S27" s="21"/>
      <c r="T27" s="7">
        <f>IF(ISNUMBER(C27),1.15290498E-12*(V27^6)-3.5879038802E-10*(V27^5)+4.710833256816E-08*(V27^4)-3.38194190874219E-06*(V27^3)+0.000148978977392744*(V27^2)-0.00373903643230733*(V27)+4.21734712411944,"")</f>
      </c>
      <c r="U27" s="7">
        <f>IF(ISNUMBER(D27),1.15290498E-12*(X27^6)-3.5879038802E-10*(X27^5)+4.710833256816E-08*(X27^4)-3.38194190874219E-06*(X27^3)+0.000148978977392744*(X27^2)-0.00373903643230733*(X27)+4.21734712411944,"")</f>
      </c>
      <c r="V27" s="8">
        <f>IF(ISNUMBER(C27),AVERAGE(C27,D27),"")</f>
      </c>
      <c r="W27" s="6">
        <f>IF(ISNUMBER(F27),-0.0000002301*(V27^4)+0.0000569866*(V27^3)-0.0082923226*(V27^2)+0.0654036947*V27+999.8017570756,"")</f>
      </c>
      <c r="X27" s="8">
        <f>IF(ISNUMBER(E27),AVERAGE(E27,F27),"")</f>
      </c>
      <c r="Y27" s="6">
        <f>IF(ISNUMBER(F27),-0.0000002301*(X27^4)+0.0000569866*(X27^3)-0.0082923226*(X27^2)+0.0654036947*X27+999.8017570756,"")</f>
      </c>
      <c r="Z27" s="6">
        <f>IF(ISNUMBER(C27),IF(R27="Countercurrent",C27-D27,D27-C27),"")</f>
      </c>
      <c r="AA27" s="6">
        <f>IF(ISNUMBER(E27),F27-E27,"")</f>
      </c>
      <c r="AB27" s="7">
        <f>IF(ISNUMBER(N27),N27*W27/(1000*60),"")</f>
      </c>
      <c r="AC27" s="7">
        <f>IF(ISNUMBER(P27),P27*Y27/(1000*60),"")</f>
      </c>
      <c r="AD27" s="6">
        <f>IF(SUM($A$1:$A$1000)=0,IF(ROW($A27)=6,"Hidden",""),IF(ISNUMBER(AB27),AB27*T27*ABS(Z27)*1000,""))</f>
      </c>
      <c r="AE27" s="6">
        <f>IF(SUM($A$1:$A$1000)=0,IF(ROW($A27)=6,"Hidden",""),IF(ISNUMBER(AC27),AC27*U27*AA27*1000,""))</f>
      </c>
      <c r="AF27" s="6">
        <f>IF(SUM($A$1:$A$1000)=0,IF(ROW($A27)=6,"Hidden",""),IF(ISNUMBER(AD27),AD27-AE27,""))</f>
      </c>
      <c r="AG27" s="6">
        <f>IF(SUM($A$1:$A$1000)=0,IF(ROW($A27)=6,"Hidden",""),IF(ISNUMBER(AD27),IF(AD27=0,0,AE27*100/AD27),""))</f>
      </c>
      <c r="AH27" s="6">
        <f>IF(SUM($A$1:$A$1000)=0,IF(ROW($A27)=6,"Hidden",""),IF(ISNUMBER(C27),IF(R27="cocurrent",IF((D27=E27),0,(D27-C27)*100/(D27-E27)),IF((C27=E27),0,(C27-D27)*100/(C27-E27))),""))</f>
      </c>
      <c r="AI27" s="6">
        <f>IF(SUM($A$1:$A$1000)=0,IF(ROW($A27)=6,"Hidden",""),IF(ISNUMBER(C27),IF(R27="cocurrent",IF(C27=E27,0,(F27-E27)*100/(D27-E27)),IF(C27=E27,0,(F27-E27)*100/(C27-E27))),""))</f>
      </c>
      <c r="AJ27" s="6">
        <f>IF(SUM($A$1:$A$1000)=0,IF(ROW($A27)=6,"Hidden",""),IF(ISNUMBER(AH27),(AH27+AI27)/2,""))</f>
      </c>
      <c r="AK27" s="8">
        <f>IF(C27=F27,0,(D27-E27)/(C27-F27))</f>
      </c>
      <c r="AL27" s="8">
        <f>IF(ISNUMBER(F27),IF(OR(AK27&lt;=0,AK27=1),0,((D27-E27)-(C27-F27))/LN(AK27)),"")</f>
      </c>
      <c r="AM27" s="8">
        <f>IF(ISNUMBER(AL27),IF(AL27=0,0,(AB27*T27*Z27*1000)/(PI()*0.006*1.008*AL27)),"")</f>
      </c>
      <c r="AN27" s="12">
        <f>IF(ISNUMBER(A27),IF(ROW(A27)=2,1-(A27/13),""),"")</f>
      </c>
    </row>
    <row x14ac:dyDescent="0.25" r="28" customHeight="1" ht="12.75">
      <c r="A28" s="11">
        <v>1</v>
      </c>
      <c r="B28" s="5">
        <v>27</v>
      </c>
      <c r="C28" s="6">
        <v>56.011962890625</v>
      </c>
      <c r="D28" s="6">
        <v>62.86328125</v>
      </c>
      <c r="E28" s="6">
        <v>21.30078125</v>
      </c>
      <c r="F28" s="6">
        <v>25.749267578125</v>
      </c>
      <c r="G28" s="6">
        <v>132.967529296875</v>
      </c>
      <c r="H28" s="6">
        <v>132.967529296875</v>
      </c>
      <c r="I28" s="6">
        <v>132.967529296875</v>
      </c>
      <c r="J28" s="6">
        <v>132.967529296875</v>
      </c>
      <c r="K28" s="6">
        <v>132.967529296875</v>
      </c>
      <c r="L28" s="6">
        <v>132.967529296875</v>
      </c>
      <c r="M28" s="7">
        <v>30</v>
      </c>
      <c r="N28" s="6">
        <v>2.001953125</v>
      </c>
      <c r="O28" s="5">
        <v>60</v>
      </c>
      <c r="P28" s="8">
        <v>3.857421875</v>
      </c>
      <c r="Q28" s="6">
        <v>0</v>
      </c>
      <c r="R28" s="10">
        <f>IF(ISNUMBER(Q28),IF(Q28=1,"Countercurrent","Cocurrent"),"")</f>
      </c>
      <c r="S28" s="21"/>
      <c r="T28" s="7">
        <f>IF(ISNUMBER(C28),1.15290498E-12*(V28^6)-3.5879038802E-10*(V28^5)+4.710833256816E-08*(V28^4)-3.38194190874219E-06*(V28^3)+0.000148978977392744*(V28^2)-0.00373903643230733*(V28)+4.21734712411944,"")</f>
      </c>
      <c r="U28" s="7">
        <f>IF(ISNUMBER(D28),1.15290498E-12*(X28^6)-3.5879038802E-10*(X28^5)+4.710833256816E-08*(X28^4)-3.38194190874219E-06*(X28^3)+0.000148978977392744*(X28^2)-0.00373903643230733*(X28)+4.21734712411944,"")</f>
      </c>
      <c r="V28" s="8">
        <f>IF(ISNUMBER(C28),AVERAGE(C28,D28),"")</f>
      </c>
      <c r="W28" s="6">
        <f>IF(ISNUMBER(F28),-0.0000002301*(V28^4)+0.0000569866*(V28^3)-0.0082923226*(V28^2)+0.0654036947*V28+999.8017570756,"")</f>
      </c>
      <c r="X28" s="8">
        <f>IF(ISNUMBER(E28),AVERAGE(E28,F28),"")</f>
      </c>
      <c r="Y28" s="6">
        <f>IF(ISNUMBER(F28),-0.0000002301*(X28^4)+0.0000569866*(X28^3)-0.0082923226*(X28^2)+0.0654036947*X28+999.8017570756,"")</f>
      </c>
      <c r="Z28" s="6">
        <f>IF(ISNUMBER(C28),IF(R28="Countercurrent",C28-D28,D28-C28),"")</f>
      </c>
      <c r="AA28" s="6">
        <f>IF(ISNUMBER(E28),F28-E28,"")</f>
      </c>
      <c r="AB28" s="7">
        <f>IF(ISNUMBER(N28),N28*W28/(1000*60),"")</f>
      </c>
      <c r="AC28" s="7">
        <f>IF(ISNUMBER(P28),P28*Y28/(1000*60),"")</f>
      </c>
      <c r="AD28" s="6">
        <f>IF(SUM($A$1:$A$1000)=0,IF(ROW($A28)=6,"Hidden",""),IF(ISNUMBER(AB28),AB28*T28*ABS(Z28)*1000,""))</f>
      </c>
      <c r="AE28" s="6">
        <f>IF(SUM($A$1:$A$1000)=0,IF(ROW($A28)=6,"Hidden",""),IF(ISNUMBER(AC28),AC28*U28*AA28*1000,""))</f>
      </c>
      <c r="AF28" s="6">
        <f>IF(SUM($A$1:$A$1000)=0,IF(ROW($A28)=6,"Hidden",""),IF(ISNUMBER(AD28),AD28-AE28,""))</f>
      </c>
      <c r="AG28" s="6">
        <f>IF(SUM($A$1:$A$1000)=0,IF(ROW($A28)=6,"Hidden",""),IF(ISNUMBER(AD28),IF(AD28=0,0,AE28*100/AD28),""))</f>
      </c>
      <c r="AH28" s="6">
        <f>IF(SUM($A$1:$A$1000)=0,IF(ROW($A28)=6,"Hidden",""),IF(ISNUMBER(C28),IF(R28="cocurrent",IF((D28=E28),0,(D28-C28)*100/(D28-E28)),IF((C28=E28),0,(C28-D28)*100/(C28-E28))),""))</f>
      </c>
      <c r="AI28" s="6">
        <f>IF(SUM($A$1:$A$1000)=0,IF(ROW($A28)=6,"Hidden",""),IF(ISNUMBER(C28),IF(R28="cocurrent",IF(C28=E28,0,(F28-E28)*100/(D28-E28)),IF(C28=E28,0,(F28-E28)*100/(C28-E28))),""))</f>
      </c>
      <c r="AJ28" s="6">
        <f>IF(SUM($A$1:$A$1000)=0,IF(ROW($A28)=6,"Hidden",""),IF(ISNUMBER(AH28),(AH28+AI28)/2,""))</f>
      </c>
      <c r="AK28" s="8">
        <f>IF(C28=F28,0,(D28-E28)/(C28-F28))</f>
      </c>
      <c r="AL28" s="8">
        <f>IF(ISNUMBER(F28),IF(OR(AK28&lt;=0,AK28=1),0,((D28-E28)-(C28-F28))/LN(AK28)),"")</f>
      </c>
      <c r="AM28" s="8">
        <f>IF(ISNUMBER(AL28),IF(AL28=0,0,(AB28*T28*Z28*1000)/(PI()*0.006*1.008*AL28)),"")</f>
      </c>
      <c r="AN28" s="12">
        <f>IF(ISNUMBER(A28),IF(ROW(A28)=2,1-(A28/13),""),"")</f>
      </c>
    </row>
    <row x14ac:dyDescent="0.25" r="29" customHeight="1" ht="12.75">
      <c r="A29" s="11">
        <v>1</v>
      </c>
      <c r="B29" s="5">
        <v>28</v>
      </c>
      <c r="C29" s="6">
        <v>55.849609375</v>
      </c>
      <c r="D29" s="6">
        <v>62.830810546875</v>
      </c>
      <c r="E29" s="6">
        <v>21.30078125</v>
      </c>
      <c r="F29" s="6">
        <v>25.716796875</v>
      </c>
      <c r="G29" s="6">
        <v>132.967529296875</v>
      </c>
      <c r="H29" s="6">
        <v>132.967529296875</v>
      </c>
      <c r="I29" s="6">
        <v>132.967529296875</v>
      </c>
      <c r="J29" s="6">
        <v>132.967529296875</v>
      </c>
      <c r="K29" s="6">
        <v>132.967529296875</v>
      </c>
      <c r="L29" s="6">
        <v>132.967529296875</v>
      </c>
      <c r="M29" s="7">
        <v>30</v>
      </c>
      <c r="N29" s="6">
        <v>1.77001953125</v>
      </c>
      <c r="O29" s="5">
        <v>60</v>
      </c>
      <c r="P29" s="8">
        <v>3.662109375</v>
      </c>
      <c r="Q29" s="6">
        <v>0</v>
      </c>
      <c r="R29" s="10">
        <f>IF(ISNUMBER(Q29),IF(Q29=1,"Countercurrent","Cocurrent"),"")</f>
      </c>
      <c r="S29" s="21"/>
      <c r="T29" s="7">
        <f>IF(ISNUMBER(C29),1.15290498E-12*(V29^6)-3.5879038802E-10*(V29^5)+4.710833256816E-08*(V29^4)-3.38194190874219E-06*(V29^3)+0.000148978977392744*(V29^2)-0.00373903643230733*(V29)+4.21734712411944,"")</f>
      </c>
      <c r="U29" s="7">
        <f>IF(ISNUMBER(D29),1.15290498E-12*(X29^6)-3.5879038802E-10*(X29^5)+4.710833256816E-08*(X29^4)-3.38194190874219E-06*(X29^3)+0.000148978977392744*(X29^2)-0.00373903643230733*(X29)+4.21734712411944,"")</f>
      </c>
      <c r="V29" s="8">
        <f>IF(ISNUMBER(C29),AVERAGE(C29,D29),"")</f>
      </c>
      <c r="W29" s="6">
        <f>IF(ISNUMBER(F29),-0.0000002301*(V29^4)+0.0000569866*(V29^3)-0.0082923226*(V29^2)+0.0654036947*V29+999.8017570756,"")</f>
      </c>
      <c r="X29" s="8">
        <f>IF(ISNUMBER(E29),AVERAGE(E29,F29),"")</f>
      </c>
      <c r="Y29" s="6">
        <f>IF(ISNUMBER(F29),-0.0000002301*(X29^4)+0.0000569866*(X29^3)-0.0082923226*(X29^2)+0.0654036947*X29+999.8017570756,"")</f>
      </c>
      <c r="Z29" s="6">
        <f>IF(ISNUMBER(C29),IF(R29="Countercurrent",C29-D29,D29-C29),"")</f>
      </c>
      <c r="AA29" s="6">
        <f>IF(ISNUMBER(E29),F29-E29,"")</f>
      </c>
      <c r="AB29" s="7">
        <f>IF(ISNUMBER(N29),N29*W29/(1000*60),"")</f>
      </c>
      <c r="AC29" s="7">
        <f>IF(ISNUMBER(P29),P29*Y29/(1000*60),"")</f>
      </c>
      <c r="AD29" s="6">
        <f>IF(SUM($A$1:$A$1000)=0,IF(ROW($A29)=6,"Hidden",""),IF(ISNUMBER(AB29),AB29*T29*ABS(Z29)*1000,""))</f>
      </c>
      <c r="AE29" s="6">
        <f>IF(SUM($A$1:$A$1000)=0,IF(ROW($A29)=6,"Hidden",""),IF(ISNUMBER(AC29),AC29*U29*AA29*1000,""))</f>
      </c>
      <c r="AF29" s="6">
        <f>IF(SUM($A$1:$A$1000)=0,IF(ROW($A29)=6,"Hidden",""),IF(ISNUMBER(AD29),AD29-AE29,""))</f>
      </c>
      <c r="AG29" s="6">
        <f>IF(SUM($A$1:$A$1000)=0,IF(ROW($A29)=6,"Hidden",""),IF(ISNUMBER(AD29),IF(AD29=0,0,AE29*100/AD29),""))</f>
      </c>
      <c r="AH29" s="6">
        <f>IF(SUM($A$1:$A$1000)=0,IF(ROW($A29)=6,"Hidden",""),IF(ISNUMBER(C29),IF(R29="cocurrent",IF((D29=E29),0,(D29-C29)*100/(D29-E29)),IF((C29=E29),0,(C29-D29)*100/(C29-E29))),""))</f>
      </c>
      <c r="AI29" s="6">
        <f>IF(SUM($A$1:$A$1000)=0,IF(ROW($A29)=6,"Hidden",""),IF(ISNUMBER(C29),IF(R29="cocurrent",IF(C29=E29,0,(F29-E29)*100/(D29-E29)),IF(C29=E29,0,(F29-E29)*100/(C29-E29))),""))</f>
      </c>
      <c r="AJ29" s="6">
        <f>IF(SUM($A$1:$A$1000)=0,IF(ROW($A29)=6,"Hidden",""),IF(ISNUMBER(AH29),(AH29+AI29)/2,""))</f>
      </c>
      <c r="AK29" s="8">
        <f>IF(C29=F29,0,(D29-E29)/(C29-F29))</f>
      </c>
      <c r="AL29" s="8">
        <f>IF(ISNUMBER(F29),IF(OR(AK29&lt;=0,AK29=1),0,((D29-E29)-(C29-F29))/LN(AK29)),"")</f>
      </c>
      <c r="AM29" s="8">
        <f>IF(ISNUMBER(AL29),IF(AL29=0,0,(AB29*T29*Z29*1000)/(PI()*0.006*1.008*AL29)),"")</f>
      </c>
      <c r="AN29" s="12">
        <f>IF(ISNUMBER(A29),IF(ROW(A29)=2,1-(A29/13),""),"")</f>
      </c>
    </row>
    <row x14ac:dyDescent="0.25" r="30" customHeight="1" ht="12.75">
      <c r="A30" s="11">
        <v>1</v>
      </c>
      <c r="B30" s="5">
        <v>29</v>
      </c>
      <c r="C30" s="6">
        <v>55.882080078125</v>
      </c>
      <c r="D30" s="6">
        <v>62.830810546875</v>
      </c>
      <c r="E30" s="6">
        <v>21.30078125</v>
      </c>
      <c r="F30" s="6">
        <v>25.78173828125</v>
      </c>
      <c r="G30" s="6">
        <v>132.967529296875</v>
      </c>
      <c r="H30" s="6">
        <v>132.967529296875</v>
      </c>
      <c r="I30" s="6">
        <v>132.967529296875</v>
      </c>
      <c r="J30" s="6">
        <v>132.967529296875</v>
      </c>
      <c r="K30" s="6">
        <v>132.967529296875</v>
      </c>
      <c r="L30" s="6">
        <v>132.967529296875</v>
      </c>
      <c r="M30" s="7">
        <v>30</v>
      </c>
      <c r="N30" s="6">
        <v>2.001953125</v>
      </c>
      <c r="O30" s="5">
        <v>60</v>
      </c>
      <c r="P30" s="8">
        <v>3.82080078125</v>
      </c>
      <c r="Q30" s="6">
        <v>0</v>
      </c>
      <c r="R30" s="10">
        <f>IF(ISNUMBER(Q30),IF(Q30=1,"Countercurrent","Cocurrent"),"")</f>
      </c>
      <c r="S30" s="21"/>
      <c r="T30" s="7">
        <f>IF(ISNUMBER(C30),1.15290498E-12*(V30^6)-3.5879038802E-10*(V30^5)+4.710833256816E-08*(V30^4)-3.38194190874219E-06*(V30^3)+0.000148978977392744*(V30^2)-0.00373903643230733*(V30)+4.21734712411944,"")</f>
      </c>
      <c r="U30" s="7">
        <f>IF(ISNUMBER(D30),1.15290498E-12*(X30^6)-3.5879038802E-10*(X30^5)+4.710833256816E-08*(X30^4)-3.38194190874219E-06*(X30^3)+0.000148978977392744*(X30^2)-0.00373903643230733*(X30)+4.21734712411944,"")</f>
      </c>
      <c r="V30" s="8">
        <f>IF(ISNUMBER(C30),AVERAGE(C30,D30),"")</f>
      </c>
      <c r="W30" s="6">
        <f>IF(ISNUMBER(F30),-0.0000002301*(V30^4)+0.0000569866*(V30^3)-0.0082923226*(V30^2)+0.0654036947*V30+999.8017570756,"")</f>
      </c>
      <c r="X30" s="8">
        <f>IF(ISNUMBER(E30),AVERAGE(E30,F30),"")</f>
      </c>
      <c r="Y30" s="6">
        <f>IF(ISNUMBER(F30),-0.0000002301*(X30^4)+0.0000569866*(X30^3)-0.0082923226*(X30^2)+0.0654036947*X30+999.8017570756,"")</f>
      </c>
      <c r="Z30" s="6">
        <f>IF(ISNUMBER(C30),IF(R30="Countercurrent",C30-D30,D30-C30),"")</f>
      </c>
      <c r="AA30" s="6">
        <f>IF(ISNUMBER(E30),F30-E30,"")</f>
      </c>
      <c r="AB30" s="7">
        <f>IF(ISNUMBER(N30),N30*W30/(1000*60),"")</f>
      </c>
      <c r="AC30" s="7">
        <f>IF(ISNUMBER(P30),P30*Y30/(1000*60),"")</f>
      </c>
      <c r="AD30" s="6">
        <f>IF(SUM($A$1:$A$1000)=0,IF(ROW($A30)=6,"Hidden",""),IF(ISNUMBER(AB30),AB30*T30*ABS(Z30)*1000,""))</f>
      </c>
      <c r="AE30" s="6">
        <f>IF(SUM($A$1:$A$1000)=0,IF(ROW($A30)=6,"Hidden",""),IF(ISNUMBER(AC30),AC30*U30*AA30*1000,""))</f>
      </c>
      <c r="AF30" s="6">
        <f>IF(SUM($A$1:$A$1000)=0,IF(ROW($A30)=6,"Hidden",""),IF(ISNUMBER(AD30),AD30-AE30,""))</f>
      </c>
      <c r="AG30" s="6">
        <f>IF(SUM($A$1:$A$1000)=0,IF(ROW($A30)=6,"Hidden",""),IF(ISNUMBER(AD30),IF(AD30=0,0,AE30*100/AD30),""))</f>
      </c>
      <c r="AH30" s="6">
        <f>IF(SUM($A$1:$A$1000)=0,IF(ROW($A30)=6,"Hidden",""),IF(ISNUMBER(C30),IF(R30="cocurrent",IF((D30=E30),0,(D30-C30)*100/(D30-E30)),IF((C30=E30),0,(C30-D30)*100/(C30-E30))),""))</f>
      </c>
      <c r="AI30" s="6">
        <f>IF(SUM($A$1:$A$1000)=0,IF(ROW($A30)=6,"Hidden",""),IF(ISNUMBER(C30),IF(R30="cocurrent",IF(C30=E30,0,(F30-E30)*100/(D30-E30)),IF(C30=E30,0,(F30-E30)*100/(C30-E30))),""))</f>
      </c>
      <c r="AJ30" s="6">
        <f>IF(SUM($A$1:$A$1000)=0,IF(ROW($A30)=6,"Hidden",""),IF(ISNUMBER(AH30),(AH30+AI30)/2,""))</f>
      </c>
      <c r="AK30" s="8">
        <f>IF(C30=F30,0,(D30-E30)/(C30-F30))</f>
      </c>
      <c r="AL30" s="8">
        <f>IF(ISNUMBER(F30),IF(OR(AK30&lt;=0,AK30=1),0,((D30-E30)-(C30-F30))/LN(AK30)),"")</f>
      </c>
      <c r="AM30" s="8">
        <f>IF(ISNUMBER(AL30),IF(AL30=0,0,(AB30*T30*Z30*1000)/(PI()*0.006*1.008*AL30)),"")</f>
      </c>
      <c r="AN30" s="12">
        <f>IF(ISNUMBER(A30),IF(ROW(A30)=2,1-(A30/13),""),"")</f>
      </c>
    </row>
    <row x14ac:dyDescent="0.25" r="31" customHeight="1" ht="12.75">
      <c r="A31" s="11">
        <v>1</v>
      </c>
      <c r="B31" s="5">
        <v>30</v>
      </c>
      <c r="C31" s="6">
        <v>55.687255859375</v>
      </c>
      <c r="D31" s="6">
        <v>62.635986328125</v>
      </c>
      <c r="E31" s="6">
        <v>21.268310546875</v>
      </c>
      <c r="F31" s="6">
        <v>25.716796875</v>
      </c>
      <c r="G31" s="6">
        <v>132.967529296875</v>
      </c>
      <c r="H31" s="6">
        <v>132.967529296875</v>
      </c>
      <c r="I31" s="6">
        <v>132.967529296875</v>
      </c>
      <c r="J31" s="6">
        <v>132.967529296875</v>
      </c>
      <c r="K31" s="6">
        <v>132.967529296875</v>
      </c>
      <c r="L31" s="6">
        <v>132.967529296875</v>
      </c>
      <c r="M31" s="7">
        <v>30</v>
      </c>
      <c r="N31" s="6">
        <v>2.03857421875</v>
      </c>
      <c r="O31" s="5">
        <v>60</v>
      </c>
      <c r="P31" s="8">
        <v>3.759765625</v>
      </c>
      <c r="Q31" s="6">
        <v>0</v>
      </c>
      <c r="R31" s="10">
        <f>IF(ISNUMBER(Q31),IF(Q31=1,"Countercurrent","Cocurrent"),"")</f>
      </c>
      <c r="S31" s="21"/>
      <c r="T31" s="7">
        <f>IF(ISNUMBER(C31),1.15290498E-12*(V31^6)-3.5879038802E-10*(V31^5)+4.710833256816E-08*(V31^4)-3.38194190874219E-06*(V31^3)+0.000148978977392744*(V31^2)-0.00373903643230733*(V31)+4.21734712411944,"")</f>
      </c>
      <c r="U31" s="7">
        <f>IF(ISNUMBER(D31),1.15290498E-12*(X31^6)-3.5879038802E-10*(X31^5)+4.710833256816E-08*(X31^4)-3.38194190874219E-06*(X31^3)+0.000148978977392744*(X31^2)-0.00373903643230733*(X31)+4.21734712411944,"")</f>
      </c>
      <c r="V31" s="8">
        <f>IF(ISNUMBER(C31),AVERAGE(C31,D31),"")</f>
      </c>
      <c r="W31" s="6">
        <f>IF(ISNUMBER(F31),-0.0000002301*(V31^4)+0.0000569866*(V31^3)-0.0082923226*(V31^2)+0.0654036947*V31+999.8017570756,"")</f>
      </c>
      <c r="X31" s="8">
        <f>IF(ISNUMBER(E31),AVERAGE(E31,F31),"")</f>
      </c>
      <c r="Y31" s="6">
        <f>IF(ISNUMBER(F31),-0.0000002301*(X31^4)+0.0000569866*(X31^3)-0.0082923226*(X31^2)+0.0654036947*X31+999.8017570756,"")</f>
      </c>
      <c r="Z31" s="6">
        <f>IF(ISNUMBER(C31),IF(R31="Countercurrent",C31-D31,D31-C31),"")</f>
      </c>
      <c r="AA31" s="6">
        <f>IF(ISNUMBER(E31),F31-E31,"")</f>
      </c>
      <c r="AB31" s="7">
        <f>IF(ISNUMBER(N31),N31*W31/(1000*60),"")</f>
      </c>
      <c r="AC31" s="7">
        <f>IF(ISNUMBER(P31),P31*Y31/(1000*60),"")</f>
      </c>
      <c r="AD31" s="6">
        <f>IF(SUM($A$1:$A$1000)=0,IF(ROW($A31)=6,"Hidden",""),IF(ISNUMBER(AB31),AB31*T31*ABS(Z31)*1000,""))</f>
      </c>
      <c r="AE31" s="6">
        <f>IF(SUM($A$1:$A$1000)=0,IF(ROW($A31)=6,"Hidden",""),IF(ISNUMBER(AC31),AC31*U31*AA31*1000,""))</f>
      </c>
      <c r="AF31" s="6">
        <f>IF(SUM($A$1:$A$1000)=0,IF(ROW($A31)=6,"Hidden",""),IF(ISNUMBER(AD31),AD31-AE31,""))</f>
      </c>
      <c r="AG31" s="6">
        <f>IF(SUM($A$1:$A$1000)=0,IF(ROW($A31)=6,"Hidden",""),IF(ISNUMBER(AD31),IF(AD31=0,0,AE31*100/AD31),""))</f>
      </c>
      <c r="AH31" s="6">
        <f>IF(SUM($A$1:$A$1000)=0,IF(ROW($A31)=6,"Hidden",""),IF(ISNUMBER(C31),IF(R31="cocurrent",IF((D31=E31),0,(D31-C31)*100/(D31-E31)),IF((C31=E31),0,(C31-D31)*100/(C31-E31))),""))</f>
      </c>
      <c r="AI31" s="6">
        <f>IF(SUM($A$1:$A$1000)=0,IF(ROW($A31)=6,"Hidden",""),IF(ISNUMBER(C31),IF(R31="cocurrent",IF(C31=E31,0,(F31-E31)*100/(D31-E31)),IF(C31=E31,0,(F31-E31)*100/(C31-E31))),""))</f>
      </c>
      <c r="AJ31" s="6">
        <f>IF(SUM($A$1:$A$1000)=0,IF(ROW($A31)=6,"Hidden",""),IF(ISNUMBER(AH31),(AH31+AI31)/2,""))</f>
      </c>
      <c r="AK31" s="8">
        <f>IF(C31=F31,0,(D31-E31)/(C31-F31))</f>
      </c>
      <c r="AL31" s="8">
        <f>IF(ISNUMBER(F31),IF(OR(AK31&lt;=0,AK31=1),0,((D31-E31)-(C31-F31))/LN(AK31)),"")</f>
      </c>
      <c r="AM31" s="8">
        <f>IF(ISNUMBER(AL31),IF(AL31=0,0,(AB31*T31*Z31*1000)/(PI()*0.006*1.008*AL31)),"")</f>
      </c>
      <c r="AN31" s="12">
        <f>IF(ISNUMBER(A31),IF(ROW(A31)=2,1-(A31/13),""),"")</f>
      </c>
    </row>
    <row x14ac:dyDescent="0.25" r="32" customHeight="1" ht="12.75">
      <c r="A32" s="11">
        <v>1</v>
      </c>
      <c r="B32" s="5">
        <v>31</v>
      </c>
      <c r="C32" s="6">
        <v>55.7197265625</v>
      </c>
      <c r="D32" s="6">
        <v>62.34375</v>
      </c>
      <c r="E32" s="6">
        <v>21.30078125</v>
      </c>
      <c r="F32" s="6">
        <v>25.716796875</v>
      </c>
      <c r="G32" s="6">
        <v>132.967529296875</v>
      </c>
      <c r="H32" s="6">
        <v>132.967529296875</v>
      </c>
      <c r="I32" s="6">
        <v>132.967529296875</v>
      </c>
      <c r="J32" s="6">
        <v>132.967529296875</v>
      </c>
      <c r="K32" s="6">
        <v>132.967529296875</v>
      </c>
      <c r="L32" s="6">
        <v>132.967529296875</v>
      </c>
      <c r="M32" s="7">
        <v>30</v>
      </c>
      <c r="N32" s="6">
        <v>2.1240234375</v>
      </c>
      <c r="O32" s="5">
        <v>60</v>
      </c>
      <c r="P32" s="8">
        <v>3.69873046875</v>
      </c>
      <c r="Q32" s="6">
        <v>0</v>
      </c>
      <c r="R32" s="10">
        <f>IF(ISNUMBER(Q32),IF(Q32=1,"Countercurrent","Cocurrent"),"")</f>
      </c>
      <c r="S32" s="21"/>
      <c r="T32" s="7">
        <f>IF(ISNUMBER(C32),1.15290498E-12*(V32^6)-3.5879038802E-10*(V32^5)+4.710833256816E-08*(V32^4)-3.38194190874219E-06*(V32^3)+0.000148978977392744*(V32^2)-0.00373903643230733*(V32)+4.21734712411944,"")</f>
      </c>
      <c r="U32" s="7">
        <f>IF(ISNUMBER(D32),1.15290498E-12*(X32^6)-3.5879038802E-10*(X32^5)+4.710833256816E-08*(X32^4)-3.38194190874219E-06*(X32^3)+0.000148978977392744*(X32^2)-0.00373903643230733*(X32)+4.21734712411944,"")</f>
      </c>
      <c r="V32" s="8">
        <f>IF(ISNUMBER(C32),AVERAGE(C32,D32),"")</f>
      </c>
      <c r="W32" s="6">
        <f>IF(ISNUMBER(F32),-0.0000002301*(V32^4)+0.0000569866*(V32^3)-0.0082923226*(V32^2)+0.0654036947*V32+999.8017570756,"")</f>
      </c>
      <c r="X32" s="8">
        <f>IF(ISNUMBER(E32),AVERAGE(E32,F32),"")</f>
      </c>
      <c r="Y32" s="6">
        <f>IF(ISNUMBER(F32),-0.0000002301*(X32^4)+0.0000569866*(X32^3)-0.0082923226*(X32^2)+0.0654036947*X32+999.8017570756,"")</f>
      </c>
      <c r="Z32" s="6">
        <f>IF(ISNUMBER(C32),IF(R32="Countercurrent",C32-D32,D32-C32),"")</f>
      </c>
      <c r="AA32" s="6">
        <f>IF(ISNUMBER(E32),F32-E32,"")</f>
      </c>
      <c r="AB32" s="7">
        <f>IF(ISNUMBER(N32),N32*W32/(1000*60),"")</f>
      </c>
      <c r="AC32" s="7">
        <f>IF(ISNUMBER(P32),P32*Y32/(1000*60),"")</f>
      </c>
      <c r="AD32" s="6">
        <f>IF(SUM($A$1:$A$1000)=0,IF(ROW($A32)=6,"Hidden",""),IF(ISNUMBER(AB32),AB32*T32*ABS(Z32)*1000,""))</f>
      </c>
      <c r="AE32" s="6">
        <f>IF(SUM($A$1:$A$1000)=0,IF(ROW($A32)=6,"Hidden",""),IF(ISNUMBER(AC32),AC32*U32*AA32*1000,""))</f>
      </c>
      <c r="AF32" s="6">
        <f>IF(SUM($A$1:$A$1000)=0,IF(ROW($A32)=6,"Hidden",""),IF(ISNUMBER(AD32),AD32-AE32,""))</f>
      </c>
      <c r="AG32" s="6">
        <f>IF(SUM($A$1:$A$1000)=0,IF(ROW($A32)=6,"Hidden",""),IF(ISNUMBER(AD32),IF(AD32=0,0,AE32*100/AD32),""))</f>
      </c>
      <c r="AH32" s="6">
        <f>IF(SUM($A$1:$A$1000)=0,IF(ROW($A32)=6,"Hidden",""),IF(ISNUMBER(C32),IF(R32="cocurrent",IF((D32=E32),0,(D32-C32)*100/(D32-E32)),IF((C32=E32),0,(C32-D32)*100/(C32-E32))),""))</f>
      </c>
      <c r="AI32" s="6">
        <f>IF(SUM($A$1:$A$1000)=0,IF(ROW($A32)=6,"Hidden",""),IF(ISNUMBER(C32),IF(R32="cocurrent",IF(C32=E32,0,(F32-E32)*100/(D32-E32)),IF(C32=E32,0,(F32-E32)*100/(C32-E32))),""))</f>
      </c>
      <c r="AJ32" s="6">
        <f>IF(SUM($A$1:$A$1000)=0,IF(ROW($A32)=6,"Hidden",""),IF(ISNUMBER(AH32),(AH32+AI32)/2,""))</f>
      </c>
      <c r="AK32" s="8">
        <f>IF(C32=F32,0,(D32-E32)/(C32-F32))</f>
      </c>
      <c r="AL32" s="8">
        <f>IF(ISNUMBER(F32),IF(OR(AK32&lt;=0,AK32=1),0,((D32-E32)-(C32-F32))/LN(AK32)),"")</f>
      </c>
      <c r="AM32" s="8">
        <f>IF(ISNUMBER(AL32),IF(AL32=0,0,(AB32*T32*Z32*1000)/(PI()*0.006*1.008*AL32)),"")</f>
      </c>
      <c r="AN32" s="12">
        <f>IF(ISNUMBER(A32),IF(ROW(A32)=2,1-(A32/13),""),"")</f>
      </c>
    </row>
    <row x14ac:dyDescent="0.25" r="33" customHeight="1" ht="12.75">
      <c r="A33" s="11">
        <v>1</v>
      </c>
      <c r="B33" s="5">
        <v>32</v>
      </c>
      <c r="C33" s="6">
        <v>55.52490234375</v>
      </c>
      <c r="D33" s="6">
        <v>62.27880859375</v>
      </c>
      <c r="E33" s="6">
        <v>21.30078125</v>
      </c>
      <c r="F33" s="6">
        <v>25.684326171875</v>
      </c>
      <c r="G33" s="6">
        <v>132.967529296875</v>
      </c>
      <c r="H33" s="6">
        <v>132.967529296875</v>
      </c>
      <c r="I33" s="6">
        <v>132.967529296875</v>
      </c>
      <c r="J33" s="6">
        <v>132.967529296875</v>
      </c>
      <c r="K33" s="6">
        <v>132.967529296875</v>
      </c>
      <c r="L33" s="6">
        <v>132.967529296875</v>
      </c>
      <c r="M33" s="7">
        <v>30</v>
      </c>
      <c r="N33" s="6">
        <v>1.96533203125</v>
      </c>
      <c r="O33" s="5">
        <v>60</v>
      </c>
      <c r="P33" s="8">
        <v>3.7109375</v>
      </c>
      <c r="Q33" s="6">
        <v>0</v>
      </c>
      <c r="R33" s="10">
        <f>IF(ISNUMBER(Q33),IF(Q33=1,"Countercurrent","Cocurrent"),"")</f>
      </c>
      <c r="S33" s="21"/>
      <c r="T33" s="7">
        <f>IF(ISNUMBER(C33),1.15290498E-12*(V33^6)-3.5879038802E-10*(V33^5)+4.710833256816E-08*(V33^4)-3.38194190874219E-06*(V33^3)+0.000148978977392744*(V33^2)-0.00373903643230733*(V33)+4.21734712411944,"")</f>
      </c>
      <c r="U33" s="7">
        <f>IF(ISNUMBER(D33),1.15290498E-12*(X33^6)-3.5879038802E-10*(X33^5)+4.710833256816E-08*(X33^4)-3.38194190874219E-06*(X33^3)+0.000148978977392744*(X33^2)-0.00373903643230733*(X33)+4.21734712411944,"")</f>
      </c>
      <c r="V33" s="8">
        <f>IF(ISNUMBER(C33),AVERAGE(C33,D33),"")</f>
      </c>
      <c r="W33" s="6">
        <f>IF(ISNUMBER(F33),-0.0000002301*(V33^4)+0.0000569866*(V33^3)-0.0082923226*(V33^2)+0.0654036947*V33+999.8017570756,"")</f>
      </c>
      <c r="X33" s="8">
        <f>IF(ISNUMBER(E33),AVERAGE(E33,F33),"")</f>
      </c>
      <c r="Y33" s="6">
        <f>IF(ISNUMBER(F33),-0.0000002301*(X33^4)+0.0000569866*(X33^3)-0.0082923226*(X33^2)+0.0654036947*X33+999.8017570756,"")</f>
      </c>
      <c r="Z33" s="6">
        <f>IF(ISNUMBER(C33),IF(R33="Countercurrent",C33-D33,D33-C33),"")</f>
      </c>
      <c r="AA33" s="6">
        <f>IF(ISNUMBER(E33),F33-E33,"")</f>
      </c>
      <c r="AB33" s="7">
        <f>IF(ISNUMBER(N33),N33*W33/(1000*60),"")</f>
      </c>
      <c r="AC33" s="7">
        <f>IF(ISNUMBER(P33),P33*Y33/(1000*60),"")</f>
      </c>
      <c r="AD33" s="6">
        <f>IF(SUM($A$1:$A$1000)=0,IF(ROW($A33)=6,"Hidden",""),IF(ISNUMBER(AB33),AB33*T33*ABS(Z33)*1000,""))</f>
      </c>
      <c r="AE33" s="6">
        <f>IF(SUM($A$1:$A$1000)=0,IF(ROW($A33)=6,"Hidden",""),IF(ISNUMBER(AC33),AC33*U33*AA33*1000,""))</f>
      </c>
      <c r="AF33" s="6">
        <f>IF(SUM($A$1:$A$1000)=0,IF(ROW($A33)=6,"Hidden",""),IF(ISNUMBER(AD33),AD33-AE33,""))</f>
      </c>
      <c r="AG33" s="6">
        <f>IF(SUM($A$1:$A$1000)=0,IF(ROW($A33)=6,"Hidden",""),IF(ISNUMBER(AD33),IF(AD33=0,0,AE33*100/AD33),""))</f>
      </c>
      <c r="AH33" s="6">
        <f>IF(SUM($A$1:$A$1000)=0,IF(ROW($A33)=6,"Hidden",""),IF(ISNUMBER(C33),IF(R33="cocurrent",IF((D33=E33),0,(D33-C33)*100/(D33-E33)),IF((C33=E33),0,(C33-D33)*100/(C33-E33))),""))</f>
      </c>
      <c r="AI33" s="6">
        <f>IF(SUM($A$1:$A$1000)=0,IF(ROW($A33)=6,"Hidden",""),IF(ISNUMBER(C33),IF(R33="cocurrent",IF(C33=E33,0,(F33-E33)*100/(D33-E33)),IF(C33=E33,0,(F33-E33)*100/(C33-E33))),""))</f>
      </c>
      <c r="AJ33" s="6">
        <f>IF(SUM($A$1:$A$1000)=0,IF(ROW($A33)=6,"Hidden",""),IF(ISNUMBER(AH33),(AH33+AI33)/2,""))</f>
      </c>
      <c r="AK33" s="8">
        <f>IF(C33=F33,0,(D33-E33)/(C33-F33))</f>
      </c>
      <c r="AL33" s="8">
        <f>IF(ISNUMBER(F33),IF(OR(AK33&lt;=0,AK33=1),0,((D33-E33)-(C33-F33))/LN(AK33)),"")</f>
      </c>
      <c r="AM33" s="8">
        <f>IF(ISNUMBER(AL33),IF(AL33=0,0,(AB33*T33*Z33*1000)/(PI()*0.006*1.008*AL33)),"")</f>
      </c>
      <c r="AN33" s="12">
        <f>IF(ISNUMBER(A33),IF(ROW(A33)=2,1-(A33/13),""),"")</f>
      </c>
    </row>
    <row x14ac:dyDescent="0.25" r="34" customHeight="1" ht="12.75">
      <c r="A34" s="11">
        <v>1</v>
      </c>
      <c r="B34" s="5">
        <v>33</v>
      </c>
      <c r="C34" s="6">
        <v>55.65478515625</v>
      </c>
      <c r="D34" s="6">
        <v>62.79833984375</v>
      </c>
      <c r="E34" s="6">
        <v>21.30078125</v>
      </c>
      <c r="F34" s="6">
        <v>25.684326171875</v>
      </c>
      <c r="G34" s="6">
        <v>132.967529296875</v>
      </c>
      <c r="H34" s="6">
        <v>132.967529296875</v>
      </c>
      <c r="I34" s="6">
        <v>132.967529296875</v>
      </c>
      <c r="J34" s="6">
        <v>132.967529296875</v>
      </c>
      <c r="K34" s="6">
        <v>132.967529296875</v>
      </c>
      <c r="L34" s="6">
        <v>132.967529296875</v>
      </c>
      <c r="M34" s="7">
        <v>30</v>
      </c>
      <c r="N34" s="6">
        <v>1.96533203125</v>
      </c>
      <c r="O34" s="5">
        <v>60</v>
      </c>
      <c r="P34" s="8">
        <v>3.72314453125</v>
      </c>
      <c r="Q34" s="6">
        <v>0</v>
      </c>
      <c r="R34" s="10">
        <f>IF(ISNUMBER(Q34),IF(Q34=1,"Countercurrent","Cocurrent"),"")</f>
      </c>
      <c r="S34" s="21"/>
      <c r="T34" s="7">
        <f>IF(ISNUMBER(C34),1.15290498E-12*(V34^6)-3.5879038802E-10*(V34^5)+4.710833256816E-08*(V34^4)-3.38194190874219E-06*(V34^3)+0.000148978977392744*(V34^2)-0.00373903643230733*(V34)+4.21734712411944,"")</f>
      </c>
      <c r="U34" s="7">
        <f>IF(ISNUMBER(D34),1.15290498E-12*(X34^6)-3.5879038802E-10*(X34^5)+4.710833256816E-08*(X34^4)-3.38194190874219E-06*(X34^3)+0.000148978977392744*(X34^2)-0.00373903643230733*(X34)+4.21734712411944,"")</f>
      </c>
      <c r="V34" s="8">
        <f>IF(ISNUMBER(C34),AVERAGE(C34,D34),"")</f>
      </c>
      <c r="W34" s="6">
        <f>IF(ISNUMBER(F34),-0.0000002301*(V34^4)+0.0000569866*(V34^3)-0.0082923226*(V34^2)+0.0654036947*V34+999.8017570756,"")</f>
      </c>
      <c r="X34" s="8">
        <f>IF(ISNUMBER(E34),AVERAGE(E34,F34),"")</f>
      </c>
      <c r="Y34" s="6">
        <f>IF(ISNUMBER(F34),-0.0000002301*(X34^4)+0.0000569866*(X34^3)-0.0082923226*(X34^2)+0.0654036947*X34+999.8017570756,"")</f>
      </c>
      <c r="Z34" s="6">
        <f>IF(ISNUMBER(C34),IF(R34="Countercurrent",C34-D34,D34-C34),"")</f>
      </c>
      <c r="AA34" s="6">
        <f>IF(ISNUMBER(E34),F34-E34,"")</f>
      </c>
      <c r="AB34" s="7">
        <f>IF(ISNUMBER(N34),N34*W34/(1000*60),"")</f>
      </c>
      <c r="AC34" s="7">
        <f>IF(ISNUMBER(P34),P34*Y34/(1000*60),"")</f>
      </c>
      <c r="AD34" s="6">
        <f>IF(SUM($A$1:$A$1000)=0,IF(ROW($A34)=6,"Hidden",""),IF(ISNUMBER(AB34),AB34*T34*ABS(Z34)*1000,""))</f>
      </c>
      <c r="AE34" s="6">
        <f>IF(SUM($A$1:$A$1000)=0,IF(ROW($A34)=6,"Hidden",""),IF(ISNUMBER(AC34),AC34*U34*AA34*1000,""))</f>
      </c>
      <c r="AF34" s="6">
        <f>IF(SUM($A$1:$A$1000)=0,IF(ROW($A34)=6,"Hidden",""),IF(ISNUMBER(AD34),AD34-AE34,""))</f>
      </c>
      <c r="AG34" s="6">
        <f>IF(SUM($A$1:$A$1000)=0,IF(ROW($A34)=6,"Hidden",""),IF(ISNUMBER(AD34),IF(AD34=0,0,AE34*100/AD34),""))</f>
      </c>
      <c r="AH34" s="6">
        <f>IF(SUM($A$1:$A$1000)=0,IF(ROW($A34)=6,"Hidden",""),IF(ISNUMBER(C34),IF(R34="cocurrent",IF((D34=E34),0,(D34-C34)*100/(D34-E34)),IF((C34=E34),0,(C34-D34)*100/(C34-E34))),""))</f>
      </c>
      <c r="AI34" s="6">
        <f>IF(SUM($A$1:$A$1000)=0,IF(ROW($A34)=6,"Hidden",""),IF(ISNUMBER(C34),IF(R34="cocurrent",IF(C34=E34,0,(F34-E34)*100/(D34-E34)),IF(C34=E34,0,(F34-E34)*100/(C34-E34))),""))</f>
      </c>
      <c r="AJ34" s="6">
        <f>IF(SUM($A$1:$A$1000)=0,IF(ROW($A34)=6,"Hidden",""),IF(ISNUMBER(AH34),(AH34+AI34)/2,""))</f>
      </c>
      <c r="AK34" s="8">
        <f>IF(C34=F34,0,(D34-E34)/(C34-F34))</f>
      </c>
      <c r="AL34" s="8">
        <f>IF(ISNUMBER(F34),IF(OR(AK34&lt;=0,AK34=1),0,((D34-E34)-(C34-F34))/LN(AK34)),"")</f>
      </c>
      <c r="AM34" s="8">
        <f>IF(ISNUMBER(AL34),IF(AL34=0,0,(AB34*T34*Z34*1000)/(PI()*0.006*1.008*AL34)),"")</f>
      </c>
      <c r="AN34" s="12">
        <f>IF(ISNUMBER(A34),IF(ROW(A34)=2,1-(A34/13),""),"")</f>
      </c>
    </row>
    <row x14ac:dyDescent="0.25" r="35" customHeight="1" ht="12.75">
      <c r="A35" s="11">
        <v>1</v>
      </c>
      <c r="B35" s="5">
        <v>34</v>
      </c>
      <c r="C35" s="6">
        <v>55.849609375</v>
      </c>
      <c r="D35" s="6">
        <v>62.765869140625</v>
      </c>
      <c r="E35" s="6">
        <v>21.268310546875</v>
      </c>
      <c r="F35" s="6">
        <v>25.684326171875</v>
      </c>
      <c r="G35" s="6">
        <v>132.967529296875</v>
      </c>
      <c r="H35" s="6">
        <v>132.967529296875</v>
      </c>
      <c r="I35" s="6">
        <v>132.967529296875</v>
      </c>
      <c r="J35" s="6">
        <v>132.967529296875</v>
      </c>
      <c r="K35" s="6">
        <v>132.967529296875</v>
      </c>
      <c r="L35" s="6">
        <v>132.967529296875</v>
      </c>
      <c r="M35" s="7">
        <v>29</v>
      </c>
      <c r="N35" s="6">
        <v>2.1240234375</v>
      </c>
      <c r="O35" s="5">
        <v>60</v>
      </c>
      <c r="P35" s="8">
        <v>3.6865234375</v>
      </c>
      <c r="Q35" s="6">
        <v>0</v>
      </c>
      <c r="R35" s="10">
        <f>IF(ISNUMBER(Q35),IF(Q35=1,"Countercurrent","Cocurrent"),"")</f>
      </c>
      <c r="S35" s="21"/>
      <c r="T35" s="7">
        <f>IF(ISNUMBER(C35),1.15290498E-12*(V35^6)-3.5879038802E-10*(V35^5)+4.710833256816E-08*(V35^4)-3.38194190874219E-06*(V35^3)+0.000148978977392744*(V35^2)-0.00373903643230733*(V35)+4.21734712411944,"")</f>
      </c>
      <c r="U35" s="7">
        <f>IF(ISNUMBER(D35),1.15290498E-12*(X35^6)-3.5879038802E-10*(X35^5)+4.710833256816E-08*(X35^4)-3.38194190874219E-06*(X35^3)+0.000148978977392744*(X35^2)-0.00373903643230733*(X35)+4.21734712411944,"")</f>
      </c>
      <c r="V35" s="8">
        <f>IF(ISNUMBER(C35),AVERAGE(C35,D35),"")</f>
      </c>
      <c r="W35" s="6">
        <f>IF(ISNUMBER(F35),-0.0000002301*(V35^4)+0.0000569866*(V35^3)-0.0082923226*(V35^2)+0.0654036947*V35+999.8017570756,"")</f>
      </c>
      <c r="X35" s="8">
        <f>IF(ISNUMBER(E35),AVERAGE(E35,F35),"")</f>
      </c>
      <c r="Y35" s="6">
        <f>IF(ISNUMBER(F35),-0.0000002301*(X35^4)+0.0000569866*(X35^3)-0.0082923226*(X35^2)+0.0654036947*X35+999.8017570756,"")</f>
      </c>
      <c r="Z35" s="6">
        <f>IF(ISNUMBER(C35),IF(R35="Countercurrent",C35-D35,D35-C35),"")</f>
      </c>
      <c r="AA35" s="6">
        <f>IF(ISNUMBER(E35),F35-E35,"")</f>
      </c>
      <c r="AB35" s="7">
        <f>IF(ISNUMBER(N35),N35*W35/(1000*60),"")</f>
      </c>
      <c r="AC35" s="7">
        <f>IF(ISNUMBER(P35),P35*Y35/(1000*60),"")</f>
      </c>
      <c r="AD35" s="6">
        <f>IF(SUM($A$1:$A$1000)=0,IF(ROW($A35)=6,"Hidden",""),IF(ISNUMBER(AB35),AB35*T35*ABS(Z35)*1000,""))</f>
      </c>
      <c r="AE35" s="6">
        <f>IF(SUM($A$1:$A$1000)=0,IF(ROW($A35)=6,"Hidden",""),IF(ISNUMBER(AC35),AC35*U35*AA35*1000,""))</f>
      </c>
      <c r="AF35" s="6">
        <f>IF(SUM($A$1:$A$1000)=0,IF(ROW($A35)=6,"Hidden",""),IF(ISNUMBER(AD35),AD35-AE35,""))</f>
      </c>
      <c r="AG35" s="6">
        <f>IF(SUM($A$1:$A$1000)=0,IF(ROW($A35)=6,"Hidden",""),IF(ISNUMBER(AD35),IF(AD35=0,0,AE35*100/AD35),""))</f>
      </c>
      <c r="AH35" s="6">
        <f>IF(SUM($A$1:$A$1000)=0,IF(ROW($A35)=6,"Hidden",""),IF(ISNUMBER(C35),IF(R35="cocurrent",IF((D35=E35),0,(D35-C35)*100/(D35-E35)),IF((C35=E35),0,(C35-D35)*100/(C35-E35))),""))</f>
      </c>
      <c r="AI35" s="6">
        <f>IF(SUM($A$1:$A$1000)=0,IF(ROW($A35)=6,"Hidden",""),IF(ISNUMBER(C35),IF(R35="cocurrent",IF(C35=E35,0,(F35-E35)*100/(D35-E35)),IF(C35=E35,0,(F35-E35)*100/(C35-E35))),""))</f>
      </c>
      <c r="AJ35" s="6">
        <f>IF(SUM($A$1:$A$1000)=0,IF(ROW($A35)=6,"Hidden",""),IF(ISNUMBER(AH35),(AH35+AI35)/2,""))</f>
      </c>
      <c r="AK35" s="8">
        <f>IF(C35=F35,0,(D35-E35)/(C35-F35))</f>
      </c>
      <c r="AL35" s="8">
        <f>IF(ISNUMBER(F35),IF(OR(AK35&lt;=0,AK35=1),0,((D35-E35)-(C35-F35))/LN(AK35)),"")</f>
      </c>
      <c r="AM35" s="8">
        <f>IF(ISNUMBER(AL35),IF(AL35=0,0,(AB35*T35*Z35*1000)/(PI()*0.006*1.008*AL35)),"")</f>
      </c>
      <c r="AN35" s="12">
        <f>IF(ISNUMBER(A35),IF(ROW(A35)=2,1-(A35/13),""),"")</f>
      </c>
    </row>
    <row x14ac:dyDescent="0.25" r="36" customHeight="1" ht="12.75">
      <c r="A36" s="11">
        <v>1</v>
      </c>
      <c r="B36" s="5">
        <v>35</v>
      </c>
      <c r="C36" s="6">
        <v>55.752197265625</v>
      </c>
      <c r="D36" s="6">
        <v>62.635986328125</v>
      </c>
      <c r="E36" s="6">
        <v>21.30078125</v>
      </c>
      <c r="F36" s="6">
        <v>25.684326171875</v>
      </c>
      <c r="G36" s="6">
        <v>132.967529296875</v>
      </c>
      <c r="H36" s="6">
        <v>132.967529296875</v>
      </c>
      <c r="I36" s="6">
        <v>132.967529296875</v>
      </c>
      <c r="J36" s="6">
        <v>132.967529296875</v>
      </c>
      <c r="K36" s="6">
        <v>132.967529296875</v>
      </c>
      <c r="L36" s="6">
        <v>132.967529296875</v>
      </c>
      <c r="M36" s="7">
        <v>29</v>
      </c>
      <c r="N36" s="6">
        <v>2.0751953125</v>
      </c>
      <c r="O36" s="5">
        <v>60</v>
      </c>
      <c r="P36" s="8">
        <v>3.7109375</v>
      </c>
      <c r="Q36" s="6">
        <v>0</v>
      </c>
      <c r="R36" s="10">
        <f>IF(ISNUMBER(Q36),IF(Q36=1,"Countercurrent","Cocurrent"),"")</f>
      </c>
      <c r="S36" s="21"/>
      <c r="T36" s="7">
        <f>IF(ISNUMBER(C36),1.15290498E-12*(V36^6)-3.5879038802E-10*(V36^5)+4.710833256816E-08*(V36^4)-3.38194190874219E-06*(V36^3)+0.000148978977392744*(V36^2)-0.00373903643230733*(V36)+4.21734712411944,"")</f>
      </c>
      <c r="U36" s="7">
        <f>IF(ISNUMBER(D36),1.15290498E-12*(X36^6)-3.5879038802E-10*(X36^5)+4.710833256816E-08*(X36^4)-3.38194190874219E-06*(X36^3)+0.000148978977392744*(X36^2)-0.00373903643230733*(X36)+4.21734712411944,"")</f>
      </c>
      <c r="V36" s="8">
        <f>IF(ISNUMBER(C36),AVERAGE(C36,D36),"")</f>
      </c>
      <c r="W36" s="6">
        <f>IF(ISNUMBER(F36),-0.0000002301*(V36^4)+0.0000569866*(V36^3)-0.0082923226*(V36^2)+0.0654036947*V36+999.8017570756,"")</f>
      </c>
      <c r="X36" s="8">
        <f>IF(ISNUMBER(E36),AVERAGE(E36,F36),"")</f>
      </c>
      <c r="Y36" s="6">
        <f>IF(ISNUMBER(F36),-0.0000002301*(X36^4)+0.0000569866*(X36^3)-0.0082923226*(X36^2)+0.0654036947*X36+999.8017570756,"")</f>
      </c>
      <c r="Z36" s="6">
        <f>IF(ISNUMBER(C36),IF(R36="Countercurrent",C36-D36,D36-C36),"")</f>
      </c>
      <c r="AA36" s="6">
        <f>IF(ISNUMBER(E36),F36-E36,"")</f>
      </c>
      <c r="AB36" s="7">
        <f>IF(ISNUMBER(N36),N36*W36/(1000*60),"")</f>
      </c>
      <c r="AC36" s="7">
        <f>IF(ISNUMBER(P36),P36*Y36/(1000*60),"")</f>
      </c>
      <c r="AD36" s="6">
        <f>IF(SUM($A$1:$A$1000)=0,IF(ROW($A36)=6,"Hidden",""),IF(ISNUMBER(AB36),AB36*T36*ABS(Z36)*1000,""))</f>
      </c>
      <c r="AE36" s="6">
        <f>IF(SUM($A$1:$A$1000)=0,IF(ROW($A36)=6,"Hidden",""),IF(ISNUMBER(AC36),AC36*U36*AA36*1000,""))</f>
      </c>
      <c r="AF36" s="6">
        <f>IF(SUM($A$1:$A$1000)=0,IF(ROW($A36)=6,"Hidden",""),IF(ISNUMBER(AD36),AD36-AE36,""))</f>
      </c>
      <c r="AG36" s="6">
        <f>IF(SUM($A$1:$A$1000)=0,IF(ROW($A36)=6,"Hidden",""),IF(ISNUMBER(AD36),IF(AD36=0,0,AE36*100/AD36),""))</f>
      </c>
      <c r="AH36" s="6">
        <f>IF(SUM($A$1:$A$1000)=0,IF(ROW($A36)=6,"Hidden",""),IF(ISNUMBER(C36),IF(R36="cocurrent",IF((D36=E36),0,(D36-C36)*100/(D36-E36)),IF((C36=E36),0,(C36-D36)*100/(C36-E36))),""))</f>
      </c>
      <c r="AI36" s="6">
        <f>IF(SUM($A$1:$A$1000)=0,IF(ROW($A36)=6,"Hidden",""),IF(ISNUMBER(C36),IF(R36="cocurrent",IF(C36=E36,0,(F36-E36)*100/(D36-E36)),IF(C36=E36,0,(F36-E36)*100/(C36-E36))),""))</f>
      </c>
      <c r="AJ36" s="6">
        <f>IF(SUM($A$1:$A$1000)=0,IF(ROW($A36)=6,"Hidden",""),IF(ISNUMBER(AH36),(AH36+AI36)/2,""))</f>
      </c>
      <c r="AK36" s="8">
        <f>IF(C36=F36,0,(D36-E36)/(C36-F36))</f>
      </c>
      <c r="AL36" s="8">
        <f>IF(ISNUMBER(F36),IF(OR(AK36&lt;=0,AK36=1),0,((D36-E36)-(C36-F36))/LN(AK36)),"")</f>
      </c>
      <c r="AM36" s="8">
        <f>IF(ISNUMBER(AL36),IF(AL36=0,0,(AB36*T36*Z36*1000)/(PI()*0.006*1.008*AL36)),"")</f>
      </c>
      <c r="AN36" s="12">
        <f>IF(ISNUMBER(A36),IF(ROW(A36)=2,1-(A36/13),""),"")</f>
      </c>
    </row>
    <row x14ac:dyDescent="0.25" r="37" customHeight="1" ht="12.75">
      <c r="A37" s="11">
        <v>1</v>
      </c>
      <c r="B37" s="5">
        <v>36</v>
      </c>
      <c r="C37" s="6">
        <v>55.91455078125</v>
      </c>
      <c r="D37" s="6">
        <v>62.92822265625</v>
      </c>
      <c r="E37" s="6">
        <v>21.30078125</v>
      </c>
      <c r="F37" s="6">
        <v>25.716796875</v>
      </c>
      <c r="G37" s="6">
        <v>132.967529296875</v>
      </c>
      <c r="H37" s="6">
        <v>132.967529296875</v>
      </c>
      <c r="I37" s="6">
        <v>132.967529296875</v>
      </c>
      <c r="J37" s="6">
        <v>132.967529296875</v>
      </c>
      <c r="K37" s="6">
        <v>132.967529296875</v>
      </c>
      <c r="L37" s="6">
        <v>132.967529296875</v>
      </c>
      <c r="M37" s="7">
        <v>29</v>
      </c>
      <c r="N37" s="6">
        <v>2.0263671875</v>
      </c>
      <c r="O37" s="5">
        <v>60</v>
      </c>
      <c r="P37" s="8">
        <v>3.67431640625</v>
      </c>
      <c r="Q37" s="6">
        <v>0</v>
      </c>
      <c r="R37" s="10">
        <f>IF(ISNUMBER(Q37),IF(Q37=1,"Countercurrent","Cocurrent"),"")</f>
      </c>
      <c r="S37" s="21"/>
      <c r="T37" s="7">
        <f>IF(ISNUMBER(C37),1.15290498E-12*(V37^6)-3.5879038802E-10*(V37^5)+4.710833256816E-08*(V37^4)-3.38194190874219E-06*(V37^3)+0.000148978977392744*(V37^2)-0.00373903643230733*(V37)+4.21734712411944,"")</f>
      </c>
      <c r="U37" s="7">
        <f>IF(ISNUMBER(D37),1.15290498E-12*(X37^6)-3.5879038802E-10*(X37^5)+4.710833256816E-08*(X37^4)-3.38194190874219E-06*(X37^3)+0.000148978977392744*(X37^2)-0.00373903643230733*(X37)+4.21734712411944,"")</f>
      </c>
      <c r="V37" s="8">
        <f>IF(ISNUMBER(C37),AVERAGE(C37,D37),"")</f>
      </c>
      <c r="W37" s="6">
        <f>IF(ISNUMBER(F37),-0.0000002301*(V37^4)+0.0000569866*(V37^3)-0.0082923226*(V37^2)+0.0654036947*V37+999.8017570756,"")</f>
      </c>
      <c r="X37" s="8">
        <f>IF(ISNUMBER(E37),AVERAGE(E37,F37),"")</f>
      </c>
      <c r="Y37" s="6">
        <f>IF(ISNUMBER(F37),-0.0000002301*(X37^4)+0.0000569866*(X37^3)-0.0082923226*(X37^2)+0.0654036947*X37+999.8017570756,"")</f>
      </c>
      <c r="Z37" s="6">
        <f>IF(ISNUMBER(C37),IF(R37="Countercurrent",C37-D37,D37-C37),"")</f>
      </c>
      <c r="AA37" s="6">
        <f>IF(ISNUMBER(E37),F37-E37,"")</f>
      </c>
      <c r="AB37" s="7">
        <f>IF(ISNUMBER(N37),N37*W37/(1000*60),"")</f>
      </c>
      <c r="AC37" s="7">
        <f>IF(ISNUMBER(P37),P37*Y37/(1000*60),"")</f>
      </c>
      <c r="AD37" s="6">
        <f>IF(SUM($A$1:$A$1000)=0,IF(ROW($A37)=6,"Hidden",""),IF(ISNUMBER(AB37),AB37*T37*ABS(Z37)*1000,""))</f>
      </c>
      <c r="AE37" s="6">
        <f>IF(SUM($A$1:$A$1000)=0,IF(ROW($A37)=6,"Hidden",""),IF(ISNUMBER(AC37),AC37*U37*AA37*1000,""))</f>
      </c>
      <c r="AF37" s="6">
        <f>IF(SUM($A$1:$A$1000)=0,IF(ROW($A37)=6,"Hidden",""),IF(ISNUMBER(AD37),AD37-AE37,""))</f>
      </c>
      <c r="AG37" s="6">
        <f>IF(SUM($A$1:$A$1000)=0,IF(ROW($A37)=6,"Hidden",""),IF(ISNUMBER(AD37),IF(AD37=0,0,AE37*100/AD37),""))</f>
      </c>
      <c r="AH37" s="6">
        <f>IF(SUM($A$1:$A$1000)=0,IF(ROW($A37)=6,"Hidden",""),IF(ISNUMBER(C37),IF(R37="cocurrent",IF((D37=E37),0,(D37-C37)*100/(D37-E37)),IF((C37=E37),0,(C37-D37)*100/(C37-E37))),""))</f>
      </c>
      <c r="AI37" s="6">
        <f>IF(SUM($A$1:$A$1000)=0,IF(ROW($A37)=6,"Hidden",""),IF(ISNUMBER(C37),IF(R37="cocurrent",IF(C37=E37,0,(F37-E37)*100/(D37-E37)),IF(C37=E37,0,(F37-E37)*100/(C37-E37))),""))</f>
      </c>
      <c r="AJ37" s="6">
        <f>IF(SUM($A$1:$A$1000)=0,IF(ROW($A37)=6,"Hidden",""),IF(ISNUMBER(AH37),(AH37+AI37)/2,""))</f>
      </c>
      <c r="AK37" s="8">
        <f>IF(C37=F37,0,(D37-E37)/(C37-F37))</f>
      </c>
      <c r="AL37" s="8">
        <f>IF(ISNUMBER(F37),IF(OR(AK37&lt;=0,AK37=1),0,((D37-E37)-(C37-F37))/LN(AK37)),"")</f>
      </c>
      <c r="AM37" s="8">
        <f>IF(ISNUMBER(AL37),IF(AL37=0,0,(AB37*T37*Z37*1000)/(PI()*0.006*1.008*AL37)),"")</f>
      </c>
      <c r="AN37" s="12">
        <f>IF(ISNUMBER(A37),IF(ROW(A37)=2,1-(A37/13),""),"")</f>
      </c>
    </row>
    <row x14ac:dyDescent="0.25" r="38" customHeight="1" ht="12.75">
      <c r="A38" s="11">
        <v>1</v>
      </c>
      <c r="B38" s="5">
        <v>37</v>
      </c>
      <c r="C38" s="6">
        <v>56.076904296875</v>
      </c>
      <c r="D38" s="6">
        <v>63.025634765625</v>
      </c>
      <c r="E38" s="6">
        <v>21.30078125</v>
      </c>
      <c r="F38" s="6">
        <v>25.749267578125</v>
      </c>
      <c r="G38" s="6">
        <v>132.967529296875</v>
      </c>
      <c r="H38" s="6">
        <v>132.967529296875</v>
      </c>
      <c r="I38" s="6">
        <v>132.967529296875</v>
      </c>
      <c r="J38" s="6">
        <v>132.967529296875</v>
      </c>
      <c r="K38" s="6">
        <v>132.967529296875</v>
      </c>
      <c r="L38" s="6">
        <v>132.967529296875</v>
      </c>
      <c r="M38" s="7">
        <v>30</v>
      </c>
      <c r="N38" s="6">
        <v>1.94091796875</v>
      </c>
      <c r="O38" s="5">
        <v>60</v>
      </c>
      <c r="P38" s="8">
        <v>3.74755859375</v>
      </c>
      <c r="Q38" s="6">
        <v>0</v>
      </c>
      <c r="R38" s="10">
        <f>IF(ISNUMBER(Q38),IF(Q38=1,"Countercurrent","Cocurrent"),"")</f>
      </c>
      <c r="S38" s="21"/>
      <c r="T38" s="7">
        <f>IF(ISNUMBER(C38),1.15290498E-12*(V38^6)-3.5879038802E-10*(V38^5)+4.710833256816E-08*(V38^4)-3.38194190874219E-06*(V38^3)+0.000148978977392744*(V38^2)-0.00373903643230733*(V38)+4.21734712411944,"")</f>
      </c>
      <c r="U38" s="7">
        <f>IF(ISNUMBER(D38),1.15290498E-12*(X38^6)-3.5879038802E-10*(X38^5)+4.710833256816E-08*(X38^4)-3.38194190874219E-06*(X38^3)+0.000148978977392744*(X38^2)-0.00373903643230733*(X38)+4.21734712411944,"")</f>
      </c>
      <c r="V38" s="8">
        <f>IF(ISNUMBER(C38),AVERAGE(C38,D38),"")</f>
      </c>
      <c r="W38" s="6">
        <f>IF(ISNUMBER(F38),-0.0000002301*(V38^4)+0.0000569866*(V38^3)-0.0082923226*(V38^2)+0.0654036947*V38+999.8017570756,"")</f>
      </c>
      <c r="X38" s="8">
        <f>IF(ISNUMBER(E38),AVERAGE(E38,F38),"")</f>
      </c>
      <c r="Y38" s="6">
        <f>IF(ISNUMBER(F38),-0.0000002301*(X38^4)+0.0000569866*(X38^3)-0.0082923226*(X38^2)+0.0654036947*X38+999.8017570756,"")</f>
      </c>
      <c r="Z38" s="6">
        <f>IF(ISNUMBER(C38),IF(R38="Countercurrent",C38-D38,D38-C38),"")</f>
      </c>
      <c r="AA38" s="6">
        <f>IF(ISNUMBER(E38),F38-E38,"")</f>
      </c>
      <c r="AB38" s="7">
        <f>IF(ISNUMBER(N38),N38*W38/(1000*60),"")</f>
      </c>
      <c r="AC38" s="7">
        <f>IF(ISNUMBER(P38),P38*Y38/(1000*60),"")</f>
      </c>
      <c r="AD38" s="6">
        <f>IF(SUM($A$1:$A$1000)=0,IF(ROW($A38)=6,"Hidden",""),IF(ISNUMBER(AB38),AB38*T38*ABS(Z38)*1000,""))</f>
      </c>
      <c r="AE38" s="6">
        <f>IF(SUM($A$1:$A$1000)=0,IF(ROW($A38)=6,"Hidden",""),IF(ISNUMBER(AC38),AC38*U38*AA38*1000,""))</f>
      </c>
      <c r="AF38" s="6">
        <f>IF(SUM($A$1:$A$1000)=0,IF(ROW($A38)=6,"Hidden",""),IF(ISNUMBER(AD38),AD38-AE38,""))</f>
      </c>
      <c r="AG38" s="6">
        <f>IF(SUM($A$1:$A$1000)=0,IF(ROW($A38)=6,"Hidden",""),IF(ISNUMBER(AD38),IF(AD38=0,0,AE38*100/AD38),""))</f>
      </c>
      <c r="AH38" s="6">
        <f>IF(SUM($A$1:$A$1000)=0,IF(ROW($A38)=6,"Hidden",""),IF(ISNUMBER(C38),IF(R38="cocurrent",IF((D38=E38),0,(D38-C38)*100/(D38-E38)),IF((C38=E38),0,(C38-D38)*100/(C38-E38))),""))</f>
      </c>
      <c r="AI38" s="6">
        <f>IF(SUM($A$1:$A$1000)=0,IF(ROW($A38)=6,"Hidden",""),IF(ISNUMBER(C38),IF(R38="cocurrent",IF(C38=E38,0,(F38-E38)*100/(D38-E38)),IF(C38=E38,0,(F38-E38)*100/(C38-E38))),""))</f>
      </c>
      <c r="AJ38" s="6">
        <f>IF(SUM($A$1:$A$1000)=0,IF(ROW($A38)=6,"Hidden",""),IF(ISNUMBER(AH38),(AH38+AI38)/2,""))</f>
      </c>
      <c r="AK38" s="8">
        <f>IF(C38=F38,0,(D38-E38)/(C38-F38))</f>
      </c>
      <c r="AL38" s="8">
        <f>IF(ISNUMBER(F38),IF(OR(AK38&lt;=0,AK38=1),0,((D38-E38)-(C38-F38))/LN(AK38)),"")</f>
      </c>
      <c r="AM38" s="8">
        <f>IF(ISNUMBER(AL38),IF(AL38=0,0,(AB38*T38*Z38*1000)/(PI()*0.006*1.008*AL38)),"")</f>
      </c>
      <c r="AN38" s="12">
        <f>IF(ISNUMBER(A38),IF(ROW(A38)=2,1-(A38/13),""),"")</f>
      </c>
    </row>
    <row x14ac:dyDescent="0.25" r="39" customHeight="1" ht="12.75">
      <c r="A39" s="11">
        <v>1</v>
      </c>
      <c r="B39" s="5">
        <v>38</v>
      </c>
      <c r="C39" s="6">
        <v>55.817138671875</v>
      </c>
      <c r="D39" s="6">
        <v>62.53857421875</v>
      </c>
      <c r="E39" s="6">
        <v>21.30078125</v>
      </c>
      <c r="F39" s="6">
        <v>25.716796875</v>
      </c>
      <c r="G39" s="6">
        <v>132.967529296875</v>
      </c>
      <c r="H39" s="6">
        <v>132.967529296875</v>
      </c>
      <c r="I39" s="6">
        <v>132.967529296875</v>
      </c>
      <c r="J39" s="6">
        <v>132.967529296875</v>
      </c>
      <c r="K39" s="6">
        <v>132.967529296875</v>
      </c>
      <c r="L39" s="6">
        <v>132.967529296875</v>
      </c>
      <c r="M39" s="7">
        <v>29</v>
      </c>
      <c r="N39" s="6">
        <v>2.06298828125</v>
      </c>
      <c r="O39" s="5">
        <v>60</v>
      </c>
      <c r="P39" s="8">
        <v>3.857421875</v>
      </c>
      <c r="Q39" s="6">
        <v>0</v>
      </c>
      <c r="R39" s="10">
        <f>IF(ISNUMBER(Q39),IF(Q39=1,"Countercurrent","Cocurrent"),"")</f>
      </c>
      <c r="S39" s="21"/>
      <c r="T39" s="7">
        <f>IF(ISNUMBER(C39),1.15290498E-12*(V39^6)-3.5879038802E-10*(V39^5)+4.710833256816E-08*(V39^4)-3.38194190874219E-06*(V39^3)+0.000148978977392744*(V39^2)-0.00373903643230733*(V39)+4.21734712411944,"")</f>
      </c>
      <c r="U39" s="7">
        <f>IF(ISNUMBER(D39),1.15290498E-12*(X39^6)-3.5879038802E-10*(X39^5)+4.710833256816E-08*(X39^4)-3.38194190874219E-06*(X39^3)+0.000148978977392744*(X39^2)-0.00373903643230733*(X39)+4.21734712411944,"")</f>
      </c>
      <c r="V39" s="8">
        <f>IF(ISNUMBER(C39),AVERAGE(C39,D39),"")</f>
      </c>
      <c r="W39" s="6">
        <f>IF(ISNUMBER(F39),-0.0000002301*(V39^4)+0.0000569866*(V39^3)-0.0082923226*(V39^2)+0.0654036947*V39+999.8017570756,"")</f>
      </c>
      <c r="X39" s="8">
        <f>IF(ISNUMBER(E39),AVERAGE(E39,F39),"")</f>
      </c>
      <c r="Y39" s="6">
        <f>IF(ISNUMBER(F39),-0.0000002301*(X39^4)+0.0000569866*(X39^3)-0.0082923226*(X39^2)+0.0654036947*X39+999.8017570756,"")</f>
      </c>
      <c r="Z39" s="6">
        <f>IF(ISNUMBER(C39),IF(R39="Countercurrent",C39-D39,D39-C39),"")</f>
      </c>
      <c r="AA39" s="6">
        <f>IF(ISNUMBER(E39),F39-E39,"")</f>
      </c>
      <c r="AB39" s="7">
        <f>IF(ISNUMBER(N39),N39*W39/(1000*60),"")</f>
      </c>
      <c r="AC39" s="7">
        <f>IF(ISNUMBER(P39),P39*Y39/(1000*60),"")</f>
      </c>
      <c r="AD39" s="6">
        <f>IF(SUM($A$1:$A$1000)=0,IF(ROW($A39)=6,"Hidden",""),IF(ISNUMBER(AB39),AB39*T39*ABS(Z39)*1000,""))</f>
      </c>
      <c r="AE39" s="6">
        <f>IF(SUM($A$1:$A$1000)=0,IF(ROW($A39)=6,"Hidden",""),IF(ISNUMBER(AC39),AC39*U39*AA39*1000,""))</f>
      </c>
      <c r="AF39" s="6">
        <f>IF(SUM($A$1:$A$1000)=0,IF(ROW($A39)=6,"Hidden",""),IF(ISNUMBER(AD39),AD39-AE39,""))</f>
      </c>
      <c r="AG39" s="6">
        <f>IF(SUM($A$1:$A$1000)=0,IF(ROW($A39)=6,"Hidden",""),IF(ISNUMBER(AD39),IF(AD39=0,0,AE39*100/AD39),""))</f>
      </c>
      <c r="AH39" s="6">
        <f>IF(SUM($A$1:$A$1000)=0,IF(ROW($A39)=6,"Hidden",""),IF(ISNUMBER(C39),IF(R39="cocurrent",IF((D39=E39),0,(D39-C39)*100/(D39-E39)),IF((C39=E39),0,(C39-D39)*100/(C39-E39))),""))</f>
      </c>
      <c r="AI39" s="6">
        <f>IF(SUM($A$1:$A$1000)=0,IF(ROW($A39)=6,"Hidden",""),IF(ISNUMBER(C39),IF(R39="cocurrent",IF(C39=E39,0,(F39-E39)*100/(D39-E39)),IF(C39=E39,0,(F39-E39)*100/(C39-E39))),""))</f>
      </c>
      <c r="AJ39" s="6">
        <f>IF(SUM($A$1:$A$1000)=0,IF(ROW($A39)=6,"Hidden",""),IF(ISNUMBER(AH39),(AH39+AI39)/2,""))</f>
      </c>
      <c r="AK39" s="8">
        <f>IF(C39=F39,0,(D39-E39)/(C39-F39))</f>
      </c>
      <c r="AL39" s="8">
        <f>IF(ISNUMBER(F39),IF(OR(AK39&lt;=0,AK39=1),0,((D39-E39)-(C39-F39))/LN(AK39)),"")</f>
      </c>
      <c r="AM39" s="8">
        <f>IF(ISNUMBER(AL39),IF(AL39=0,0,(AB39*T39*Z39*1000)/(PI()*0.006*1.008*AL39)),"")</f>
      </c>
      <c r="AN39" s="12">
        <f>IF(ISNUMBER(A39),IF(ROW(A39)=2,1-(A39/13),""),"")</f>
      </c>
    </row>
    <row x14ac:dyDescent="0.25" r="40" customHeight="1" ht="12.75">
      <c r="A40" s="11">
        <v>1</v>
      </c>
      <c r="B40" s="5">
        <v>39</v>
      </c>
      <c r="C40" s="6">
        <v>55.78466796875</v>
      </c>
      <c r="D40" s="6">
        <v>62.700927734375</v>
      </c>
      <c r="E40" s="6">
        <v>21.30078125</v>
      </c>
      <c r="F40" s="6">
        <v>25.749267578125</v>
      </c>
      <c r="G40" s="6">
        <v>132.967529296875</v>
      </c>
      <c r="H40" s="6">
        <v>132.967529296875</v>
      </c>
      <c r="I40" s="6">
        <v>132.967529296875</v>
      </c>
      <c r="J40" s="6">
        <v>132.967529296875</v>
      </c>
      <c r="K40" s="6">
        <v>132.967529296875</v>
      </c>
      <c r="L40" s="6">
        <v>132.967529296875</v>
      </c>
      <c r="M40" s="7">
        <v>30</v>
      </c>
      <c r="N40" s="6">
        <v>1.904296875</v>
      </c>
      <c r="O40" s="5">
        <v>60</v>
      </c>
      <c r="P40" s="8">
        <v>3.67431640625</v>
      </c>
      <c r="Q40" s="6">
        <v>0</v>
      </c>
      <c r="R40" s="10">
        <f>IF(ISNUMBER(Q40),IF(Q40=1,"Countercurrent","Cocurrent"),"")</f>
      </c>
      <c r="S40" s="21"/>
      <c r="T40" s="7">
        <f>IF(ISNUMBER(C40),1.15290498E-12*(V40^6)-3.5879038802E-10*(V40^5)+4.710833256816E-08*(V40^4)-3.38194190874219E-06*(V40^3)+0.000148978977392744*(V40^2)-0.00373903643230733*(V40)+4.21734712411944,"")</f>
      </c>
      <c r="U40" s="7">
        <f>IF(ISNUMBER(D40),1.15290498E-12*(X40^6)-3.5879038802E-10*(X40^5)+4.710833256816E-08*(X40^4)-3.38194190874219E-06*(X40^3)+0.000148978977392744*(X40^2)-0.00373903643230733*(X40)+4.21734712411944,"")</f>
      </c>
      <c r="V40" s="8">
        <f>IF(ISNUMBER(C40),AVERAGE(C40,D40),"")</f>
      </c>
      <c r="W40" s="6">
        <f>IF(ISNUMBER(F40),-0.0000002301*(V40^4)+0.0000569866*(V40^3)-0.0082923226*(V40^2)+0.0654036947*V40+999.8017570756,"")</f>
      </c>
      <c r="X40" s="8">
        <f>IF(ISNUMBER(E40),AVERAGE(E40,F40),"")</f>
      </c>
      <c r="Y40" s="6">
        <f>IF(ISNUMBER(F40),-0.0000002301*(X40^4)+0.0000569866*(X40^3)-0.0082923226*(X40^2)+0.0654036947*X40+999.8017570756,"")</f>
      </c>
      <c r="Z40" s="6">
        <f>IF(ISNUMBER(C40),IF(R40="Countercurrent",C40-D40,D40-C40),"")</f>
      </c>
      <c r="AA40" s="6">
        <f>IF(ISNUMBER(E40),F40-E40,"")</f>
      </c>
      <c r="AB40" s="7">
        <f>IF(ISNUMBER(N40),N40*W40/(1000*60),"")</f>
      </c>
      <c r="AC40" s="7">
        <f>IF(ISNUMBER(P40),P40*Y40/(1000*60),"")</f>
      </c>
      <c r="AD40" s="6">
        <f>IF(SUM($A$1:$A$1000)=0,IF(ROW($A40)=6,"Hidden",""),IF(ISNUMBER(AB40),AB40*T40*ABS(Z40)*1000,""))</f>
      </c>
      <c r="AE40" s="6">
        <f>IF(SUM($A$1:$A$1000)=0,IF(ROW($A40)=6,"Hidden",""),IF(ISNUMBER(AC40),AC40*U40*AA40*1000,""))</f>
      </c>
      <c r="AF40" s="6">
        <f>IF(SUM($A$1:$A$1000)=0,IF(ROW($A40)=6,"Hidden",""),IF(ISNUMBER(AD40),AD40-AE40,""))</f>
      </c>
      <c r="AG40" s="6">
        <f>IF(SUM($A$1:$A$1000)=0,IF(ROW($A40)=6,"Hidden",""),IF(ISNUMBER(AD40),IF(AD40=0,0,AE40*100/AD40),""))</f>
      </c>
      <c r="AH40" s="6">
        <f>IF(SUM($A$1:$A$1000)=0,IF(ROW($A40)=6,"Hidden",""),IF(ISNUMBER(C40),IF(R40="cocurrent",IF((D40=E40),0,(D40-C40)*100/(D40-E40)),IF((C40=E40),0,(C40-D40)*100/(C40-E40))),""))</f>
      </c>
      <c r="AI40" s="6">
        <f>IF(SUM($A$1:$A$1000)=0,IF(ROW($A40)=6,"Hidden",""),IF(ISNUMBER(C40),IF(R40="cocurrent",IF(C40=E40,0,(F40-E40)*100/(D40-E40)),IF(C40=E40,0,(F40-E40)*100/(C40-E40))),""))</f>
      </c>
      <c r="AJ40" s="6">
        <f>IF(SUM($A$1:$A$1000)=0,IF(ROW($A40)=6,"Hidden",""),IF(ISNUMBER(AH40),(AH40+AI40)/2,""))</f>
      </c>
      <c r="AK40" s="8">
        <f>IF(C40=F40,0,(D40-E40)/(C40-F40))</f>
      </c>
      <c r="AL40" s="8">
        <f>IF(ISNUMBER(F40),IF(OR(AK40&lt;=0,AK40=1),0,((D40-E40)-(C40-F40))/LN(AK40)),"")</f>
      </c>
      <c r="AM40" s="8">
        <f>IF(ISNUMBER(AL40),IF(AL40=0,0,(AB40*T40*Z40*1000)/(PI()*0.006*1.008*AL40)),"")</f>
      </c>
      <c r="AN40" s="12">
        <f>IF(ISNUMBER(A40),IF(ROW(A40)=2,1-(A40/13),""),"")</f>
      </c>
    </row>
    <row x14ac:dyDescent="0.25" r="41" customHeight="1" ht="12.75">
      <c r="A41" s="11">
        <v>1</v>
      </c>
      <c r="B41" s="5">
        <v>40</v>
      </c>
      <c r="C41" s="6">
        <v>56.109375</v>
      </c>
      <c r="D41" s="6">
        <v>63.123046875</v>
      </c>
      <c r="E41" s="6">
        <v>21.268310546875</v>
      </c>
      <c r="F41" s="6">
        <v>25.749267578125</v>
      </c>
      <c r="G41" s="6">
        <v>132.967529296875</v>
      </c>
      <c r="H41" s="6">
        <v>132.967529296875</v>
      </c>
      <c r="I41" s="6">
        <v>132.967529296875</v>
      </c>
      <c r="J41" s="6">
        <v>132.967529296875</v>
      </c>
      <c r="K41" s="6">
        <v>132.967529296875</v>
      </c>
      <c r="L41" s="6">
        <v>132.967529296875</v>
      </c>
      <c r="M41" s="7">
        <v>30</v>
      </c>
      <c r="N41" s="6">
        <v>1.9775390625</v>
      </c>
      <c r="O41" s="5">
        <v>60</v>
      </c>
      <c r="P41" s="8">
        <v>3.7109375</v>
      </c>
      <c r="Q41" s="6">
        <v>0</v>
      </c>
      <c r="R41" s="10">
        <f>IF(ISNUMBER(Q41),IF(Q41=1,"Countercurrent","Cocurrent"),"")</f>
      </c>
      <c r="S41" s="21"/>
      <c r="T41" s="7">
        <f>IF(ISNUMBER(C41),1.15290498E-12*(V41^6)-3.5879038802E-10*(V41^5)+4.710833256816E-08*(V41^4)-3.38194190874219E-06*(V41^3)+0.000148978977392744*(V41^2)-0.00373903643230733*(V41)+4.21734712411944,"")</f>
      </c>
      <c r="U41" s="7">
        <f>IF(ISNUMBER(D41),1.15290498E-12*(X41^6)-3.5879038802E-10*(X41^5)+4.710833256816E-08*(X41^4)-3.38194190874219E-06*(X41^3)+0.000148978977392744*(X41^2)-0.00373903643230733*(X41)+4.21734712411944,"")</f>
      </c>
      <c r="V41" s="8">
        <f>IF(ISNUMBER(C41),AVERAGE(C41,D41),"")</f>
      </c>
      <c r="W41" s="6">
        <f>IF(ISNUMBER(F41),-0.0000002301*(V41^4)+0.0000569866*(V41^3)-0.0082923226*(V41^2)+0.0654036947*V41+999.8017570756,"")</f>
      </c>
      <c r="X41" s="8">
        <f>IF(ISNUMBER(E41),AVERAGE(E41,F41),"")</f>
      </c>
      <c r="Y41" s="6">
        <f>IF(ISNUMBER(F41),-0.0000002301*(X41^4)+0.0000569866*(X41^3)-0.0082923226*(X41^2)+0.0654036947*X41+999.8017570756,"")</f>
      </c>
      <c r="Z41" s="6">
        <f>IF(ISNUMBER(C41),IF(R41="Countercurrent",C41-D41,D41-C41),"")</f>
      </c>
      <c r="AA41" s="6">
        <f>IF(ISNUMBER(E41),F41-E41,"")</f>
      </c>
      <c r="AB41" s="7">
        <f>IF(ISNUMBER(N41),N41*W41/(1000*60),"")</f>
      </c>
      <c r="AC41" s="7">
        <f>IF(ISNUMBER(P41),P41*Y41/(1000*60),"")</f>
      </c>
      <c r="AD41" s="6">
        <f>IF(SUM($A$1:$A$1000)=0,IF(ROW($A41)=6,"Hidden",""),IF(ISNUMBER(AB41),AB41*T41*ABS(Z41)*1000,""))</f>
      </c>
      <c r="AE41" s="6">
        <f>IF(SUM($A$1:$A$1000)=0,IF(ROW($A41)=6,"Hidden",""),IF(ISNUMBER(AC41),AC41*U41*AA41*1000,""))</f>
      </c>
      <c r="AF41" s="6">
        <f>IF(SUM($A$1:$A$1000)=0,IF(ROW($A41)=6,"Hidden",""),IF(ISNUMBER(AD41),AD41-AE41,""))</f>
      </c>
      <c r="AG41" s="6">
        <f>IF(SUM($A$1:$A$1000)=0,IF(ROW($A41)=6,"Hidden",""),IF(ISNUMBER(AD41),IF(AD41=0,0,AE41*100/AD41),""))</f>
      </c>
      <c r="AH41" s="6">
        <f>IF(SUM($A$1:$A$1000)=0,IF(ROW($A41)=6,"Hidden",""),IF(ISNUMBER(C41),IF(R41="cocurrent",IF((D41=E41),0,(D41-C41)*100/(D41-E41)),IF((C41=E41),0,(C41-D41)*100/(C41-E41))),""))</f>
      </c>
      <c r="AI41" s="6">
        <f>IF(SUM($A$1:$A$1000)=0,IF(ROW($A41)=6,"Hidden",""),IF(ISNUMBER(C41),IF(R41="cocurrent",IF(C41=E41,0,(F41-E41)*100/(D41-E41)),IF(C41=E41,0,(F41-E41)*100/(C41-E41))),""))</f>
      </c>
      <c r="AJ41" s="6">
        <f>IF(SUM($A$1:$A$1000)=0,IF(ROW($A41)=6,"Hidden",""),IF(ISNUMBER(AH41),(AH41+AI41)/2,""))</f>
      </c>
      <c r="AK41" s="8">
        <f>IF(C41=F41,0,(D41-E41)/(C41-F41))</f>
      </c>
      <c r="AL41" s="8">
        <f>IF(ISNUMBER(F41),IF(OR(AK41&lt;=0,AK41=1),0,((D41-E41)-(C41-F41))/LN(AK41)),"")</f>
      </c>
      <c r="AM41" s="8">
        <f>IF(ISNUMBER(AL41),IF(AL41=0,0,(AB41*T41*Z41*1000)/(PI()*0.006*1.008*AL41)),"")</f>
      </c>
      <c r="AN41" s="12">
        <f>IF(ISNUMBER(A41),IF(ROW(A41)=2,1-(A41/13),""),"")</f>
      </c>
    </row>
    <row x14ac:dyDescent="0.25" r="42" customHeight="1" ht="12.75">
      <c r="A42" s="11">
        <v>1</v>
      </c>
      <c r="B42" s="5">
        <v>41</v>
      </c>
      <c r="C42" s="6">
        <v>55.91455078125</v>
      </c>
      <c r="D42" s="6">
        <v>62.765869140625</v>
      </c>
      <c r="E42" s="6">
        <v>21.268310546875</v>
      </c>
      <c r="F42" s="6">
        <v>25.749267578125</v>
      </c>
      <c r="G42" s="6">
        <v>132.967529296875</v>
      </c>
      <c r="H42" s="6">
        <v>132.967529296875</v>
      </c>
      <c r="I42" s="6">
        <v>132.967529296875</v>
      </c>
      <c r="J42" s="6">
        <v>132.967529296875</v>
      </c>
      <c r="K42" s="6">
        <v>132.967529296875</v>
      </c>
      <c r="L42" s="6">
        <v>132.967529296875</v>
      </c>
      <c r="M42" s="7">
        <v>29</v>
      </c>
      <c r="N42" s="6">
        <v>2.099609375</v>
      </c>
      <c r="O42" s="5">
        <v>60</v>
      </c>
      <c r="P42" s="8">
        <v>3.74755859375</v>
      </c>
      <c r="Q42" s="6">
        <v>0</v>
      </c>
      <c r="R42" s="10">
        <f>IF(ISNUMBER(Q42),IF(Q42=1,"Countercurrent","Cocurrent"),"")</f>
      </c>
      <c r="S42" s="21"/>
      <c r="T42" s="7">
        <f>IF(ISNUMBER(C42),1.15290498E-12*(V42^6)-3.5879038802E-10*(V42^5)+4.710833256816E-08*(V42^4)-3.38194190874219E-06*(V42^3)+0.000148978977392744*(V42^2)-0.00373903643230733*(V42)+4.21734712411944,"")</f>
      </c>
      <c r="U42" s="7">
        <f>IF(ISNUMBER(D42),1.15290498E-12*(X42^6)-3.5879038802E-10*(X42^5)+4.710833256816E-08*(X42^4)-3.38194190874219E-06*(X42^3)+0.000148978977392744*(X42^2)-0.00373903643230733*(X42)+4.21734712411944,"")</f>
      </c>
      <c r="V42" s="8">
        <f>IF(ISNUMBER(C42),AVERAGE(C42,D42),"")</f>
      </c>
      <c r="W42" s="6">
        <f>IF(ISNUMBER(F42),-0.0000002301*(V42^4)+0.0000569866*(V42^3)-0.0082923226*(V42^2)+0.0654036947*V42+999.8017570756,"")</f>
      </c>
      <c r="X42" s="8">
        <f>IF(ISNUMBER(E42),AVERAGE(E42,F42),"")</f>
      </c>
      <c r="Y42" s="6">
        <f>IF(ISNUMBER(F42),-0.0000002301*(X42^4)+0.0000569866*(X42^3)-0.0082923226*(X42^2)+0.0654036947*X42+999.8017570756,"")</f>
      </c>
      <c r="Z42" s="6">
        <f>IF(ISNUMBER(C42),IF(R42="Countercurrent",C42-D42,D42-C42),"")</f>
      </c>
      <c r="AA42" s="6">
        <f>IF(ISNUMBER(E42),F42-E42,"")</f>
      </c>
      <c r="AB42" s="7">
        <f>IF(ISNUMBER(N42),N42*W42/(1000*60),"")</f>
      </c>
      <c r="AC42" s="7">
        <f>IF(ISNUMBER(P42),P42*Y42/(1000*60),"")</f>
      </c>
      <c r="AD42" s="6">
        <f>IF(SUM($A$1:$A$1000)=0,IF(ROW($A42)=6,"Hidden",""),IF(ISNUMBER(AB42),AB42*T42*ABS(Z42)*1000,""))</f>
      </c>
      <c r="AE42" s="6">
        <f>IF(SUM($A$1:$A$1000)=0,IF(ROW($A42)=6,"Hidden",""),IF(ISNUMBER(AC42),AC42*U42*AA42*1000,""))</f>
      </c>
      <c r="AF42" s="6">
        <f>IF(SUM($A$1:$A$1000)=0,IF(ROW($A42)=6,"Hidden",""),IF(ISNUMBER(AD42),AD42-AE42,""))</f>
      </c>
      <c r="AG42" s="6">
        <f>IF(SUM($A$1:$A$1000)=0,IF(ROW($A42)=6,"Hidden",""),IF(ISNUMBER(AD42),IF(AD42=0,0,AE42*100/AD42),""))</f>
      </c>
      <c r="AH42" s="6">
        <f>IF(SUM($A$1:$A$1000)=0,IF(ROW($A42)=6,"Hidden",""),IF(ISNUMBER(C42),IF(R42="cocurrent",IF((D42=E42),0,(D42-C42)*100/(D42-E42)),IF((C42=E42),0,(C42-D42)*100/(C42-E42))),""))</f>
      </c>
      <c r="AI42" s="6">
        <f>IF(SUM($A$1:$A$1000)=0,IF(ROW($A42)=6,"Hidden",""),IF(ISNUMBER(C42),IF(R42="cocurrent",IF(C42=E42,0,(F42-E42)*100/(D42-E42)),IF(C42=E42,0,(F42-E42)*100/(C42-E42))),""))</f>
      </c>
      <c r="AJ42" s="6">
        <f>IF(SUM($A$1:$A$1000)=0,IF(ROW($A42)=6,"Hidden",""),IF(ISNUMBER(AH42),(AH42+AI42)/2,""))</f>
      </c>
      <c r="AK42" s="8">
        <f>IF(C42=F42,0,(D42-E42)/(C42-F42))</f>
      </c>
      <c r="AL42" s="8">
        <f>IF(ISNUMBER(F42),IF(OR(AK42&lt;=0,AK42=1),0,((D42-E42)-(C42-F42))/LN(AK42)),"")</f>
      </c>
      <c r="AM42" s="8">
        <f>IF(ISNUMBER(AL42),IF(AL42=0,0,(AB42*T42*Z42*1000)/(PI()*0.006*1.008*AL42)),"")</f>
      </c>
      <c r="AN42" s="12">
        <f>IF(ISNUMBER(A42),IF(ROW(A42)=2,1-(A42/13),""),"")</f>
      </c>
    </row>
    <row x14ac:dyDescent="0.25" r="43" customHeight="1" ht="12.75">
      <c r="A43" s="11">
        <v>1</v>
      </c>
      <c r="B43" s="5">
        <v>42</v>
      </c>
      <c r="C43" s="6">
        <v>55.817138671875</v>
      </c>
      <c r="D43" s="6">
        <v>62.635986328125</v>
      </c>
      <c r="E43" s="6">
        <v>21.268310546875</v>
      </c>
      <c r="F43" s="6">
        <v>25.749267578125</v>
      </c>
      <c r="G43" s="6">
        <v>132.967529296875</v>
      </c>
      <c r="H43" s="6">
        <v>132.967529296875</v>
      </c>
      <c r="I43" s="6">
        <v>132.967529296875</v>
      </c>
      <c r="J43" s="6">
        <v>132.967529296875</v>
      </c>
      <c r="K43" s="6">
        <v>132.967529296875</v>
      </c>
      <c r="L43" s="6">
        <v>132.967529296875</v>
      </c>
      <c r="M43" s="7">
        <v>29</v>
      </c>
      <c r="N43" s="6">
        <v>2.01416015625</v>
      </c>
      <c r="O43" s="5">
        <v>60</v>
      </c>
      <c r="P43" s="8">
        <v>3.7353515625</v>
      </c>
      <c r="Q43" s="6">
        <v>0</v>
      </c>
      <c r="R43" s="10">
        <f>IF(ISNUMBER(Q43),IF(Q43=1,"Countercurrent","Cocurrent"),"")</f>
      </c>
      <c r="S43" s="21"/>
      <c r="T43" s="7">
        <f>IF(ISNUMBER(C43),1.15290498E-12*(V43^6)-3.5879038802E-10*(V43^5)+4.710833256816E-08*(V43^4)-3.38194190874219E-06*(V43^3)+0.000148978977392744*(V43^2)-0.00373903643230733*(V43)+4.21734712411944,"")</f>
      </c>
      <c r="U43" s="7">
        <f>IF(ISNUMBER(D43),1.15290498E-12*(X43^6)-3.5879038802E-10*(X43^5)+4.710833256816E-08*(X43^4)-3.38194190874219E-06*(X43^3)+0.000148978977392744*(X43^2)-0.00373903643230733*(X43)+4.21734712411944,"")</f>
      </c>
      <c r="V43" s="8">
        <f>IF(ISNUMBER(C43),AVERAGE(C43,D43),"")</f>
      </c>
      <c r="W43" s="6">
        <f>IF(ISNUMBER(F43),-0.0000002301*(V43^4)+0.0000569866*(V43^3)-0.0082923226*(V43^2)+0.0654036947*V43+999.8017570756,"")</f>
      </c>
      <c r="X43" s="8">
        <f>IF(ISNUMBER(E43),AVERAGE(E43,F43),"")</f>
      </c>
      <c r="Y43" s="6">
        <f>IF(ISNUMBER(F43),-0.0000002301*(X43^4)+0.0000569866*(X43^3)-0.0082923226*(X43^2)+0.0654036947*X43+999.8017570756,"")</f>
      </c>
      <c r="Z43" s="6">
        <f>IF(ISNUMBER(C43),IF(R43="Countercurrent",C43-D43,D43-C43),"")</f>
      </c>
      <c r="AA43" s="6">
        <f>IF(ISNUMBER(E43),F43-E43,"")</f>
      </c>
      <c r="AB43" s="7">
        <f>IF(ISNUMBER(N43),N43*W43/(1000*60),"")</f>
      </c>
      <c r="AC43" s="7">
        <f>IF(ISNUMBER(P43),P43*Y43/(1000*60),"")</f>
      </c>
      <c r="AD43" s="6">
        <f>IF(SUM($A$1:$A$1000)=0,IF(ROW($A43)=6,"Hidden",""),IF(ISNUMBER(AB43),AB43*T43*ABS(Z43)*1000,""))</f>
      </c>
      <c r="AE43" s="6">
        <f>IF(SUM($A$1:$A$1000)=0,IF(ROW($A43)=6,"Hidden",""),IF(ISNUMBER(AC43),AC43*U43*AA43*1000,""))</f>
      </c>
      <c r="AF43" s="6">
        <f>IF(SUM($A$1:$A$1000)=0,IF(ROW($A43)=6,"Hidden",""),IF(ISNUMBER(AD43),AD43-AE43,""))</f>
      </c>
      <c r="AG43" s="6">
        <f>IF(SUM($A$1:$A$1000)=0,IF(ROW($A43)=6,"Hidden",""),IF(ISNUMBER(AD43),IF(AD43=0,0,AE43*100/AD43),""))</f>
      </c>
      <c r="AH43" s="6">
        <f>IF(SUM($A$1:$A$1000)=0,IF(ROW($A43)=6,"Hidden",""),IF(ISNUMBER(C43),IF(R43="cocurrent",IF((D43=E43),0,(D43-C43)*100/(D43-E43)),IF((C43=E43),0,(C43-D43)*100/(C43-E43))),""))</f>
      </c>
      <c r="AI43" s="6">
        <f>IF(SUM($A$1:$A$1000)=0,IF(ROW($A43)=6,"Hidden",""),IF(ISNUMBER(C43),IF(R43="cocurrent",IF(C43=E43,0,(F43-E43)*100/(D43-E43)),IF(C43=E43,0,(F43-E43)*100/(C43-E43))),""))</f>
      </c>
      <c r="AJ43" s="6">
        <f>IF(SUM($A$1:$A$1000)=0,IF(ROW($A43)=6,"Hidden",""),IF(ISNUMBER(AH43),(AH43+AI43)/2,""))</f>
      </c>
      <c r="AK43" s="8">
        <f>IF(C43=F43,0,(D43-E43)/(C43-F43))</f>
      </c>
      <c r="AL43" s="8">
        <f>IF(ISNUMBER(F43),IF(OR(AK43&lt;=0,AK43=1),0,((D43-E43)-(C43-F43))/LN(AK43)),"")</f>
      </c>
      <c r="AM43" s="8">
        <f>IF(ISNUMBER(AL43),IF(AL43=0,0,(AB43*T43*Z43*1000)/(PI()*0.006*1.008*AL43)),"")</f>
      </c>
      <c r="AN43" s="12">
        <f>IF(ISNUMBER(A43),IF(ROW(A43)=2,1-(A43/13),""),"")</f>
      </c>
    </row>
    <row x14ac:dyDescent="0.25" r="44" customHeight="1" ht="12.75">
      <c r="A44" s="11">
        <v>1</v>
      </c>
      <c r="B44" s="5">
        <v>43</v>
      </c>
      <c r="C44" s="6">
        <v>55.882080078125</v>
      </c>
      <c r="D44" s="6">
        <v>62.960693359375</v>
      </c>
      <c r="E44" s="6">
        <v>21.268310546875</v>
      </c>
      <c r="F44" s="6">
        <v>25.716796875</v>
      </c>
      <c r="G44" s="6">
        <v>132.967529296875</v>
      </c>
      <c r="H44" s="6">
        <v>132.967529296875</v>
      </c>
      <c r="I44" s="6">
        <v>132.967529296875</v>
      </c>
      <c r="J44" s="6">
        <v>132.967529296875</v>
      </c>
      <c r="K44" s="6">
        <v>132.967529296875</v>
      </c>
      <c r="L44" s="6">
        <v>132.967529296875</v>
      </c>
      <c r="M44" s="7">
        <v>31</v>
      </c>
      <c r="N44" s="6">
        <v>1.96533203125</v>
      </c>
      <c r="O44" s="5">
        <v>60</v>
      </c>
      <c r="P44" s="8">
        <v>3.74755859375</v>
      </c>
      <c r="Q44" s="6">
        <v>0</v>
      </c>
      <c r="R44" s="10">
        <f>IF(ISNUMBER(Q44),IF(Q44=1,"Countercurrent","Cocurrent"),"")</f>
      </c>
      <c r="S44" s="21"/>
      <c r="T44" s="7">
        <f>IF(ISNUMBER(C44),1.15290498E-12*(V44^6)-3.5879038802E-10*(V44^5)+4.710833256816E-08*(V44^4)-3.38194190874219E-06*(V44^3)+0.000148978977392744*(V44^2)-0.00373903643230733*(V44)+4.21734712411944,"")</f>
      </c>
      <c r="U44" s="7">
        <f>IF(ISNUMBER(D44),1.15290498E-12*(X44^6)-3.5879038802E-10*(X44^5)+4.710833256816E-08*(X44^4)-3.38194190874219E-06*(X44^3)+0.000148978977392744*(X44^2)-0.00373903643230733*(X44)+4.21734712411944,"")</f>
      </c>
      <c r="V44" s="8">
        <f>IF(ISNUMBER(C44),AVERAGE(C44,D44),"")</f>
      </c>
      <c r="W44" s="6">
        <f>IF(ISNUMBER(F44),-0.0000002301*(V44^4)+0.0000569866*(V44^3)-0.0082923226*(V44^2)+0.0654036947*V44+999.8017570756,"")</f>
      </c>
      <c r="X44" s="8">
        <f>IF(ISNUMBER(E44),AVERAGE(E44,F44),"")</f>
      </c>
      <c r="Y44" s="6">
        <f>IF(ISNUMBER(F44),-0.0000002301*(X44^4)+0.0000569866*(X44^3)-0.0082923226*(X44^2)+0.0654036947*X44+999.8017570756,"")</f>
      </c>
      <c r="Z44" s="6">
        <f>IF(ISNUMBER(C44),IF(R44="Countercurrent",C44-D44,D44-C44),"")</f>
      </c>
      <c r="AA44" s="6">
        <f>IF(ISNUMBER(E44),F44-E44,"")</f>
      </c>
      <c r="AB44" s="7">
        <f>IF(ISNUMBER(N44),N44*W44/(1000*60),"")</f>
      </c>
      <c r="AC44" s="7">
        <f>IF(ISNUMBER(P44),P44*Y44/(1000*60),"")</f>
      </c>
      <c r="AD44" s="6">
        <f>IF(SUM($A$1:$A$1000)=0,IF(ROW($A44)=6,"Hidden",""),IF(ISNUMBER(AB44),AB44*T44*ABS(Z44)*1000,""))</f>
      </c>
      <c r="AE44" s="6">
        <f>IF(SUM($A$1:$A$1000)=0,IF(ROW($A44)=6,"Hidden",""),IF(ISNUMBER(AC44),AC44*U44*AA44*1000,""))</f>
      </c>
      <c r="AF44" s="6">
        <f>IF(SUM($A$1:$A$1000)=0,IF(ROW($A44)=6,"Hidden",""),IF(ISNUMBER(AD44),AD44-AE44,""))</f>
      </c>
      <c r="AG44" s="6">
        <f>IF(SUM($A$1:$A$1000)=0,IF(ROW($A44)=6,"Hidden",""),IF(ISNUMBER(AD44),IF(AD44=0,0,AE44*100/AD44),""))</f>
      </c>
      <c r="AH44" s="6">
        <f>IF(SUM($A$1:$A$1000)=0,IF(ROW($A44)=6,"Hidden",""),IF(ISNUMBER(C44),IF(R44="cocurrent",IF((D44=E44),0,(D44-C44)*100/(D44-E44)),IF((C44=E44),0,(C44-D44)*100/(C44-E44))),""))</f>
      </c>
      <c r="AI44" s="6">
        <f>IF(SUM($A$1:$A$1000)=0,IF(ROW($A44)=6,"Hidden",""),IF(ISNUMBER(C44),IF(R44="cocurrent",IF(C44=E44,0,(F44-E44)*100/(D44-E44)),IF(C44=E44,0,(F44-E44)*100/(C44-E44))),""))</f>
      </c>
      <c r="AJ44" s="6">
        <f>IF(SUM($A$1:$A$1000)=0,IF(ROW($A44)=6,"Hidden",""),IF(ISNUMBER(AH44),(AH44+AI44)/2,""))</f>
      </c>
      <c r="AK44" s="8">
        <f>IF(C44=F44,0,(D44-E44)/(C44-F44))</f>
      </c>
      <c r="AL44" s="8">
        <f>IF(ISNUMBER(F44),IF(OR(AK44&lt;=0,AK44=1),0,((D44-E44)-(C44-F44))/LN(AK44)),"")</f>
      </c>
      <c r="AM44" s="8">
        <f>IF(ISNUMBER(AL44),IF(AL44=0,0,(AB44*T44*Z44*1000)/(PI()*0.006*1.008*AL44)),"")</f>
      </c>
      <c r="AN44" s="12">
        <f>IF(ISNUMBER(A44),IF(ROW(A44)=2,1-(A44/13),""),"")</f>
      </c>
    </row>
    <row x14ac:dyDescent="0.25" r="45" customHeight="1" ht="12.75">
      <c r="A45" s="11">
        <v>1</v>
      </c>
      <c r="B45" s="5">
        <v>44</v>
      </c>
      <c r="C45" s="6">
        <v>55.882080078125</v>
      </c>
      <c r="D45" s="6">
        <v>62.79833984375</v>
      </c>
      <c r="E45" s="6">
        <v>21.30078125</v>
      </c>
      <c r="F45" s="6">
        <v>25.749267578125</v>
      </c>
      <c r="G45" s="6">
        <v>132.967529296875</v>
      </c>
      <c r="H45" s="6">
        <v>132.967529296875</v>
      </c>
      <c r="I45" s="6">
        <v>132.967529296875</v>
      </c>
      <c r="J45" s="6">
        <v>132.967529296875</v>
      </c>
      <c r="K45" s="6">
        <v>132.967529296875</v>
      </c>
      <c r="L45" s="6">
        <v>132.967529296875</v>
      </c>
      <c r="M45" s="7">
        <v>30</v>
      </c>
      <c r="N45" s="6">
        <v>2.001953125</v>
      </c>
      <c r="O45" s="5">
        <v>60</v>
      </c>
      <c r="P45" s="8">
        <v>3.74755859375</v>
      </c>
      <c r="Q45" s="6">
        <v>0</v>
      </c>
      <c r="R45" s="10">
        <f>IF(ISNUMBER(Q45),IF(Q45=1,"Countercurrent","Cocurrent"),"")</f>
      </c>
      <c r="S45" s="21"/>
      <c r="T45" s="7">
        <f>IF(ISNUMBER(C45),1.15290498E-12*(V45^6)-3.5879038802E-10*(V45^5)+4.710833256816E-08*(V45^4)-3.38194190874219E-06*(V45^3)+0.000148978977392744*(V45^2)-0.00373903643230733*(V45)+4.21734712411944,"")</f>
      </c>
      <c r="U45" s="7">
        <f>IF(ISNUMBER(D45),1.15290498E-12*(X45^6)-3.5879038802E-10*(X45^5)+4.710833256816E-08*(X45^4)-3.38194190874219E-06*(X45^3)+0.000148978977392744*(X45^2)-0.00373903643230733*(X45)+4.21734712411944,"")</f>
      </c>
      <c r="V45" s="8">
        <f>IF(ISNUMBER(C45),AVERAGE(C45,D45),"")</f>
      </c>
      <c r="W45" s="6">
        <f>IF(ISNUMBER(F45),-0.0000002301*(V45^4)+0.0000569866*(V45^3)-0.0082923226*(V45^2)+0.0654036947*V45+999.8017570756,"")</f>
      </c>
      <c r="X45" s="8">
        <f>IF(ISNUMBER(E45),AVERAGE(E45,F45),"")</f>
      </c>
      <c r="Y45" s="6">
        <f>IF(ISNUMBER(F45),-0.0000002301*(X45^4)+0.0000569866*(X45^3)-0.0082923226*(X45^2)+0.0654036947*X45+999.8017570756,"")</f>
      </c>
      <c r="Z45" s="6">
        <f>IF(ISNUMBER(C45),IF(R45="Countercurrent",C45-D45,D45-C45),"")</f>
      </c>
      <c r="AA45" s="6">
        <f>IF(ISNUMBER(E45),F45-E45,"")</f>
      </c>
      <c r="AB45" s="7">
        <f>IF(ISNUMBER(N45),N45*W45/(1000*60),"")</f>
      </c>
      <c r="AC45" s="7">
        <f>IF(ISNUMBER(P45),P45*Y45/(1000*60),"")</f>
      </c>
      <c r="AD45" s="6">
        <f>IF(SUM($A$1:$A$1000)=0,IF(ROW($A45)=6,"Hidden",""),IF(ISNUMBER(AB45),AB45*T45*ABS(Z45)*1000,""))</f>
      </c>
      <c r="AE45" s="6">
        <f>IF(SUM($A$1:$A$1000)=0,IF(ROW($A45)=6,"Hidden",""),IF(ISNUMBER(AC45),AC45*U45*AA45*1000,""))</f>
      </c>
      <c r="AF45" s="6">
        <f>IF(SUM($A$1:$A$1000)=0,IF(ROW($A45)=6,"Hidden",""),IF(ISNUMBER(AD45),AD45-AE45,""))</f>
      </c>
      <c r="AG45" s="6">
        <f>IF(SUM($A$1:$A$1000)=0,IF(ROW($A45)=6,"Hidden",""),IF(ISNUMBER(AD45),IF(AD45=0,0,AE45*100/AD45),""))</f>
      </c>
      <c r="AH45" s="6">
        <f>IF(SUM($A$1:$A$1000)=0,IF(ROW($A45)=6,"Hidden",""),IF(ISNUMBER(C45),IF(R45="cocurrent",IF((D45=E45),0,(D45-C45)*100/(D45-E45)),IF((C45=E45),0,(C45-D45)*100/(C45-E45))),""))</f>
      </c>
      <c r="AI45" s="6">
        <f>IF(SUM($A$1:$A$1000)=0,IF(ROW($A45)=6,"Hidden",""),IF(ISNUMBER(C45),IF(R45="cocurrent",IF(C45=E45,0,(F45-E45)*100/(D45-E45)),IF(C45=E45,0,(F45-E45)*100/(C45-E45))),""))</f>
      </c>
      <c r="AJ45" s="6">
        <f>IF(SUM($A$1:$A$1000)=0,IF(ROW($A45)=6,"Hidden",""),IF(ISNUMBER(AH45),(AH45+AI45)/2,""))</f>
      </c>
      <c r="AK45" s="8">
        <f>IF(C45=F45,0,(D45-E45)/(C45-F45))</f>
      </c>
      <c r="AL45" s="8">
        <f>IF(ISNUMBER(F45),IF(OR(AK45&lt;=0,AK45=1),0,((D45-E45)-(C45-F45))/LN(AK45)),"")</f>
      </c>
      <c r="AM45" s="8">
        <f>IF(ISNUMBER(AL45),IF(AL45=0,0,(AB45*T45*Z45*1000)/(PI()*0.006*1.008*AL45)),"")</f>
      </c>
      <c r="AN45" s="12">
        <f>IF(ISNUMBER(A45),IF(ROW(A45)=2,1-(A45/13),""),"")</f>
      </c>
    </row>
    <row x14ac:dyDescent="0.25" r="46" customHeight="1" ht="12.75">
      <c r="A46" s="11">
        <v>1</v>
      </c>
      <c r="B46" s="5">
        <v>45</v>
      </c>
      <c r="C46" s="6">
        <v>55.882080078125</v>
      </c>
      <c r="D46" s="6">
        <v>62.7333984375</v>
      </c>
      <c r="E46" s="6">
        <v>21.268310546875</v>
      </c>
      <c r="F46" s="6">
        <v>25.716796875</v>
      </c>
      <c r="G46" s="6">
        <v>132.967529296875</v>
      </c>
      <c r="H46" s="6">
        <v>132.967529296875</v>
      </c>
      <c r="I46" s="6">
        <v>132.967529296875</v>
      </c>
      <c r="J46" s="6">
        <v>132.967529296875</v>
      </c>
      <c r="K46" s="6">
        <v>132.967529296875</v>
      </c>
      <c r="L46" s="6">
        <v>132.967529296875</v>
      </c>
      <c r="M46" s="7">
        <v>30</v>
      </c>
      <c r="N46" s="6">
        <v>2.001953125</v>
      </c>
      <c r="O46" s="5">
        <v>60</v>
      </c>
      <c r="P46" s="8">
        <v>3.759765625</v>
      </c>
      <c r="Q46" s="6">
        <v>0</v>
      </c>
      <c r="R46" s="10">
        <f>IF(ISNUMBER(Q46),IF(Q46=1,"Countercurrent","Cocurrent"),"")</f>
      </c>
      <c r="S46" s="21"/>
      <c r="T46" s="7">
        <f>IF(ISNUMBER(C46),1.15290498E-12*(V46^6)-3.5879038802E-10*(V46^5)+4.710833256816E-08*(V46^4)-3.38194190874219E-06*(V46^3)+0.000148978977392744*(V46^2)-0.00373903643230733*(V46)+4.21734712411944,"")</f>
      </c>
      <c r="U46" s="7">
        <f>IF(ISNUMBER(D46),1.15290498E-12*(X46^6)-3.5879038802E-10*(X46^5)+4.710833256816E-08*(X46^4)-3.38194190874219E-06*(X46^3)+0.000148978977392744*(X46^2)-0.00373903643230733*(X46)+4.21734712411944,"")</f>
      </c>
      <c r="V46" s="8">
        <f>IF(ISNUMBER(C46),AVERAGE(C46,D46),"")</f>
      </c>
      <c r="W46" s="6">
        <f>IF(ISNUMBER(F46),-0.0000002301*(V46^4)+0.0000569866*(V46^3)-0.0082923226*(V46^2)+0.0654036947*V46+999.8017570756,"")</f>
      </c>
      <c r="X46" s="8">
        <f>IF(ISNUMBER(E46),AVERAGE(E46,F46),"")</f>
      </c>
      <c r="Y46" s="6">
        <f>IF(ISNUMBER(F46),-0.0000002301*(X46^4)+0.0000569866*(X46^3)-0.0082923226*(X46^2)+0.0654036947*X46+999.8017570756,"")</f>
      </c>
      <c r="Z46" s="6">
        <f>IF(ISNUMBER(C46),IF(R46="Countercurrent",C46-D46,D46-C46),"")</f>
      </c>
      <c r="AA46" s="6">
        <f>IF(ISNUMBER(E46),F46-E46,"")</f>
      </c>
      <c r="AB46" s="7">
        <f>IF(ISNUMBER(N46),N46*W46/(1000*60),"")</f>
      </c>
      <c r="AC46" s="7">
        <f>IF(ISNUMBER(P46),P46*Y46/(1000*60),"")</f>
      </c>
      <c r="AD46" s="6">
        <f>IF(SUM($A$1:$A$1000)=0,IF(ROW($A46)=6,"Hidden",""),IF(ISNUMBER(AB46),AB46*T46*ABS(Z46)*1000,""))</f>
      </c>
      <c r="AE46" s="6">
        <f>IF(SUM($A$1:$A$1000)=0,IF(ROW($A46)=6,"Hidden",""),IF(ISNUMBER(AC46),AC46*U46*AA46*1000,""))</f>
      </c>
      <c r="AF46" s="6">
        <f>IF(SUM($A$1:$A$1000)=0,IF(ROW($A46)=6,"Hidden",""),IF(ISNUMBER(AD46),AD46-AE46,""))</f>
      </c>
      <c r="AG46" s="6">
        <f>IF(SUM($A$1:$A$1000)=0,IF(ROW($A46)=6,"Hidden",""),IF(ISNUMBER(AD46),IF(AD46=0,0,AE46*100/AD46),""))</f>
      </c>
      <c r="AH46" s="6">
        <f>IF(SUM($A$1:$A$1000)=0,IF(ROW($A46)=6,"Hidden",""),IF(ISNUMBER(C46),IF(R46="cocurrent",IF((D46=E46),0,(D46-C46)*100/(D46-E46)),IF((C46=E46),0,(C46-D46)*100/(C46-E46))),""))</f>
      </c>
      <c r="AI46" s="6">
        <f>IF(SUM($A$1:$A$1000)=0,IF(ROW($A46)=6,"Hidden",""),IF(ISNUMBER(C46),IF(R46="cocurrent",IF(C46=E46,0,(F46-E46)*100/(D46-E46)),IF(C46=E46,0,(F46-E46)*100/(C46-E46))),""))</f>
      </c>
      <c r="AJ46" s="6">
        <f>IF(SUM($A$1:$A$1000)=0,IF(ROW($A46)=6,"Hidden",""),IF(ISNUMBER(AH46),(AH46+AI46)/2,""))</f>
      </c>
      <c r="AK46" s="8">
        <f>IF(C46=F46,0,(D46-E46)/(C46-F46))</f>
      </c>
      <c r="AL46" s="8">
        <f>IF(ISNUMBER(F46),IF(OR(AK46&lt;=0,AK46=1),0,((D46-E46)-(C46-F46))/LN(AK46)),"")</f>
      </c>
      <c r="AM46" s="8">
        <f>IF(ISNUMBER(AL46),IF(AL46=0,0,(AB46*T46*Z46*1000)/(PI()*0.006*1.008*AL46)),"")</f>
      </c>
      <c r="AN46" s="12">
        <f>IF(ISNUMBER(A46),IF(ROW(A46)=2,1-(A46/13),""),"")</f>
      </c>
    </row>
    <row x14ac:dyDescent="0.25" r="47" customHeight="1" ht="12.75">
      <c r="A47" s="11">
        <v>1</v>
      </c>
      <c r="B47" s="5">
        <v>46</v>
      </c>
      <c r="C47" s="6">
        <v>55.65478515625</v>
      </c>
      <c r="D47" s="6">
        <v>62.311279296875</v>
      </c>
      <c r="E47" s="6">
        <v>21.268310546875</v>
      </c>
      <c r="F47" s="6">
        <v>25.684326171875</v>
      </c>
      <c r="G47" s="6">
        <v>132.967529296875</v>
      </c>
      <c r="H47" s="6">
        <v>132.967529296875</v>
      </c>
      <c r="I47" s="6">
        <v>132.967529296875</v>
      </c>
      <c r="J47" s="6">
        <v>132.967529296875</v>
      </c>
      <c r="K47" s="6">
        <v>132.967529296875</v>
      </c>
      <c r="L47" s="6">
        <v>132.967529296875</v>
      </c>
      <c r="M47" s="7">
        <v>29</v>
      </c>
      <c r="N47" s="6">
        <v>2.099609375</v>
      </c>
      <c r="O47" s="5">
        <v>60</v>
      </c>
      <c r="P47" s="8">
        <v>3.82080078125</v>
      </c>
      <c r="Q47" s="6">
        <v>0</v>
      </c>
      <c r="R47" s="10">
        <f>IF(ISNUMBER(Q47),IF(Q47=1,"Countercurrent","Cocurrent"),"")</f>
      </c>
      <c r="S47" s="21"/>
      <c r="T47" s="7">
        <f>IF(ISNUMBER(C47),1.15290498E-12*(V47^6)-3.5879038802E-10*(V47^5)+4.710833256816E-08*(V47^4)-3.38194190874219E-06*(V47^3)+0.000148978977392744*(V47^2)-0.00373903643230733*(V47)+4.21734712411944,"")</f>
      </c>
      <c r="U47" s="7">
        <f>IF(ISNUMBER(D47),1.15290498E-12*(X47^6)-3.5879038802E-10*(X47^5)+4.710833256816E-08*(X47^4)-3.38194190874219E-06*(X47^3)+0.000148978977392744*(X47^2)-0.00373903643230733*(X47)+4.21734712411944,"")</f>
      </c>
      <c r="V47" s="8">
        <f>IF(ISNUMBER(C47),AVERAGE(C47,D47),"")</f>
      </c>
      <c r="W47" s="6">
        <f>IF(ISNUMBER(F47),-0.0000002301*(V47^4)+0.0000569866*(V47^3)-0.0082923226*(V47^2)+0.0654036947*V47+999.8017570756,"")</f>
      </c>
      <c r="X47" s="8">
        <f>IF(ISNUMBER(E47),AVERAGE(E47,F47),"")</f>
      </c>
      <c r="Y47" s="6">
        <f>IF(ISNUMBER(F47),-0.0000002301*(X47^4)+0.0000569866*(X47^3)-0.0082923226*(X47^2)+0.0654036947*X47+999.8017570756,"")</f>
      </c>
      <c r="Z47" s="6">
        <f>IF(ISNUMBER(C47),IF(R47="Countercurrent",C47-D47,D47-C47),"")</f>
      </c>
      <c r="AA47" s="6">
        <f>IF(ISNUMBER(E47),F47-E47,"")</f>
      </c>
      <c r="AB47" s="7">
        <f>IF(ISNUMBER(N47),N47*W47/(1000*60),"")</f>
      </c>
      <c r="AC47" s="7">
        <f>IF(ISNUMBER(P47),P47*Y47/(1000*60),"")</f>
      </c>
      <c r="AD47" s="6">
        <f>IF(SUM($A$1:$A$1000)=0,IF(ROW($A47)=6,"Hidden",""),IF(ISNUMBER(AB47),AB47*T47*ABS(Z47)*1000,""))</f>
      </c>
      <c r="AE47" s="6">
        <f>IF(SUM($A$1:$A$1000)=0,IF(ROW($A47)=6,"Hidden",""),IF(ISNUMBER(AC47),AC47*U47*AA47*1000,""))</f>
      </c>
      <c r="AF47" s="6">
        <f>IF(SUM($A$1:$A$1000)=0,IF(ROW($A47)=6,"Hidden",""),IF(ISNUMBER(AD47),AD47-AE47,""))</f>
      </c>
      <c r="AG47" s="6">
        <f>IF(SUM($A$1:$A$1000)=0,IF(ROW($A47)=6,"Hidden",""),IF(ISNUMBER(AD47),IF(AD47=0,0,AE47*100/AD47),""))</f>
      </c>
      <c r="AH47" s="6">
        <f>IF(SUM($A$1:$A$1000)=0,IF(ROW($A47)=6,"Hidden",""),IF(ISNUMBER(C47),IF(R47="cocurrent",IF((D47=E47),0,(D47-C47)*100/(D47-E47)),IF((C47=E47),0,(C47-D47)*100/(C47-E47))),""))</f>
      </c>
      <c r="AI47" s="6">
        <f>IF(SUM($A$1:$A$1000)=0,IF(ROW($A47)=6,"Hidden",""),IF(ISNUMBER(C47),IF(R47="cocurrent",IF(C47=E47,0,(F47-E47)*100/(D47-E47)),IF(C47=E47,0,(F47-E47)*100/(C47-E47))),""))</f>
      </c>
      <c r="AJ47" s="6">
        <f>IF(SUM($A$1:$A$1000)=0,IF(ROW($A47)=6,"Hidden",""),IF(ISNUMBER(AH47),(AH47+AI47)/2,""))</f>
      </c>
      <c r="AK47" s="8">
        <f>IF(C47=F47,0,(D47-E47)/(C47-F47))</f>
      </c>
      <c r="AL47" s="8">
        <f>IF(ISNUMBER(F47),IF(OR(AK47&lt;=0,AK47=1),0,((D47-E47)-(C47-F47))/LN(AK47)),"")</f>
      </c>
      <c r="AM47" s="8">
        <f>IF(ISNUMBER(AL47),IF(AL47=0,0,(AB47*T47*Z47*1000)/(PI()*0.006*1.008*AL47)),"")</f>
      </c>
      <c r="AN47" s="12">
        <f>IF(ISNUMBER(A47),IF(ROW(A47)=2,1-(A47/13),""),"")</f>
      </c>
    </row>
    <row x14ac:dyDescent="0.25" r="48" customHeight="1" ht="12.75">
      <c r="A48" s="11">
        <v>1</v>
      </c>
      <c r="B48" s="5">
        <v>47</v>
      </c>
      <c r="C48" s="6">
        <v>55.330078125</v>
      </c>
      <c r="D48" s="6">
        <v>62.2138671875</v>
      </c>
      <c r="E48" s="6">
        <v>21.268310546875</v>
      </c>
      <c r="F48" s="6">
        <v>25.65185546875</v>
      </c>
      <c r="G48" s="6">
        <v>132.967529296875</v>
      </c>
      <c r="H48" s="6">
        <v>132.967529296875</v>
      </c>
      <c r="I48" s="6">
        <v>132.967529296875</v>
      </c>
      <c r="J48" s="6">
        <v>132.967529296875</v>
      </c>
      <c r="K48" s="6">
        <v>132.967529296875</v>
      </c>
      <c r="L48" s="6">
        <v>132.967529296875</v>
      </c>
      <c r="M48" s="7">
        <v>29</v>
      </c>
      <c r="N48" s="6">
        <v>2.03857421875</v>
      </c>
      <c r="O48" s="5">
        <v>60</v>
      </c>
      <c r="P48" s="8">
        <v>3.69873046875</v>
      </c>
      <c r="Q48" s="6">
        <v>0</v>
      </c>
      <c r="R48" s="10">
        <f>IF(ISNUMBER(Q48),IF(Q48=1,"Countercurrent","Cocurrent"),"")</f>
      </c>
      <c r="S48" s="21"/>
      <c r="T48" s="7">
        <f>IF(ISNUMBER(C48),1.15290498E-12*(V48^6)-3.5879038802E-10*(V48^5)+4.710833256816E-08*(V48^4)-3.38194190874219E-06*(V48^3)+0.000148978977392744*(V48^2)-0.00373903643230733*(V48)+4.21734712411944,"")</f>
      </c>
      <c r="U48" s="7">
        <f>IF(ISNUMBER(D48),1.15290498E-12*(X48^6)-3.5879038802E-10*(X48^5)+4.710833256816E-08*(X48^4)-3.38194190874219E-06*(X48^3)+0.000148978977392744*(X48^2)-0.00373903643230733*(X48)+4.21734712411944,"")</f>
      </c>
      <c r="V48" s="8">
        <f>IF(ISNUMBER(C48),AVERAGE(C48,D48),"")</f>
      </c>
      <c r="W48" s="6">
        <f>IF(ISNUMBER(F48),-0.0000002301*(V48^4)+0.0000569866*(V48^3)-0.0082923226*(V48^2)+0.0654036947*V48+999.8017570756,"")</f>
      </c>
      <c r="X48" s="8">
        <f>IF(ISNUMBER(E48),AVERAGE(E48,F48),"")</f>
      </c>
      <c r="Y48" s="6">
        <f>IF(ISNUMBER(F48),-0.0000002301*(X48^4)+0.0000569866*(X48^3)-0.0082923226*(X48^2)+0.0654036947*X48+999.8017570756,"")</f>
      </c>
      <c r="Z48" s="6">
        <f>IF(ISNUMBER(C48),IF(R48="Countercurrent",C48-D48,D48-C48),"")</f>
      </c>
      <c r="AA48" s="6">
        <f>IF(ISNUMBER(E48),F48-E48,"")</f>
      </c>
      <c r="AB48" s="7">
        <f>IF(ISNUMBER(N48),N48*W48/(1000*60),"")</f>
      </c>
      <c r="AC48" s="7">
        <f>IF(ISNUMBER(P48),P48*Y48/(1000*60),"")</f>
      </c>
      <c r="AD48" s="6">
        <f>IF(SUM($A$1:$A$1000)=0,IF(ROW($A48)=6,"Hidden",""),IF(ISNUMBER(AB48),AB48*T48*ABS(Z48)*1000,""))</f>
      </c>
      <c r="AE48" s="6">
        <f>IF(SUM($A$1:$A$1000)=0,IF(ROW($A48)=6,"Hidden",""),IF(ISNUMBER(AC48),AC48*U48*AA48*1000,""))</f>
      </c>
      <c r="AF48" s="6">
        <f>IF(SUM($A$1:$A$1000)=0,IF(ROW($A48)=6,"Hidden",""),IF(ISNUMBER(AD48),AD48-AE48,""))</f>
      </c>
      <c r="AG48" s="6">
        <f>IF(SUM($A$1:$A$1000)=0,IF(ROW($A48)=6,"Hidden",""),IF(ISNUMBER(AD48),IF(AD48=0,0,AE48*100/AD48),""))</f>
      </c>
      <c r="AH48" s="6">
        <f>IF(SUM($A$1:$A$1000)=0,IF(ROW($A48)=6,"Hidden",""),IF(ISNUMBER(C48),IF(R48="cocurrent",IF((D48=E48),0,(D48-C48)*100/(D48-E48)),IF((C48=E48),0,(C48-D48)*100/(C48-E48))),""))</f>
      </c>
      <c r="AI48" s="6">
        <f>IF(SUM($A$1:$A$1000)=0,IF(ROW($A48)=6,"Hidden",""),IF(ISNUMBER(C48),IF(R48="cocurrent",IF(C48=E48,0,(F48-E48)*100/(D48-E48)),IF(C48=E48,0,(F48-E48)*100/(C48-E48))),""))</f>
      </c>
      <c r="AJ48" s="6">
        <f>IF(SUM($A$1:$A$1000)=0,IF(ROW($A48)=6,"Hidden",""),IF(ISNUMBER(AH48),(AH48+AI48)/2,""))</f>
      </c>
      <c r="AK48" s="8">
        <f>IF(C48=F48,0,(D48-E48)/(C48-F48))</f>
      </c>
      <c r="AL48" s="8">
        <f>IF(ISNUMBER(F48),IF(OR(AK48&lt;=0,AK48=1),0,((D48-E48)-(C48-F48))/LN(AK48)),"")</f>
      </c>
      <c r="AM48" s="8">
        <f>IF(ISNUMBER(AL48),IF(AL48=0,0,(AB48*T48*Z48*1000)/(PI()*0.006*1.008*AL48)),"")</f>
      </c>
      <c r="AN48" s="12">
        <f>IF(ISNUMBER(A48),IF(ROW(A48)=2,1-(A48/13),""),"")</f>
      </c>
    </row>
    <row x14ac:dyDescent="0.25" r="49" customHeight="1" ht="12.75">
      <c r="A49" s="11">
        <v>1</v>
      </c>
      <c r="B49" s="5">
        <v>48</v>
      </c>
      <c r="C49" s="6">
        <v>55.687255859375</v>
      </c>
      <c r="D49" s="6">
        <v>62.571044921875</v>
      </c>
      <c r="E49" s="6">
        <v>21.268310546875</v>
      </c>
      <c r="F49" s="6">
        <v>25.684326171875</v>
      </c>
      <c r="G49" s="6">
        <v>132.967529296875</v>
      </c>
      <c r="H49" s="6">
        <v>132.967529296875</v>
      </c>
      <c r="I49" s="6">
        <v>132.967529296875</v>
      </c>
      <c r="J49" s="6">
        <v>132.967529296875</v>
      </c>
      <c r="K49" s="6">
        <v>132.967529296875</v>
      </c>
      <c r="L49" s="6">
        <v>132.967529296875</v>
      </c>
      <c r="M49" s="7">
        <v>30</v>
      </c>
      <c r="N49" s="6">
        <v>2.0263671875</v>
      </c>
      <c r="O49" s="5">
        <v>60</v>
      </c>
      <c r="P49" s="8">
        <v>3.662109375</v>
      </c>
      <c r="Q49" s="6">
        <v>0</v>
      </c>
      <c r="R49" s="10">
        <f>IF(ISNUMBER(Q49),IF(Q49=1,"Countercurrent","Cocurrent"),"")</f>
      </c>
      <c r="S49" s="21"/>
      <c r="T49" s="7">
        <f>IF(ISNUMBER(C49),1.15290498E-12*(V49^6)-3.5879038802E-10*(V49^5)+4.710833256816E-08*(V49^4)-3.38194190874219E-06*(V49^3)+0.000148978977392744*(V49^2)-0.00373903643230733*(V49)+4.21734712411944,"")</f>
      </c>
      <c r="U49" s="7">
        <f>IF(ISNUMBER(D49),1.15290498E-12*(X49^6)-3.5879038802E-10*(X49^5)+4.710833256816E-08*(X49^4)-3.38194190874219E-06*(X49^3)+0.000148978977392744*(X49^2)-0.00373903643230733*(X49)+4.21734712411944,"")</f>
      </c>
      <c r="V49" s="8">
        <f>IF(ISNUMBER(C49),AVERAGE(C49,D49),"")</f>
      </c>
      <c r="W49" s="6">
        <f>IF(ISNUMBER(F49),-0.0000002301*(V49^4)+0.0000569866*(V49^3)-0.0082923226*(V49^2)+0.0654036947*V49+999.8017570756,"")</f>
      </c>
      <c r="X49" s="8">
        <f>IF(ISNUMBER(E49),AVERAGE(E49,F49),"")</f>
      </c>
      <c r="Y49" s="6">
        <f>IF(ISNUMBER(F49),-0.0000002301*(X49^4)+0.0000569866*(X49^3)-0.0082923226*(X49^2)+0.0654036947*X49+999.8017570756,"")</f>
      </c>
      <c r="Z49" s="6">
        <f>IF(ISNUMBER(C49),IF(R49="Countercurrent",C49-D49,D49-C49),"")</f>
      </c>
      <c r="AA49" s="6">
        <f>IF(ISNUMBER(E49),F49-E49,"")</f>
      </c>
      <c r="AB49" s="7">
        <f>IF(ISNUMBER(N49),N49*W49/(1000*60),"")</f>
      </c>
      <c r="AC49" s="7">
        <f>IF(ISNUMBER(P49),P49*Y49/(1000*60),"")</f>
      </c>
      <c r="AD49" s="6">
        <f>IF(SUM($A$1:$A$1000)=0,IF(ROW($A49)=6,"Hidden",""),IF(ISNUMBER(AB49),AB49*T49*ABS(Z49)*1000,""))</f>
      </c>
      <c r="AE49" s="6">
        <f>IF(SUM($A$1:$A$1000)=0,IF(ROW($A49)=6,"Hidden",""),IF(ISNUMBER(AC49),AC49*U49*AA49*1000,""))</f>
      </c>
      <c r="AF49" s="6">
        <f>IF(SUM($A$1:$A$1000)=0,IF(ROW($A49)=6,"Hidden",""),IF(ISNUMBER(AD49),AD49-AE49,""))</f>
      </c>
      <c r="AG49" s="6">
        <f>IF(SUM($A$1:$A$1000)=0,IF(ROW($A49)=6,"Hidden",""),IF(ISNUMBER(AD49),IF(AD49=0,0,AE49*100/AD49),""))</f>
      </c>
      <c r="AH49" s="6">
        <f>IF(SUM($A$1:$A$1000)=0,IF(ROW($A49)=6,"Hidden",""),IF(ISNUMBER(C49),IF(R49="cocurrent",IF((D49=E49),0,(D49-C49)*100/(D49-E49)),IF((C49=E49),0,(C49-D49)*100/(C49-E49))),""))</f>
      </c>
      <c r="AI49" s="6">
        <f>IF(SUM($A$1:$A$1000)=0,IF(ROW($A49)=6,"Hidden",""),IF(ISNUMBER(C49),IF(R49="cocurrent",IF(C49=E49,0,(F49-E49)*100/(D49-E49)),IF(C49=E49,0,(F49-E49)*100/(C49-E49))),""))</f>
      </c>
      <c r="AJ49" s="6">
        <f>IF(SUM($A$1:$A$1000)=0,IF(ROW($A49)=6,"Hidden",""),IF(ISNUMBER(AH49),(AH49+AI49)/2,""))</f>
      </c>
      <c r="AK49" s="8">
        <f>IF(C49=F49,0,(D49-E49)/(C49-F49))</f>
      </c>
      <c r="AL49" s="8">
        <f>IF(ISNUMBER(F49),IF(OR(AK49&lt;=0,AK49=1),0,((D49-E49)-(C49-F49))/LN(AK49)),"")</f>
      </c>
      <c r="AM49" s="8">
        <f>IF(ISNUMBER(AL49),IF(AL49=0,0,(AB49*T49*Z49*1000)/(PI()*0.006*1.008*AL49)),"")</f>
      </c>
      <c r="AN49" s="12">
        <f>IF(ISNUMBER(A49),IF(ROW(A49)=2,1-(A49/13),""),"")</f>
      </c>
    </row>
    <row x14ac:dyDescent="0.25" r="50" customHeight="1" ht="12.75">
      <c r="A50" s="11">
        <v>1</v>
      </c>
      <c r="B50" s="5">
        <v>49</v>
      </c>
      <c r="C50" s="6">
        <v>55.78466796875</v>
      </c>
      <c r="D50" s="6">
        <v>62.635986328125</v>
      </c>
      <c r="E50" s="6">
        <v>21.268310546875</v>
      </c>
      <c r="F50" s="6">
        <v>25.716796875</v>
      </c>
      <c r="G50" s="6">
        <v>132.967529296875</v>
      </c>
      <c r="H50" s="6">
        <v>132.967529296875</v>
      </c>
      <c r="I50" s="6">
        <v>132.967529296875</v>
      </c>
      <c r="J50" s="6">
        <v>132.967529296875</v>
      </c>
      <c r="K50" s="6">
        <v>132.967529296875</v>
      </c>
      <c r="L50" s="6">
        <v>132.967529296875</v>
      </c>
      <c r="M50" s="7">
        <v>30</v>
      </c>
      <c r="N50" s="6">
        <v>2.05078125</v>
      </c>
      <c r="O50" s="5">
        <v>60</v>
      </c>
      <c r="P50" s="8">
        <v>3.662109375</v>
      </c>
      <c r="Q50" s="6">
        <v>0</v>
      </c>
      <c r="R50" s="10">
        <f>IF(ISNUMBER(Q50),IF(Q50=1,"Countercurrent","Cocurrent"),"")</f>
      </c>
      <c r="S50" s="21"/>
      <c r="T50" s="7">
        <f>IF(ISNUMBER(C50),1.15290498E-12*(V50^6)-3.5879038802E-10*(V50^5)+4.710833256816E-08*(V50^4)-3.38194190874219E-06*(V50^3)+0.000148978977392744*(V50^2)-0.00373903643230733*(V50)+4.21734712411944,"")</f>
      </c>
      <c r="U50" s="7">
        <f>IF(ISNUMBER(D50),1.15290498E-12*(X50^6)-3.5879038802E-10*(X50^5)+4.710833256816E-08*(X50^4)-3.38194190874219E-06*(X50^3)+0.000148978977392744*(X50^2)-0.00373903643230733*(X50)+4.21734712411944,"")</f>
      </c>
      <c r="V50" s="8">
        <f>IF(ISNUMBER(C50),AVERAGE(C50,D50),"")</f>
      </c>
      <c r="W50" s="6">
        <f>IF(ISNUMBER(F50),-0.0000002301*(V50^4)+0.0000569866*(V50^3)-0.0082923226*(V50^2)+0.0654036947*V50+999.8017570756,"")</f>
      </c>
      <c r="X50" s="8">
        <f>IF(ISNUMBER(E50),AVERAGE(E50,F50),"")</f>
      </c>
      <c r="Y50" s="6">
        <f>IF(ISNUMBER(F50),-0.0000002301*(X50^4)+0.0000569866*(X50^3)-0.0082923226*(X50^2)+0.0654036947*X50+999.8017570756,"")</f>
      </c>
      <c r="Z50" s="6">
        <f>IF(ISNUMBER(C50),IF(R50="Countercurrent",C50-D50,D50-C50),"")</f>
      </c>
      <c r="AA50" s="6">
        <f>IF(ISNUMBER(E50),F50-E50,"")</f>
      </c>
      <c r="AB50" s="7">
        <f>IF(ISNUMBER(N50),N50*W50/(1000*60),"")</f>
      </c>
      <c r="AC50" s="7">
        <f>IF(ISNUMBER(P50),P50*Y50/(1000*60),"")</f>
      </c>
      <c r="AD50" s="6">
        <f>IF(SUM($A$1:$A$1000)=0,IF(ROW($A50)=6,"Hidden",""),IF(ISNUMBER(AB50),AB50*T50*ABS(Z50)*1000,""))</f>
      </c>
      <c r="AE50" s="6">
        <f>IF(SUM($A$1:$A$1000)=0,IF(ROW($A50)=6,"Hidden",""),IF(ISNUMBER(AC50),AC50*U50*AA50*1000,""))</f>
      </c>
      <c r="AF50" s="6">
        <f>IF(SUM($A$1:$A$1000)=0,IF(ROW($A50)=6,"Hidden",""),IF(ISNUMBER(AD50),AD50-AE50,""))</f>
      </c>
      <c r="AG50" s="6">
        <f>IF(SUM($A$1:$A$1000)=0,IF(ROW($A50)=6,"Hidden",""),IF(ISNUMBER(AD50),IF(AD50=0,0,AE50*100/AD50),""))</f>
      </c>
      <c r="AH50" s="6">
        <f>IF(SUM($A$1:$A$1000)=0,IF(ROW($A50)=6,"Hidden",""),IF(ISNUMBER(C50),IF(R50="cocurrent",IF((D50=E50),0,(D50-C50)*100/(D50-E50)),IF((C50=E50),0,(C50-D50)*100/(C50-E50))),""))</f>
      </c>
      <c r="AI50" s="6">
        <f>IF(SUM($A$1:$A$1000)=0,IF(ROW($A50)=6,"Hidden",""),IF(ISNUMBER(C50),IF(R50="cocurrent",IF(C50=E50,0,(F50-E50)*100/(D50-E50)),IF(C50=E50,0,(F50-E50)*100/(C50-E50))),""))</f>
      </c>
      <c r="AJ50" s="6">
        <f>IF(SUM($A$1:$A$1000)=0,IF(ROW($A50)=6,"Hidden",""),IF(ISNUMBER(AH50),(AH50+AI50)/2,""))</f>
      </c>
      <c r="AK50" s="8">
        <f>IF(C50=F50,0,(D50-E50)/(C50-F50))</f>
      </c>
      <c r="AL50" s="8">
        <f>IF(ISNUMBER(F50),IF(OR(AK50&lt;=0,AK50=1),0,((D50-E50)-(C50-F50))/LN(AK50)),"")</f>
      </c>
      <c r="AM50" s="8">
        <f>IF(ISNUMBER(AL50),IF(AL50=0,0,(AB50*T50*Z50*1000)/(PI()*0.006*1.008*AL50)),"")</f>
      </c>
      <c r="AN50" s="12">
        <f>IF(ISNUMBER(A50),IF(ROW(A50)=2,1-(A50/13),""),"")</f>
      </c>
    </row>
    <row x14ac:dyDescent="0.25" r="51" customHeight="1" ht="12.75">
      <c r="A51" s="11">
        <v>1</v>
      </c>
      <c r="B51" s="5">
        <v>50</v>
      </c>
      <c r="C51" s="6">
        <v>55.849609375</v>
      </c>
      <c r="D51" s="6">
        <v>62.700927734375</v>
      </c>
      <c r="E51" s="6">
        <v>21.268310546875</v>
      </c>
      <c r="F51" s="6">
        <v>25.716796875</v>
      </c>
      <c r="G51" s="6">
        <v>132.967529296875</v>
      </c>
      <c r="H51" s="6">
        <v>132.967529296875</v>
      </c>
      <c r="I51" s="6">
        <v>132.967529296875</v>
      </c>
      <c r="J51" s="6">
        <v>132.967529296875</v>
      </c>
      <c r="K51" s="6">
        <v>132.967529296875</v>
      </c>
      <c r="L51" s="6">
        <v>132.967529296875</v>
      </c>
      <c r="M51" s="7">
        <v>29</v>
      </c>
      <c r="N51" s="6">
        <v>1.98974609375</v>
      </c>
      <c r="O51" s="5">
        <v>60</v>
      </c>
      <c r="P51" s="8">
        <v>3.62548828125</v>
      </c>
      <c r="Q51" s="6">
        <v>0</v>
      </c>
      <c r="R51" s="10">
        <f>IF(ISNUMBER(Q51),IF(Q51=1,"Countercurrent","Cocurrent"),"")</f>
      </c>
      <c r="S51" s="21"/>
      <c r="T51" s="7">
        <f>IF(ISNUMBER(C51),1.15290498E-12*(V51^6)-3.5879038802E-10*(V51^5)+4.710833256816E-08*(V51^4)-3.38194190874219E-06*(V51^3)+0.000148978977392744*(V51^2)-0.00373903643230733*(V51)+4.21734712411944,"")</f>
      </c>
      <c r="U51" s="7">
        <f>IF(ISNUMBER(D51),1.15290498E-12*(X51^6)-3.5879038802E-10*(X51^5)+4.710833256816E-08*(X51^4)-3.38194190874219E-06*(X51^3)+0.000148978977392744*(X51^2)-0.00373903643230733*(X51)+4.21734712411944,"")</f>
      </c>
      <c r="V51" s="8">
        <f>IF(ISNUMBER(C51),AVERAGE(C51,D51),"")</f>
      </c>
      <c r="W51" s="6">
        <f>IF(ISNUMBER(F51),-0.0000002301*(V51^4)+0.0000569866*(V51^3)-0.0082923226*(V51^2)+0.0654036947*V51+999.8017570756,"")</f>
      </c>
      <c r="X51" s="8">
        <f>IF(ISNUMBER(E51),AVERAGE(E51,F51),"")</f>
      </c>
      <c r="Y51" s="6">
        <f>IF(ISNUMBER(F51),-0.0000002301*(X51^4)+0.0000569866*(X51^3)-0.0082923226*(X51^2)+0.0654036947*X51+999.8017570756,"")</f>
      </c>
      <c r="Z51" s="6">
        <f>IF(ISNUMBER(C51),IF(R51="Countercurrent",C51-D51,D51-C51),"")</f>
      </c>
      <c r="AA51" s="6">
        <f>IF(ISNUMBER(E51),F51-E51,"")</f>
      </c>
      <c r="AB51" s="7">
        <f>IF(ISNUMBER(N51),N51*W51/(1000*60),"")</f>
      </c>
      <c r="AC51" s="7">
        <f>IF(ISNUMBER(P51),P51*Y51/(1000*60),"")</f>
      </c>
      <c r="AD51" s="6">
        <f>IF(SUM($A$1:$A$1000)=0,IF(ROW($A51)=6,"Hidden",""),IF(ISNUMBER(AB51),AB51*T51*ABS(Z51)*1000,""))</f>
      </c>
      <c r="AE51" s="6">
        <f>IF(SUM($A$1:$A$1000)=0,IF(ROW($A51)=6,"Hidden",""),IF(ISNUMBER(AC51),AC51*U51*AA51*1000,""))</f>
      </c>
      <c r="AF51" s="6">
        <f>IF(SUM($A$1:$A$1000)=0,IF(ROW($A51)=6,"Hidden",""),IF(ISNUMBER(AD51),AD51-AE51,""))</f>
      </c>
      <c r="AG51" s="6">
        <f>IF(SUM($A$1:$A$1000)=0,IF(ROW($A51)=6,"Hidden",""),IF(ISNUMBER(AD51),IF(AD51=0,0,AE51*100/AD51),""))</f>
      </c>
      <c r="AH51" s="6">
        <f>IF(SUM($A$1:$A$1000)=0,IF(ROW($A51)=6,"Hidden",""),IF(ISNUMBER(C51),IF(R51="cocurrent",IF((D51=E51),0,(D51-C51)*100/(D51-E51)),IF((C51=E51),0,(C51-D51)*100/(C51-E51))),""))</f>
      </c>
      <c r="AI51" s="6">
        <f>IF(SUM($A$1:$A$1000)=0,IF(ROW($A51)=6,"Hidden",""),IF(ISNUMBER(C51),IF(R51="cocurrent",IF(C51=E51,0,(F51-E51)*100/(D51-E51)),IF(C51=E51,0,(F51-E51)*100/(C51-E51))),""))</f>
      </c>
      <c r="AJ51" s="6">
        <f>IF(SUM($A$1:$A$1000)=0,IF(ROW($A51)=6,"Hidden",""),IF(ISNUMBER(AH51),(AH51+AI51)/2,""))</f>
      </c>
      <c r="AK51" s="8">
        <f>IF(C51=F51,0,(D51-E51)/(C51-F51))</f>
      </c>
      <c r="AL51" s="8">
        <f>IF(ISNUMBER(F51),IF(OR(AK51&lt;=0,AK51=1),0,((D51-E51)-(C51-F51))/LN(AK51)),"")</f>
      </c>
      <c r="AM51" s="8">
        <f>IF(ISNUMBER(AL51),IF(AL51=0,0,(AB51*T51*Z51*1000)/(PI()*0.006*1.008*AL51)),"")</f>
      </c>
      <c r="AN51" s="12">
        <f>IF(ISNUMBER(A51),IF(ROW(A51)=2,1-(A51/13),""),"")</f>
      </c>
    </row>
    <row x14ac:dyDescent="0.25" r="52" customHeight="1" ht="12.75">
      <c r="A52" s="11">
        <v>1</v>
      </c>
      <c r="B52" s="5">
        <v>51</v>
      </c>
      <c r="C52" s="6">
        <v>55.752197265625</v>
      </c>
      <c r="D52" s="6">
        <v>62.830810546875</v>
      </c>
      <c r="E52" s="6">
        <v>21.268310546875</v>
      </c>
      <c r="F52" s="6">
        <v>25.684326171875</v>
      </c>
      <c r="G52" s="6">
        <v>132.967529296875</v>
      </c>
      <c r="H52" s="6">
        <v>132.967529296875</v>
      </c>
      <c r="I52" s="6">
        <v>132.967529296875</v>
      </c>
      <c r="J52" s="6">
        <v>132.967529296875</v>
      </c>
      <c r="K52" s="6">
        <v>132.967529296875</v>
      </c>
      <c r="L52" s="6">
        <v>132.967529296875</v>
      </c>
      <c r="M52" s="7">
        <v>29</v>
      </c>
      <c r="N52" s="6">
        <v>1.9775390625</v>
      </c>
      <c r="O52" s="5">
        <v>60</v>
      </c>
      <c r="P52" s="8">
        <v>3.79638671875</v>
      </c>
      <c r="Q52" s="6">
        <v>0</v>
      </c>
      <c r="R52" s="10">
        <f>IF(ISNUMBER(Q52),IF(Q52=1,"Countercurrent","Cocurrent"),"")</f>
      </c>
      <c r="S52" s="21"/>
      <c r="T52" s="7">
        <f>IF(ISNUMBER(C52),1.15290498E-12*(V52^6)-3.5879038802E-10*(V52^5)+4.710833256816E-08*(V52^4)-3.38194190874219E-06*(V52^3)+0.000148978977392744*(V52^2)-0.00373903643230733*(V52)+4.21734712411944,"")</f>
      </c>
      <c r="U52" s="7">
        <f>IF(ISNUMBER(D52),1.15290498E-12*(X52^6)-3.5879038802E-10*(X52^5)+4.710833256816E-08*(X52^4)-3.38194190874219E-06*(X52^3)+0.000148978977392744*(X52^2)-0.00373903643230733*(X52)+4.21734712411944,"")</f>
      </c>
      <c r="V52" s="8">
        <f>IF(ISNUMBER(C52),AVERAGE(C52,D52),"")</f>
      </c>
      <c r="W52" s="6">
        <f>IF(ISNUMBER(F52),-0.0000002301*(V52^4)+0.0000569866*(V52^3)-0.0082923226*(V52^2)+0.0654036947*V52+999.8017570756,"")</f>
      </c>
      <c r="X52" s="8">
        <f>IF(ISNUMBER(E52),AVERAGE(E52,F52),"")</f>
      </c>
      <c r="Y52" s="6">
        <f>IF(ISNUMBER(F52),-0.0000002301*(X52^4)+0.0000569866*(X52^3)-0.0082923226*(X52^2)+0.0654036947*X52+999.8017570756,"")</f>
      </c>
      <c r="Z52" s="6">
        <f>IF(ISNUMBER(C52),IF(R52="Countercurrent",C52-D52,D52-C52),"")</f>
      </c>
      <c r="AA52" s="6">
        <f>IF(ISNUMBER(E52),F52-E52,"")</f>
      </c>
      <c r="AB52" s="7">
        <f>IF(ISNUMBER(N52),N52*W52/(1000*60),"")</f>
      </c>
      <c r="AC52" s="7">
        <f>IF(ISNUMBER(P52),P52*Y52/(1000*60),"")</f>
      </c>
      <c r="AD52" s="6">
        <f>IF(SUM($A$1:$A$1000)=0,IF(ROW($A52)=6,"Hidden",""),IF(ISNUMBER(AB52),AB52*T52*ABS(Z52)*1000,""))</f>
      </c>
      <c r="AE52" s="6">
        <f>IF(SUM($A$1:$A$1000)=0,IF(ROW($A52)=6,"Hidden",""),IF(ISNUMBER(AC52),AC52*U52*AA52*1000,""))</f>
      </c>
      <c r="AF52" s="6">
        <f>IF(SUM($A$1:$A$1000)=0,IF(ROW($A52)=6,"Hidden",""),IF(ISNUMBER(AD52),AD52-AE52,""))</f>
      </c>
      <c r="AG52" s="6">
        <f>IF(SUM($A$1:$A$1000)=0,IF(ROW($A52)=6,"Hidden",""),IF(ISNUMBER(AD52),IF(AD52=0,0,AE52*100/AD52),""))</f>
      </c>
      <c r="AH52" s="6">
        <f>IF(SUM($A$1:$A$1000)=0,IF(ROW($A52)=6,"Hidden",""),IF(ISNUMBER(C52),IF(R52="cocurrent",IF((D52=E52),0,(D52-C52)*100/(D52-E52)),IF((C52=E52),0,(C52-D52)*100/(C52-E52))),""))</f>
      </c>
      <c r="AI52" s="6">
        <f>IF(SUM($A$1:$A$1000)=0,IF(ROW($A52)=6,"Hidden",""),IF(ISNUMBER(C52),IF(R52="cocurrent",IF(C52=E52,0,(F52-E52)*100/(D52-E52)),IF(C52=E52,0,(F52-E52)*100/(C52-E52))),""))</f>
      </c>
      <c r="AJ52" s="6">
        <f>IF(SUM($A$1:$A$1000)=0,IF(ROW($A52)=6,"Hidden",""),IF(ISNUMBER(AH52),(AH52+AI52)/2,""))</f>
      </c>
      <c r="AK52" s="8">
        <f>IF(C52=F52,0,(D52-E52)/(C52-F52))</f>
      </c>
      <c r="AL52" s="8">
        <f>IF(ISNUMBER(F52),IF(OR(AK52&lt;=0,AK52=1),0,((D52-E52)-(C52-F52))/LN(AK52)),"")</f>
      </c>
      <c r="AM52" s="8">
        <f>IF(ISNUMBER(AL52),IF(AL52=0,0,(AB52*T52*Z52*1000)/(PI()*0.006*1.008*AL52)),"")</f>
      </c>
      <c r="AN52" s="12">
        <f>IF(ISNUMBER(A52),IF(ROW(A52)=2,1-(A52/13),""),"")</f>
      </c>
    </row>
    <row x14ac:dyDescent="0.25" r="53" customHeight="1" ht="12.75">
      <c r="A53" s="11">
        <v>1</v>
      </c>
      <c r="B53" s="5">
        <v>52</v>
      </c>
      <c r="C53" s="6">
        <v>55.817138671875</v>
      </c>
      <c r="D53" s="6">
        <v>62.765869140625</v>
      </c>
      <c r="E53" s="6">
        <v>21.268310546875</v>
      </c>
      <c r="F53" s="6">
        <v>25.65185546875</v>
      </c>
      <c r="G53" s="6">
        <v>132.967529296875</v>
      </c>
      <c r="H53" s="6">
        <v>132.967529296875</v>
      </c>
      <c r="I53" s="6">
        <v>132.967529296875</v>
      </c>
      <c r="J53" s="6">
        <v>132.967529296875</v>
      </c>
      <c r="K53" s="6">
        <v>132.967529296875</v>
      </c>
      <c r="L53" s="6">
        <v>132.967529296875</v>
      </c>
      <c r="M53" s="7">
        <v>29</v>
      </c>
      <c r="N53" s="6">
        <v>2.0751953125</v>
      </c>
      <c r="O53" s="5">
        <v>60</v>
      </c>
      <c r="P53" s="8">
        <v>3.86962890625</v>
      </c>
      <c r="Q53" s="6">
        <v>0</v>
      </c>
      <c r="R53" s="10">
        <f>IF(ISNUMBER(Q53),IF(Q53=1,"Countercurrent","Cocurrent"),"")</f>
      </c>
      <c r="S53" s="21"/>
      <c r="T53" s="7">
        <f>IF(ISNUMBER(C53),1.15290498E-12*(V53^6)-3.5879038802E-10*(V53^5)+4.710833256816E-08*(V53^4)-3.38194190874219E-06*(V53^3)+0.000148978977392744*(V53^2)-0.00373903643230733*(V53)+4.21734712411944,"")</f>
      </c>
      <c r="U53" s="7">
        <f>IF(ISNUMBER(D53),1.15290498E-12*(X53^6)-3.5879038802E-10*(X53^5)+4.710833256816E-08*(X53^4)-3.38194190874219E-06*(X53^3)+0.000148978977392744*(X53^2)-0.00373903643230733*(X53)+4.21734712411944,"")</f>
      </c>
      <c r="V53" s="8">
        <f>IF(ISNUMBER(C53),AVERAGE(C53,D53),"")</f>
      </c>
      <c r="W53" s="6">
        <f>IF(ISNUMBER(F53),-0.0000002301*(V53^4)+0.0000569866*(V53^3)-0.0082923226*(V53^2)+0.0654036947*V53+999.8017570756,"")</f>
      </c>
      <c r="X53" s="8">
        <f>IF(ISNUMBER(E53),AVERAGE(E53,F53),"")</f>
      </c>
      <c r="Y53" s="6">
        <f>IF(ISNUMBER(F53),-0.0000002301*(X53^4)+0.0000569866*(X53^3)-0.0082923226*(X53^2)+0.0654036947*X53+999.8017570756,"")</f>
      </c>
      <c r="Z53" s="6">
        <f>IF(ISNUMBER(C53),IF(R53="Countercurrent",C53-D53,D53-C53),"")</f>
      </c>
      <c r="AA53" s="6">
        <f>IF(ISNUMBER(E53),F53-E53,"")</f>
      </c>
      <c r="AB53" s="7">
        <f>IF(ISNUMBER(N53),N53*W53/(1000*60),"")</f>
      </c>
      <c r="AC53" s="7">
        <f>IF(ISNUMBER(P53),P53*Y53/(1000*60),"")</f>
      </c>
      <c r="AD53" s="6">
        <f>IF(SUM($A$1:$A$1000)=0,IF(ROW($A53)=6,"Hidden",""),IF(ISNUMBER(AB53),AB53*T53*ABS(Z53)*1000,""))</f>
      </c>
      <c r="AE53" s="6">
        <f>IF(SUM($A$1:$A$1000)=0,IF(ROW($A53)=6,"Hidden",""),IF(ISNUMBER(AC53),AC53*U53*AA53*1000,""))</f>
      </c>
      <c r="AF53" s="6">
        <f>IF(SUM($A$1:$A$1000)=0,IF(ROW($A53)=6,"Hidden",""),IF(ISNUMBER(AD53),AD53-AE53,""))</f>
      </c>
      <c r="AG53" s="6">
        <f>IF(SUM($A$1:$A$1000)=0,IF(ROW($A53)=6,"Hidden",""),IF(ISNUMBER(AD53),IF(AD53=0,0,AE53*100/AD53),""))</f>
      </c>
      <c r="AH53" s="6">
        <f>IF(SUM($A$1:$A$1000)=0,IF(ROW($A53)=6,"Hidden",""),IF(ISNUMBER(C53),IF(R53="cocurrent",IF((D53=E53),0,(D53-C53)*100/(D53-E53)),IF((C53=E53),0,(C53-D53)*100/(C53-E53))),""))</f>
      </c>
      <c r="AI53" s="6">
        <f>IF(SUM($A$1:$A$1000)=0,IF(ROW($A53)=6,"Hidden",""),IF(ISNUMBER(C53),IF(R53="cocurrent",IF(C53=E53,0,(F53-E53)*100/(D53-E53)),IF(C53=E53,0,(F53-E53)*100/(C53-E53))),""))</f>
      </c>
      <c r="AJ53" s="6">
        <f>IF(SUM($A$1:$A$1000)=0,IF(ROW($A53)=6,"Hidden",""),IF(ISNUMBER(AH53),(AH53+AI53)/2,""))</f>
      </c>
      <c r="AK53" s="8">
        <f>IF(C53=F53,0,(D53-E53)/(C53-F53))</f>
      </c>
      <c r="AL53" s="8">
        <f>IF(ISNUMBER(F53),IF(OR(AK53&lt;=0,AK53=1),0,((D53-E53)-(C53-F53))/LN(AK53)),"")</f>
      </c>
      <c r="AM53" s="8">
        <f>IF(ISNUMBER(AL53),IF(AL53=0,0,(AB53*T53*Z53*1000)/(PI()*0.006*1.008*AL53)),"")</f>
      </c>
      <c r="AN53" s="12">
        <f>IF(ISNUMBER(A53),IF(ROW(A53)=2,1-(A53/13),""),"")</f>
      </c>
    </row>
    <row x14ac:dyDescent="0.25" r="54" customHeight="1" ht="12.75">
      <c r="A54" s="4">
        <v>1</v>
      </c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5"/>
      <c r="P54" s="8"/>
      <c r="Q54" s="6"/>
      <c r="R54" s="6">
        <f>IF(ISNUMBER(Q54),IF(Q54=1,"Countercurrent","Cocurrent"),"")</f>
      </c>
      <c r="S54" s="9"/>
      <c r="T54" s="7">
        <f>IF(ISNUMBER(C54),1.15290498E-12*(V54^6)-3.5879038802E-10*(V54^5)+4.710833256816E-08*(V54^4)-3.38194190874219E-06*(V54^3)+0.000148978977392744*(V54^2)-0.00373903643230733*(V54)+4.21734712411944,"")</f>
      </c>
      <c r="U54" s="7">
        <f>IF(ISNUMBER(D54),1.15290498E-12*(X54^6)-3.5879038802E-10*(X54^5)+4.710833256816E-08*(X54^4)-3.38194190874219E-06*(X54^3)+0.000148978977392744*(X54^2)-0.00373903643230733*(X54)+4.21734712411944,"")</f>
      </c>
      <c r="V54" s="8">
        <f>IF(ISNUMBER(C54),AVERAGE(C54,D54),"")</f>
      </c>
      <c r="W54" s="6">
        <f>IF(ISNUMBER(F54),-0.0000002301*(V54^4)+0.0000569866*(V54^3)-0.0082923226*(V54^2)+0.0654036947*V54+999.8017570756,"")</f>
      </c>
      <c r="X54" s="8">
        <f>IF(ISNUMBER(E54),AVERAGE(E54,F54),"")</f>
      </c>
      <c r="Y54" s="6">
        <f>IF(ISNUMBER(F54),-0.0000002301*(X54^4)+0.0000569866*(X54^3)-0.0082923226*(X54^2)+0.0654036947*X54+999.8017570756,"")</f>
      </c>
      <c r="Z54" s="6">
        <f>IF(ISNUMBER(C54),IF(R54="Countercurrent",C54-D54,D54-C54),"")</f>
      </c>
      <c r="AA54" s="6">
        <f>IF(ISNUMBER(E54),F54-E54,"")</f>
      </c>
      <c r="AB54" s="7">
        <f>IF(ISNUMBER(N54),N54*W54/(1000*60),"")</f>
      </c>
      <c r="AC54" s="7">
        <f>IF(ISNUMBER(P54),P54*Y54/(1000*60),"")</f>
      </c>
      <c r="AD54" s="6">
        <f>IF(SUM($A$1:$A$1000)=0,IF(ROW($A54)=6,"Hidden",""),IF(ISNUMBER(AB54),AB54*T54*ABS(Z54)*1000,""))</f>
      </c>
      <c r="AE54" s="6">
        <f>IF(SUM($A$1:$A$1000)=0,IF(ROW($A54)=6,"Hidden",""),IF(ISNUMBER(AC54),AC54*U54*AA54*1000,""))</f>
      </c>
      <c r="AF54" s="6">
        <f>IF(SUM($A$1:$A$1000)=0,IF(ROW($A54)=6,"Hidden",""),IF(ISNUMBER(AD54),AD54-AE54,""))</f>
      </c>
      <c r="AG54" s="6">
        <f>IF(SUM($A$1:$A$1000)=0,IF(ROW($A54)=6,"Hidden",""),IF(ISNUMBER(AD54),IF(AD54=0,0,AE54*100/AD54),""))</f>
      </c>
      <c r="AH54" s="6">
        <f>IF(SUM($A$1:$A$1000)=0,IF(ROW($A54)=6,"Hidden",""),IF(ISNUMBER(C54),IF(R54="cocurrent",IF((D54=E54),0,(D54-C54)*100/(D54-E54)),IF((C54=E54),0,(C54-D54)*100/(C54-E54))),""))</f>
      </c>
      <c r="AI54" s="6">
        <f>IF(SUM($A$1:$A$1000)=0,IF(ROW($A54)=6,"Hidden",""),IF(ISNUMBER(C54),IF(R54="cocurrent",IF(C54=E54,0,(F54-E54)*100/(D54-E54)),IF(C54=E54,0,(F54-E54)*100/(C54-E54))),""))</f>
      </c>
      <c r="AJ54" s="6">
        <f>IF(SUM($A$1:$A$1000)=0,IF(ROW($A54)=6,"Hidden",""),IF(ISNUMBER(AH54),(AH54+AI54)/2,""))</f>
      </c>
      <c r="AK54" s="11">
        <f>IF(C54=F54,0,(D54-E54)/(C54-F54))</f>
      </c>
      <c r="AL54" s="8">
        <f>IF(ISNUMBER(F54),IF(OR(AK54&lt;=0,AK54=1),0,((D54-E54)-(C54-F54))/LN(AK54)),"")</f>
      </c>
      <c r="AM54" s="8">
        <f>IF(ISNUMBER(AL54),IF(AL54=0,0,(AB54*T54*Z54*1000)/(PI()*0.006*1.008*AL54)),"")</f>
      </c>
      <c r="AN54" s="12">
        <f>IF(ISNUMBER(A54),IF(ROW(A54)=2,1-(A54/13),""),"")</f>
      </c>
    </row>
    <row x14ac:dyDescent="0.25" r="55" customHeight="1" ht="12.75">
      <c r="A55" s="4">
        <v>1</v>
      </c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5"/>
      <c r="P55" s="8"/>
      <c r="Q55" s="6"/>
      <c r="R55" s="6">
        <f>IF(ISNUMBER(Q55),IF(Q55=1,"Countercurrent","Cocurrent"),"")</f>
      </c>
      <c r="S55" s="9"/>
      <c r="T55" s="7">
        <f>IF(ISNUMBER(C55),1.15290498E-12*(V55^6)-3.5879038802E-10*(V55^5)+4.710833256816E-08*(V55^4)-3.38194190874219E-06*(V55^3)+0.000148978977392744*(V55^2)-0.00373903643230733*(V55)+4.21734712411944,"")</f>
      </c>
      <c r="U55" s="7">
        <f>IF(ISNUMBER(D55),1.15290498E-12*(X55^6)-3.5879038802E-10*(X55^5)+4.710833256816E-08*(X55^4)-3.38194190874219E-06*(X55^3)+0.000148978977392744*(X55^2)-0.00373903643230733*(X55)+4.21734712411944,"")</f>
      </c>
      <c r="V55" s="8">
        <f>IF(ISNUMBER(C55),AVERAGE(C55,D55),"")</f>
      </c>
      <c r="W55" s="6">
        <f>IF(ISNUMBER(F55),-0.0000002301*(V55^4)+0.0000569866*(V55^3)-0.0082923226*(V55^2)+0.0654036947*V55+999.8017570756,"")</f>
      </c>
      <c r="X55" s="8">
        <f>IF(ISNUMBER(E55),AVERAGE(E55,F55),"")</f>
      </c>
      <c r="Y55" s="6">
        <f>IF(ISNUMBER(F55),-0.0000002301*(X55^4)+0.0000569866*(X55^3)-0.0082923226*(X55^2)+0.0654036947*X55+999.8017570756,"")</f>
      </c>
      <c r="Z55" s="6">
        <f>IF(ISNUMBER(C55),IF(R55="Countercurrent",C55-D55,D55-C55),"")</f>
      </c>
      <c r="AA55" s="6">
        <f>IF(ISNUMBER(E55),F55-E55,"")</f>
      </c>
      <c r="AB55" s="7">
        <f>IF(ISNUMBER(N55),N55*W55/(1000*60),"")</f>
      </c>
      <c r="AC55" s="7">
        <f>IF(ISNUMBER(P55),P55*Y55/(1000*60),"")</f>
      </c>
      <c r="AD55" s="6">
        <f>IF(SUM($A$1:$A$1000)=0,IF(ROW($A55)=6,"Hidden",""),IF(ISNUMBER(AB55),AB55*T55*ABS(Z55)*1000,""))</f>
      </c>
      <c r="AE55" s="6">
        <f>IF(SUM($A$1:$A$1000)=0,IF(ROW($A55)=6,"Hidden",""),IF(ISNUMBER(AC55),AC55*U55*AA55*1000,""))</f>
      </c>
      <c r="AF55" s="6">
        <f>IF(SUM($A$1:$A$1000)=0,IF(ROW($A55)=6,"Hidden",""),IF(ISNUMBER(AD55),AD55-AE55,""))</f>
      </c>
      <c r="AG55" s="6">
        <f>IF(SUM($A$1:$A$1000)=0,IF(ROW($A55)=6,"Hidden",""),IF(ISNUMBER(AD55),IF(AD55=0,0,AE55*100/AD55),""))</f>
      </c>
      <c r="AH55" s="6">
        <f>IF(SUM($A$1:$A$1000)=0,IF(ROW($A55)=6,"Hidden",""),IF(ISNUMBER(C55),IF(R55="cocurrent",IF((D55=E55),0,(D55-C55)*100/(D55-E55)),IF((C55=E55),0,(C55-D55)*100/(C55-E55))),""))</f>
      </c>
      <c r="AI55" s="6">
        <f>IF(SUM($A$1:$A$1000)=0,IF(ROW($A55)=6,"Hidden",""),IF(ISNUMBER(C55),IF(R55="cocurrent",IF(C55=E55,0,(F55-E55)*100/(D55-E55)),IF(C55=E55,0,(F55-E55)*100/(C55-E55))),""))</f>
      </c>
      <c r="AJ55" s="6">
        <f>IF(SUM($A$1:$A$1000)=0,IF(ROW($A55)=6,"Hidden",""),IF(ISNUMBER(AH55),(AH55+AI55)/2,""))</f>
      </c>
      <c r="AK55" s="11">
        <f>IF(C55=F55,0,(D55-E55)/(C55-F55))</f>
      </c>
      <c r="AL55" s="8">
        <f>IF(ISNUMBER(F55),IF(OR(AK55&lt;=0,AK55=1),0,((D55-E55)-(C55-F55))/LN(AK55)),"")</f>
      </c>
      <c r="AM55" s="8">
        <f>IF(ISNUMBER(AL55),IF(AL55=0,0,(AB55*T55*Z55*1000)/(PI()*0.006*1.008*AL55)),"")</f>
      </c>
      <c r="AN55" s="12">
        <f>IF(ISNUMBER(A55),IF(ROW(A55)=2,1-(A55/13),""),"")</f>
      </c>
    </row>
    <row x14ac:dyDescent="0.25" r="56" customHeight="1" ht="12.75">
      <c r="A56" s="4">
        <v>1</v>
      </c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5"/>
      <c r="P56" s="8"/>
      <c r="Q56" s="6"/>
      <c r="R56" s="6">
        <f>IF(ISNUMBER(Q56),IF(Q56=1,"Countercurrent","Cocurrent"),"")</f>
      </c>
      <c r="S56" s="9"/>
      <c r="T56" s="7">
        <f>IF(ISNUMBER(C56),1.15290498E-12*(V56^6)-3.5879038802E-10*(V56^5)+4.710833256816E-08*(V56^4)-3.38194190874219E-06*(V56^3)+0.000148978977392744*(V56^2)-0.00373903643230733*(V56)+4.21734712411944,"")</f>
      </c>
      <c r="U56" s="7">
        <f>IF(ISNUMBER(D56),1.15290498E-12*(X56^6)-3.5879038802E-10*(X56^5)+4.710833256816E-08*(X56^4)-3.38194190874219E-06*(X56^3)+0.000148978977392744*(X56^2)-0.00373903643230733*(X56)+4.21734712411944,"")</f>
      </c>
      <c r="V56" s="8">
        <f>IF(ISNUMBER(C56),AVERAGE(C56,D56),"")</f>
      </c>
      <c r="W56" s="6">
        <f>IF(ISNUMBER(F56),-0.0000002301*(V56^4)+0.0000569866*(V56^3)-0.0082923226*(V56^2)+0.0654036947*V56+999.8017570756,"")</f>
      </c>
      <c r="X56" s="8">
        <f>IF(ISNUMBER(E56),AVERAGE(E56,F56),"")</f>
      </c>
      <c r="Y56" s="6">
        <f>IF(ISNUMBER(F56),-0.0000002301*(X56^4)+0.0000569866*(X56^3)-0.0082923226*(X56^2)+0.0654036947*X56+999.8017570756,"")</f>
      </c>
      <c r="Z56" s="6">
        <f>IF(ISNUMBER(C56),IF(R56="Countercurrent",C56-D56,D56-C56),"")</f>
      </c>
      <c r="AA56" s="6">
        <f>IF(ISNUMBER(E56),F56-E56,"")</f>
      </c>
      <c r="AB56" s="7">
        <f>IF(ISNUMBER(N56),N56*W56/(1000*60),"")</f>
      </c>
      <c r="AC56" s="7">
        <f>IF(ISNUMBER(P56),P56*Y56/(1000*60),"")</f>
      </c>
      <c r="AD56" s="6">
        <f>IF(SUM($A$1:$A$1000)=0,IF(ROW($A56)=6,"Hidden",""),IF(ISNUMBER(AB56),AB56*T56*ABS(Z56)*1000,""))</f>
      </c>
      <c r="AE56" s="6">
        <f>IF(SUM($A$1:$A$1000)=0,IF(ROW($A56)=6,"Hidden",""),IF(ISNUMBER(AC56),AC56*U56*AA56*1000,""))</f>
      </c>
      <c r="AF56" s="6">
        <f>IF(SUM($A$1:$A$1000)=0,IF(ROW($A56)=6,"Hidden",""),IF(ISNUMBER(AD56),AD56-AE56,""))</f>
      </c>
      <c r="AG56" s="6">
        <f>IF(SUM($A$1:$A$1000)=0,IF(ROW($A56)=6,"Hidden",""),IF(ISNUMBER(AD56),IF(AD56=0,0,AE56*100/AD56),""))</f>
      </c>
      <c r="AH56" s="6">
        <f>IF(SUM($A$1:$A$1000)=0,IF(ROW($A56)=6,"Hidden",""),IF(ISNUMBER(C56),IF(R56="cocurrent",IF((D56=E56),0,(D56-C56)*100/(D56-E56)),IF((C56=E56),0,(C56-D56)*100/(C56-E56))),""))</f>
      </c>
      <c r="AI56" s="6">
        <f>IF(SUM($A$1:$A$1000)=0,IF(ROW($A56)=6,"Hidden",""),IF(ISNUMBER(C56),IF(R56="cocurrent",IF(C56=E56,0,(F56-E56)*100/(D56-E56)),IF(C56=E56,0,(F56-E56)*100/(C56-E56))),""))</f>
      </c>
      <c r="AJ56" s="6">
        <f>IF(SUM($A$1:$A$1000)=0,IF(ROW($A56)=6,"Hidden",""),IF(ISNUMBER(AH56),(AH56+AI56)/2,""))</f>
      </c>
      <c r="AK56" s="11">
        <f>IF(C56=F56,0,(D56-E56)/(C56-F56))</f>
      </c>
      <c r="AL56" s="8">
        <f>IF(ISNUMBER(F56),IF(OR(AK56&lt;=0,AK56=1),0,((D56-E56)-(C56-F56))/LN(AK56)),"")</f>
      </c>
      <c r="AM56" s="8">
        <f>IF(ISNUMBER(AL56),IF(AL56=0,0,(AB56*T56*Z56*1000)/(PI()*0.006*1.008*AL56)),"")</f>
      </c>
      <c r="AN56" s="12">
        <f>IF(ISNUMBER(A56),IF(ROW(A56)=2,1-(A56/13),""),"")</f>
      </c>
    </row>
    <row x14ac:dyDescent="0.25" r="57" customHeight="1" ht="12.75">
      <c r="A57" s="4">
        <v>1</v>
      </c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5"/>
      <c r="P57" s="8"/>
      <c r="Q57" s="6"/>
      <c r="R57" s="6">
        <f>IF(ISNUMBER(Q57),IF(Q57=1,"Countercurrent","Cocurrent"),"")</f>
      </c>
      <c r="S57" s="9"/>
      <c r="T57" s="7">
        <f>IF(ISNUMBER(C57),1.15290498E-12*(V57^6)-3.5879038802E-10*(V57^5)+4.710833256816E-08*(V57^4)-3.38194190874219E-06*(V57^3)+0.000148978977392744*(V57^2)-0.00373903643230733*(V57)+4.21734712411944,"")</f>
      </c>
      <c r="U57" s="7">
        <f>IF(ISNUMBER(D57),1.15290498E-12*(X57^6)-3.5879038802E-10*(X57^5)+4.710833256816E-08*(X57^4)-3.38194190874219E-06*(X57^3)+0.000148978977392744*(X57^2)-0.00373903643230733*(X57)+4.21734712411944,"")</f>
      </c>
      <c r="V57" s="8">
        <f>IF(ISNUMBER(C57),AVERAGE(C57,D57),"")</f>
      </c>
      <c r="W57" s="6">
        <f>IF(ISNUMBER(F57),-0.0000002301*(V57^4)+0.0000569866*(V57^3)-0.0082923226*(V57^2)+0.0654036947*V57+999.8017570756,"")</f>
      </c>
      <c r="X57" s="8">
        <f>IF(ISNUMBER(E57),AVERAGE(E57,F57),"")</f>
      </c>
      <c r="Y57" s="6">
        <f>IF(ISNUMBER(F57),-0.0000002301*(X57^4)+0.0000569866*(X57^3)-0.0082923226*(X57^2)+0.0654036947*X57+999.8017570756,"")</f>
      </c>
      <c r="Z57" s="6">
        <f>IF(ISNUMBER(C57),IF(R57="Countercurrent",C57-D57,D57-C57),"")</f>
      </c>
      <c r="AA57" s="6">
        <f>IF(ISNUMBER(E57),F57-E57,"")</f>
      </c>
      <c r="AB57" s="7">
        <f>IF(ISNUMBER(N57),N57*W57/(1000*60),"")</f>
      </c>
      <c r="AC57" s="7">
        <f>IF(ISNUMBER(P57),P57*Y57/(1000*60),"")</f>
      </c>
      <c r="AD57" s="6">
        <f>IF(SUM($A$1:$A$1000)=0,IF(ROW($A57)=6,"Hidden",""),IF(ISNUMBER(AB57),AB57*T57*ABS(Z57)*1000,""))</f>
      </c>
      <c r="AE57" s="6">
        <f>IF(SUM($A$1:$A$1000)=0,IF(ROW($A57)=6,"Hidden",""),IF(ISNUMBER(AC57),AC57*U57*AA57*1000,""))</f>
      </c>
      <c r="AF57" s="6">
        <f>IF(SUM($A$1:$A$1000)=0,IF(ROW($A57)=6,"Hidden",""),IF(ISNUMBER(AD57),AD57-AE57,""))</f>
      </c>
      <c r="AG57" s="6">
        <f>IF(SUM($A$1:$A$1000)=0,IF(ROW($A57)=6,"Hidden",""),IF(ISNUMBER(AD57),IF(AD57=0,0,AE57*100/AD57),""))</f>
      </c>
      <c r="AH57" s="6">
        <f>IF(SUM($A$1:$A$1000)=0,IF(ROW($A57)=6,"Hidden",""),IF(ISNUMBER(C57),IF(R57="cocurrent",IF((D57=E57),0,(D57-C57)*100/(D57-E57)),IF((C57=E57),0,(C57-D57)*100/(C57-E57))),""))</f>
      </c>
      <c r="AI57" s="6">
        <f>IF(SUM($A$1:$A$1000)=0,IF(ROW($A57)=6,"Hidden",""),IF(ISNUMBER(C57),IF(R57="cocurrent",IF(C57=E57,0,(F57-E57)*100/(D57-E57)),IF(C57=E57,0,(F57-E57)*100/(C57-E57))),""))</f>
      </c>
      <c r="AJ57" s="6">
        <f>IF(SUM($A$1:$A$1000)=0,IF(ROW($A57)=6,"Hidden",""),IF(ISNUMBER(AH57),(AH57+AI57)/2,""))</f>
      </c>
      <c r="AK57" s="11">
        <f>IF(C57=F57,0,(D57-E57)/(C57-F57))</f>
      </c>
      <c r="AL57" s="8">
        <f>IF(ISNUMBER(F57),IF(OR(AK57&lt;=0,AK57=1),0,((D57-E57)-(C57-F57))/LN(AK57)),"")</f>
      </c>
      <c r="AM57" s="8">
        <f>IF(ISNUMBER(AL57),IF(AL57=0,0,(AB57*T57*Z57*1000)/(PI()*0.006*1.008*AL57)),"")</f>
      </c>
      <c r="AN57" s="12">
        <f>IF(ISNUMBER(A57),IF(ROW(A57)=2,1-(A57/13),""),"")</f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7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22" width="11.719285714285713" customWidth="1" bestFit="1"/>
    <col min="3" max="3" style="23" width="8.719285714285713" customWidth="1" bestFit="1"/>
    <col min="4" max="4" style="23" width="8.719285714285713" customWidth="1" bestFit="1"/>
    <col min="5" max="5" style="23" width="8.719285714285713" customWidth="1" bestFit="1"/>
    <col min="6" max="6" style="23" width="8.719285714285713" customWidth="1" bestFit="1"/>
    <col min="7" max="7" style="23" width="13.576428571428572" customWidth="1" bestFit="1" hidden="1"/>
    <col min="8" max="8" style="23" width="13.576428571428572" customWidth="1" bestFit="1" hidden="1"/>
    <col min="9" max="9" style="23" width="13.576428571428572" customWidth="1" bestFit="1" hidden="1"/>
    <col min="10" max="10" style="23" width="13.576428571428572" customWidth="1" bestFit="1" hidden="1"/>
    <col min="11" max="11" style="23" width="13.576428571428572" customWidth="1" bestFit="1" hidden="1"/>
    <col min="12" max="12" style="23" width="13.576428571428572" customWidth="1" bestFit="1" hidden="1"/>
    <col min="13" max="13" style="24" width="11.719285714285713" customWidth="1" bestFit="1"/>
    <col min="14" max="14" style="23" width="11.719285714285713" customWidth="1" bestFit="1"/>
    <col min="15" max="15" style="22" width="11.719285714285713" customWidth="1" bestFit="1"/>
    <col min="16" max="16" style="25" width="11.719285714285713" customWidth="1" bestFit="1"/>
    <col min="17" max="17" style="23" width="13.576428571428572" customWidth="1" bestFit="1" hidden="1"/>
    <col min="18" max="18" style="14" width="11.719285714285713" customWidth="1" bestFit="1"/>
    <col min="19" max="19" style="15" width="33.005" customWidth="1" bestFit="1"/>
    <col min="20" max="20" style="14" width="13.147857142857141" customWidth="1" bestFit="1"/>
    <col min="21" max="21" style="14" width="13.147857142857141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1.719285714285713" customWidth="1" bestFit="1"/>
    <col min="27" max="27" style="14" width="11.719285714285713" customWidth="1" bestFit="1"/>
    <col min="28" max="28" style="14" width="11.719285714285713" customWidth="1" bestFit="1"/>
    <col min="29" max="29" style="14" width="11.719285714285713" customWidth="1" bestFit="1"/>
    <col min="30" max="30" style="14" width="11.719285714285713" customWidth="1" bestFit="1"/>
    <col min="31" max="31" style="14" width="11.719285714285713" customWidth="1" bestFit="1"/>
    <col min="32" max="32" style="14" width="11.719285714285713" customWidth="1" bestFit="1"/>
    <col min="33" max="33" style="14" width="11.719285714285713" customWidth="1" bestFit="1"/>
    <col min="34" max="34" style="14" width="11.719285714285713" customWidth="1" bestFit="1"/>
    <col min="35" max="35" style="14" width="11.719285714285713" customWidth="1" bestFit="1"/>
    <col min="36" max="36" style="14" width="11.719285714285713" customWidth="1" bestFit="1"/>
    <col min="37" max="37" style="16" width="13.576428571428572" customWidth="1" bestFit="1" hidden="1"/>
    <col min="38" max="38" style="14" width="13.147857142857141" customWidth="1" bestFit="1"/>
    <col min="39" max="39" style="14" width="14.147857142857141" customWidth="1" bestFit="1"/>
    <col min="40" max="40" style="14" width="11.719285714285713" customWidth="1" bestFit="1"/>
  </cols>
  <sheetData>
    <row x14ac:dyDescent="0.25" r="1" customHeight="1" ht="66.75" customFormat="1" s="1">
      <c r="A1" s="2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9" t="s">
        <v>12</v>
      </c>
      <c r="N1" s="18" t="s">
        <v>13</v>
      </c>
      <c r="O1" s="17" t="s">
        <v>14</v>
      </c>
      <c r="P1" s="20" t="s">
        <v>15</v>
      </c>
      <c r="Q1" s="18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/>
      <c r="AL1" s="3" t="s">
        <v>35</v>
      </c>
      <c r="AM1" s="3" t="s">
        <v>36</v>
      </c>
      <c r="AN1" s="3" t="s">
        <v>37</v>
      </c>
    </row>
    <row x14ac:dyDescent="0.25" r="2" customHeight="1" ht="12.75">
      <c r="A2" s="11">
        <v>1</v>
      </c>
      <c r="B2" s="5">
        <v>1</v>
      </c>
      <c r="C2" s="6">
        <v>57.5380859375</v>
      </c>
      <c r="D2" s="6">
        <v>64.8115234375</v>
      </c>
      <c r="E2" s="6">
        <v>21.268310546875</v>
      </c>
      <c r="F2" s="6">
        <v>25.9765625</v>
      </c>
      <c r="G2" s="6">
        <v>132.967529296875</v>
      </c>
      <c r="H2" s="6">
        <v>132.967529296875</v>
      </c>
      <c r="I2" s="6">
        <v>132.967529296875</v>
      </c>
      <c r="J2" s="6">
        <v>132.967529296875</v>
      </c>
      <c r="K2" s="6">
        <v>132.967529296875</v>
      </c>
      <c r="L2" s="6">
        <v>132.967529296875</v>
      </c>
      <c r="M2" s="7">
        <v>30</v>
      </c>
      <c r="N2" s="6">
        <v>1.9775390625</v>
      </c>
      <c r="O2" s="5">
        <v>60</v>
      </c>
      <c r="P2" s="8">
        <v>3.72314453125</v>
      </c>
      <c r="Q2" s="6">
        <v>0</v>
      </c>
      <c r="R2" s="10">
        <f>IF(ISNUMBER(Q2),IF(Q2=1,"Countercurrent","Cocurrent"),"")</f>
      </c>
      <c r="S2" s="21"/>
      <c r="T2" s="7">
        <f>IF(ISNUMBER(C2),1.15290498E-12*(V2^6)-3.5879038802E-10*(V2^5)+4.710833256816E-08*(V2^4)-3.38194190874219E-06*(V2^3)+0.000148978977392744*(V2^2)-0.00373903643230733*(V2)+4.21734712411944,"")</f>
      </c>
      <c r="U2" s="7">
        <f>IF(ISNUMBER(D2),1.15290498E-12*(X2^6)-3.5879038802E-10*(X2^5)+4.710833256816E-08*(X2^4)-3.38194190874219E-06*(X2^3)+0.000148978977392744*(X2^2)-0.00373903643230733*(X2)+4.21734712411944,"")</f>
      </c>
      <c r="V2" s="8">
        <f>IF(ISNUMBER(C2),AVERAGE(C2,D2),"")</f>
      </c>
      <c r="W2" s="6">
        <f>IF(ISNUMBER(F2),-0.0000002301*(V2^4)+0.0000569866*(V2^3)-0.0082923226*(V2^2)+0.0654036947*V2+999.8017570756,"")</f>
      </c>
      <c r="X2" s="8">
        <f>IF(ISNUMBER(E2),AVERAGE(E2,F2),"")</f>
      </c>
      <c r="Y2" s="6">
        <f>IF(ISNUMBER(F2),-0.0000002301*(X2^4)+0.0000569866*(X2^3)-0.0082923226*(X2^2)+0.0654036947*X2+999.8017570756,"")</f>
      </c>
      <c r="Z2" s="6">
        <f>IF(ISNUMBER(C2),IF(R2="Countercurrent",C2-D2,D2-C2),"")</f>
      </c>
      <c r="AA2" s="6">
        <f>IF(ISNUMBER(E2),F2-E2,"")</f>
      </c>
      <c r="AB2" s="7">
        <f>IF(ISNUMBER(N2),N2*W2/(1000*60),"")</f>
      </c>
      <c r="AC2" s="7">
        <f>IF(ISNUMBER(P2),P2*Y2/(1000*60),"")</f>
      </c>
      <c r="AD2" s="6">
        <f>IF(SUM($A$1:$A$1000)=0,IF(ROW($A2)=6,"Hidden",""),IF(ISNUMBER(AB2),AB2*T2*ABS(Z2)*1000,""))</f>
      </c>
      <c r="AE2" s="6">
        <f>IF(SUM($A$1:$A$1000)=0,IF(ROW($A2)=6,"Hidden",""),IF(ISNUMBER(AC2),AC2*U2*AA2*1000,""))</f>
      </c>
      <c r="AF2" s="6">
        <f>IF(SUM($A$1:$A$1000)=0,IF(ROW($A2)=6,"Hidden",""),IF(ISNUMBER(AD2),AD2-AE2,""))</f>
      </c>
      <c r="AG2" s="6">
        <f>IF(SUM($A$1:$A$1000)=0,IF(ROW($A2)=6,"Hidden",""),IF(ISNUMBER(AD2),IF(AD2=0,0,AE2*100/AD2),""))</f>
      </c>
      <c r="AH2" s="6">
        <f>IF(SUM($A$1:$A$1000)=0,IF(ROW($A2)=6,"Hidden",""),IF(ISNUMBER(C2),IF(R2="cocurrent",IF((D2=E2),0,(D2-C2)*100/(D2-E2)),IF((C2=E2),0,(C2-D2)*100/(C2-E2))),""))</f>
      </c>
      <c r="AI2" s="6">
        <f>IF(SUM($A$1:$A$1000)=0,IF(ROW($A2)=6,"Hidden",""),IF(ISNUMBER(C2),IF(R2="cocurrent",IF(C2=E2,0,(F2-E2)*100/(D2-E2)),IF(C2=E2,0,(F2-E2)*100/(C2-E2))),""))</f>
      </c>
      <c r="AJ2" s="6">
        <f>IF(SUM($A$1:$A$1000)=0,IF(ROW($A2)=6,"Hidden",""),IF(ISNUMBER(AH2),(AH2+AI2)/2,""))</f>
      </c>
      <c r="AK2" s="8">
        <f>IF(C2=F2,0,(D2-E2)/(C2-F2))</f>
      </c>
      <c r="AL2" s="8">
        <f>IF(ISNUMBER(F2),IF(OR(AK2&lt;=0,AK2=1),0,((D2-E2)-(C2-F2))/LN(AK2)),"")</f>
      </c>
      <c r="AM2" s="8">
        <f>IF(ISNUMBER(AL2),IF(AL2=0,0,(AB2*T2*Z2*1000)/(PI()*0.006*1.008*AL2)),"")</f>
      </c>
      <c r="AN2" s="12">
        <f>IF(ISNUMBER(A2),IF(ROW(A2)=2,1-(A2/13),""),"")</f>
      </c>
    </row>
    <row x14ac:dyDescent="0.25" r="3" customHeight="1" ht="12.75">
      <c r="A3" s="11">
        <v>1</v>
      </c>
      <c r="B3" s="5">
        <v>2</v>
      </c>
      <c r="C3" s="6">
        <v>57.570556640625</v>
      </c>
      <c r="D3" s="6">
        <v>64.908935546875</v>
      </c>
      <c r="E3" s="6">
        <v>21.268310546875</v>
      </c>
      <c r="F3" s="6">
        <v>25.9765625</v>
      </c>
      <c r="G3" s="6">
        <v>132.967529296875</v>
      </c>
      <c r="H3" s="6">
        <v>132.967529296875</v>
      </c>
      <c r="I3" s="6">
        <v>132.967529296875</v>
      </c>
      <c r="J3" s="6">
        <v>132.967529296875</v>
      </c>
      <c r="K3" s="6">
        <v>132.967529296875</v>
      </c>
      <c r="L3" s="6">
        <v>132.967529296875</v>
      </c>
      <c r="M3" s="7">
        <v>30</v>
      </c>
      <c r="N3" s="6">
        <v>1.84326171875</v>
      </c>
      <c r="O3" s="5">
        <v>60</v>
      </c>
      <c r="P3" s="8">
        <v>3.5888671875</v>
      </c>
      <c r="Q3" s="6">
        <v>0</v>
      </c>
      <c r="R3" s="10">
        <f>IF(ISNUMBER(Q3),IF(Q3=1,"Countercurrent","Cocurrent"),"")</f>
      </c>
      <c r="S3" s="21"/>
      <c r="T3" s="7">
        <f>IF(ISNUMBER(C3),1.15290498E-12*(V3^6)-3.5879038802E-10*(V3^5)+4.710833256816E-08*(V3^4)-3.38194190874219E-06*(V3^3)+0.000148978977392744*(V3^2)-0.00373903643230733*(V3)+4.21734712411944,"")</f>
      </c>
      <c r="U3" s="7">
        <f>IF(ISNUMBER(D3),1.15290498E-12*(X3^6)-3.5879038802E-10*(X3^5)+4.710833256816E-08*(X3^4)-3.38194190874219E-06*(X3^3)+0.000148978977392744*(X3^2)-0.00373903643230733*(X3)+4.21734712411944,"")</f>
      </c>
      <c r="V3" s="8">
        <f>IF(ISNUMBER(C3),AVERAGE(C3,D3),"")</f>
      </c>
      <c r="W3" s="6">
        <f>IF(ISNUMBER(F3),-0.0000002301*(V3^4)+0.0000569866*(V3^3)-0.0082923226*(V3^2)+0.0654036947*V3+999.8017570756,"")</f>
      </c>
      <c r="X3" s="8">
        <f>IF(ISNUMBER(E3),AVERAGE(E3,F3),"")</f>
      </c>
      <c r="Y3" s="6">
        <f>IF(ISNUMBER(F3),-0.0000002301*(X3^4)+0.0000569866*(X3^3)-0.0082923226*(X3^2)+0.0654036947*X3+999.8017570756,"")</f>
      </c>
      <c r="Z3" s="6">
        <f>IF(ISNUMBER(C3),IF(R3="Countercurrent",C3-D3,D3-C3),"")</f>
      </c>
      <c r="AA3" s="6">
        <f>IF(ISNUMBER(E3),F3-E3,"")</f>
      </c>
      <c r="AB3" s="7">
        <f>IF(ISNUMBER(N3),N3*W3/(1000*60),"")</f>
      </c>
      <c r="AC3" s="7">
        <f>IF(ISNUMBER(P3),P3*Y3/(1000*60),"")</f>
      </c>
      <c r="AD3" s="6">
        <f>IF(SUM($A$1:$A$1000)=0,IF(ROW($A3)=6,"Hidden",""),IF(ISNUMBER(AB3),AB3*T3*ABS(Z3)*1000,""))</f>
      </c>
      <c r="AE3" s="6">
        <f>IF(SUM($A$1:$A$1000)=0,IF(ROW($A3)=6,"Hidden",""),IF(ISNUMBER(AC3),AC3*U3*AA3*1000,""))</f>
      </c>
      <c r="AF3" s="6">
        <f>IF(SUM($A$1:$A$1000)=0,IF(ROW($A3)=6,"Hidden",""),IF(ISNUMBER(AD3),AD3-AE3,""))</f>
      </c>
      <c r="AG3" s="6">
        <f>IF(SUM($A$1:$A$1000)=0,IF(ROW($A3)=6,"Hidden",""),IF(ISNUMBER(AD3),IF(AD3=0,0,AE3*100/AD3),""))</f>
      </c>
      <c r="AH3" s="6">
        <f>IF(SUM($A$1:$A$1000)=0,IF(ROW($A3)=6,"Hidden",""),IF(ISNUMBER(C3),IF(R3="cocurrent",IF((D3=E3),0,(D3-C3)*100/(D3-E3)),IF((C3=E3),0,(C3-D3)*100/(C3-E3))),""))</f>
      </c>
      <c r="AI3" s="6">
        <f>IF(SUM($A$1:$A$1000)=0,IF(ROW($A3)=6,"Hidden",""),IF(ISNUMBER(C3),IF(R3="cocurrent",IF(C3=E3,0,(F3-E3)*100/(D3-E3)),IF(C3=E3,0,(F3-E3)*100/(C3-E3))),""))</f>
      </c>
      <c r="AJ3" s="6">
        <f>IF(SUM($A$1:$A$1000)=0,IF(ROW($A3)=6,"Hidden",""),IF(ISNUMBER(AH3),(AH3+AI3)/2,""))</f>
      </c>
      <c r="AK3" s="8">
        <f>IF(C3=F3,0,(D3-E3)/(C3-F3))</f>
      </c>
      <c r="AL3" s="8">
        <f>IF(ISNUMBER(F3),IF(OR(AK3&lt;=0,AK3=1),0,((D3-E3)-(C3-F3))/LN(AK3)),"")</f>
      </c>
      <c r="AM3" s="8">
        <f>IF(ISNUMBER(AL3),IF(AL3=0,0,(AB3*T3*Z3*1000)/(PI()*0.006*1.008*AL3)),"")</f>
      </c>
      <c r="AN3" s="12">
        <f>IF(ISNUMBER(A3),IF(ROW(A3)=2,1-(A3/13),""),"")</f>
      </c>
    </row>
    <row x14ac:dyDescent="0.25" r="4" customHeight="1" ht="12.75">
      <c r="A4" s="11">
        <v>1</v>
      </c>
      <c r="B4" s="5">
        <v>3</v>
      </c>
      <c r="C4" s="6">
        <v>57.5380859375</v>
      </c>
      <c r="D4" s="6">
        <v>64.87646484375</v>
      </c>
      <c r="E4" s="6">
        <v>21.268310546875</v>
      </c>
      <c r="F4" s="6">
        <v>26.009033203125</v>
      </c>
      <c r="G4" s="6">
        <v>132.967529296875</v>
      </c>
      <c r="H4" s="6">
        <v>132.967529296875</v>
      </c>
      <c r="I4" s="6">
        <v>132.967529296875</v>
      </c>
      <c r="J4" s="6">
        <v>132.967529296875</v>
      </c>
      <c r="K4" s="6">
        <v>132.967529296875</v>
      </c>
      <c r="L4" s="6">
        <v>132.967529296875</v>
      </c>
      <c r="M4" s="7">
        <v>29</v>
      </c>
      <c r="N4" s="6">
        <v>2.01416015625</v>
      </c>
      <c r="O4" s="5">
        <v>60</v>
      </c>
      <c r="P4" s="8">
        <v>3.5400390625</v>
      </c>
      <c r="Q4" s="6">
        <v>0</v>
      </c>
      <c r="R4" s="10">
        <f>IF(ISNUMBER(Q4),IF(Q4=1,"Countercurrent","Cocurrent"),"")</f>
      </c>
      <c r="S4" s="21"/>
      <c r="T4" s="7">
        <f>IF(ISNUMBER(C4),1.15290498E-12*(V4^6)-3.5879038802E-10*(V4^5)+4.710833256816E-08*(V4^4)-3.38194190874219E-06*(V4^3)+0.000148978977392744*(V4^2)-0.00373903643230733*(V4)+4.21734712411944,"")</f>
      </c>
      <c r="U4" s="7">
        <f>IF(ISNUMBER(D4),1.15290498E-12*(X4^6)-3.5879038802E-10*(X4^5)+4.710833256816E-08*(X4^4)-3.38194190874219E-06*(X4^3)+0.000148978977392744*(X4^2)-0.00373903643230733*(X4)+4.21734712411944,"")</f>
      </c>
      <c r="V4" s="8">
        <f>IF(ISNUMBER(C4),AVERAGE(C4,D4),"")</f>
      </c>
      <c r="W4" s="6">
        <f>IF(ISNUMBER(F4),-0.0000002301*(V4^4)+0.0000569866*(V4^3)-0.0082923226*(V4^2)+0.0654036947*V4+999.8017570756,"")</f>
      </c>
      <c r="X4" s="8">
        <f>IF(ISNUMBER(E4),AVERAGE(E4,F4),"")</f>
      </c>
      <c r="Y4" s="6">
        <f>IF(ISNUMBER(F4),-0.0000002301*(X4^4)+0.0000569866*(X4^3)-0.0082923226*(X4^2)+0.0654036947*X4+999.8017570756,"")</f>
      </c>
      <c r="Z4" s="6">
        <f>IF(ISNUMBER(C4),IF(R4="Countercurrent",C4-D4,D4-C4),"")</f>
      </c>
      <c r="AA4" s="6">
        <f>IF(ISNUMBER(E4),F4-E4,"")</f>
      </c>
      <c r="AB4" s="7">
        <f>IF(ISNUMBER(N4),N4*W4/(1000*60),"")</f>
      </c>
      <c r="AC4" s="7">
        <f>IF(ISNUMBER(P4),P4*Y4/(1000*60),"")</f>
      </c>
      <c r="AD4" s="6">
        <f>IF(SUM($A$1:$A$1000)=0,IF(ROW($A4)=6,"Hidden",""),IF(ISNUMBER(AB4),AB4*T4*ABS(Z4)*1000,""))</f>
      </c>
      <c r="AE4" s="6">
        <f>IF(SUM($A$1:$A$1000)=0,IF(ROW($A4)=6,"Hidden",""),IF(ISNUMBER(AC4),AC4*U4*AA4*1000,""))</f>
      </c>
      <c r="AF4" s="6">
        <f>IF(SUM($A$1:$A$1000)=0,IF(ROW($A4)=6,"Hidden",""),IF(ISNUMBER(AD4),AD4-AE4,""))</f>
      </c>
      <c r="AG4" s="6">
        <f>IF(SUM($A$1:$A$1000)=0,IF(ROW($A4)=6,"Hidden",""),IF(ISNUMBER(AD4),IF(AD4=0,0,AE4*100/AD4),""))</f>
      </c>
      <c r="AH4" s="6">
        <f>IF(SUM($A$1:$A$1000)=0,IF(ROW($A4)=6,"Hidden",""),IF(ISNUMBER(C4),IF(R4="cocurrent",IF((D4=E4),0,(D4-C4)*100/(D4-E4)),IF((C4=E4),0,(C4-D4)*100/(C4-E4))),""))</f>
      </c>
      <c r="AI4" s="6">
        <f>IF(SUM($A$1:$A$1000)=0,IF(ROW($A4)=6,"Hidden",""),IF(ISNUMBER(C4),IF(R4="cocurrent",IF(C4=E4,0,(F4-E4)*100/(D4-E4)),IF(C4=E4,0,(F4-E4)*100/(C4-E4))),""))</f>
      </c>
      <c r="AJ4" s="6">
        <f>IF(SUM($A$1:$A$1000)=0,IF(ROW($A4)=6,"Hidden",""),IF(ISNUMBER(AH4),(AH4+AI4)/2,""))</f>
      </c>
      <c r="AK4" s="8">
        <f>IF(C4=F4,0,(D4-E4)/(C4-F4))</f>
      </c>
      <c r="AL4" s="8">
        <f>IF(ISNUMBER(F4),IF(OR(AK4&lt;=0,AK4=1),0,((D4-E4)-(C4-F4))/LN(AK4)),"")</f>
      </c>
      <c r="AM4" s="8">
        <f>IF(ISNUMBER(AL4),IF(AL4=0,0,(AB4*T4*Z4*1000)/(PI()*0.006*1.008*AL4)),"")</f>
      </c>
      <c r="AN4" s="12">
        <f>IF(ISNUMBER(A4),IF(ROW(A4)=2,1-(A4/13),""),"")</f>
      </c>
    </row>
    <row x14ac:dyDescent="0.25" r="5" customHeight="1" ht="12.75">
      <c r="A5" s="11">
        <v>1</v>
      </c>
      <c r="B5" s="5">
        <v>4</v>
      </c>
      <c r="C5" s="6">
        <v>57.73291015625</v>
      </c>
      <c r="D5" s="6">
        <v>64.94140625</v>
      </c>
      <c r="E5" s="6">
        <v>21.268310546875</v>
      </c>
      <c r="F5" s="6">
        <v>26.009033203125</v>
      </c>
      <c r="G5" s="6">
        <v>132.967529296875</v>
      </c>
      <c r="H5" s="6">
        <v>132.967529296875</v>
      </c>
      <c r="I5" s="6">
        <v>132.967529296875</v>
      </c>
      <c r="J5" s="6">
        <v>132.967529296875</v>
      </c>
      <c r="K5" s="6">
        <v>132.967529296875</v>
      </c>
      <c r="L5" s="6">
        <v>132.967529296875</v>
      </c>
      <c r="M5" s="7">
        <v>30</v>
      </c>
      <c r="N5" s="6">
        <v>1.98974609375</v>
      </c>
      <c r="O5" s="5">
        <v>60</v>
      </c>
      <c r="P5" s="8">
        <v>3.64990234375</v>
      </c>
      <c r="Q5" s="6">
        <v>0</v>
      </c>
      <c r="R5" s="10">
        <f>IF(ISNUMBER(Q5),IF(Q5=1,"Countercurrent","Cocurrent"),"")</f>
      </c>
      <c r="S5" s="21"/>
      <c r="T5" s="7">
        <f>IF(ISNUMBER(C5),1.15290498E-12*(V5^6)-3.5879038802E-10*(V5^5)+4.710833256816E-08*(V5^4)-3.38194190874219E-06*(V5^3)+0.000148978977392744*(V5^2)-0.00373903643230733*(V5)+4.21734712411944,"")</f>
      </c>
      <c r="U5" s="7">
        <f>IF(ISNUMBER(D5),1.15290498E-12*(X5^6)-3.5879038802E-10*(X5^5)+4.710833256816E-08*(X5^4)-3.38194190874219E-06*(X5^3)+0.000148978977392744*(X5^2)-0.00373903643230733*(X5)+4.21734712411944,"")</f>
      </c>
      <c r="V5" s="8">
        <f>IF(ISNUMBER(C5),AVERAGE(C5,D5),"")</f>
      </c>
      <c r="W5" s="6">
        <f>IF(ISNUMBER(F5),-0.0000002301*(V5^4)+0.0000569866*(V5^3)-0.0082923226*(V5^2)+0.0654036947*V5+999.8017570756,"")</f>
      </c>
      <c r="X5" s="8">
        <f>IF(ISNUMBER(E5),AVERAGE(E5,F5),"")</f>
      </c>
      <c r="Y5" s="6">
        <f>IF(ISNUMBER(F5),-0.0000002301*(X5^4)+0.0000569866*(X5^3)-0.0082923226*(X5^2)+0.0654036947*X5+999.8017570756,"")</f>
      </c>
      <c r="Z5" s="6">
        <f>IF(ISNUMBER(C5),IF(R5="Countercurrent",C5-D5,D5-C5),"")</f>
      </c>
      <c r="AA5" s="6">
        <f>IF(ISNUMBER(E5),F5-E5,"")</f>
      </c>
      <c r="AB5" s="7">
        <f>IF(ISNUMBER(N5),N5*W5/(1000*60),"")</f>
      </c>
      <c r="AC5" s="7">
        <f>IF(ISNUMBER(P5),P5*Y5/(1000*60),"")</f>
      </c>
      <c r="AD5" s="6">
        <f>IF(SUM($A$1:$A$1000)=0,IF(ROW($A5)=6,"Hidden",""),IF(ISNUMBER(AB5),AB5*T5*ABS(Z5)*1000,""))</f>
      </c>
      <c r="AE5" s="6">
        <f>IF(SUM($A$1:$A$1000)=0,IF(ROW($A5)=6,"Hidden",""),IF(ISNUMBER(AC5),AC5*U5*AA5*1000,""))</f>
      </c>
      <c r="AF5" s="6">
        <f>IF(SUM($A$1:$A$1000)=0,IF(ROW($A5)=6,"Hidden",""),IF(ISNUMBER(AD5),AD5-AE5,""))</f>
      </c>
      <c r="AG5" s="6">
        <f>IF(SUM($A$1:$A$1000)=0,IF(ROW($A5)=6,"Hidden",""),IF(ISNUMBER(AD5),IF(AD5=0,0,AE5*100/AD5),""))</f>
      </c>
      <c r="AH5" s="6">
        <f>IF(SUM($A$1:$A$1000)=0,IF(ROW($A5)=6,"Hidden",""),IF(ISNUMBER(C5),IF(R5="cocurrent",IF((D5=E5),0,(D5-C5)*100/(D5-E5)),IF((C5=E5),0,(C5-D5)*100/(C5-E5))),""))</f>
      </c>
      <c r="AI5" s="6">
        <f>IF(SUM($A$1:$A$1000)=0,IF(ROW($A5)=6,"Hidden",""),IF(ISNUMBER(C5),IF(R5="cocurrent",IF(C5=E5,0,(F5-E5)*100/(D5-E5)),IF(C5=E5,0,(F5-E5)*100/(C5-E5))),""))</f>
      </c>
      <c r="AJ5" s="6">
        <f>IF(SUM($A$1:$A$1000)=0,IF(ROW($A5)=6,"Hidden",""),IF(ISNUMBER(AH5),(AH5+AI5)/2,""))</f>
      </c>
      <c r="AK5" s="8">
        <f>IF(C5=F5,0,(D5-E5)/(C5-F5))</f>
      </c>
      <c r="AL5" s="8">
        <f>IF(ISNUMBER(F5),IF(OR(AK5&lt;=0,AK5=1),0,((D5-E5)-(C5-F5))/LN(AK5)),"")</f>
      </c>
      <c r="AM5" s="8">
        <f>IF(ISNUMBER(AL5),IF(AL5=0,0,(AB5*T5*Z5*1000)/(PI()*0.006*1.008*AL5)),"")</f>
      </c>
      <c r="AN5" s="12">
        <f>IF(ISNUMBER(A5),IF(ROW(A5)=2,1-(A5/13),""),"")</f>
      </c>
    </row>
    <row x14ac:dyDescent="0.25" r="6" customHeight="1" ht="12.75">
      <c r="A6" s="11">
        <v>1</v>
      </c>
      <c r="B6" s="5">
        <v>5</v>
      </c>
      <c r="C6" s="6">
        <v>57.375732421875</v>
      </c>
      <c r="D6" s="6">
        <v>64.74658203125</v>
      </c>
      <c r="E6" s="6">
        <v>21.268310546875</v>
      </c>
      <c r="F6" s="6">
        <v>25.944091796875</v>
      </c>
      <c r="G6" s="6">
        <v>132.967529296875</v>
      </c>
      <c r="H6" s="6">
        <v>132.967529296875</v>
      </c>
      <c r="I6" s="6">
        <v>132.967529296875</v>
      </c>
      <c r="J6" s="6">
        <v>132.967529296875</v>
      </c>
      <c r="K6" s="6">
        <v>132.967529296875</v>
      </c>
      <c r="L6" s="6">
        <v>132.967529296875</v>
      </c>
      <c r="M6" s="7">
        <v>30</v>
      </c>
      <c r="N6" s="6">
        <v>2.001953125</v>
      </c>
      <c r="O6" s="5">
        <v>60</v>
      </c>
      <c r="P6" s="8">
        <v>3.69873046875</v>
      </c>
      <c r="Q6" s="6">
        <v>0</v>
      </c>
      <c r="R6" s="10">
        <f>IF(ISNUMBER(Q6),IF(Q6=1,"Countercurrent","Cocurrent"),"")</f>
      </c>
      <c r="S6" s="21"/>
      <c r="T6" s="7">
        <f>IF(ISNUMBER(C6),1.15290498E-12*(V6^6)-3.5879038802E-10*(V6^5)+4.710833256816E-08*(V6^4)-3.38194190874219E-06*(V6^3)+0.000148978977392744*(V6^2)-0.00373903643230733*(V6)+4.21734712411944,"")</f>
      </c>
      <c r="U6" s="7">
        <f>IF(ISNUMBER(D6),1.15290498E-12*(X6^6)-3.5879038802E-10*(X6^5)+4.710833256816E-08*(X6^4)-3.38194190874219E-06*(X6^3)+0.000148978977392744*(X6^2)-0.00373903643230733*(X6)+4.21734712411944,"")</f>
      </c>
      <c r="V6" s="8">
        <f>IF(ISNUMBER(C6),AVERAGE(C6,D6),"")</f>
      </c>
      <c r="W6" s="6">
        <f>IF(ISNUMBER(F6),-0.0000002301*(V6^4)+0.0000569866*(V6^3)-0.0082923226*(V6^2)+0.0654036947*V6+999.8017570756,"")</f>
      </c>
      <c r="X6" s="8">
        <f>IF(ISNUMBER(E6),AVERAGE(E6,F6),"")</f>
      </c>
      <c r="Y6" s="6">
        <f>IF(ISNUMBER(F6),-0.0000002301*(X6^4)+0.0000569866*(X6^3)-0.0082923226*(X6^2)+0.0654036947*X6+999.8017570756,"")</f>
      </c>
      <c r="Z6" s="6">
        <f>IF(ISNUMBER(C6),IF(R6="Countercurrent",C6-D6,D6-C6),"")</f>
      </c>
      <c r="AA6" s="6">
        <f>IF(ISNUMBER(E6),F6-E6,"")</f>
      </c>
      <c r="AB6" s="7">
        <f>IF(ISNUMBER(N6),N6*W6/(1000*60),"")</f>
      </c>
      <c r="AC6" s="7">
        <f>IF(ISNUMBER(P6),P6*Y6/(1000*60),"")</f>
      </c>
      <c r="AD6" s="6">
        <f>IF(SUM($A$1:$A$1000)=0,IF(ROW($A6)=6,"Hidden",""),IF(ISNUMBER(AB6),AB6*T6*ABS(Z6)*1000,""))</f>
      </c>
      <c r="AE6" s="6">
        <f>IF(SUM($A$1:$A$1000)=0,IF(ROW($A6)=6,"Hidden",""),IF(ISNUMBER(AC6),AC6*U6*AA6*1000,""))</f>
      </c>
      <c r="AF6" s="6">
        <f>IF(SUM($A$1:$A$1000)=0,IF(ROW($A6)=6,"Hidden",""),IF(ISNUMBER(AD6),AD6-AE6,""))</f>
      </c>
      <c r="AG6" s="6">
        <f>IF(SUM($A$1:$A$1000)=0,IF(ROW($A6)=6,"Hidden",""),IF(ISNUMBER(AD6),IF(AD6=0,0,AE6*100/AD6),""))</f>
      </c>
      <c r="AH6" s="6">
        <f>IF(SUM($A$1:$A$1000)=0,IF(ROW($A6)=6,"Hidden",""),IF(ISNUMBER(C6),IF(R6="cocurrent",IF((D6=E6),0,(D6-C6)*100/(D6-E6)),IF((C6=E6),0,(C6-D6)*100/(C6-E6))),""))</f>
      </c>
      <c r="AI6" s="6">
        <f>IF(SUM($A$1:$A$1000)=0,IF(ROW($A6)=6,"Hidden",""),IF(ISNUMBER(C6),IF(R6="cocurrent",IF(C6=E6,0,(F6-E6)*100/(D6-E6)),IF(C6=E6,0,(F6-E6)*100/(C6-E6))),""))</f>
      </c>
      <c r="AJ6" s="6">
        <f>IF(SUM($A$1:$A$1000)=0,IF(ROW($A6)=6,"Hidden",""),IF(ISNUMBER(AH6),(AH6+AI6)/2,""))</f>
      </c>
      <c r="AK6" s="8">
        <f>IF(C6=F6,0,(D6-E6)/(C6-F6))</f>
      </c>
      <c r="AL6" s="8">
        <f>IF(ISNUMBER(F6),IF(OR(AK6&lt;=0,AK6=1),0,((D6-E6)-(C6-F6))/LN(AK6)),"")</f>
      </c>
      <c r="AM6" s="8">
        <f>IF(ISNUMBER(AL6),IF(AL6=0,0,(AB6*T6*Z6*1000)/(PI()*0.006*1.008*AL6)),"")</f>
      </c>
      <c r="AN6" s="12">
        <f>IF(ISNUMBER(A6),IF(ROW(A6)=2,1-(A6/13),""),"")</f>
      </c>
    </row>
    <row x14ac:dyDescent="0.25" r="7" customHeight="1" ht="12.75">
      <c r="A7" s="11">
        <v>1</v>
      </c>
      <c r="B7" s="5">
        <v>6</v>
      </c>
      <c r="C7" s="6">
        <v>57.66796875</v>
      </c>
      <c r="D7" s="6">
        <v>64.973876953125</v>
      </c>
      <c r="E7" s="6">
        <v>21.268310546875</v>
      </c>
      <c r="F7" s="6">
        <v>25.9765625</v>
      </c>
      <c r="G7" s="6">
        <v>132.967529296875</v>
      </c>
      <c r="H7" s="6">
        <v>132.967529296875</v>
      </c>
      <c r="I7" s="6">
        <v>132.967529296875</v>
      </c>
      <c r="J7" s="6">
        <v>132.967529296875</v>
      </c>
      <c r="K7" s="6">
        <v>132.967529296875</v>
      </c>
      <c r="L7" s="6">
        <v>132.967529296875</v>
      </c>
      <c r="M7" s="7">
        <v>29</v>
      </c>
      <c r="N7" s="6">
        <v>2.1240234375</v>
      </c>
      <c r="O7" s="5">
        <v>60</v>
      </c>
      <c r="P7" s="8">
        <v>3.6865234375</v>
      </c>
      <c r="Q7" s="6">
        <v>0</v>
      </c>
      <c r="R7" s="10">
        <f>IF(ISNUMBER(Q7),IF(Q7=1,"Countercurrent","Cocurrent"),"")</f>
      </c>
      <c r="S7" s="21"/>
      <c r="T7" s="7">
        <f>IF(ISNUMBER(C7),1.15290498E-12*(V7^6)-3.5879038802E-10*(V7^5)+4.710833256816E-08*(V7^4)-3.38194190874219E-06*(V7^3)+0.000148978977392744*(V7^2)-0.00373903643230733*(V7)+4.21734712411944,"")</f>
      </c>
      <c r="U7" s="7">
        <f>IF(ISNUMBER(D7),1.15290498E-12*(X7^6)-3.5879038802E-10*(X7^5)+4.710833256816E-08*(X7^4)-3.38194190874219E-06*(X7^3)+0.000148978977392744*(X7^2)-0.00373903643230733*(X7)+4.21734712411944,"")</f>
      </c>
      <c r="V7" s="8">
        <f>IF(ISNUMBER(C7),AVERAGE(C7,D7),"")</f>
      </c>
      <c r="W7" s="6">
        <f>IF(ISNUMBER(F7),-0.0000002301*(V7^4)+0.0000569866*(V7^3)-0.0082923226*(V7^2)+0.0654036947*V7+999.8017570756,"")</f>
      </c>
      <c r="X7" s="8">
        <f>IF(ISNUMBER(E7),AVERAGE(E7,F7),"")</f>
      </c>
      <c r="Y7" s="6">
        <f>IF(ISNUMBER(F7),-0.0000002301*(X7^4)+0.0000569866*(X7^3)-0.0082923226*(X7^2)+0.0654036947*X7+999.8017570756,"")</f>
      </c>
      <c r="Z7" s="6">
        <f>IF(ISNUMBER(C7),IF(R7="Countercurrent",C7-D7,D7-C7),"")</f>
      </c>
      <c r="AA7" s="6">
        <f>IF(ISNUMBER(E7),F7-E7,"")</f>
      </c>
      <c r="AB7" s="7">
        <f>IF(ISNUMBER(N7),N7*W7/(1000*60),"")</f>
      </c>
      <c r="AC7" s="7">
        <f>IF(ISNUMBER(P7),P7*Y7/(1000*60),"")</f>
      </c>
      <c r="AD7" s="6">
        <f>IF(SUM($A$1:$A$1000)=0,IF(ROW($A7)=6,"Hidden",""),IF(ISNUMBER(AB7),AB7*T7*ABS(Z7)*1000,""))</f>
      </c>
      <c r="AE7" s="6">
        <f>IF(SUM($A$1:$A$1000)=0,IF(ROW($A7)=6,"Hidden",""),IF(ISNUMBER(AC7),AC7*U7*AA7*1000,""))</f>
      </c>
      <c r="AF7" s="6">
        <f>IF(SUM($A$1:$A$1000)=0,IF(ROW($A7)=6,"Hidden",""),IF(ISNUMBER(AD7),AD7-AE7,""))</f>
      </c>
      <c r="AG7" s="6">
        <f>IF(SUM($A$1:$A$1000)=0,IF(ROW($A7)=6,"Hidden",""),IF(ISNUMBER(AD7),IF(AD7=0,0,AE7*100/AD7),""))</f>
      </c>
      <c r="AH7" s="6">
        <f>IF(SUM($A$1:$A$1000)=0,IF(ROW($A7)=6,"Hidden",""),IF(ISNUMBER(C7),IF(R7="cocurrent",IF((D7=E7),0,(D7-C7)*100/(D7-E7)),IF((C7=E7),0,(C7-D7)*100/(C7-E7))),""))</f>
      </c>
      <c r="AI7" s="6">
        <f>IF(SUM($A$1:$A$1000)=0,IF(ROW($A7)=6,"Hidden",""),IF(ISNUMBER(C7),IF(R7="cocurrent",IF(C7=E7,0,(F7-E7)*100/(D7-E7)),IF(C7=E7,0,(F7-E7)*100/(C7-E7))),""))</f>
      </c>
      <c r="AJ7" s="6">
        <f>IF(SUM($A$1:$A$1000)=0,IF(ROW($A7)=6,"Hidden",""),IF(ISNUMBER(AH7),(AH7+AI7)/2,""))</f>
      </c>
      <c r="AK7" s="8">
        <f>IF(C7=F7,0,(D7-E7)/(C7-F7))</f>
      </c>
      <c r="AL7" s="8">
        <f>IF(ISNUMBER(F7),IF(OR(AK7&lt;=0,AK7=1),0,((D7-E7)-(C7-F7))/LN(AK7)),"")</f>
      </c>
      <c r="AM7" s="8">
        <f>IF(ISNUMBER(AL7),IF(AL7=0,0,(AB7*T7*Z7*1000)/(PI()*0.006*1.008*AL7)),"")</f>
      </c>
      <c r="AN7" s="12">
        <f>IF(ISNUMBER(A7),IF(ROW(A7)=2,1-(A7/13),""),"")</f>
      </c>
    </row>
    <row x14ac:dyDescent="0.25" r="8" customHeight="1" ht="12.75">
      <c r="A8" s="11">
        <v>1</v>
      </c>
      <c r="B8" s="5">
        <v>7</v>
      </c>
      <c r="C8" s="6">
        <v>57.895263671875</v>
      </c>
      <c r="D8" s="6">
        <v>65.233642578125</v>
      </c>
      <c r="E8" s="6">
        <v>21.268310546875</v>
      </c>
      <c r="F8" s="6">
        <v>26.04150390625</v>
      </c>
      <c r="G8" s="6">
        <v>132.967529296875</v>
      </c>
      <c r="H8" s="6">
        <v>132.967529296875</v>
      </c>
      <c r="I8" s="6">
        <v>132.967529296875</v>
      </c>
      <c r="J8" s="6">
        <v>132.967529296875</v>
      </c>
      <c r="K8" s="6">
        <v>132.967529296875</v>
      </c>
      <c r="L8" s="6">
        <v>132.967529296875</v>
      </c>
      <c r="M8" s="7">
        <v>29</v>
      </c>
      <c r="N8" s="6">
        <v>2.099609375</v>
      </c>
      <c r="O8" s="5">
        <v>60</v>
      </c>
      <c r="P8" s="8">
        <v>3.7109375</v>
      </c>
      <c r="Q8" s="6">
        <v>0</v>
      </c>
      <c r="R8" s="10">
        <f>IF(ISNUMBER(Q8),IF(Q8=1,"Countercurrent","Cocurrent"),"")</f>
      </c>
      <c r="S8" s="21"/>
      <c r="T8" s="7">
        <f>IF(ISNUMBER(C8),1.15290498E-12*(V8^6)-3.5879038802E-10*(V8^5)+4.710833256816E-08*(V8^4)-3.38194190874219E-06*(V8^3)+0.000148978977392744*(V8^2)-0.00373903643230733*(V8)+4.21734712411944,"")</f>
      </c>
      <c r="U8" s="7">
        <f>IF(ISNUMBER(D8),1.15290498E-12*(X8^6)-3.5879038802E-10*(X8^5)+4.710833256816E-08*(X8^4)-3.38194190874219E-06*(X8^3)+0.000148978977392744*(X8^2)-0.00373903643230733*(X8)+4.21734712411944,"")</f>
      </c>
      <c r="V8" s="8">
        <f>IF(ISNUMBER(C8),AVERAGE(C8,D8),"")</f>
      </c>
      <c r="W8" s="6">
        <f>IF(ISNUMBER(F8),-0.0000002301*(V8^4)+0.0000569866*(V8^3)-0.0082923226*(V8^2)+0.0654036947*V8+999.8017570756,"")</f>
      </c>
      <c r="X8" s="8">
        <f>IF(ISNUMBER(E8),AVERAGE(E8,F8),"")</f>
      </c>
      <c r="Y8" s="6">
        <f>IF(ISNUMBER(F8),-0.0000002301*(X8^4)+0.0000569866*(X8^3)-0.0082923226*(X8^2)+0.0654036947*X8+999.8017570756,"")</f>
      </c>
      <c r="Z8" s="6">
        <f>IF(ISNUMBER(C8),IF(R8="Countercurrent",C8-D8,D8-C8),"")</f>
      </c>
      <c r="AA8" s="6">
        <f>IF(ISNUMBER(E8),F8-E8,"")</f>
      </c>
      <c r="AB8" s="7">
        <f>IF(ISNUMBER(N8),N8*W8/(1000*60),"")</f>
      </c>
      <c r="AC8" s="7">
        <f>IF(ISNUMBER(P8),P8*Y8/(1000*60),"")</f>
      </c>
      <c r="AD8" s="6">
        <f>IF(SUM($A$1:$A$1000)=0,IF(ROW($A8)=6,"Hidden",""),IF(ISNUMBER(AB8),AB8*T8*ABS(Z8)*1000,""))</f>
      </c>
      <c r="AE8" s="6">
        <f>IF(SUM($A$1:$A$1000)=0,IF(ROW($A8)=6,"Hidden",""),IF(ISNUMBER(AC8),AC8*U8*AA8*1000,""))</f>
      </c>
      <c r="AF8" s="6">
        <f>IF(SUM($A$1:$A$1000)=0,IF(ROW($A8)=6,"Hidden",""),IF(ISNUMBER(AD8),AD8-AE8,""))</f>
      </c>
      <c r="AG8" s="6">
        <f>IF(SUM($A$1:$A$1000)=0,IF(ROW($A8)=6,"Hidden",""),IF(ISNUMBER(AD8),IF(AD8=0,0,AE8*100/AD8),""))</f>
      </c>
      <c r="AH8" s="6">
        <f>IF(SUM($A$1:$A$1000)=0,IF(ROW($A8)=6,"Hidden",""),IF(ISNUMBER(C8),IF(R8="cocurrent",IF((D8=E8),0,(D8-C8)*100/(D8-E8)),IF((C8=E8),0,(C8-D8)*100/(C8-E8))),""))</f>
      </c>
      <c r="AI8" s="6">
        <f>IF(SUM($A$1:$A$1000)=0,IF(ROW($A8)=6,"Hidden",""),IF(ISNUMBER(C8),IF(R8="cocurrent",IF(C8=E8,0,(F8-E8)*100/(D8-E8)),IF(C8=E8,0,(F8-E8)*100/(C8-E8))),""))</f>
      </c>
      <c r="AJ8" s="6">
        <f>IF(SUM($A$1:$A$1000)=0,IF(ROW($A8)=6,"Hidden",""),IF(ISNUMBER(AH8),(AH8+AI8)/2,""))</f>
      </c>
      <c r="AK8" s="8">
        <f>IF(C8=F8,0,(D8-E8)/(C8-F8))</f>
      </c>
      <c r="AL8" s="8">
        <f>IF(ISNUMBER(F8),IF(OR(AK8&lt;=0,AK8=1),0,((D8-E8)-(C8-F8))/LN(AK8)),"")</f>
      </c>
      <c r="AM8" s="8">
        <f>IF(ISNUMBER(AL8),IF(AL8=0,0,(AB8*T8*Z8*1000)/(PI()*0.006*1.008*AL8)),"")</f>
      </c>
      <c r="AN8" s="12">
        <f>IF(ISNUMBER(A8),IF(ROW(A8)=2,1-(A8/13),""),"")</f>
      </c>
    </row>
    <row x14ac:dyDescent="0.25" r="9" customHeight="1" ht="12.75">
      <c r="A9" s="11">
        <v>1</v>
      </c>
      <c r="B9" s="5">
        <v>8</v>
      </c>
      <c r="C9" s="6">
        <v>57.635498046875</v>
      </c>
      <c r="D9" s="6">
        <v>64.94140625</v>
      </c>
      <c r="E9" s="6">
        <v>21.268310546875</v>
      </c>
      <c r="F9" s="6">
        <v>26.009033203125</v>
      </c>
      <c r="G9" s="6">
        <v>132.967529296875</v>
      </c>
      <c r="H9" s="6">
        <v>132.967529296875</v>
      </c>
      <c r="I9" s="6">
        <v>132.967529296875</v>
      </c>
      <c r="J9" s="6">
        <v>132.967529296875</v>
      </c>
      <c r="K9" s="6">
        <v>132.967529296875</v>
      </c>
      <c r="L9" s="6">
        <v>132.967529296875</v>
      </c>
      <c r="M9" s="7">
        <v>30</v>
      </c>
      <c r="N9" s="6">
        <v>2.001953125</v>
      </c>
      <c r="O9" s="5">
        <v>60</v>
      </c>
      <c r="P9" s="8">
        <v>3.7109375</v>
      </c>
      <c r="Q9" s="6">
        <v>0</v>
      </c>
      <c r="R9" s="10">
        <f>IF(ISNUMBER(Q9),IF(Q9=1,"Countercurrent","Cocurrent"),"")</f>
      </c>
      <c r="S9" s="21"/>
      <c r="T9" s="7">
        <f>IF(ISNUMBER(C9),1.15290498E-12*(V9^6)-3.5879038802E-10*(V9^5)+4.710833256816E-08*(V9^4)-3.38194190874219E-06*(V9^3)+0.000148978977392744*(V9^2)-0.00373903643230733*(V9)+4.21734712411944,"")</f>
      </c>
      <c r="U9" s="7">
        <f>IF(ISNUMBER(D9),1.15290498E-12*(X9^6)-3.5879038802E-10*(X9^5)+4.710833256816E-08*(X9^4)-3.38194190874219E-06*(X9^3)+0.000148978977392744*(X9^2)-0.00373903643230733*(X9)+4.21734712411944,"")</f>
      </c>
      <c r="V9" s="8">
        <f>IF(ISNUMBER(C9),AVERAGE(C9,D9),"")</f>
      </c>
      <c r="W9" s="6">
        <f>IF(ISNUMBER(F9),-0.0000002301*(V9^4)+0.0000569866*(V9^3)-0.0082923226*(V9^2)+0.0654036947*V9+999.8017570756,"")</f>
      </c>
      <c r="X9" s="8">
        <f>IF(ISNUMBER(E9),AVERAGE(E9,F9),"")</f>
      </c>
      <c r="Y9" s="6">
        <f>IF(ISNUMBER(F9),-0.0000002301*(X9^4)+0.0000569866*(X9^3)-0.0082923226*(X9^2)+0.0654036947*X9+999.8017570756,"")</f>
      </c>
      <c r="Z9" s="6">
        <f>IF(ISNUMBER(C9),IF(R9="Countercurrent",C9-D9,D9-C9),"")</f>
      </c>
      <c r="AA9" s="6">
        <f>IF(ISNUMBER(E9),F9-E9,"")</f>
      </c>
      <c r="AB9" s="7">
        <f>IF(ISNUMBER(N9),N9*W9/(1000*60),"")</f>
      </c>
      <c r="AC9" s="7">
        <f>IF(ISNUMBER(P9),P9*Y9/(1000*60),"")</f>
      </c>
      <c r="AD9" s="6">
        <f>IF(SUM($A$1:$A$1000)=0,IF(ROW($A9)=6,"Hidden",""),IF(ISNUMBER(AB9),AB9*T9*ABS(Z9)*1000,""))</f>
      </c>
      <c r="AE9" s="6">
        <f>IF(SUM($A$1:$A$1000)=0,IF(ROW($A9)=6,"Hidden",""),IF(ISNUMBER(AC9),AC9*U9*AA9*1000,""))</f>
      </c>
      <c r="AF9" s="6">
        <f>IF(SUM($A$1:$A$1000)=0,IF(ROW($A9)=6,"Hidden",""),IF(ISNUMBER(AD9),AD9-AE9,""))</f>
      </c>
      <c r="AG9" s="6">
        <f>IF(SUM($A$1:$A$1000)=0,IF(ROW($A9)=6,"Hidden",""),IF(ISNUMBER(AD9),IF(AD9=0,0,AE9*100/AD9),""))</f>
      </c>
      <c r="AH9" s="6">
        <f>IF(SUM($A$1:$A$1000)=0,IF(ROW($A9)=6,"Hidden",""),IF(ISNUMBER(C9),IF(R9="cocurrent",IF((D9=E9),0,(D9-C9)*100/(D9-E9)),IF((C9=E9),0,(C9-D9)*100/(C9-E9))),""))</f>
      </c>
      <c r="AI9" s="6">
        <f>IF(SUM($A$1:$A$1000)=0,IF(ROW($A9)=6,"Hidden",""),IF(ISNUMBER(C9),IF(R9="cocurrent",IF(C9=E9,0,(F9-E9)*100/(D9-E9)),IF(C9=E9,0,(F9-E9)*100/(C9-E9))),""))</f>
      </c>
      <c r="AJ9" s="6">
        <f>IF(SUM($A$1:$A$1000)=0,IF(ROW($A9)=6,"Hidden",""),IF(ISNUMBER(AH9),(AH9+AI9)/2,""))</f>
      </c>
      <c r="AK9" s="8">
        <f>IF(C9=F9,0,(D9-E9)/(C9-F9))</f>
      </c>
      <c r="AL9" s="8">
        <f>IF(ISNUMBER(F9),IF(OR(AK9&lt;=0,AK9=1),0,((D9-E9)-(C9-F9))/LN(AK9)),"")</f>
      </c>
      <c r="AM9" s="8">
        <f>IF(ISNUMBER(AL9),IF(AL9=0,0,(AB9*T9*Z9*1000)/(PI()*0.006*1.008*AL9)),"")</f>
      </c>
      <c r="AN9" s="12">
        <f>IF(ISNUMBER(A9),IF(ROW(A9)=2,1-(A9/13),""),"")</f>
      </c>
    </row>
    <row x14ac:dyDescent="0.25" r="10" customHeight="1" ht="12.75">
      <c r="A10" s="11">
        <v>1</v>
      </c>
      <c r="B10" s="5">
        <v>9</v>
      </c>
      <c r="C10" s="6">
        <v>57.765380859375</v>
      </c>
      <c r="D10" s="6">
        <v>65.201171875</v>
      </c>
      <c r="E10" s="6">
        <v>21.23583984375</v>
      </c>
      <c r="F10" s="6">
        <v>25.9765625</v>
      </c>
      <c r="G10" s="6">
        <v>132.967529296875</v>
      </c>
      <c r="H10" s="6">
        <v>132.967529296875</v>
      </c>
      <c r="I10" s="6">
        <v>132.967529296875</v>
      </c>
      <c r="J10" s="6">
        <v>132.967529296875</v>
      </c>
      <c r="K10" s="6">
        <v>132.967529296875</v>
      </c>
      <c r="L10" s="6">
        <v>132.967529296875</v>
      </c>
      <c r="M10" s="7">
        <v>30</v>
      </c>
      <c r="N10" s="6">
        <v>2.0751953125</v>
      </c>
      <c r="O10" s="5">
        <v>60</v>
      </c>
      <c r="P10" s="8">
        <v>3.74755859375</v>
      </c>
      <c r="Q10" s="6">
        <v>0</v>
      </c>
      <c r="R10" s="10">
        <f>IF(ISNUMBER(Q10),IF(Q10=1,"Countercurrent","Cocurrent"),"")</f>
      </c>
      <c r="S10" s="21"/>
      <c r="T10" s="7">
        <f>IF(ISNUMBER(C10),1.15290498E-12*(V10^6)-3.5879038802E-10*(V10^5)+4.710833256816E-08*(V10^4)-3.38194190874219E-06*(V10^3)+0.000148978977392744*(V10^2)-0.00373903643230733*(V10)+4.21734712411944,"")</f>
      </c>
      <c r="U10" s="7">
        <f>IF(ISNUMBER(D10),1.15290498E-12*(X10^6)-3.5879038802E-10*(X10^5)+4.710833256816E-08*(X10^4)-3.38194190874219E-06*(X10^3)+0.000148978977392744*(X10^2)-0.00373903643230733*(X10)+4.21734712411944,"")</f>
      </c>
      <c r="V10" s="8">
        <f>IF(ISNUMBER(C10),AVERAGE(C10,D10),"")</f>
      </c>
      <c r="W10" s="6">
        <f>IF(ISNUMBER(F10),-0.0000002301*(V10^4)+0.0000569866*(V10^3)-0.0082923226*(V10^2)+0.0654036947*V10+999.8017570756,"")</f>
      </c>
      <c r="X10" s="8">
        <f>IF(ISNUMBER(E10),AVERAGE(E10,F10),"")</f>
      </c>
      <c r="Y10" s="6">
        <f>IF(ISNUMBER(F10),-0.0000002301*(X10^4)+0.0000569866*(X10^3)-0.0082923226*(X10^2)+0.0654036947*X10+999.8017570756,"")</f>
      </c>
      <c r="Z10" s="6">
        <f>IF(ISNUMBER(C10),IF(R10="Countercurrent",C10-D10,D10-C10),"")</f>
      </c>
      <c r="AA10" s="6">
        <f>IF(ISNUMBER(E10),F10-E10,"")</f>
      </c>
      <c r="AB10" s="7">
        <f>IF(ISNUMBER(N10),N10*W10/(1000*60),"")</f>
      </c>
      <c r="AC10" s="7">
        <f>IF(ISNUMBER(P10),P10*Y10/(1000*60),"")</f>
      </c>
      <c r="AD10" s="6">
        <f>IF(SUM($A$1:$A$1000)=0,IF(ROW($A10)=6,"Hidden",""),IF(ISNUMBER(AB10),AB10*T10*ABS(Z10)*1000,""))</f>
      </c>
      <c r="AE10" s="6">
        <f>IF(SUM($A$1:$A$1000)=0,IF(ROW($A10)=6,"Hidden",""),IF(ISNUMBER(AC10),AC10*U10*AA10*1000,""))</f>
      </c>
      <c r="AF10" s="6">
        <f>IF(SUM($A$1:$A$1000)=0,IF(ROW($A10)=6,"Hidden",""),IF(ISNUMBER(AD10),AD10-AE10,""))</f>
      </c>
      <c r="AG10" s="6">
        <f>IF(SUM($A$1:$A$1000)=0,IF(ROW($A10)=6,"Hidden",""),IF(ISNUMBER(AD10),IF(AD10=0,0,AE10*100/AD10),""))</f>
      </c>
      <c r="AH10" s="6">
        <f>IF(SUM($A$1:$A$1000)=0,IF(ROW($A10)=6,"Hidden",""),IF(ISNUMBER(C10),IF(R10="cocurrent",IF((D10=E10),0,(D10-C10)*100/(D10-E10)),IF((C10=E10),0,(C10-D10)*100/(C10-E10))),""))</f>
      </c>
      <c r="AI10" s="6">
        <f>IF(SUM($A$1:$A$1000)=0,IF(ROW($A10)=6,"Hidden",""),IF(ISNUMBER(C10),IF(R10="cocurrent",IF(C10=E10,0,(F10-E10)*100/(D10-E10)),IF(C10=E10,0,(F10-E10)*100/(C10-E10))),""))</f>
      </c>
      <c r="AJ10" s="6">
        <f>IF(SUM($A$1:$A$1000)=0,IF(ROW($A10)=6,"Hidden",""),IF(ISNUMBER(AH10),(AH10+AI10)/2,""))</f>
      </c>
      <c r="AK10" s="8">
        <f>IF(C10=F10,0,(D10-E10)/(C10-F10))</f>
      </c>
      <c r="AL10" s="8">
        <f>IF(ISNUMBER(F10),IF(OR(AK10&lt;=0,AK10=1),0,((D10-E10)-(C10-F10))/LN(AK10)),"")</f>
      </c>
      <c r="AM10" s="8">
        <f>IF(ISNUMBER(AL10),IF(AL10=0,0,(AB10*T10*Z10*1000)/(PI()*0.006*1.008*AL10)),"")</f>
      </c>
      <c r="AN10" s="12">
        <f>IF(ISNUMBER(A10),IF(ROW(A10)=2,1-(A10/13),""),"")</f>
      </c>
    </row>
    <row x14ac:dyDescent="0.25" r="11" customHeight="1" ht="12.75">
      <c r="A11" s="11">
        <v>1</v>
      </c>
      <c r="B11" s="5">
        <v>10</v>
      </c>
      <c r="C11" s="6">
        <v>57.5380859375</v>
      </c>
      <c r="D11" s="6">
        <v>64.714111328125</v>
      </c>
      <c r="E11" s="6">
        <v>21.268310546875</v>
      </c>
      <c r="F11" s="6">
        <v>26.009033203125</v>
      </c>
      <c r="G11" s="6">
        <v>132.967529296875</v>
      </c>
      <c r="H11" s="6">
        <v>132.967529296875</v>
      </c>
      <c r="I11" s="6">
        <v>132.967529296875</v>
      </c>
      <c r="J11" s="6">
        <v>132.967529296875</v>
      </c>
      <c r="K11" s="6">
        <v>132.967529296875</v>
      </c>
      <c r="L11" s="6">
        <v>132.967529296875</v>
      </c>
      <c r="M11" s="7">
        <v>30</v>
      </c>
      <c r="N11" s="6">
        <v>2.0263671875</v>
      </c>
      <c r="O11" s="5">
        <v>60</v>
      </c>
      <c r="P11" s="8">
        <v>3.86962890625</v>
      </c>
      <c r="Q11" s="6">
        <v>0</v>
      </c>
      <c r="R11" s="10">
        <f>IF(ISNUMBER(Q11),IF(Q11=1,"Countercurrent","Cocurrent"),"")</f>
      </c>
      <c r="S11" s="21"/>
      <c r="T11" s="7">
        <f>IF(ISNUMBER(C11),1.15290498E-12*(V11^6)-3.5879038802E-10*(V11^5)+4.710833256816E-08*(V11^4)-3.38194190874219E-06*(V11^3)+0.000148978977392744*(V11^2)-0.00373903643230733*(V11)+4.21734712411944,"")</f>
      </c>
      <c r="U11" s="7">
        <f>IF(ISNUMBER(D11),1.15290498E-12*(X11^6)-3.5879038802E-10*(X11^5)+4.710833256816E-08*(X11^4)-3.38194190874219E-06*(X11^3)+0.000148978977392744*(X11^2)-0.00373903643230733*(X11)+4.21734712411944,"")</f>
      </c>
      <c r="V11" s="8">
        <f>IF(ISNUMBER(C11),AVERAGE(C11,D11),"")</f>
      </c>
      <c r="W11" s="6">
        <f>IF(ISNUMBER(F11),-0.0000002301*(V11^4)+0.0000569866*(V11^3)-0.0082923226*(V11^2)+0.0654036947*V11+999.8017570756,"")</f>
      </c>
      <c r="X11" s="8">
        <f>IF(ISNUMBER(E11),AVERAGE(E11,F11),"")</f>
      </c>
      <c r="Y11" s="6">
        <f>IF(ISNUMBER(F11),-0.0000002301*(X11^4)+0.0000569866*(X11^3)-0.0082923226*(X11^2)+0.0654036947*X11+999.8017570756,"")</f>
      </c>
      <c r="Z11" s="6">
        <f>IF(ISNUMBER(C11),IF(R11="Countercurrent",C11-D11,D11-C11),"")</f>
      </c>
      <c r="AA11" s="6">
        <f>IF(ISNUMBER(E11),F11-E11,"")</f>
      </c>
      <c r="AB11" s="7">
        <f>IF(ISNUMBER(N11),N11*W11/(1000*60),"")</f>
      </c>
      <c r="AC11" s="7">
        <f>IF(ISNUMBER(P11),P11*Y11/(1000*60),"")</f>
      </c>
      <c r="AD11" s="6">
        <f>IF(SUM($A$1:$A$1000)=0,IF(ROW($A11)=6,"Hidden",""),IF(ISNUMBER(AB11),AB11*T11*ABS(Z11)*1000,""))</f>
      </c>
      <c r="AE11" s="6">
        <f>IF(SUM($A$1:$A$1000)=0,IF(ROW($A11)=6,"Hidden",""),IF(ISNUMBER(AC11),AC11*U11*AA11*1000,""))</f>
      </c>
      <c r="AF11" s="6">
        <f>IF(SUM($A$1:$A$1000)=0,IF(ROW($A11)=6,"Hidden",""),IF(ISNUMBER(AD11),AD11-AE11,""))</f>
      </c>
      <c r="AG11" s="6">
        <f>IF(SUM($A$1:$A$1000)=0,IF(ROW($A11)=6,"Hidden",""),IF(ISNUMBER(AD11),IF(AD11=0,0,AE11*100/AD11),""))</f>
      </c>
      <c r="AH11" s="6">
        <f>IF(SUM($A$1:$A$1000)=0,IF(ROW($A11)=6,"Hidden",""),IF(ISNUMBER(C11),IF(R11="cocurrent",IF((D11=E11),0,(D11-C11)*100/(D11-E11)),IF((C11=E11),0,(C11-D11)*100/(C11-E11))),""))</f>
      </c>
      <c r="AI11" s="6">
        <f>IF(SUM($A$1:$A$1000)=0,IF(ROW($A11)=6,"Hidden",""),IF(ISNUMBER(C11),IF(R11="cocurrent",IF(C11=E11,0,(F11-E11)*100/(D11-E11)),IF(C11=E11,0,(F11-E11)*100/(C11-E11))),""))</f>
      </c>
      <c r="AJ11" s="6">
        <f>IF(SUM($A$1:$A$1000)=0,IF(ROW($A11)=6,"Hidden",""),IF(ISNUMBER(AH11),(AH11+AI11)/2,""))</f>
      </c>
      <c r="AK11" s="8">
        <f>IF(C11=F11,0,(D11-E11)/(C11-F11))</f>
      </c>
      <c r="AL11" s="8">
        <f>IF(ISNUMBER(F11),IF(OR(AK11&lt;=0,AK11=1),0,((D11-E11)-(C11-F11))/LN(AK11)),"")</f>
      </c>
      <c r="AM11" s="8">
        <f>IF(ISNUMBER(AL11),IF(AL11=0,0,(AB11*T11*Z11*1000)/(PI()*0.006*1.008*AL11)),"")</f>
      </c>
      <c r="AN11" s="12">
        <f>IF(ISNUMBER(A11),IF(ROW(A11)=2,1-(A11/13),""),"")</f>
      </c>
    </row>
    <row x14ac:dyDescent="0.25" r="12" customHeight="1" ht="12.75">
      <c r="A12" s="11">
        <v>1</v>
      </c>
      <c r="B12" s="5">
        <v>11</v>
      </c>
      <c r="C12" s="6">
        <v>57.34326171875</v>
      </c>
      <c r="D12" s="6">
        <v>64.8115234375</v>
      </c>
      <c r="E12" s="6">
        <v>21.268310546875</v>
      </c>
      <c r="F12" s="6">
        <v>25.944091796875</v>
      </c>
      <c r="G12" s="6">
        <v>132.967529296875</v>
      </c>
      <c r="H12" s="6">
        <v>132.967529296875</v>
      </c>
      <c r="I12" s="6">
        <v>132.967529296875</v>
      </c>
      <c r="J12" s="6">
        <v>132.967529296875</v>
      </c>
      <c r="K12" s="6">
        <v>132.967529296875</v>
      </c>
      <c r="L12" s="6">
        <v>132.967529296875</v>
      </c>
      <c r="M12" s="7">
        <v>30</v>
      </c>
      <c r="N12" s="6">
        <v>1.9775390625</v>
      </c>
      <c r="O12" s="5">
        <v>60</v>
      </c>
      <c r="P12" s="8">
        <v>3.77197265625</v>
      </c>
      <c r="Q12" s="6">
        <v>0</v>
      </c>
      <c r="R12" s="10">
        <f>IF(ISNUMBER(Q12),IF(Q12=1,"Countercurrent","Cocurrent"),"")</f>
      </c>
      <c r="S12" s="21"/>
      <c r="T12" s="7">
        <f>IF(ISNUMBER(C12),1.15290498E-12*(V12^6)-3.5879038802E-10*(V12^5)+4.710833256816E-08*(V12^4)-3.38194190874219E-06*(V12^3)+0.000148978977392744*(V12^2)-0.00373903643230733*(V12)+4.21734712411944,"")</f>
      </c>
      <c r="U12" s="7">
        <f>IF(ISNUMBER(D12),1.15290498E-12*(X12^6)-3.5879038802E-10*(X12^5)+4.710833256816E-08*(X12^4)-3.38194190874219E-06*(X12^3)+0.000148978977392744*(X12^2)-0.00373903643230733*(X12)+4.21734712411944,"")</f>
      </c>
      <c r="V12" s="8">
        <f>IF(ISNUMBER(C12),AVERAGE(C12,D12),"")</f>
      </c>
      <c r="W12" s="6">
        <f>IF(ISNUMBER(F12),-0.0000002301*(V12^4)+0.0000569866*(V12^3)-0.0082923226*(V12^2)+0.0654036947*V12+999.8017570756,"")</f>
      </c>
      <c r="X12" s="8">
        <f>IF(ISNUMBER(E12),AVERAGE(E12,F12),"")</f>
      </c>
      <c r="Y12" s="6">
        <f>IF(ISNUMBER(F12),-0.0000002301*(X12^4)+0.0000569866*(X12^3)-0.0082923226*(X12^2)+0.0654036947*X12+999.8017570756,"")</f>
      </c>
      <c r="Z12" s="6">
        <f>IF(ISNUMBER(C12),IF(R12="Countercurrent",C12-D12,D12-C12),"")</f>
      </c>
      <c r="AA12" s="6">
        <f>IF(ISNUMBER(E12),F12-E12,"")</f>
      </c>
      <c r="AB12" s="7">
        <f>IF(ISNUMBER(N12),N12*W12/(1000*60),"")</f>
      </c>
      <c r="AC12" s="7">
        <f>IF(ISNUMBER(P12),P12*Y12/(1000*60),"")</f>
      </c>
      <c r="AD12" s="6">
        <f>IF(SUM($A$1:$A$1000)=0,IF(ROW($A12)=6,"Hidden",""),IF(ISNUMBER(AB12),AB12*T12*ABS(Z12)*1000,""))</f>
      </c>
      <c r="AE12" s="6">
        <f>IF(SUM($A$1:$A$1000)=0,IF(ROW($A12)=6,"Hidden",""),IF(ISNUMBER(AC12),AC12*U12*AA12*1000,""))</f>
      </c>
      <c r="AF12" s="6">
        <f>IF(SUM($A$1:$A$1000)=0,IF(ROW($A12)=6,"Hidden",""),IF(ISNUMBER(AD12),AD12-AE12,""))</f>
      </c>
      <c r="AG12" s="6">
        <f>IF(SUM($A$1:$A$1000)=0,IF(ROW($A12)=6,"Hidden",""),IF(ISNUMBER(AD12),IF(AD12=0,0,AE12*100/AD12),""))</f>
      </c>
      <c r="AH12" s="6">
        <f>IF(SUM($A$1:$A$1000)=0,IF(ROW($A12)=6,"Hidden",""),IF(ISNUMBER(C12),IF(R12="cocurrent",IF((D12=E12),0,(D12-C12)*100/(D12-E12)),IF((C12=E12),0,(C12-D12)*100/(C12-E12))),""))</f>
      </c>
      <c r="AI12" s="6">
        <f>IF(SUM($A$1:$A$1000)=0,IF(ROW($A12)=6,"Hidden",""),IF(ISNUMBER(C12),IF(R12="cocurrent",IF(C12=E12,0,(F12-E12)*100/(D12-E12)),IF(C12=E12,0,(F12-E12)*100/(C12-E12))),""))</f>
      </c>
      <c r="AJ12" s="6">
        <f>IF(SUM($A$1:$A$1000)=0,IF(ROW($A12)=6,"Hidden",""),IF(ISNUMBER(AH12),(AH12+AI12)/2,""))</f>
      </c>
      <c r="AK12" s="8">
        <f>IF(C12=F12,0,(D12-E12)/(C12-F12))</f>
      </c>
      <c r="AL12" s="8">
        <f>IF(ISNUMBER(F12),IF(OR(AK12&lt;=0,AK12=1),0,((D12-E12)-(C12-F12))/LN(AK12)),"")</f>
      </c>
      <c r="AM12" s="8">
        <f>IF(ISNUMBER(AL12),IF(AL12=0,0,(AB12*T12*Z12*1000)/(PI()*0.006*1.008*AL12)),"")</f>
      </c>
      <c r="AN12" s="12">
        <f>IF(ISNUMBER(A12),IF(ROW(A12)=2,1-(A12/13),""),"")</f>
      </c>
    </row>
    <row x14ac:dyDescent="0.25" r="13" customHeight="1" ht="12.75">
      <c r="A13" s="11">
        <v>1</v>
      </c>
      <c r="B13" s="5">
        <v>12</v>
      </c>
      <c r="C13" s="6">
        <v>57.700439453125</v>
      </c>
      <c r="D13" s="6">
        <v>65.0712890625</v>
      </c>
      <c r="E13" s="6">
        <v>21.23583984375</v>
      </c>
      <c r="F13" s="6">
        <v>25.944091796875</v>
      </c>
      <c r="G13" s="6">
        <v>132.967529296875</v>
      </c>
      <c r="H13" s="6">
        <v>132.967529296875</v>
      </c>
      <c r="I13" s="6">
        <v>132.967529296875</v>
      </c>
      <c r="J13" s="6">
        <v>132.967529296875</v>
      </c>
      <c r="K13" s="6">
        <v>132.967529296875</v>
      </c>
      <c r="L13" s="6">
        <v>132.967529296875</v>
      </c>
      <c r="M13" s="7">
        <v>30</v>
      </c>
      <c r="N13" s="6">
        <v>1.8798828125</v>
      </c>
      <c r="O13" s="5">
        <v>60</v>
      </c>
      <c r="P13" s="8">
        <v>3.57666015625</v>
      </c>
      <c r="Q13" s="6">
        <v>0</v>
      </c>
      <c r="R13" s="10">
        <f>IF(ISNUMBER(Q13),IF(Q13=1,"Countercurrent","Cocurrent"),"")</f>
      </c>
      <c r="S13" s="21"/>
      <c r="T13" s="7">
        <f>IF(ISNUMBER(C13),1.15290498E-12*(V13^6)-3.5879038802E-10*(V13^5)+4.710833256816E-08*(V13^4)-3.38194190874219E-06*(V13^3)+0.000148978977392744*(V13^2)-0.00373903643230733*(V13)+4.21734712411944,"")</f>
      </c>
      <c r="U13" s="7">
        <f>IF(ISNUMBER(D13),1.15290498E-12*(X13^6)-3.5879038802E-10*(X13^5)+4.710833256816E-08*(X13^4)-3.38194190874219E-06*(X13^3)+0.000148978977392744*(X13^2)-0.00373903643230733*(X13)+4.21734712411944,"")</f>
      </c>
      <c r="V13" s="8">
        <f>IF(ISNUMBER(C13),AVERAGE(C13,D13),"")</f>
      </c>
      <c r="W13" s="6">
        <f>IF(ISNUMBER(F13),-0.0000002301*(V13^4)+0.0000569866*(V13^3)-0.0082923226*(V13^2)+0.0654036947*V13+999.8017570756,"")</f>
      </c>
      <c r="X13" s="8">
        <f>IF(ISNUMBER(E13),AVERAGE(E13,F13),"")</f>
      </c>
      <c r="Y13" s="6">
        <f>IF(ISNUMBER(F13),-0.0000002301*(X13^4)+0.0000569866*(X13^3)-0.0082923226*(X13^2)+0.0654036947*X13+999.8017570756,"")</f>
      </c>
      <c r="Z13" s="6">
        <f>IF(ISNUMBER(C13),IF(R13="Countercurrent",C13-D13,D13-C13),"")</f>
      </c>
      <c r="AA13" s="6">
        <f>IF(ISNUMBER(E13),F13-E13,"")</f>
      </c>
      <c r="AB13" s="7">
        <f>IF(ISNUMBER(N13),N13*W13/(1000*60),"")</f>
      </c>
      <c r="AC13" s="7">
        <f>IF(ISNUMBER(P13),P13*Y13/(1000*60),"")</f>
      </c>
      <c r="AD13" s="6">
        <f>IF(SUM($A$1:$A$1000)=0,IF(ROW($A13)=6,"Hidden",""),IF(ISNUMBER(AB13),AB13*T13*ABS(Z13)*1000,""))</f>
      </c>
      <c r="AE13" s="6">
        <f>IF(SUM($A$1:$A$1000)=0,IF(ROW($A13)=6,"Hidden",""),IF(ISNUMBER(AC13),AC13*U13*AA13*1000,""))</f>
      </c>
      <c r="AF13" s="6">
        <f>IF(SUM($A$1:$A$1000)=0,IF(ROW($A13)=6,"Hidden",""),IF(ISNUMBER(AD13),AD13-AE13,""))</f>
      </c>
      <c r="AG13" s="6">
        <f>IF(SUM($A$1:$A$1000)=0,IF(ROW($A13)=6,"Hidden",""),IF(ISNUMBER(AD13),IF(AD13=0,0,AE13*100/AD13),""))</f>
      </c>
      <c r="AH13" s="6">
        <f>IF(SUM($A$1:$A$1000)=0,IF(ROW($A13)=6,"Hidden",""),IF(ISNUMBER(C13),IF(R13="cocurrent",IF((D13=E13),0,(D13-C13)*100/(D13-E13)),IF((C13=E13),0,(C13-D13)*100/(C13-E13))),""))</f>
      </c>
      <c r="AI13" s="6">
        <f>IF(SUM($A$1:$A$1000)=0,IF(ROW($A13)=6,"Hidden",""),IF(ISNUMBER(C13),IF(R13="cocurrent",IF(C13=E13,0,(F13-E13)*100/(D13-E13)),IF(C13=E13,0,(F13-E13)*100/(C13-E13))),""))</f>
      </c>
      <c r="AJ13" s="6">
        <f>IF(SUM($A$1:$A$1000)=0,IF(ROW($A13)=6,"Hidden",""),IF(ISNUMBER(AH13),(AH13+AI13)/2,""))</f>
      </c>
      <c r="AK13" s="8">
        <f>IF(C13=F13,0,(D13-E13)/(C13-F13))</f>
      </c>
      <c r="AL13" s="8">
        <f>IF(ISNUMBER(F13),IF(OR(AK13&lt;=0,AK13=1),0,((D13-E13)-(C13-F13))/LN(AK13)),"")</f>
      </c>
      <c r="AM13" s="8">
        <f>IF(ISNUMBER(AL13),IF(AL13=0,0,(AB13*T13*Z13*1000)/(PI()*0.006*1.008*AL13)),"")</f>
      </c>
      <c r="AN13" s="12">
        <f>IF(ISNUMBER(A13),IF(ROW(A13)=2,1-(A13/13),""),"")</f>
      </c>
    </row>
    <row x14ac:dyDescent="0.25" r="14" customHeight="1" ht="12.75">
      <c r="A14" s="11">
        <v>1</v>
      </c>
      <c r="B14" s="5">
        <v>13</v>
      </c>
      <c r="C14" s="6">
        <v>57.830322265625</v>
      </c>
      <c r="D14" s="6">
        <v>65.233642578125</v>
      </c>
      <c r="E14" s="6">
        <v>21.268310546875</v>
      </c>
      <c r="F14" s="6">
        <v>26.009033203125</v>
      </c>
      <c r="G14" s="6">
        <v>132.967529296875</v>
      </c>
      <c r="H14" s="6">
        <v>132.967529296875</v>
      </c>
      <c r="I14" s="6">
        <v>132.967529296875</v>
      </c>
      <c r="J14" s="6">
        <v>132.967529296875</v>
      </c>
      <c r="K14" s="6">
        <v>132.967529296875</v>
      </c>
      <c r="L14" s="6">
        <v>132.967529296875</v>
      </c>
      <c r="M14" s="7">
        <v>30</v>
      </c>
      <c r="N14" s="6">
        <v>2.001953125</v>
      </c>
      <c r="O14" s="5">
        <v>60</v>
      </c>
      <c r="P14" s="8">
        <v>3.5888671875</v>
      </c>
      <c r="Q14" s="6">
        <v>0</v>
      </c>
      <c r="R14" s="10">
        <f>IF(ISNUMBER(Q14),IF(Q14=1,"Countercurrent","Cocurrent"),"")</f>
      </c>
      <c r="S14" s="21"/>
      <c r="T14" s="7">
        <f>IF(ISNUMBER(C14),1.15290498E-12*(V14^6)-3.5879038802E-10*(V14^5)+4.710833256816E-08*(V14^4)-3.38194190874219E-06*(V14^3)+0.000148978977392744*(V14^2)-0.00373903643230733*(V14)+4.21734712411944,"")</f>
      </c>
      <c r="U14" s="7">
        <f>IF(ISNUMBER(D14),1.15290498E-12*(X14^6)-3.5879038802E-10*(X14^5)+4.710833256816E-08*(X14^4)-3.38194190874219E-06*(X14^3)+0.000148978977392744*(X14^2)-0.00373903643230733*(X14)+4.21734712411944,"")</f>
      </c>
      <c r="V14" s="8">
        <f>IF(ISNUMBER(C14),AVERAGE(C14,D14),"")</f>
      </c>
      <c r="W14" s="6">
        <f>IF(ISNUMBER(F14),-0.0000002301*(V14^4)+0.0000569866*(V14^3)-0.0082923226*(V14^2)+0.0654036947*V14+999.8017570756,"")</f>
      </c>
      <c r="X14" s="8">
        <f>IF(ISNUMBER(E14),AVERAGE(E14,F14),"")</f>
      </c>
      <c r="Y14" s="6">
        <f>IF(ISNUMBER(F14),-0.0000002301*(X14^4)+0.0000569866*(X14^3)-0.0082923226*(X14^2)+0.0654036947*X14+999.8017570756,"")</f>
      </c>
      <c r="Z14" s="6">
        <f>IF(ISNUMBER(C14),IF(R14="Countercurrent",C14-D14,D14-C14),"")</f>
      </c>
      <c r="AA14" s="6">
        <f>IF(ISNUMBER(E14),F14-E14,"")</f>
      </c>
      <c r="AB14" s="7">
        <f>IF(ISNUMBER(N14),N14*W14/(1000*60),"")</f>
      </c>
      <c r="AC14" s="7">
        <f>IF(ISNUMBER(P14),P14*Y14/(1000*60),"")</f>
      </c>
      <c r="AD14" s="6">
        <f>IF(SUM($A$1:$A$1000)=0,IF(ROW($A14)=6,"Hidden",""),IF(ISNUMBER(AB14),AB14*T14*ABS(Z14)*1000,""))</f>
      </c>
      <c r="AE14" s="6">
        <f>IF(SUM($A$1:$A$1000)=0,IF(ROW($A14)=6,"Hidden",""),IF(ISNUMBER(AC14),AC14*U14*AA14*1000,""))</f>
      </c>
      <c r="AF14" s="6">
        <f>IF(SUM($A$1:$A$1000)=0,IF(ROW($A14)=6,"Hidden",""),IF(ISNUMBER(AD14),AD14-AE14,""))</f>
      </c>
      <c r="AG14" s="6">
        <f>IF(SUM($A$1:$A$1000)=0,IF(ROW($A14)=6,"Hidden",""),IF(ISNUMBER(AD14),IF(AD14=0,0,AE14*100/AD14),""))</f>
      </c>
      <c r="AH14" s="6">
        <f>IF(SUM($A$1:$A$1000)=0,IF(ROW($A14)=6,"Hidden",""),IF(ISNUMBER(C14),IF(R14="cocurrent",IF((D14=E14),0,(D14-C14)*100/(D14-E14)),IF((C14=E14),0,(C14-D14)*100/(C14-E14))),""))</f>
      </c>
      <c r="AI14" s="6">
        <f>IF(SUM($A$1:$A$1000)=0,IF(ROW($A14)=6,"Hidden",""),IF(ISNUMBER(C14),IF(R14="cocurrent",IF(C14=E14,0,(F14-E14)*100/(D14-E14)),IF(C14=E14,0,(F14-E14)*100/(C14-E14))),""))</f>
      </c>
      <c r="AJ14" s="6">
        <f>IF(SUM($A$1:$A$1000)=0,IF(ROW($A14)=6,"Hidden",""),IF(ISNUMBER(AH14),(AH14+AI14)/2,""))</f>
      </c>
      <c r="AK14" s="8">
        <f>IF(C14=F14,0,(D14-E14)/(C14-F14))</f>
      </c>
      <c r="AL14" s="8">
        <f>IF(ISNUMBER(F14),IF(OR(AK14&lt;=0,AK14=1),0,((D14-E14)-(C14-F14))/LN(AK14)),"")</f>
      </c>
      <c r="AM14" s="8">
        <f>IF(ISNUMBER(AL14),IF(AL14=0,0,(AB14*T14*Z14*1000)/(PI()*0.006*1.008*AL14)),"")</f>
      </c>
      <c r="AN14" s="12">
        <f>IF(ISNUMBER(A14),IF(ROW(A14)=2,1-(A14/13),""),"")</f>
      </c>
    </row>
    <row x14ac:dyDescent="0.25" r="15" customHeight="1" ht="12.75">
      <c r="A15" s="11">
        <v>1</v>
      </c>
      <c r="B15" s="5">
        <v>14</v>
      </c>
      <c r="C15" s="6">
        <v>57.635498046875</v>
      </c>
      <c r="D15" s="6">
        <v>64.94140625</v>
      </c>
      <c r="E15" s="6">
        <v>21.268310546875</v>
      </c>
      <c r="F15" s="6">
        <v>26.04150390625</v>
      </c>
      <c r="G15" s="6">
        <v>132.967529296875</v>
      </c>
      <c r="H15" s="6">
        <v>132.967529296875</v>
      </c>
      <c r="I15" s="6">
        <v>132.967529296875</v>
      </c>
      <c r="J15" s="6">
        <v>132.967529296875</v>
      </c>
      <c r="K15" s="6">
        <v>132.967529296875</v>
      </c>
      <c r="L15" s="6">
        <v>132.967529296875</v>
      </c>
      <c r="M15" s="7">
        <v>30</v>
      </c>
      <c r="N15" s="6">
        <v>2.03857421875</v>
      </c>
      <c r="O15" s="5">
        <v>60</v>
      </c>
      <c r="P15" s="8">
        <v>3.80859375</v>
      </c>
      <c r="Q15" s="6">
        <v>0</v>
      </c>
      <c r="R15" s="10">
        <f>IF(ISNUMBER(Q15),IF(Q15=1,"Countercurrent","Cocurrent"),"")</f>
      </c>
      <c r="S15" s="21"/>
      <c r="T15" s="7">
        <f>IF(ISNUMBER(C15),1.15290498E-12*(V15^6)-3.5879038802E-10*(V15^5)+4.710833256816E-08*(V15^4)-3.38194190874219E-06*(V15^3)+0.000148978977392744*(V15^2)-0.00373903643230733*(V15)+4.21734712411944,"")</f>
      </c>
      <c r="U15" s="7">
        <f>IF(ISNUMBER(D15),1.15290498E-12*(X15^6)-3.5879038802E-10*(X15^5)+4.710833256816E-08*(X15^4)-3.38194190874219E-06*(X15^3)+0.000148978977392744*(X15^2)-0.00373903643230733*(X15)+4.21734712411944,"")</f>
      </c>
      <c r="V15" s="8">
        <f>IF(ISNUMBER(C15),AVERAGE(C15,D15),"")</f>
      </c>
      <c r="W15" s="6">
        <f>IF(ISNUMBER(F15),-0.0000002301*(V15^4)+0.0000569866*(V15^3)-0.0082923226*(V15^2)+0.0654036947*V15+999.8017570756,"")</f>
      </c>
      <c r="X15" s="8">
        <f>IF(ISNUMBER(E15),AVERAGE(E15,F15),"")</f>
      </c>
      <c r="Y15" s="6">
        <f>IF(ISNUMBER(F15),-0.0000002301*(X15^4)+0.0000569866*(X15^3)-0.0082923226*(X15^2)+0.0654036947*X15+999.8017570756,"")</f>
      </c>
      <c r="Z15" s="6">
        <f>IF(ISNUMBER(C15),IF(R15="Countercurrent",C15-D15,D15-C15),"")</f>
      </c>
      <c r="AA15" s="6">
        <f>IF(ISNUMBER(E15),F15-E15,"")</f>
      </c>
      <c r="AB15" s="7">
        <f>IF(ISNUMBER(N15),N15*W15/(1000*60),"")</f>
      </c>
      <c r="AC15" s="7">
        <f>IF(ISNUMBER(P15),P15*Y15/(1000*60),"")</f>
      </c>
      <c r="AD15" s="6">
        <f>IF(SUM($A$1:$A$1000)=0,IF(ROW($A15)=6,"Hidden",""),IF(ISNUMBER(AB15),AB15*T15*ABS(Z15)*1000,""))</f>
      </c>
      <c r="AE15" s="6">
        <f>IF(SUM($A$1:$A$1000)=0,IF(ROW($A15)=6,"Hidden",""),IF(ISNUMBER(AC15),AC15*U15*AA15*1000,""))</f>
      </c>
      <c r="AF15" s="6">
        <f>IF(SUM($A$1:$A$1000)=0,IF(ROW($A15)=6,"Hidden",""),IF(ISNUMBER(AD15),AD15-AE15,""))</f>
      </c>
      <c r="AG15" s="6">
        <f>IF(SUM($A$1:$A$1000)=0,IF(ROW($A15)=6,"Hidden",""),IF(ISNUMBER(AD15),IF(AD15=0,0,AE15*100/AD15),""))</f>
      </c>
      <c r="AH15" s="6">
        <f>IF(SUM($A$1:$A$1000)=0,IF(ROW($A15)=6,"Hidden",""),IF(ISNUMBER(C15),IF(R15="cocurrent",IF((D15=E15),0,(D15-C15)*100/(D15-E15)),IF((C15=E15),0,(C15-D15)*100/(C15-E15))),""))</f>
      </c>
      <c r="AI15" s="6">
        <f>IF(SUM($A$1:$A$1000)=0,IF(ROW($A15)=6,"Hidden",""),IF(ISNUMBER(C15),IF(R15="cocurrent",IF(C15=E15,0,(F15-E15)*100/(D15-E15)),IF(C15=E15,0,(F15-E15)*100/(C15-E15))),""))</f>
      </c>
      <c r="AJ15" s="6">
        <f>IF(SUM($A$1:$A$1000)=0,IF(ROW($A15)=6,"Hidden",""),IF(ISNUMBER(AH15),(AH15+AI15)/2,""))</f>
      </c>
      <c r="AK15" s="8">
        <f>IF(C15=F15,0,(D15-E15)/(C15-F15))</f>
      </c>
      <c r="AL15" s="8">
        <f>IF(ISNUMBER(F15),IF(OR(AK15&lt;=0,AK15=1),0,((D15-E15)-(C15-F15))/LN(AK15)),"")</f>
      </c>
      <c r="AM15" s="8">
        <f>IF(ISNUMBER(AL15),IF(AL15=0,0,(AB15*T15*Z15*1000)/(PI()*0.006*1.008*AL15)),"")</f>
      </c>
      <c r="AN15" s="12">
        <f>IF(ISNUMBER(A15),IF(ROW(A15)=2,1-(A15/13),""),"")</f>
      </c>
    </row>
    <row x14ac:dyDescent="0.25" r="16" customHeight="1" ht="12.75">
      <c r="A16" s="11">
        <v>1</v>
      </c>
      <c r="B16" s="5">
        <v>15</v>
      </c>
      <c r="C16" s="6">
        <v>57.60302734375</v>
      </c>
      <c r="D16" s="6">
        <v>64.973876953125</v>
      </c>
      <c r="E16" s="6">
        <v>21.268310546875</v>
      </c>
      <c r="F16" s="6">
        <v>26.009033203125</v>
      </c>
      <c r="G16" s="6">
        <v>132.967529296875</v>
      </c>
      <c r="H16" s="6">
        <v>132.967529296875</v>
      </c>
      <c r="I16" s="6">
        <v>132.967529296875</v>
      </c>
      <c r="J16" s="6">
        <v>132.967529296875</v>
      </c>
      <c r="K16" s="6">
        <v>132.967529296875</v>
      </c>
      <c r="L16" s="6">
        <v>132.967529296875</v>
      </c>
      <c r="M16" s="7">
        <v>30</v>
      </c>
      <c r="N16" s="6">
        <v>2.0751953125</v>
      </c>
      <c r="O16" s="5">
        <v>60</v>
      </c>
      <c r="P16" s="8">
        <v>3.564453125</v>
      </c>
      <c r="Q16" s="6">
        <v>0</v>
      </c>
      <c r="R16" s="10">
        <f>IF(ISNUMBER(Q16),IF(Q16=1,"Countercurrent","Cocurrent"),"")</f>
      </c>
      <c r="S16" s="21"/>
      <c r="T16" s="7">
        <f>IF(ISNUMBER(C16),1.15290498E-12*(V16^6)-3.5879038802E-10*(V16^5)+4.710833256816E-08*(V16^4)-3.38194190874219E-06*(V16^3)+0.000148978977392744*(V16^2)-0.00373903643230733*(V16)+4.21734712411944,"")</f>
      </c>
      <c r="U16" s="7">
        <f>IF(ISNUMBER(D16),1.15290498E-12*(X16^6)-3.5879038802E-10*(X16^5)+4.710833256816E-08*(X16^4)-3.38194190874219E-06*(X16^3)+0.000148978977392744*(X16^2)-0.00373903643230733*(X16)+4.21734712411944,"")</f>
      </c>
      <c r="V16" s="8">
        <f>IF(ISNUMBER(C16),AVERAGE(C16,D16),"")</f>
      </c>
      <c r="W16" s="6">
        <f>IF(ISNUMBER(F16),-0.0000002301*(V16^4)+0.0000569866*(V16^3)-0.0082923226*(V16^2)+0.0654036947*V16+999.8017570756,"")</f>
      </c>
      <c r="X16" s="8">
        <f>IF(ISNUMBER(E16),AVERAGE(E16,F16),"")</f>
      </c>
      <c r="Y16" s="6">
        <f>IF(ISNUMBER(F16),-0.0000002301*(X16^4)+0.0000569866*(X16^3)-0.0082923226*(X16^2)+0.0654036947*X16+999.8017570756,"")</f>
      </c>
      <c r="Z16" s="6">
        <f>IF(ISNUMBER(C16),IF(R16="Countercurrent",C16-D16,D16-C16),"")</f>
      </c>
      <c r="AA16" s="6">
        <f>IF(ISNUMBER(E16),F16-E16,"")</f>
      </c>
      <c r="AB16" s="7">
        <f>IF(ISNUMBER(N16),N16*W16/(1000*60),"")</f>
      </c>
      <c r="AC16" s="7">
        <f>IF(ISNUMBER(P16),P16*Y16/(1000*60),"")</f>
      </c>
      <c r="AD16" s="6">
        <f>IF(SUM($A$1:$A$1000)=0,IF(ROW($A16)=6,"Hidden",""),IF(ISNUMBER(AB16),AB16*T16*ABS(Z16)*1000,""))</f>
      </c>
      <c r="AE16" s="6">
        <f>IF(SUM($A$1:$A$1000)=0,IF(ROW($A16)=6,"Hidden",""),IF(ISNUMBER(AC16),AC16*U16*AA16*1000,""))</f>
      </c>
      <c r="AF16" s="6">
        <f>IF(SUM($A$1:$A$1000)=0,IF(ROW($A16)=6,"Hidden",""),IF(ISNUMBER(AD16),AD16-AE16,""))</f>
      </c>
      <c r="AG16" s="6">
        <f>IF(SUM($A$1:$A$1000)=0,IF(ROW($A16)=6,"Hidden",""),IF(ISNUMBER(AD16),IF(AD16=0,0,AE16*100/AD16),""))</f>
      </c>
      <c r="AH16" s="6">
        <f>IF(SUM($A$1:$A$1000)=0,IF(ROW($A16)=6,"Hidden",""),IF(ISNUMBER(C16),IF(R16="cocurrent",IF((D16=E16),0,(D16-C16)*100/(D16-E16)),IF((C16=E16),0,(C16-D16)*100/(C16-E16))),""))</f>
      </c>
      <c r="AI16" s="6">
        <f>IF(SUM($A$1:$A$1000)=0,IF(ROW($A16)=6,"Hidden",""),IF(ISNUMBER(C16),IF(R16="cocurrent",IF(C16=E16,0,(F16-E16)*100/(D16-E16)),IF(C16=E16,0,(F16-E16)*100/(C16-E16))),""))</f>
      </c>
      <c r="AJ16" s="6">
        <f>IF(SUM($A$1:$A$1000)=0,IF(ROW($A16)=6,"Hidden",""),IF(ISNUMBER(AH16),(AH16+AI16)/2,""))</f>
      </c>
      <c r="AK16" s="8">
        <f>IF(C16=F16,0,(D16-E16)/(C16-F16))</f>
      </c>
      <c r="AL16" s="8">
        <f>IF(ISNUMBER(F16),IF(OR(AK16&lt;=0,AK16=1),0,((D16-E16)-(C16-F16))/LN(AK16)),"")</f>
      </c>
      <c r="AM16" s="8">
        <f>IF(ISNUMBER(AL16),IF(AL16=0,0,(AB16*T16*Z16*1000)/(PI()*0.006*1.008*AL16)),"")</f>
      </c>
      <c r="AN16" s="12">
        <f>IF(ISNUMBER(A16),IF(ROW(A16)=2,1-(A16/13),""),"")</f>
      </c>
    </row>
    <row x14ac:dyDescent="0.25" r="17" customHeight="1" ht="12.75">
      <c r="A17" s="11">
        <v>1</v>
      </c>
      <c r="B17" s="5">
        <v>16</v>
      </c>
      <c r="C17" s="6">
        <v>57.73291015625</v>
      </c>
      <c r="D17" s="6">
        <v>64.94140625</v>
      </c>
      <c r="E17" s="6">
        <v>21.268310546875</v>
      </c>
      <c r="F17" s="6">
        <v>25.9765625</v>
      </c>
      <c r="G17" s="6">
        <v>132.967529296875</v>
      </c>
      <c r="H17" s="6">
        <v>132.967529296875</v>
      </c>
      <c r="I17" s="6">
        <v>132.967529296875</v>
      </c>
      <c r="J17" s="6">
        <v>132.967529296875</v>
      </c>
      <c r="K17" s="6">
        <v>132.967529296875</v>
      </c>
      <c r="L17" s="6">
        <v>132.967529296875</v>
      </c>
      <c r="M17" s="7">
        <v>30</v>
      </c>
      <c r="N17" s="6">
        <v>2.099609375</v>
      </c>
      <c r="O17" s="5">
        <v>60</v>
      </c>
      <c r="P17" s="8">
        <v>3.7353515625</v>
      </c>
      <c r="Q17" s="6">
        <v>0</v>
      </c>
      <c r="R17" s="10">
        <f>IF(ISNUMBER(Q17),IF(Q17=1,"Countercurrent","Cocurrent"),"")</f>
      </c>
      <c r="S17" s="21"/>
      <c r="T17" s="7">
        <f>IF(ISNUMBER(C17),1.15290498E-12*(V17^6)-3.5879038802E-10*(V17^5)+4.710833256816E-08*(V17^4)-3.38194190874219E-06*(V17^3)+0.000148978977392744*(V17^2)-0.00373903643230733*(V17)+4.21734712411944,"")</f>
      </c>
      <c r="U17" s="7">
        <f>IF(ISNUMBER(D17),1.15290498E-12*(X17^6)-3.5879038802E-10*(X17^5)+4.710833256816E-08*(X17^4)-3.38194190874219E-06*(X17^3)+0.000148978977392744*(X17^2)-0.00373903643230733*(X17)+4.21734712411944,"")</f>
      </c>
      <c r="V17" s="8">
        <f>IF(ISNUMBER(C17),AVERAGE(C17,D17),"")</f>
      </c>
      <c r="W17" s="6">
        <f>IF(ISNUMBER(F17),-0.0000002301*(V17^4)+0.0000569866*(V17^3)-0.0082923226*(V17^2)+0.0654036947*V17+999.8017570756,"")</f>
      </c>
      <c r="X17" s="8">
        <f>IF(ISNUMBER(E17),AVERAGE(E17,F17),"")</f>
      </c>
      <c r="Y17" s="6">
        <f>IF(ISNUMBER(F17),-0.0000002301*(X17^4)+0.0000569866*(X17^3)-0.0082923226*(X17^2)+0.0654036947*X17+999.8017570756,"")</f>
      </c>
      <c r="Z17" s="6">
        <f>IF(ISNUMBER(C17),IF(R17="Countercurrent",C17-D17,D17-C17),"")</f>
      </c>
      <c r="AA17" s="6">
        <f>IF(ISNUMBER(E17),F17-E17,"")</f>
      </c>
      <c r="AB17" s="7">
        <f>IF(ISNUMBER(N17),N17*W17/(1000*60),"")</f>
      </c>
      <c r="AC17" s="7">
        <f>IF(ISNUMBER(P17),P17*Y17/(1000*60),"")</f>
      </c>
      <c r="AD17" s="6">
        <f>IF(SUM($A$1:$A$1000)=0,IF(ROW($A17)=6,"Hidden",""),IF(ISNUMBER(AB17),AB17*T17*ABS(Z17)*1000,""))</f>
      </c>
      <c r="AE17" s="6">
        <f>IF(SUM($A$1:$A$1000)=0,IF(ROW($A17)=6,"Hidden",""),IF(ISNUMBER(AC17),AC17*U17*AA17*1000,""))</f>
      </c>
      <c r="AF17" s="6">
        <f>IF(SUM($A$1:$A$1000)=0,IF(ROW($A17)=6,"Hidden",""),IF(ISNUMBER(AD17),AD17-AE17,""))</f>
      </c>
      <c r="AG17" s="6">
        <f>IF(SUM($A$1:$A$1000)=0,IF(ROW($A17)=6,"Hidden",""),IF(ISNUMBER(AD17),IF(AD17=0,0,AE17*100/AD17),""))</f>
      </c>
      <c r="AH17" s="6">
        <f>IF(SUM($A$1:$A$1000)=0,IF(ROW($A17)=6,"Hidden",""),IF(ISNUMBER(C17),IF(R17="cocurrent",IF((D17=E17),0,(D17-C17)*100/(D17-E17)),IF((C17=E17),0,(C17-D17)*100/(C17-E17))),""))</f>
      </c>
      <c r="AI17" s="6">
        <f>IF(SUM($A$1:$A$1000)=0,IF(ROW($A17)=6,"Hidden",""),IF(ISNUMBER(C17),IF(R17="cocurrent",IF(C17=E17,0,(F17-E17)*100/(D17-E17)),IF(C17=E17,0,(F17-E17)*100/(C17-E17))),""))</f>
      </c>
      <c r="AJ17" s="6">
        <f>IF(SUM($A$1:$A$1000)=0,IF(ROW($A17)=6,"Hidden",""),IF(ISNUMBER(AH17),(AH17+AI17)/2,""))</f>
      </c>
      <c r="AK17" s="8">
        <f>IF(C17=F17,0,(D17-E17)/(C17-F17))</f>
      </c>
      <c r="AL17" s="8">
        <f>IF(ISNUMBER(F17),IF(OR(AK17&lt;=0,AK17=1),0,((D17-E17)-(C17-F17))/LN(AK17)),"")</f>
      </c>
      <c r="AM17" s="8">
        <f>IF(ISNUMBER(AL17),IF(AL17=0,0,(AB17*T17*Z17*1000)/(PI()*0.006*1.008*AL17)),"")</f>
      </c>
      <c r="AN17" s="12">
        <f>IF(ISNUMBER(A17),IF(ROW(A17)=2,1-(A17/13),""),"")</f>
      </c>
    </row>
    <row x14ac:dyDescent="0.25" r="18" customHeight="1" ht="12.75">
      <c r="A18" s="11">
        <v>1</v>
      </c>
      <c r="B18" s="5">
        <v>17</v>
      </c>
      <c r="C18" s="6">
        <v>57.2783203125</v>
      </c>
      <c r="D18" s="6">
        <v>64.584228515625</v>
      </c>
      <c r="E18" s="6">
        <v>21.268310546875</v>
      </c>
      <c r="F18" s="6">
        <v>25.91162109375</v>
      </c>
      <c r="G18" s="6">
        <v>132.967529296875</v>
      </c>
      <c r="H18" s="6">
        <v>132.967529296875</v>
      </c>
      <c r="I18" s="6">
        <v>132.967529296875</v>
      </c>
      <c r="J18" s="6">
        <v>132.967529296875</v>
      </c>
      <c r="K18" s="6">
        <v>132.967529296875</v>
      </c>
      <c r="L18" s="6">
        <v>132.967529296875</v>
      </c>
      <c r="M18" s="7">
        <v>30</v>
      </c>
      <c r="N18" s="6">
        <v>1.9287109375</v>
      </c>
      <c r="O18" s="5">
        <v>60</v>
      </c>
      <c r="P18" s="8">
        <v>3.7109375</v>
      </c>
      <c r="Q18" s="6">
        <v>0</v>
      </c>
      <c r="R18" s="10">
        <f>IF(ISNUMBER(Q18),IF(Q18=1,"Countercurrent","Cocurrent"),"")</f>
      </c>
      <c r="S18" s="21"/>
      <c r="T18" s="7">
        <f>IF(ISNUMBER(C18),1.15290498E-12*(V18^6)-3.5879038802E-10*(V18^5)+4.710833256816E-08*(V18^4)-3.38194190874219E-06*(V18^3)+0.000148978977392744*(V18^2)-0.00373903643230733*(V18)+4.21734712411944,"")</f>
      </c>
      <c r="U18" s="7">
        <f>IF(ISNUMBER(D18),1.15290498E-12*(X18^6)-3.5879038802E-10*(X18^5)+4.710833256816E-08*(X18^4)-3.38194190874219E-06*(X18^3)+0.000148978977392744*(X18^2)-0.00373903643230733*(X18)+4.21734712411944,"")</f>
      </c>
      <c r="V18" s="8">
        <f>IF(ISNUMBER(C18),AVERAGE(C18,D18),"")</f>
      </c>
      <c r="W18" s="6">
        <f>IF(ISNUMBER(F18),-0.0000002301*(V18^4)+0.0000569866*(V18^3)-0.0082923226*(V18^2)+0.0654036947*V18+999.8017570756,"")</f>
      </c>
      <c r="X18" s="8">
        <f>IF(ISNUMBER(E18),AVERAGE(E18,F18),"")</f>
      </c>
      <c r="Y18" s="6">
        <f>IF(ISNUMBER(F18),-0.0000002301*(X18^4)+0.0000569866*(X18^3)-0.0082923226*(X18^2)+0.0654036947*X18+999.8017570756,"")</f>
      </c>
      <c r="Z18" s="6">
        <f>IF(ISNUMBER(C18),IF(R18="Countercurrent",C18-D18,D18-C18),"")</f>
      </c>
      <c r="AA18" s="6">
        <f>IF(ISNUMBER(E18),F18-E18,"")</f>
      </c>
      <c r="AB18" s="7">
        <f>IF(ISNUMBER(N18),N18*W18/(1000*60),"")</f>
      </c>
      <c r="AC18" s="7">
        <f>IF(ISNUMBER(P18),P18*Y18/(1000*60),"")</f>
      </c>
      <c r="AD18" s="6">
        <f>IF(SUM($A$1:$A$1000)=0,IF(ROW($A18)=6,"Hidden",""),IF(ISNUMBER(AB18),AB18*T18*ABS(Z18)*1000,""))</f>
      </c>
      <c r="AE18" s="6">
        <f>IF(SUM($A$1:$A$1000)=0,IF(ROW($A18)=6,"Hidden",""),IF(ISNUMBER(AC18),AC18*U18*AA18*1000,""))</f>
      </c>
      <c r="AF18" s="6">
        <f>IF(SUM($A$1:$A$1000)=0,IF(ROW($A18)=6,"Hidden",""),IF(ISNUMBER(AD18),AD18-AE18,""))</f>
      </c>
      <c r="AG18" s="6">
        <f>IF(SUM($A$1:$A$1000)=0,IF(ROW($A18)=6,"Hidden",""),IF(ISNUMBER(AD18),IF(AD18=0,0,AE18*100/AD18),""))</f>
      </c>
      <c r="AH18" s="6">
        <f>IF(SUM($A$1:$A$1000)=0,IF(ROW($A18)=6,"Hidden",""),IF(ISNUMBER(C18),IF(R18="cocurrent",IF((D18=E18),0,(D18-C18)*100/(D18-E18)),IF((C18=E18),0,(C18-D18)*100/(C18-E18))),""))</f>
      </c>
      <c r="AI18" s="6">
        <f>IF(SUM($A$1:$A$1000)=0,IF(ROW($A18)=6,"Hidden",""),IF(ISNUMBER(C18),IF(R18="cocurrent",IF(C18=E18,0,(F18-E18)*100/(D18-E18)),IF(C18=E18,0,(F18-E18)*100/(C18-E18))),""))</f>
      </c>
      <c r="AJ18" s="6">
        <f>IF(SUM($A$1:$A$1000)=0,IF(ROW($A18)=6,"Hidden",""),IF(ISNUMBER(AH18),(AH18+AI18)/2,""))</f>
      </c>
      <c r="AK18" s="8">
        <f>IF(C18=F18,0,(D18-E18)/(C18-F18))</f>
      </c>
      <c r="AL18" s="8">
        <f>IF(ISNUMBER(F18),IF(OR(AK18&lt;=0,AK18=1),0,((D18-E18)-(C18-F18))/LN(AK18)),"")</f>
      </c>
      <c r="AM18" s="8">
        <f>IF(ISNUMBER(AL18),IF(AL18=0,0,(AB18*T18*Z18*1000)/(PI()*0.006*1.008*AL18)),"")</f>
      </c>
      <c r="AN18" s="12">
        <f>IF(ISNUMBER(A18),IF(ROW(A18)=2,1-(A18/13),""),"")</f>
      </c>
    </row>
    <row x14ac:dyDescent="0.25" r="19" customHeight="1" ht="12.75">
      <c r="A19" s="11">
        <v>1</v>
      </c>
      <c r="B19" s="5">
        <v>18</v>
      </c>
      <c r="C19" s="6">
        <v>57.408203125</v>
      </c>
      <c r="D19" s="6">
        <v>64.61669921875</v>
      </c>
      <c r="E19" s="6">
        <v>21.268310546875</v>
      </c>
      <c r="F19" s="6">
        <v>25.91162109375</v>
      </c>
      <c r="G19" s="6">
        <v>132.967529296875</v>
      </c>
      <c r="H19" s="6">
        <v>132.967529296875</v>
      </c>
      <c r="I19" s="6">
        <v>132.967529296875</v>
      </c>
      <c r="J19" s="6">
        <v>132.967529296875</v>
      </c>
      <c r="K19" s="6">
        <v>132.967529296875</v>
      </c>
      <c r="L19" s="6">
        <v>132.967529296875</v>
      </c>
      <c r="M19" s="7">
        <v>30</v>
      </c>
      <c r="N19" s="6">
        <v>1.904296875</v>
      </c>
      <c r="O19" s="5">
        <v>60</v>
      </c>
      <c r="P19" s="8">
        <v>3.64990234375</v>
      </c>
      <c r="Q19" s="6">
        <v>0</v>
      </c>
      <c r="R19" s="10">
        <f>IF(ISNUMBER(Q19),IF(Q19=1,"Countercurrent","Cocurrent"),"")</f>
      </c>
      <c r="S19" s="21"/>
      <c r="T19" s="7">
        <f>IF(ISNUMBER(C19),1.15290498E-12*(V19^6)-3.5879038802E-10*(V19^5)+4.710833256816E-08*(V19^4)-3.38194190874219E-06*(V19^3)+0.000148978977392744*(V19^2)-0.00373903643230733*(V19)+4.21734712411944,"")</f>
      </c>
      <c r="U19" s="7">
        <f>IF(ISNUMBER(D19),1.15290498E-12*(X19^6)-3.5879038802E-10*(X19^5)+4.710833256816E-08*(X19^4)-3.38194190874219E-06*(X19^3)+0.000148978977392744*(X19^2)-0.00373903643230733*(X19)+4.21734712411944,"")</f>
      </c>
      <c r="V19" s="8">
        <f>IF(ISNUMBER(C19),AVERAGE(C19,D19),"")</f>
      </c>
      <c r="W19" s="6">
        <f>IF(ISNUMBER(F19),-0.0000002301*(V19^4)+0.0000569866*(V19^3)-0.0082923226*(V19^2)+0.0654036947*V19+999.8017570756,"")</f>
      </c>
      <c r="X19" s="8">
        <f>IF(ISNUMBER(E19),AVERAGE(E19,F19),"")</f>
      </c>
      <c r="Y19" s="6">
        <f>IF(ISNUMBER(F19),-0.0000002301*(X19^4)+0.0000569866*(X19^3)-0.0082923226*(X19^2)+0.0654036947*X19+999.8017570756,"")</f>
      </c>
      <c r="Z19" s="6">
        <f>IF(ISNUMBER(C19),IF(R19="Countercurrent",C19-D19,D19-C19),"")</f>
      </c>
      <c r="AA19" s="6">
        <f>IF(ISNUMBER(E19),F19-E19,"")</f>
      </c>
      <c r="AB19" s="7">
        <f>IF(ISNUMBER(N19),N19*W19/(1000*60),"")</f>
      </c>
      <c r="AC19" s="7">
        <f>IF(ISNUMBER(P19),P19*Y19/(1000*60),"")</f>
      </c>
      <c r="AD19" s="6">
        <f>IF(SUM($A$1:$A$1000)=0,IF(ROW($A19)=6,"Hidden",""),IF(ISNUMBER(AB19),AB19*T19*ABS(Z19)*1000,""))</f>
      </c>
      <c r="AE19" s="6">
        <f>IF(SUM($A$1:$A$1000)=0,IF(ROW($A19)=6,"Hidden",""),IF(ISNUMBER(AC19),AC19*U19*AA19*1000,""))</f>
      </c>
      <c r="AF19" s="6">
        <f>IF(SUM($A$1:$A$1000)=0,IF(ROW($A19)=6,"Hidden",""),IF(ISNUMBER(AD19),AD19-AE19,""))</f>
      </c>
      <c r="AG19" s="6">
        <f>IF(SUM($A$1:$A$1000)=0,IF(ROW($A19)=6,"Hidden",""),IF(ISNUMBER(AD19),IF(AD19=0,0,AE19*100/AD19),""))</f>
      </c>
      <c r="AH19" s="6">
        <f>IF(SUM($A$1:$A$1000)=0,IF(ROW($A19)=6,"Hidden",""),IF(ISNUMBER(C19),IF(R19="cocurrent",IF((D19=E19),0,(D19-C19)*100/(D19-E19)),IF((C19=E19),0,(C19-D19)*100/(C19-E19))),""))</f>
      </c>
      <c r="AI19" s="6">
        <f>IF(SUM($A$1:$A$1000)=0,IF(ROW($A19)=6,"Hidden",""),IF(ISNUMBER(C19),IF(R19="cocurrent",IF(C19=E19,0,(F19-E19)*100/(D19-E19)),IF(C19=E19,0,(F19-E19)*100/(C19-E19))),""))</f>
      </c>
      <c r="AJ19" s="6">
        <f>IF(SUM($A$1:$A$1000)=0,IF(ROW($A19)=6,"Hidden",""),IF(ISNUMBER(AH19),(AH19+AI19)/2,""))</f>
      </c>
      <c r="AK19" s="8">
        <f>IF(C19=F19,0,(D19-E19)/(C19-F19))</f>
      </c>
      <c r="AL19" s="8">
        <f>IF(ISNUMBER(F19),IF(OR(AK19&lt;=0,AK19=1),0,((D19-E19)-(C19-F19))/LN(AK19)),"")</f>
      </c>
      <c r="AM19" s="8">
        <f>IF(ISNUMBER(AL19),IF(AL19=0,0,(AB19*T19*Z19*1000)/(PI()*0.006*1.008*AL19)),"")</f>
      </c>
      <c r="AN19" s="12">
        <f>IF(ISNUMBER(A19),IF(ROW(A19)=2,1-(A19/13),""),"")</f>
      </c>
    </row>
    <row x14ac:dyDescent="0.25" r="20" customHeight="1" ht="12.75">
      <c r="A20" s="11">
        <v>1</v>
      </c>
      <c r="B20" s="5">
        <v>19</v>
      </c>
      <c r="C20" s="6">
        <v>57.310791015625</v>
      </c>
      <c r="D20" s="6">
        <v>64.681640625</v>
      </c>
      <c r="E20" s="6">
        <v>21.268310546875</v>
      </c>
      <c r="F20" s="6">
        <v>25.944091796875</v>
      </c>
      <c r="G20" s="6">
        <v>132.967529296875</v>
      </c>
      <c r="H20" s="6">
        <v>132.967529296875</v>
      </c>
      <c r="I20" s="6">
        <v>132.967529296875</v>
      </c>
      <c r="J20" s="6">
        <v>132.967529296875</v>
      </c>
      <c r="K20" s="6">
        <v>132.967529296875</v>
      </c>
      <c r="L20" s="6">
        <v>132.967529296875</v>
      </c>
      <c r="M20" s="7">
        <v>30</v>
      </c>
      <c r="N20" s="6">
        <v>1.8798828125</v>
      </c>
      <c r="O20" s="5">
        <v>60</v>
      </c>
      <c r="P20" s="8">
        <v>3.6865234375</v>
      </c>
      <c r="Q20" s="6">
        <v>0</v>
      </c>
      <c r="R20" s="10">
        <f>IF(ISNUMBER(Q20),IF(Q20=1,"Countercurrent","Cocurrent"),"")</f>
      </c>
      <c r="S20" s="21"/>
      <c r="T20" s="7">
        <f>IF(ISNUMBER(C20),1.15290498E-12*(V20^6)-3.5879038802E-10*(V20^5)+4.710833256816E-08*(V20^4)-3.38194190874219E-06*(V20^3)+0.000148978977392744*(V20^2)-0.00373903643230733*(V20)+4.21734712411944,"")</f>
      </c>
      <c r="U20" s="7">
        <f>IF(ISNUMBER(D20),1.15290498E-12*(X20^6)-3.5879038802E-10*(X20^5)+4.710833256816E-08*(X20^4)-3.38194190874219E-06*(X20^3)+0.000148978977392744*(X20^2)-0.00373903643230733*(X20)+4.21734712411944,"")</f>
      </c>
      <c r="V20" s="8">
        <f>IF(ISNUMBER(C20),AVERAGE(C20,D20),"")</f>
      </c>
      <c r="W20" s="6">
        <f>IF(ISNUMBER(F20),-0.0000002301*(V20^4)+0.0000569866*(V20^3)-0.0082923226*(V20^2)+0.0654036947*V20+999.8017570756,"")</f>
      </c>
      <c r="X20" s="8">
        <f>IF(ISNUMBER(E20),AVERAGE(E20,F20),"")</f>
      </c>
      <c r="Y20" s="6">
        <f>IF(ISNUMBER(F20),-0.0000002301*(X20^4)+0.0000569866*(X20^3)-0.0082923226*(X20^2)+0.0654036947*X20+999.8017570756,"")</f>
      </c>
      <c r="Z20" s="6">
        <f>IF(ISNUMBER(C20),IF(R20="Countercurrent",C20-D20,D20-C20),"")</f>
      </c>
      <c r="AA20" s="6">
        <f>IF(ISNUMBER(E20),F20-E20,"")</f>
      </c>
      <c r="AB20" s="7">
        <f>IF(ISNUMBER(N20),N20*W20/(1000*60),"")</f>
      </c>
      <c r="AC20" s="7">
        <f>IF(ISNUMBER(P20),P20*Y20/(1000*60),"")</f>
      </c>
      <c r="AD20" s="6">
        <f>IF(SUM($A$1:$A$1000)=0,IF(ROW($A20)=6,"Hidden",""),IF(ISNUMBER(AB20),AB20*T20*ABS(Z20)*1000,""))</f>
      </c>
      <c r="AE20" s="6">
        <f>IF(SUM($A$1:$A$1000)=0,IF(ROW($A20)=6,"Hidden",""),IF(ISNUMBER(AC20),AC20*U20*AA20*1000,""))</f>
      </c>
      <c r="AF20" s="6">
        <f>IF(SUM($A$1:$A$1000)=0,IF(ROW($A20)=6,"Hidden",""),IF(ISNUMBER(AD20),AD20-AE20,""))</f>
      </c>
      <c r="AG20" s="6">
        <f>IF(SUM($A$1:$A$1000)=0,IF(ROW($A20)=6,"Hidden",""),IF(ISNUMBER(AD20),IF(AD20=0,0,AE20*100/AD20),""))</f>
      </c>
      <c r="AH20" s="6">
        <f>IF(SUM($A$1:$A$1000)=0,IF(ROW($A20)=6,"Hidden",""),IF(ISNUMBER(C20),IF(R20="cocurrent",IF((D20=E20),0,(D20-C20)*100/(D20-E20)),IF((C20=E20),0,(C20-D20)*100/(C20-E20))),""))</f>
      </c>
      <c r="AI20" s="6">
        <f>IF(SUM($A$1:$A$1000)=0,IF(ROW($A20)=6,"Hidden",""),IF(ISNUMBER(C20),IF(R20="cocurrent",IF(C20=E20,0,(F20-E20)*100/(D20-E20)),IF(C20=E20,0,(F20-E20)*100/(C20-E20))),""))</f>
      </c>
      <c r="AJ20" s="6">
        <f>IF(SUM($A$1:$A$1000)=0,IF(ROW($A20)=6,"Hidden",""),IF(ISNUMBER(AH20),(AH20+AI20)/2,""))</f>
      </c>
      <c r="AK20" s="8">
        <f>IF(C20=F20,0,(D20-E20)/(C20-F20))</f>
      </c>
      <c r="AL20" s="8">
        <f>IF(ISNUMBER(F20),IF(OR(AK20&lt;=0,AK20=1),0,((D20-E20)-(C20-F20))/LN(AK20)),"")</f>
      </c>
      <c r="AM20" s="8">
        <f>IF(ISNUMBER(AL20),IF(AL20=0,0,(AB20*T20*Z20*1000)/(PI()*0.006*1.008*AL20)),"")</f>
      </c>
      <c r="AN20" s="12">
        <f>IF(ISNUMBER(A20),IF(ROW(A20)=2,1-(A20/13),""),"")</f>
      </c>
    </row>
    <row x14ac:dyDescent="0.25" r="21" customHeight="1" ht="12.75">
      <c r="A21" s="11">
        <v>1</v>
      </c>
      <c r="B21" s="5">
        <v>20</v>
      </c>
      <c r="C21" s="6">
        <v>57.700439453125</v>
      </c>
      <c r="D21" s="6">
        <v>64.843994140625</v>
      </c>
      <c r="E21" s="6">
        <v>21.23583984375</v>
      </c>
      <c r="F21" s="6">
        <v>25.9765625</v>
      </c>
      <c r="G21" s="6">
        <v>132.967529296875</v>
      </c>
      <c r="H21" s="6">
        <v>132.967529296875</v>
      </c>
      <c r="I21" s="6">
        <v>132.967529296875</v>
      </c>
      <c r="J21" s="6">
        <v>132.967529296875</v>
      </c>
      <c r="K21" s="6">
        <v>132.967529296875</v>
      </c>
      <c r="L21" s="6">
        <v>132.967529296875</v>
      </c>
      <c r="M21" s="7">
        <v>30</v>
      </c>
      <c r="N21" s="6">
        <v>2.01416015625</v>
      </c>
      <c r="O21" s="5">
        <v>60</v>
      </c>
      <c r="P21" s="8">
        <v>3.7109375</v>
      </c>
      <c r="Q21" s="6">
        <v>0</v>
      </c>
      <c r="R21" s="10">
        <f>IF(ISNUMBER(Q21),IF(Q21=1,"Countercurrent","Cocurrent"),"")</f>
      </c>
      <c r="S21" s="21"/>
      <c r="T21" s="7">
        <f>IF(ISNUMBER(C21),1.15290498E-12*(V21^6)-3.5879038802E-10*(V21^5)+4.710833256816E-08*(V21^4)-3.38194190874219E-06*(V21^3)+0.000148978977392744*(V21^2)-0.00373903643230733*(V21)+4.21734712411944,"")</f>
      </c>
      <c r="U21" s="7">
        <f>IF(ISNUMBER(D21),1.15290498E-12*(X21^6)-3.5879038802E-10*(X21^5)+4.710833256816E-08*(X21^4)-3.38194190874219E-06*(X21^3)+0.000148978977392744*(X21^2)-0.00373903643230733*(X21)+4.21734712411944,"")</f>
      </c>
      <c r="V21" s="8">
        <f>IF(ISNUMBER(C21),AVERAGE(C21,D21),"")</f>
      </c>
      <c r="W21" s="6">
        <f>IF(ISNUMBER(F21),-0.0000002301*(V21^4)+0.0000569866*(V21^3)-0.0082923226*(V21^2)+0.0654036947*V21+999.8017570756,"")</f>
      </c>
      <c r="X21" s="8">
        <f>IF(ISNUMBER(E21),AVERAGE(E21,F21),"")</f>
      </c>
      <c r="Y21" s="6">
        <f>IF(ISNUMBER(F21),-0.0000002301*(X21^4)+0.0000569866*(X21^3)-0.0082923226*(X21^2)+0.0654036947*X21+999.8017570756,"")</f>
      </c>
      <c r="Z21" s="6">
        <f>IF(ISNUMBER(C21),IF(R21="Countercurrent",C21-D21,D21-C21),"")</f>
      </c>
      <c r="AA21" s="6">
        <f>IF(ISNUMBER(E21),F21-E21,"")</f>
      </c>
      <c r="AB21" s="7">
        <f>IF(ISNUMBER(N21),N21*W21/(1000*60),"")</f>
      </c>
      <c r="AC21" s="7">
        <f>IF(ISNUMBER(P21),P21*Y21/(1000*60),"")</f>
      </c>
      <c r="AD21" s="6">
        <f>IF(SUM($A$1:$A$1000)=0,IF(ROW($A21)=6,"Hidden",""),IF(ISNUMBER(AB21),AB21*T21*ABS(Z21)*1000,""))</f>
      </c>
      <c r="AE21" s="6">
        <f>IF(SUM($A$1:$A$1000)=0,IF(ROW($A21)=6,"Hidden",""),IF(ISNUMBER(AC21),AC21*U21*AA21*1000,""))</f>
      </c>
      <c r="AF21" s="6">
        <f>IF(SUM($A$1:$A$1000)=0,IF(ROW($A21)=6,"Hidden",""),IF(ISNUMBER(AD21),AD21-AE21,""))</f>
      </c>
      <c r="AG21" s="6">
        <f>IF(SUM($A$1:$A$1000)=0,IF(ROW($A21)=6,"Hidden",""),IF(ISNUMBER(AD21),IF(AD21=0,0,AE21*100/AD21),""))</f>
      </c>
      <c r="AH21" s="6">
        <f>IF(SUM($A$1:$A$1000)=0,IF(ROW($A21)=6,"Hidden",""),IF(ISNUMBER(C21),IF(R21="cocurrent",IF((D21=E21),0,(D21-C21)*100/(D21-E21)),IF((C21=E21),0,(C21-D21)*100/(C21-E21))),""))</f>
      </c>
      <c r="AI21" s="6">
        <f>IF(SUM($A$1:$A$1000)=0,IF(ROW($A21)=6,"Hidden",""),IF(ISNUMBER(C21),IF(R21="cocurrent",IF(C21=E21,0,(F21-E21)*100/(D21-E21)),IF(C21=E21,0,(F21-E21)*100/(C21-E21))),""))</f>
      </c>
      <c r="AJ21" s="6">
        <f>IF(SUM($A$1:$A$1000)=0,IF(ROW($A21)=6,"Hidden",""),IF(ISNUMBER(AH21),(AH21+AI21)/2,""))</f>
      </c>
      <c r="AK21" s="8">
        <f>IF(C21=F21,0,(D21-E21)/(C21-F21))</f>
      </c>
      <c r="AL21" s="8">
        <f>IF(ISNUMBER(F21),IF(OR(AK21&lt;=0,AK21=1),0,((D21-E21)-(C21-F21))/LN(AK21)),"")</f>
      </c>
      <c r="AM21" s="8">
        <f>IF(ISNUMBER(AL21),IF(AL21=0,0,(AB21*T21*Z21*1000)/(PI()*0.006*1.008*AL21)),"")</f>
      </c>
      <c r="AN21" s="12">
        <f>IF(ISNUMBER(A21),IF(ROW(A21)=2,1-(A21/13),""),"")</f>
      </c>
    </row>
    <row x14ac:dyDescent="0.25" r="22" customHeight="1" ht="12.75">
      <c r="A22" s="11">
        <v>1</v>
      </c>
      <c r="B22" s="5">
        <v>21</v>
      </c>
      <c r="C22" s="6">
        <v>57.375732421875</v>
      </c>
      <c r="D22" s="6">
        <v>64.681640625</v>
      </c>
      <c r="E22" s="6">
        <v>21.268310546875</v>
      </c>
      <c r="F22" s="6">
        <v>25.9765625</v>
      </c>
      <c r="G22" s="6">
        <v>132.967529296875</v>
      </c>
      <c r="H22" s="6">
        <v>132.967529296875</v>
      </c>
      <c r="I22" s="6">
        <v>132.967529296875</v>
      </c>
      <c r="J22" s="6">
        <v>132.967529296875</v>
      </c>
      <c r="K22" s="6">
        <v>132.967529296875</v>
      </c>
      <c r="L22" s="6">
        <v>132.967529296875</v>
      </c>
      <c r="M22" s="7">
        <v>30</v>
      </c>
      <c r="N22" s="6">
        <v>1.98974609375</v>
      </c>
      <c r="O22" s="5">
        <v>60</v>
      </c>
      <c r="P22" s="8">
        <v>3.69873046875</v>
      </c>
      <c r="Q22" s="6">
        <v>0</v>
      </c>
      <c r="R22" s="10">
        <f>IF(ISNUMBER(Q22),IF(Q22=1,"Countercurrent","Cocurrent"),"")</f>
      </c>
      <c r="S22" s="21"/>
      <c r="T22" s="7">
        <f>IF(ISNUMBER(C22),1.15290498E-12*(V22^6)-3.5879038802E-10*(V22^5)+4.710833256816E-08*(V22^4)-3.38194190874219E-06*(V22^3)+0.000148978977392744*(V22^2)-0.00373903643230733*(V22)+4.21734712411944,"")</f>
      </c>
      <c r="U22" s="7">
        <f>IF(ISNUMBER(D22),1.15290498E-12*(X22^6)-3.5879038802E-10*(X22^5)+4.710833256816E-08*(X22^4)-3.38194190874219E-06*(X22^3)+0.000148978977392744*(X22^2)-0.00373903643230733*(X22)+4.21734712411944,"")</f>
      </c>
      <c r="V22" s="8">
        <f>IF(ISNUMBER(C22),AVERAGE(C22,D22),"")</f>
      </c>
      <c r="W22" s="6">
        <f>IF(ISNUMBER(F22),-0.0000002301*(V22^4)+0.0000569866*(V22^3)-0.0082923226*(V22^2)+0.0654036947*V22+999.8017570756,"")</f>
      </c>
      <c r="X22" s="8">
        <f>IF(ISNUMBER(E22),AVERAGE(E22,F22),"")</f>
      </c>
      <c r="Y22" s="6">
        <f>IF(ISNUMBER(F22),-0.0000002301*(X22^4)+0.0000569866*(X22^3)-0.0082923226*(X22^2)+0.0654036947*X22+999.8017570756,"")</f>
      </c>
      <c r="Z22" s="6">
        <f>IF(ISNUMBER(C22),IF(R22="Countercurrent",C22-D22,D22-C22),"")</f>
      </c>
      <c r="AA22" s="6">
        <f>IF(ISNUMBER(E22),F22-E22,"")</f>
      </c>
      <c r="AB22" s="7">
        <f>IF(ISNUMBER(N22),N22*W22/(1000*60),"")</f>
      </c>
      <c r="AC22" s="7">
        <f>IF(ISNUMBER(P22),P22*Y22/(1000*60),"")</f>
      </c>
      <c r="AD22" s="6">
        <f>IF(SUM($A$1:$A$1000)=0,IF(ROW($A22)=6,"Hidden",""),IF(ISNUMBER(AB22),AB22*T22*ABS(Z22)*1000,""))</f>
      </c>
      <c r="AE22" s="6">
        <f>IF(SUM($A$1:$A$1000)=0,IF(ROW($A22)=6,"Hidden",""),IF(ISNUMBER(AC22),AC22*U22*AA22*1000,""))</f>
      </c>
      <c r="AF22" s="6">
        <f>IF(SUM($A$1:$A$1000)=0,IF(ROW($A22)=6,"Hidden",""),IF(ISNUMBER(AD22),AD22-AE22,""))</f>
      </c>
      <c r="AG22" s="6">
        <f>IF(SUM($A$1:$A$1000)=0,IF(ROW($A22)=6,"Hidden",""),IF(ISNUMBER(AD22),IF(AD22=0,0,AE22*100/AD22),""))</f>
      </c>
      <c r="AH22" s="6">
        <f>IF(SUM($A$1:$A$1000)=0,IF(ROW($A22)=6,"Hidden",""),IF(ISNUMBER(C22),IF(R22="cocurrent",IF((D22=E22),0,(D22-C22)*100/(D22-E22)),IF((C22=E22),0,(C22-D22)*100/(C22-E22))),""))</f>
      </c>
      <c r="AI22" s="6">
        <f>IF(SUM($A$1:$A$1000)=0,IF(ROW($A22)=6,"Hidden",""),IF(ISNUMBER(C22),IF(R22="cocurrent",IF(C22=E22,0,(F22-E22)*100/(D22-E22)),IF(C22=E22,0,(F22-E22)*100/(C22-E22))),""))</f>
      </c>
      <c r="AJ22" s="6">
        <f>IF(SUM($A$1:$A$1000)=0,IF(ROW($A22)=6,"Hidden",""),IF(ISNUMBER(AH22),(AH22+AI22)/2,""))</f>
      </c>
      <c r="AK22" s="8">
        <f>IF(C22=F22,0,(D22-E22)/(C22-F22))</f>
      </c>
      <c r="AL22" s="8">
        <f>IF(ISNUMBER(F22),IF(OR(AK22&lt;=0,AK22=1),0,((D22-E22)-(C22-F22))/LN(AK22)),"")</f>
      </c>
      <c r="AM22" s="8">
        <f>IF(ISNUMBER(AL22),IF(AL22=0,0,(AB22*T22*Z22*1000)/(PI()*0.006*1.008*AL22)),"")</f>
      </c>
      <c r="AN22" s="12">
        <f>IF(ISNUMBER(A22),IF(ROW(A22)=2,1-(A22/13),""),"")</f>
      </c>
    </row>
    <row x14ac:dyDescent="0.25" r="23" customHeight="1" ht="12.75">
      <c r="A23" s="11">
        <v>1</v>
      </c>
      <c r="B23" s="5">
        <v>22</v>
      </c>
      <c r="C23" s="6">
        <v>57.505615234375</v>
      </c>
      <c r="D23" s="6">
        <v>64.87646484375</v>
      </c>
      <c r="E23" s="6">
        <v>21.268310546875</v>
      </c>
      <c r="F23" s="6">
        <v>25.944091796875</v>
      </c>
      <c r="G23" s="6">
        <v>132.967529296875</v>
      </c>
      <c r="H23" s="6">
        <v>132.967529296875</v>
      </c>
      <c r="I23" s="6">
        <v>132.967529296875</v>
      </c>
      <c r="J23" s="6">
        <v>132.967529296875</v>
      </c>
      <c r="K23" s="6">
        <v>132.967529296875</v>
      </c>
      <c r="L23" s="6">
        <v>132.967529296875</v>
      </c>
      <c r="M23" s="7">
        <v>30</v>
      </c>
      <c r="N23" s="6">
        <v>1.96533203125</v>
      </c>
      <c r="O23" s="5">
        <v>60</v>
      </c>
      <c r="P23" s="8">
        <v>3.80859375</v>
      </c>
      <c r="Q23" s="6">
        <v>0</v>
      </c>
      <c r="R23" s="10">
        <f>IF(ISNUMBER(Q23),IF(Q23=1,"Countercurrent","Cocurrent"),"")</f>
      </c>
      <c r="S23" s="21"/>
      <c r="T23" s="7">
        <f>IF(ISNUMBER(C23),1.15290498E-12*(V23^6)-3.5879038802E-10*(V23^5)+4.710833256816E-08*(V23^4)-3.38194190874219E-06*(V23^3)+0.000148978977392744*(V23^2)-0.00373903643230733*(V23)+4.21734712411944,"")</f>
      </c>
      <c r="U23" s="7">
        <f>IF(ISNUMBER(D23),1.15290498E-12*(X23^6)-3.5879038802E-10*(X23^5)+4.710833256816E-08*(X23^4)-3.38194190874219E-06*(X23^3)+0.000148978977392744*(X23^2)-0.00373903643230733*(X23)+4.21734712411944,"")</f>
      </c>
      <c r="V23" s="8">
        <f>IF(ISNUMBER(C23),AVERAGE(C23,D23),"")</f>
      </c>
      <c r="W23" s="6">
        <f>IF(ISNUMBER(F23),-0.0000002301*(V23^4)+0.0000569866*(V23^3)-0.0082923226*(V23^2)+0.0654036947*V23+999.8017570756,"")</f>
      </c>
      <c r="X23" s="8">
        <f>IF(ISNUMBER(E23),AVERAGE(E23,F23),"")</f>
      </c>
      <c r="Y23" s="6">
        <f>IF(ISNUMBER(F23),-0.0000002301*(X23^4)+0.0000569866*(X23^3)-0.0082923226*(X23^2)+0.0654036947*X23+999.8017570756,"")</f>
      </c>
      <c r="Z23" s="6">
        <f>IF(ISNUMBER(C23),IF(R23="Countercurrent",C23-D23,D23-C23),"")</f>
      </c>
      <c r="AA23" s="6">
        <f>IF(ISNUMBER(E23),F23-E23,"")</f>
      </c>
      <c r="AB23" s="7">
        <f>IF(ISNUMBER(N23),N23*W23/(1000*60),"")</f>
      </c>
      <c r="AC23" s="7">
        <f>IF(ISNUMBER(P23),P23*Y23/(1000*60),"")</f>
      </c>
      <c r="AD23" s="6">
        <f>IF(SUM($A$1:$A$1000)=0,IF(ROW($A23)=6,"Hidden",""),IF(ISNUMBER(AB23),AB23*T23*ABS(Z23)*1000,""))</f>
      </c>
      <c r="AE23" s="6">
        <f>IF(SUM($A$1:$A$1000)=0,IF(ROW($A23)=6,"Hidden",""),IF(ISNUMBER(AC23),AC23*U23*AA23*1000,""))</f>
      </c>
      <c r="AF23" s="6">
        <f>IF(SUM($A$1:$A$1000)=0,IF(ROW($A23)=6,"Hidden",""),IF(ISNUMBER(AD23),AD23-AE23,""))</f>
      </c>
      <c r="AG23" s="6">
        <f>IF(SUM($A$1:$A$1000)=0,IF(ROW($A23)=6,"Hidden",""),IF(ISNUMBER(AD23),IF(AD23=0,0,AE23*100/AD23),""))</f>
      </c>
      <c r="AH23" s="6">
        <f>IF(SUM($A$1:$A$1000)=0,IF(ROW($A23)=6,"Hidden",""),IF(ISNUMBER(C23),IF(R23="cocurrent",IF((D23=E23),0,(D23-C23)*100/(D23-E23)),IF((C23=E23),0,(C23-D23)*100/(C23-E23))),""))</f>
      </c>
      <c r="AI23" s="6">
        <f>IF(SUM($A$1:$A$1000)=0,IF(ROW($A23)=6,"Hidden",""),IF(ISNUMBER(C23),IF(R23="cocurrent",IF(C23=E23,0,(F23-E23)*100/(D23-E23)),IF(C23=E23,0,(F23-E23)*100/(C23-E23))),""))</f>
      </c>
      <c r="AJ23" s="6">
        <f>IF(SUM($A$1:$A$1000)=0,IF(ROW($A23)=6,"Hidden",""),IF(ISNUMBER(AH23),(AH23+AI23)/2,""))</f>
      </c>
      <c r="AK23" s="8">
        <f>IF(C23=F23,0,(D23-E23)/(C23-F23))</f>
      </c>
      <c r="AL23" s="8">
        <f>IF(ISNUMBER(F23),IF(OR(AK23&lt;=0,AK23=1),0,((D23-E23)-(C23-F23))/LN(AK23)),"")</f>
      </c>
      <c r="AM23" s="8">
        <f>IF(ISNUMBER(AL23),IF(AL23=0,0,(AB23*T23*Z23*1000)/(PI()*0.006*1.008*AL23)),"")</f>
      </c>
      <c r="AN23" s="12">
        <f>IF(ISNUMBER(A23),IF(ROW(A23)=2,1-(A23/13),""),"")</f>
      </c>
    </row>
    <row x14ac:dyDescent="0.25" r="24" customHeight="1" ht="12.75">
      <c r="A24" s="11">
        <v>1</v>
      </c>
      <c r="B24" s="5">
        <v>23</v>
      </c>
      <c r="C24" s="6">
        <v>57.505615234375</v>
      </c>
      <c r="D24" s="6">
        <v>65.00634765625</v>
      </c>
      <c r="E24" s="6">
        <v>21.268310546875</v>
      </c>
      <c r="F24" s="6">
        <v>25.91162109375</v>
      </c>
      <c r="G24" s="6">
        <v>132.967529296875</v>
      </c>
      <c r="H24" s="6">
        <v>132.967529296875</v>
      </c>
      <c r="I24" s="6">
        <v>132.967529296875</v>
      </c>
      <c r="J24" s="6">
        <v>132.967529296875</v>
      </c>
      <c r="K24" s="6">
        <v>132.967529296875</v>
      </c>
      <c r="L24" s="6">
        <v>132.967529296875</v>
      </c>
      <c r="M24" s="7">
        <v>29</v>
      </c>
      <c r="N24" s="6">
        <v>2.13623046875</v>
      </c>
      <c r="O24" s="5">
        <v>60</v>
      </c>
      <c r="P24" s="8">
        <v>3.7841796875</v>
      </c>
      <c r="Q24" s="6">
        <v>0</v>
      </c>
      <c r="R24" s="10">
        <f>IF(ISNUMBER(Q24),IF(Q24=1,"Countercurrent","Cocurrent"),"")</f>
      </c>
      <c r="S24" s="21"/>
      <c r="T24" s="7">
        <f>IF(ISNUMBER(C24),1.15290498E-12*(V24^6)-3.5879038802E-10*(V24^5)+4.710833256816E-08*(V24^4)-3.38194190874219E-06*(V24^3)+0.000148978977392744*(V24^2)-0.00373903643230733*(V24)+4.21734712411944,"")</f>
      </c>
      <c r="U24" s="7">
        <f>IF(ISNUMBER(D24),1.15290498E-12*(X24^6)-3.5879038802E-10*(X24^5)+4.710833256816E-08*(X24^4)-3.38194190874219E-06*(X24^3)+0.000148978977392744*(X24^2)-0.00373903643230733*(X24)+4.21734712411944,"")</f>
      </c>
      <c r="V24" s="8">
        <f>IF(ISNUMBER(C24),AVERAGE(C24,D24),"")</f>
      </c>
      <c r="W24" s="6">
        <f>IF(ISNUMBER(F24),-0.0000002301*(V24^4)+0.0000569866*(V24^3)-0.0082923226*(V24^2)+0.0654036947*V24+999.8017570756,"")</f>
      </c>
      <c r="X24" s="8">
        <f>IF(ISNUMBER(E24),AVERAGE(E24,F24),"")</f>
      </c>
      <c r="Y24" s="6">
        <f>IF(ISNUMBER(F24),-0.0000002301*(X24^4)+0.0000569866*(X24^3)-0.0082923226*(X24^2)+0.0654036947*X24+999.8017570756,"")</f>
      </c>
      <c r="Z24" s="6">
        <f>IF(ISNUMBER(C24),IF(R24="Countercurrent",C24-D24,D24-C24),"")</f>
      </c>
      <c r="AA24" s="6">
        <f>IF(ISNUMBER(E24),F24-E24,"")</f>
      </c>
      <c r="AB24" s="7">
        <f>IF(ISNUMBER(N24),N24*W24/(1000*60),"")</f>
      </c>
      <c r="AC24" s="7">
        <f>IF(ISNUMBER(P24),P24*Y24/(1000*60),"")</f>
      </c>
      <c r="AD24" s="6">
        <f>IF(SUM($A$1:$A$1000)=0,IF(ROW($A24)=6,"Hidden",""),IF(ISNUMBER(AB24),AB24*T24*ABS(Z24)*1000,""))</f>
      </c>
      <c r="AE24" s="6">
        <f>IF(SUM($A$1:$A$1000)=0,IF(ROW($A24)=6,"Hidden",""),IF(ISNUMBER(AC24),AC24*U24*AA24*1000,""))</f>
      </c>
      <c r="AF24" s="6">
        <f>IF(SUM($A$1:$A$1000)=0,IF(ROW($A24)=6,"Hidden",""),IF(ISNUMBER(AD24),AD24-AE24,""))</f>
      </c>
      <c r="AG24" s="6">
        <f>IF(SUM($A$1:$A$1000)=0,IF(ROW($A24)=6,"Hidden",""),IF(ISNUMBER(AD24),IF(AD24=0,0,AE24*100/AD24),""))</f>
      </c>
      <c r="AH24" s="6">
        <f>IF(SUM($A$1:$A$1000)=0,IF(ROW($A24)=6,"Hidden",""),IF(ISNUMBER(C24),IF(R24="cocurrent",IF((D24=E24),0,(D24-C24)*100/(D24-E24)),IF((C24=E24),0,(C24-D24)*100/(C24-E24))),""))</f>
      </c>
      <c r="AI24" s="6">
        <f>IF(SUM($A$1:$A$1000)=0,IF(ROW($A24)=6,"Hidden",""),IF(ISNUMBER(C24),IF(R24="cocurrent",IF(C24=E24,0,(F24-E24)*100/(D24-E24)),IF(C24=E24,0,(F24-E24)*100/(C24-E24))),""))</f>
      </c>
      <c r="AJ24" s="6">
        <f>IF(SUM($A$1:$A$1000)=0,IF(ROW($A24)=6,"Hidden",""),IF(ISNUMBER(AH24),(AH24+AI24)/2,""))</f>
      </c>
      <c r="AK24" s="8">
        <f>IF(C24=F24,0,(D24-E24)/(C24-F24))</f>
      </c>
      <c r="AL24" s="8">
        <f>IF(ISNUMBER(F24),IF(OR(AK24&lt;=0,AK24=1),0,((D24-E24)-(C24-F24))/LN(AK24)),"")</f>
      </c>
      <c r="AM24" s="8">
        <f>IF(ISNUMBER(AL24),IF(AL24=0,0,(AB24*T24*Z24*1000)/(PI()*0.006*1.008*AL24)),"")</f>
      </c>
      <c r="AN24" s="12">
        <f>IF(ISNUMBER(A24),IF(ROW(A24)=2,1-(A24/13),""),"")</f>
      </c>
    </row>
    <row x14ac:dyDescent="0.25" r="25" customHeight="1" ht="12.75">
      <c r="A25" s="11">
        <v>1</v>
      </c>
      <c r="B25" s="5">
        <v>24</v>
      </c>
      <c r="C25" s="6">
        <v>57.635498046875</v>
      </c>
      <c r="D25" s="6">
        <v>65.103759765625</v>
      </c>
      <c r="E25" s="6">
        <v>21.268310546875</v>
      </c>
      <c r="F25" s="6">
        <v>25.944091796875</v>
      </c>
      <c r="G25" s="6">
        <v>132.967529296875</v>
      </c>
      <c r="H25" s="6">
        <v>132.967529296875</v>
      </c>
      <c r="I25" s="6">
        <v>132.967529296875</v>
      </c>
      <c r="J25" s="6">
        <v>132.967529296875</v>
      </c>
      <c r="K25" s="6">
        <v>132.967529296875</v>
      </c>
      <c r="L25" s="6">
        <v>132.967529296875</v>
      </c>
      <c r="M25" s="7">
        <v>30</v>
      </c>
      <c r="N25" s="6">
        <v>2.03857421875</v>
      </c>
      <c r="O25" s="5">
        <v>60</v>
      </c>
      <c r="P25" s="8">
        <v>3.57666015625</v>
      </c>
      <c r="Q25" s="6">
        <v>0</v>
      </c>
      <c r="R25" s="10">
        <f>IF(ISNUMBER(Q25),IF(Q25=1,"Countercurrent","Cocurrent"),"")</f>
      </c>
      <c r="S25" s="21"/>
      <c r="T25" s="7">
        <f>IF(ISNUMBER(C25),1.15290498E-12*(V25^6)-3.5879038802E-10*(V25^5)+4.710833256816E-08*(V25^4)-3.38194190874219E-06*(V25^3)+0.000148978977392744*(V25^2)-0.00373903643230733*(V25)+4.21734712411944,"")</f>
      </c>
      <c r="U25" s="7">
        <f>IF(ISNUMBER(D25),1.15290498E-12*(X25^6)-3.5879038802E-10*(X25^5)+4.710833256816E-08*(X25^4)-3.38194190874219E-06*(X25^3)+0.000148978977392744*(X25^2)-0.00373903643230733*(X25)+4.21734712411944,"")</f>
      </c>
      <c r="V25" s="8">
        <f>IF(ISNUMBER(C25),AVERAGE(C25,D25),"")</f>
      </c>
      <c r="W25" s="6">
        <f>IF(ISNUMBER(F25),-0.0000002301*(V25^4)+0.0000569866*(V25^3)-0.0082923226*(V25^2)+0.0654036947*V25+999.8017570756,"")</f>
      </c>
      <c r="X25" s="8">
        <f>IF(ISNUMBER(E25),AVERAGE(E25,F25),"")</f>
      </c>
      <c r="Y25" s="6">
        <f>IF(ISNUMBER(F25),-0.0000002301*(X25^4)+0.0000569866*(X25^3)-0.0082923226*(X25^2)+0.0654036947*X25+999.8017570756,"")</f>
      </c>
      <c r="Z25" s="6">
        <f>IF(ISNUMBER(C25),IF(R25="Countercurrent",C25-D25,D25-C25),"")</f>
      </c>
      <c r="AA25" s="6">
        <f>IF(ISNUMBER(E25),F25-E25,"")</f>
      </c>
      <c r="AB25" s="7">
        <f>IF(ISNUMBER(N25),N25*W25/(1000*60),"")</f>
      </c>
      <c r="AC25" s="7">
        <f>IF(ISNUMBER(P25),P25*Y25/(1000*60),"")</f>
      </c>
      <c r="AD25" s="6">
        <f>IF(SUM($A$1:$A$1000)=0,IF(ROW($A25)=6,"Hidden",""),IF(ISNUMBER(AB25),AB25*T25*ABS(Z25)*1000,""))</f>
      </c>
      <c r="AE25" s="6">
        <f>IF(SUM($A$1:$A$1000)=0,IF(ROW($A25)=6,"Hidden",""),IF(ISNUMBER(AC25),AC25*U25*AA25*1000,""))</f>
      </c>
      <c r="AF25" s="6">
        <f>IF(SUM($A$1:$A$1000)=0,IF(ROW($A25)=6,"Hidden",""),IF(ISNUMBER(AD25),AD25-AE25,""))</f>
      </c>
      <c r="AG25" s="6">
        <f>IF(SUM($A$1:$A$1000)=0,IF(ROW($A25)=6,"Hidden",""),IF(ISNUMBER(AD25),IF(AD25=0,0,AE25*100/AD25),""))</f>
      </c>
      <c r="AH25" s="6">
        <f>IF(SUM($A$1:$A$1000)=0,IF(ROW($A25)=6,"Hidden",""),IF(ISNUMBER(C25),IF(R25="cocurrent",IF((D25=E25),0,(D25-C25)*100/(D25-E25)),IF((C25=E25),0,(C25-D25)*100/(C25-E25))),""))</f>
      </c>
      <c r="AI25" s="6">
        <f>IF(SUM($A$1:$A$1000)=0,IF(ROW($A25)=6,"Hidden",""),IF(ISNUMBER(C25),IF(R25="cocurrent",IF(C25=E25,0,(F25-E25)*100/(D25-E25)),IF(C25=E25,0,(F25-E25)*100/(C25-E25))),""))</f>
      </c>
      <c r="AJ25" s="6">
        <f>IF(SUM($A$1:$A$1000)=0,IF(ROW($A25)=6,"Hidden",""),IF(ISNUMBER(AH25),(AH25+AI25)/2,""))</f>
      </c>
      <c r="AK25" s="8">
        <f>IF(C25=F25,0,(D25-E25)/(C25-F25))</f>
      </c>
      <c r="AL25" s="8">
        <f>IF(ISNUMBER(F25),IF(OR(AK25&lt;=0,AK25=1),0,((D25-E25)-(C25-F25))/LN(AK25)),"")</f>
      </c>
      <c r="AM25" s="8">
        <f>IF(ISNUMBER(AL25),IF(AL25=0,0,(AB25*T25*Z25*1000)/(PI()*0.006*1.008*AL25)),"")</f>
      </c>
      <c r="AN25" s="12">
        <f>IF(ISNUMBER(A25),IF(ROW(A25)=2,1-(A25/13),""),"")</f>
      </c>
    </row>
    <row x14ac:dyDescent="0.25" r="26" customHeight="1" ht="12.75">
      <c r="A26" s="11">
        <v>1</v>
      </c>
      <c r="B26" s="5">
        <v>25</v>
      </c>
      <c r="C26" s="6">
        <v>57.47314453125</v>
      </c>
      <c r="D26" s="6">
        <v>64.843994140625</v>
      </c>
      <c r="E26" s="6">
        <v>21.268310546875</v>
      </c>
      <c r="F26" s="6">
        <v>25.944091796875</v>
      </c>
      <c r="G26" s="6">
        <v>132.967529296875</v>
      </c>
      <c r="H26" s="6">
        <v>132.967529296875</v>
      </c>
      <c r="I26" s="6">
        <v>132.967529296875</v>
      </c>
      <c r="J26" s="6">
        <v>132.967529296875</v>
      </c>
      <c r="K26" s="6">
        <v>132.967529296875</v>
      </c>
      <c r="L26" s="6">
        <v>132.967529296875</v>
      </c>
      <c r="M26" s="7">
        <v>31</v>
      </c>
      <c r="N26" s="6">
        <v>1.74560546875</v>
      </c>
      <c r="O26" s="5">
        <v>60</v>
      </c>
      <c r="P26" s="8">
        <v>3.61328125</v>
      </c>
      <c r="Q26" s="6">
        <v>0</v>
      </c>
      <c r="R26" s="10">
        <f>IF(ISNUMBER(Q26),IF(Q26=1,"Countercurrent","Cocurrent"),"")</f>
      </c>
      <c r="S26" s="21"/>
      <c r="T26" s="7">
        <f>IF(ISNUMBER(C26),1.15290498E-12*(V26^6)-3.5879038802E-10*(V26^5)+4.710833256816E-08*(V26^4)-3.38194190874219E-06*(V26^3)+0.000148978977392744*(V26^2)-0.00373903643230733*(V26)+4.21734712411944,"")</f>
      </c>
      <c r="U26" s="7">
        <f>IF(ISNUMBER(D26),1.15290498E-12*(X26^6)-3.5879038802E-10*(X26^5)+4.710833256816E-08*(X26^4)-3.38194190874219E-06*(X26^3)+0.000148978977392744*(X26^2)-0.00373903643230733*(X26)+4.21734712411944,"")</f>
      </c>
      <c r="V26" s="8">
        <f>IF(ISNUMBER(C26),AVERAGE(C26,D26),"")</f>
      </c>
      <c r="W26" s="6">
        <f>IF(ISNUMBER(F26),-0.0000002301*(V26^4)+0.0000569866*(V26^3)-0.0082923226*(V26^2)+0.0654036947*V26+999.8017570756,"")</f>
      </c>
      <c r="X26" s="8">
        <f>IF(ISNUMBER(E26),AVERAGE(E26,F26),"")</f>
      </c>
      <c r="Y26" s="6">
        <f>IF(ISNUMBER(F26),-0.0000002301*(X26^4)+0.0000569866*(X26^3)-0.0082923226*(X26^2)+0.0654036947*X26+999.8017570756,"")</f>
      </c>
      <c r="Z26" s="6">
        <f>IF(ISNUMBER(C26),IF(R26="Countercurrent",C26-D26,D26-C26),"")</f>
      </c>
      <c r="AA26" s="6">
        <f>IF(ISNUMBER(E26),F26-E26,"")</f>
      </c>
      <c r="AB26" s="7">
        <f>IF(ISNUMBER(N26),N26*W26/(1000*60),"")</f>
      </c>
      <c r="AC26" s="7">
        <f>IF(ISNUMBER(P26),P26*Y26/(1000*60),"")</f>
      </c>
      <c r="AD26" s="6">
        <f>IF(SUM($A$1:$A$1000)=0,IF(ROW($A26)=6,"Hidden",""),IF(ISNUMBER(AB26),AB26*T26*ABS(Z26)*1000,""))</f>
      </c>
      <c r="AE26" s="6">
        <f>IF(SUM($A$1:$A$1000)=0,IF(ROW($A26)=6,"Hidden",""),IF(ISNUMBER(AC26),AC26*U26*AA26*1000,""))</f>
      </c>
      <c r="AF26" s="6">
        <f>IF(SUM($A$1:$A$1000)=0,IF(ROW($A26)=6,"Hidden",""),IF(ISNUMBER(AD26),AD26-AE26,""))</f>
      </c>
      <c r="AG26" s="6">
        <f>IF(SUM($A$1:$A$1000)=0,IF(ROW($A26)=6,"Hidden",""),IF(ISNUMBER(AD26),IF(AD26=0,0,AE26*100/AD26),""))</f>
      </c>
      <c r="AH26" s="6">
        <f>IF(SUM($A$1:$A$1000)=0,IF(ROW($A26)=6,"Hidden",""),IF(ISNUMBER(C26),IF(R26="cocurrent",IF((D26=E26),0,(D26-C26)*100/(D26-E26)),IF((C26=E26),0,(C26-D26)*100/(C26-E26))),""))</f>
      </c>
      <c r="AI26" s="6">
        <f>IF(SUM($A$1:$A$1000)=0,IF(ROW($A26)=6,"Hidden",""),IF(ISNUMBER(C26),IF(R26="cocurrent",IF(C26=E26,0,(F26-E26)*100/(D26-E26)),IF(C26=E26,0,(F26-E26)*100/(C26-E26))),""))</f>
      </c>
      <c r="AJ26" s="6">
        <f>IF(SUM($A$1:$A$1000)=0,IF(ROW($A26)=6,"Hidden",""),IF(ISNUMBER(AH26),(AH26+AI26)/2,""))</f>
      </c>
      <c r="AK26" s="8">
        <f>IF(C26=F26,0,(D26-E26)/(C26-F26))</f>
      </c>
      <c r="AL26" s="8">
        <f>IF(ISNUMBER(F26),IF(OR(AK26&lt;=0,AK26=1),0,((D26-E26)-(C26-F26))/LN(AK26)),"")</f>
      </c>
      <c r="AM26" s="8">
        <f>IF(ISNUMBER(AL26),IF(AL26=0,0,(AB26*T26*Z26*1000)/(PI()*0.006*1.008*AL26)),"")</f>
      </c>
      <c r="AN26" s="12">
        <f>IF(ISNUMBER(A26),IF(ROW(A26)=2,1-(A26/13),""),"")</f>
      </c>
    </row>
    <row x14ac:dyDescent="0.25" r="27" customHeight="1" ht="12.75">
      <c r="A27" s="11">
        <v>1</v>
      </c>
      <c r="B27" s="5">
        <v>26</v>
      </c>
      <c r="C27" s="6">
        <v>57.635498046875</v>
      </c>
      <c r="D27" s="6">
        <v>64.87646484375</v>
      </c>
      <c r="E27" s="6">
        <v>21.268310546875</v>
      </c>
      <c r="F27" s="6">
        <v>25.9765625</v>
      </c>
      <c r="G27" s="6">
        <v>132.967529296875</v>
      </c>
      <c r="H27" s="6">
        <v>132.967529296875</v>
      </c>
      <c r="I27" s="6">
        <v>132.967529296875</v>
      </c>
      <c r="J27" s="6">
        <v>132.967529296875</v>
      </c>
      <c r="K27" s="6">
        <v>132.967529296875</v>
      </c>
      <c r="L27" s="6">
        <v>132.967529296875</v>
      </c>
      <c r="M27" s="7">
        <v>30</v>
      </c>
      <c r="N27" s="6">
        <v>1.904296875</v>
      </c>
      <c r="O27" s="5">
        <v>60</v>
      </c>
      <c r="P27" s="8">
        <v>3.64990234375</v>
      </c>
      <c r="Q27" s="6">
        <v>0</v>
      </c>
      <c r="R27" s="10">
        <f>IF(ISNUMBER(Q27),IF(Q27=1,"Countercurrent","Cocurrent"),"")</f>
      </c>
      <c r="S27" s="21"/>
      <c r="T27" s="7">
        <f>IF(ISNUMBER(C27),1.15290498E-12*(V27^6)-3.5879038802E-10*(V27^5)+4.710833256816E-08*(V27^4)-3.38194190874219E-06*(V27^3)+0.000148978977392744*(V27^2)-0.00373903643230733*(V27)+4.21734712411944,"")</f>
      </c>
      <c r="U27" s="7">
        <f>IF(ISNUMBER(D27),1.15290498E-12*(X27^6)-3.5879038802E-10*(X27^5)+4.710833256816E-08*(X27^4)-3.38194190874219E-06*(X27^3)+0.000148978977392744*(X27^2)-0.00373903643230733*(X27)+4.21734712411944,"")</f>
      </c>
      <c r="V27" s="8">
        <f>IF(ISNUMBER(C27),AVERAGE(C27,D27),"")</f>
      </c>
      <c r="W27" s="6">
        <f>IF(ISNUMBER(F27),-0.0000002301*(V27^4)+0.0000569866*(V27^3)-0.0082923226*(V27^2)+0.0654036947*V27+999.8017570756,"")</f>
      </c>
      <c r="X27" s="8">
        <f>IF(ISNUMBER(E27),AVERAGE(E27,F27),"")</f>
      </c>
      <c r="Y27" s="6">
        <f>IF(ISNUMBER(F27),-0.0000002301*(X27^4)+0.0000569866*(X27^3)-0.0082923226*(X27^2)+0.0654036947*X27+999.8017570756,"")</f>
      </c>
      <c r="Z27" s="6">
        <f>IF(ISNUMBER(C27),IF(R27="Countercurrent",C27-D27,D27-C27),"")</f>
      </c>
      <c r="AA27" s="6">
        <f>IF(ISNUMBER(E27),F27-E27,"")</f>
      </c>
      <c r="AB27" s="7">
        <f>IF(ISNUMBER(N27),N27*W27/(1000*60),"")</f>
      </c>
      <c r="AC27" s="7">
        <f>IF(ISNUMBER(P27),P27*Y27/(1000*60),"")</f>
      </c>
      <c r="AD27" s="6">
        <f>IF(SUM($A$1:$A$1000)=0,IF(ROW($A27)=6,"Hidden",""),IF(ISNUMBER(AB27),AB27*T27*ABS(Z27)*1000,""))</f>
      </c>
      <c r="AE27" s="6">
        <f>IF(SUM($A$1:$A$1000)=0,IF(ROW($A27)=6,"Hidden",""),IF(ISNUMBER(AC27),AC27*U27*AA27*1000,""))</f>
      </c>
      <c r="AF27" s="6">
        <f>IF(SUM($A$1:$A$1000)=0,IF(ROW($A27)=6,"Hidden",""),IF(ISNUMBER(AD27),AD27-AE27,""))</f>
      </c>
      <c r="AG27" s="6">
        <f>IF(SUM($A$1:$A$1000)=0,IF(ROW($A27)=6,"Hidden",""),IF(ISNUMBER(AD27),IF(AD27=0,0,AE27*100/AD27),""))</f>
      </c>
      <c r="AH27" s="6">
        <f>IF(SUM($A$1:$A$1000)=0,IF(ROW($A27)=6,"Hidden",""),IF(ISNUMBER(C27),IF(R27="cocurrent",IF((D27=E27),0,(D27-C27)*100/(D27-E27)),IF((C27=E27),0,(C27-D27)*100/(C27-E27))),""))</f>
      </c>
      <c r="AI27" s="6">
        <f>IF(SUM($A$1:$A$1000)=0,IF(ROW($A27)=6,"Hidden",""),IF(ISNUMBER(C27),IF(R27="cocurrent",IF(C27=E27,0,(F27-E27)*100/(D27-E27)),IF(C27=E27,0,(F27-E27)*100/(C27-E27))),""))</f>
      </c>
      <c r="AJ27" s="6">
        <f>IF(SUM($A$1:$A$1000)=0,IF(ROW($A27)=6,"Hidden",""),IF(ISNUMBER(AH27),(AH27+AI27)/2,""))</f>
      </c>
      <c r="AK27" s="8">
        <f>IF(C27=F27,0,(D27-E27)/(C27-F27))</f>
      </c>
      <c r="AL27" s="8">
        <f>IF(ISNUMBER(F27),IF(OR(AK27&lt;=0,AK27=1),0,((D27-E27)-(C27-F27))/LN(AK27)),"")</f>
      </c>
      <c r="AM27" s="8">
        <f>IF(ISNUMBER(AL27),IF(AL27=0,0,(AB27*T27*Z27*1000)/(PI()*0.006*1.008*AL27)),"")</f>
      </c>
      <c r="AN27" s="12">
        <f>IF(ISNUMBER(A27),IF(ROW(A27)=2,1-(A27/13),""),"")</f>
      </c>
    </row>
    <row x14ac:dyDescent="0.25" r="28" customHeight="1" ht="12.75">
      <c r="A28" s="11">
        <v>1</v>
      </c>
      <c r="B28" s="5">
        <v>27</v>
      </c>
      <c r="C28" s="6">
        <v>57.180908203125</v>
      </c>
      <c r="D28" s="6">
        <v>64.35693359375</v>
      </c>
      <c r="E28" s="6">
        <v>21.1708984375</v>
      </c>
      <c r="F28" s="6">
        <v>25.91162109375</v>
      </c>
      <c r="G28" s="6">
        <v>132.967529296875</v>
      </c>
      <c r="H28" s="6">
        <v>132.967529296875</v>
      </c>
      <c r="I28" s="6">
        <v>132.967529296875</v>
      </c>
      <c r="J28" s="6">
        <v>132.967529296875</v>
      </c>
      <c r="K28" s="6">
        <v>132.967529296875</v>
      </c>
      <c r="L28" s="6">
        <v>132.967529296875</v>
      </c>
      <c r="M28" s="7">
        <v>30</v>
      </c>
      <c r="N28" s="6">
        <v>1.9287109375</v>
      </c>
      <c r="O28" s="5">
        <v>60</v>
      </c>
      <c r="P28" s="8">
        <v>3.8330078125</v>
      </c>
      <c r="Q28" s="6">
        <v>0</v>
      </c>
      <c r="R28" s="10">
        <f>IF(ISNUMBER(Q28),IF(Q28=1,"Countercurrent","Cocurrent"),"")</f>
      </c>
      <c r="S28" s="21"/>
      <c r="T28" s="7">
        <f>IF(ISNUMBER(C28),1.15290498E-12*(V28^6)-3.5879038802E-10*(V28^5)+4.710833256816E-08*(V28^4)-3.38194190874219E-06*(V28^3)+0.000148978977392744*(V28^2)-0.00373903643230733*(V28)+4.21734712411944,"")</f>
      </c>
      <c r="U28" s="7">
        <f>IF(ISNUMBER(D28),1.15290498E-12*(X28^6)-3.5879038802E-10*(X28^5)+4.710833256816E-08*(X28^4)-3.38194190874219E-06*(X28^3)+0.000148978977392744*(X28^2)-0.00373903643230733*(X28)+4.21734712411944,"")</f>
      </c>
      <c r="V28" s="8">
        <f>IF(ISNUMBER(C28),AVERAGE(C28,D28),"")</f>
      </c>
      <c r="W28" s="6">
        <f>IF(ISNUMBER(F28),-0.0000002301*(V28^4)+0.0000569866*(V28^3)-0.0082923226*(V28^2)+0.0654036947*V28+999.8017570756,"")</f>
      </c>
      <c r="X28" s="8">
        <f>IF(ISNUMBER(E28),AVERAGE(E28,F28),"")</f>
      </c>
      <c r="Y28" s="6">
        <f>IF(ISNUMBER(F28),-0.0000002301*(X28^4)+0.0000569866*(X28^3)-0.0082923226*(X28^2)+0.0654036947*X28+999.8017570756,"")</f>
      </c>
      <c r="Z28" s="6">
        <f>IF(ISNUMBER(C28),IF(R28="Countercurrent",C28-D28,D28-C28),"")</f>
      </c>
      <c r="AA28" s="6">
        <f>IF(ISNUMBER(E28),F28-E28,"")</f>
      </c>
      <c r="AB28" s="7">
        <f>IF(ISNUMBER(N28),N28*W28/(1000*60),"")</f>
      </c>
      <c r="AC28" s="7">
        <f>IF(ISNUMBER(P28),P28*Y28/(1000*60),"")</f>
      </c>
      <c r="AD28" s="6">
        <f>IF(SUM($A$1:$A$1000)=0,IF(ROW($A28)=6,"Hidden",""),IF(ISNUMBER(AB28),AB28*T28*ABS(Z28)*1000,""))</f>
      </c>
      <c r="AE28" s="6">
        <f>IF(SUM($A$1:$A$1000)=0,IF(ROW($A28)=6,"Hidden",""),IF(ISNUMBER(AC28),AC28*U28*AA28*1000,""))</f>
      </c>
      <c r="AF28" s="6">
        <f>IF(SUM($A$1:$A$1000)=0,IF(ROW($A28)=6,"Hidden",""),IF(ISNUMBER(AD28),AD28-AE28,""))</f>
      </c>
      <c r="AG28" s="6">
        <f>IF(SUM($A$1:$A$1000)=0,IF(ROW($A28)=6,"Hidden",""),IF(ISNUMBER(AD28),IF(AD28=0,0,AE28*100/AD28),""))</f>
      </c>
      <c r="AH28" s="6">
        <f>IF(SUM($A$1:$A$1000)=0,IF(ROW($A28)=6,"Hidden",""),IF(ISNUMBER(C28),IF(R28="cocurrent",IF((D28=E28),0,(D28-C28)*100/(D28-E28)),IF((C28=E28),0,(C28-D28)*100/(C28-E28))),""))</f>
      </c>
      <c r="AI28" s="6">
        <f>IF(SUM($A$1:$A$1000)=0,IF(ROW($A28)=6,"Hidden",""),IF(ISNUMBER(C28),IF(R28="cocurrent",IF(C28=E28,0,(F28-E28)*100/(D28-E28)),IF(C28=E28,0,(F28-E28)*100/(C28-E28))),""))</f>
      </c>
      <c r="AJ28" s="6">
        <f>IF(SUM($A$1:$A$1000)=0,IF(ROW($A28)=6,"Hidden",""),IF(ISNUMBER(AH28),(AH28+AI28)/2,""))</f>
      </c>
      <c r="AK28" s="8">
        <f>IF(C28=F28,0,(D28-E28)/(C28-F28))</f>
      </c>
      <c r="AL28" s="8">
        <f>IF(ISNUMBER(F28),IF(OR(AK28&lt;=0,AK28=1),0,((D28-E28)-(C28-F28))/LN(AK28)),"")</f>
      </c>
      <c r="AM28" s="8">
        <f>IF(ISNUMBER(AL28),IF(AL28=0,0,(AB28*T28*Z28*1000)/(PI()*0.006*1.008*AL28)),"")</f>
      </c>
      <c r="AN28" s="12">
        <f>IF(ISNUMBER(A28),IF(ROW(A28)=2,1-(A28/13),""),"")</f>
      </c>
    </row>
    <row x14ac:dyDescent="0.25" r="29" customHeight="1" ht="12.75">
      <c r="A29" s="11">
        <v>1</v>
      </c>
      <c r="B29" s="5">
        <v>28</v>
      </c>
      <c r="C29" s="6">
        <v>57.310791015625</v>
      </c>
      <c r="D29" s="6">
        <v>64.779052734375</v>
      </c>
      <c r="E29" s="6">
        <v>21.268310546875</v>
      </c>
      <c r="F29" s="6">
        <v>25.91162109375</v>
      </c>
      <c r="G29" s="6">
        <v>132.967529296875</v>
      </c>
      <c r="H29" s="6">
        <v>132.967529296875</v>
      </c>
      <c r="I29" s="6">
        <v>132.967529296875</v>
      </c>
      <c r="J29" s="6">
        <v>132.967529296875</v>
      </c>
      <c r="K29" s="6">
        <v>132.967529296875</v>
      </c>
      <c r="L29" s="6">
        <v>132.967529296875</v>
      </c>
      <c r="M29" s="7">
        <v>30</v>
      </c>
      <c r="N29" s="6">
        <v>2.06298828125</v>
      </c>
      <c r="O29" s="5">
        <v>60</v>
      </c>
      <c r="P29" s="8">
        <v>3.6865234375</v>
      </c>
      <c r="Q29" s="6">
        <v>0</v>
      </c>
      <c r="R29" s="10">
        <f>IF(ISNUMBER(Q29),IF(Q29=1,"Countercurrent","Cocurrent"),"")</f>
      </c>
      <c r="S29" s="21"/>
      <c r="T29" s="7">
        <f>IF(ISNUMBER(C29),1.15290498E-12*(V29^6)-3.5879038802E-10*(V29^5)+4.710833256816E-08*(V29^4)-3.38194190874219E-06*(V29^3)+0.000148978977392744*(V29^2)-0.00373903643230733*(V29)+4.21734712411944,"")</f>
      </c>
      <c r="U29" s="7">
        <f>IF(ISNUMBER(D29),1.15290498E-12*(X29^6)-3.5879038802E-10*(X29^5)+4.710833256816E-08*(X29^4)-3.38194190874219E-06*(X29^3)+0.000148978977392744*(X29^2)-0.00373903643230733*(X29)+4.21734712411944,"")</f>
      </c>
      <c r="V29" s="8">
        <f>IF(ISNUMBER(C29),AVERAGE(C29,D29),"")</f>
      </c>
      <c r="W29" s="6">
        <f>IF(ISNUMBER(F29),-0.0000002301*(V29^4)+0.0000569866*(V29^3)-0.0082923226*(V29^2)+0.0654036947*V29+999.8017570756,"")</f>
      </c>
      <c r="X29" s="8">
        <f>IF(ISNUMBER(E29),AVERAGE(E29,F29),"")</f>
      </c>
      <c r="Y29" s="6">
        <f>IF(ISNUMBER(F29),-0.0000002301*(X29^4)+0.0000569866*(X29^3)-0.0082923226*(X29^2)+0.0654036947*X29+999.8017570756,"")</f>
      </c>
      <c r="Z29" s="6">
        <f>IF(ISNUMBER(C29),IF(R29="Countercurrent",C29-D29,D29-C29),"")</f>
      </c>
      <c r="AA29" s="6">
        <f>IF(ISNUMBER(E29),F29-E29,"")</f>
      </c>
      <c r="AB29" s="7">
        <f>IF(ISNUMBER(N29),N29*W29/(1000*60),"")</f>
      </c>
      <c r="AC29" s="7">
        <f>IF(ISNUMBER(P29),P29*Y29/(1000*60),"")</f>
      </c>
      <c r="AD29" s="6">
        <f>IF(SUM($A$1:$A$1000)=0,IF(ROW($A29)=6,"Hidden",""),IF(ISNUMBER(AB29),AB29*T29*ABS(Z29)*1000,""))</f>
      </c>
      <c r="AE29" s="6">
        <f>IF(SUM($A$1:$A$1000)=0,IF(ROW($A29)=6,"Hidden",""),IF(ISNUMBER(AC29),AC29*U29*AA29*1000,""))</f>
      </c>
      <c r="AF29" s="6">
        <f>IF(SUM($A$1:$A$1000)=0,IF(ROW($A29)=6,"Hidden",""),IF(ISNUMBER(AD29),AD29-AE29,""))</f>
      </c>
      <c r="AG29" s="6">
        <f>IF(SUM($A$1:$A$1000)=0,IF(ROW($A29)=6,"Hidden",""),IF(ISNUMBER(AD29),IF(AD29=0,0,AE29*100/AD29),""))</f>
      </c>
      <c r="AH29" s="6">
        <f>IF(SUM($A$1:$A$1000)=0,IF(ROW($A29)=6,"Hidden",""),IF(ISNUMBER(C29),IF(R29="cocurrent",IF((D29=E29),0,(D29-C29)*100/(D29-E29)),IF((C29=E29),0,(C29-D29)*100/(C29-E29))),""))</f>
      </c>
      <c r="AI29" s="6">
        <f>IF(SUM($A$1:$A$1000)=0,IF(ROW($A29)=6,"Hidden",""),IF(ISNUMBER(C29),IF(R29="cocurrent",IF(C29=E29,0,(F29-E29)*100/(D29-E29)),IF(C29=E29,0,(F29-E29)*100/(C29-E29))),""))</f>
      </c>
      <c r="AJ29" s="6">
        <f>IF(SUM($A$1:$A$1000)=0,IF(ROW($A29)=6,"Hidden",""),IF(ISNUMBER(AH29),(AH29+AI29)/2,""))</f>
      </c>
      <c r="AK29" s="8">
        <f>IF(C29=F29,0,(D29-E29)/(C29-F29))</f>
      </c>
      <c r="AL29" s="8">
        <f>IF(ISNUMBER(F29),IF(OR(AK29&lt;=0,AK29=1),0,((D29-E29)-(C29-F29))/LN(AK29)),"")</f>
      </c>
      <c r="AM29" s="8">
        <f>IF(ISNUMBER(AL29),IF(AL29=0,0,(AB29*T29*Z29*1000)/(PI()*0.006*1.008*AL29)),"")</f>
      </c>
      <c r="AN29" s="12">
        <f>IF(ISNUMBER(A29),IF(ROW(A29)=2,1-(A29/13),""),"")</f>
      </c>
    </row>
    <row x14ac:dyDescent="0.25" r="30" customHeight="1" ht="12.75">
      <c r="A30" s="11">
        <v>1</v>
      </c>
      <c r="B30" s="5">
        <v>29</v>
      </c>
      <c r="C30" s="6">
        <v>57.73291015625</v>
      </c>
      <c r="D30" s="6">
        <v>65.038818359375</v>
      </c>
      <c r="E30" s="6">
        <v>21.30078125</v>
      </c>
      <c r="F30" s="6">
        <v>26.009033203125</v>
      </c>
      <c r="G30" s="6">
        <v>132.967529296875</v>
      </c>
      <c r="H30" s="6">
        <v>132.967529296875</v>
      </c>
      <c r="I30" s="6">
        <v>132.967529296875</v>
      </c>
      <c r="J30" s="6">
        <v>132.967529296875</v>
      </c>
      <c r="K30" s="6">
        <v>132.967529296875</v>
      </c>
      <c r="L30" s="6">
        <v>132.967529296875</v>
      </c>
      <c r="M30" s="7">
        <v>30</v>
      </c>
      <c r="N30" s="6">
        <v>2.099609375</v>
      </c>
      <c r="O30" s="5">
        <v>60</v>
      </c>
      <c r="P30" s="8">
        <v>3.69873046875</v>
      </c>
      <c r="Q30" s="6">
        <v>0</v>
      </c>
      <c r="R30" s="10">
        <f>IF(ISNUMBER(Q30),IF(Q30=1,"Countercurrent","Cocurrent"),"")</f>
      </c>
      <c r="S30" s="21"/>
      <c r="T30" s="7">
        <f>IF(ISNUMBER(C30),1.15290498E-12*(V30^6)-3.5879038802E-10*(V30^5)+4.710833256816E-08*(V30^4)-3.38194190874219E-06*(V30^3)+0.000148978977392744*(V30^2)-0.00373903643230733*(V30)+4.21734712411944,"")</f>
      </c>
      <c r="U30" s="7">
        <f>IF(ISNUMBER(D30),1.15290498E-12*(X30^6)-3.5879038802E-10*(X30^5)+4.710833256816E-08*(X30^4)-3.38194190874219E-06*(X30^3)+0.000148978977392744*(X30^2)-0.00373903643230733*(X30)+4.21734712411944,"")</f>
      </c>
      <c r="V30" s="8">
        <f>IF(ISNUMBER(C30),AVERAGE(C30,D30),"")</f>
      </c>
      <c r="W30" s="6">
        <f>IF(ISNUMBER(F30),-0.0000002301*(V30^4)+0.0000569866*(V30^3)-0.0082923226*(V30^2)+0.0654036947*V30+999.8017570756,"")</f>
      </c>
      <c r="X30" s="8">
        <f>IF(ISNUMBER(E30),AVERAGE(E30,F30),"")</f>
      </c>
      <c r="Y30" s="6">
        <f>IF(ISNUMBER(F30),-0.0000002301*(X30^4)+0.0000569866*(X30^3)-0.0082923226*(X30^2)+0.0654036947*X30+999.8017570756,"")</f>
      </c>
      <c r="Z30" s="6">
        <f>IF(ISNUMBER(C30),IF(R30="Countercurrent",C30-D30,D30-C30),"")</f>
      </c>
      <c r="AA30" s="6">
        <f>IF(ISNUMBER(E30),F30-E30,"")</f>
      </c>
      <c r="AB30" s="7">
        <f>IF(ISNUMBER(N30),N30*W30/(1000*60),"")</f>
      </c>
      <c r="AC30" s="7">
        <f>IF(ISNUMBER(P30),P30*Y30/(1000*60),"")</f>
      </c>
      <c r="AD30" s="6">
        <f>IF(SUM($A$1:$A$1000)=0,IF(ROW($A30)=6,"Hidden",""),IF(ISNUMBER(AB30),AB30*T30*ABS(Z30)*1000,""))</f>
      </c>
      <c r="AE30" s="6">
        <f>IF(SUM($A$1:$A$1000)=0,IF(ROW($A30)=6,"Hidden",""),IF(ISNUMBER(AC30),AC30*U30*AA30*1000,""))</f>
      </c>
      <c r="AF30" s="6">
        <f>IF(SUM($A$1:$A$1000)=0,IF(ROW($A30)=6,"Hidden",""),IF(ISNUMBER(AD30),AD30-AE30,""))</f>
      </c>
      <c r="AG30" s="6">
        <f>IF(SUM($A$1:$A$1000)=0,IF(ROW($A30)=6,"Hidden",""),IF(ISNUMBER(AD30),IF(AD30=0,0,AE30*100/AD30),""))</f>
      </c>
      <c r="AH30" s="6">
        <f>IF(SUM($A$1:$A$1000)=0,IF(ROW($A30)=6,"Hidden",""),IF(ISNUMBER(C30),IF(R30="cocurrent",IF((D30=E30),0,(D30-C30)*100/(D30-E30)),IF((C30=E30),0,(C30-D30)*100/(C30-E30))),""))</f>
      </c>
      <c r="AI30" s="6">
        <f>IF(SUM($A$1:$A$1000)=0,IF(ROW($A30)=6,"Hidden",""),IF(ISNUMBER(C30),IF(R30="cocurrent",IF(C30=E30,0,(F30-E30)*100/(D30-E30)),IF(C30=E30,0,(F30-E30)*100/(C30-E30))),""))</f>
      </c>
      <c r="AJ30" s="6">
        <f>IF(SUM($A$1:$A$1000)=0,IF(ROW($A30)=6,"Hidden",""),IF(ISNUMBER(AH30),(AH30+AI30)/2,""))</f>
      </c>
      <c r="AK30" s="8">
        <f>IF(C30=F30,0,(D30-E30)/(C30-F30))</f>
      </c>
      <c r="AL30" s="8">
        <f>IF(ISNUMBER(F30),IF(OR(AK30&lt;=0,AK30=1),0,((D30-E30)-(C30-F30))/LN(AK30)),"")</f>
      </c>
      <c r="AM30" s="8">
        <f>IF(ISNUMBER(AL30),IF(AL30=0,0,(AB30*T30*Z30*1000)/(PI()*0.006*1.008*AL30)),"")</f>
      </c>
      <c r="AN30" s="12">
        <f>IF(ISNUMBER(A30),IF(ROW(A30)=2,1-(A30/13),""),"")</f>
      </c>
    </row>
    <row x14ac:dyDescent="0.25" r="31" customHeight="1" ht="12.75">
      <c r="A31" s="11">
        <v>1</v>
      </c>
      <c r="B31" s="5">
        <v>30</v>
      </c>
      <c r="C31" s="6">
        <v>57.5380859375</v>
      </c>
      <c r="D31" s="6">
        <v>64.87646484375</v>
      </c>
      <c r="E31" s="6">
        <v>21.268310546875</v>
      </c>
      <c r="F31" s="6">
        <v>25.9765625</v>
      </c>
      <c r="G31" s="6">
        <v>132.967529296875</v>
      </c>
      <c r="H31" s="6">
        <v>132.967529296875</v>
      </c>
      <c r="I31" s="6">
        <v>132.967529296875</v>
      </c>
      <c r="J31" s="6">
        <v>132.967529296875</v>
      </c>
      <c r="K31" s="6">
        <v>132.967529296875</v>
      </c>
      <c r="L31" s="6">
        <v>132.967529296875</v>
      </c>
      <c r="M31" s="7">
        <v>30</v>
      </c>
      <c r="N31" s="6">
        <v>2.05078125</v>
      </c>
      <c r="O31" s="5">
        <v>60</v>
      </c>
      <c r="P31" s="8">
        <v>3.79638671875</v>
      </c>
      <c r="Q31" s="6">
        <v>0</v>
      </c>
      <c r="R31" s="10">
        <f>IF(ISNUMBER(Q31),IF(Q31=1,"Countercurrent","Cocurrent"),"")</f>
      </c>
      <c r="S31" s="21"/>
      <c r="T31" s="7">
        <f>IF(ISNUMBER(C31),1.15290498E-12*(V31^6)-3.5879038802E-10*(V31^5)+4.710833256816E-08*(V31^4)-3.38194190874219E-06*(V31^3)+0.000148978977392744*(V31^2)-0.00373903643230733*(V31)+4.21734712411944,"")</f>
      </c>
      <c r="U31" s="7">
        <f>IF(ISNUMBER(D31),1.15290498E-12*(X31^6)-3.5879038802E-10*(X31^5)+4.710833256816E-08*(X31^4)-3.38194190874219E-06*(X31^3)+0.000148978977392744*(X31^2)-0.00373903643230733*(X31)+4.21734712411944,"")</f>
      </c>
      <c r="V31" s="8">
        <f>IF(ISNUMBER(C31),AVERAGE(C31,D31),"")</f>
      </c>
      <c r="W31" s="6">
        <f>IF(ISNUMBER(F31),-0.0000002301*(V31^4)+0.0000569866*(V31^3)-0.0082923226*(V31^2)+0.0654036947*V31+999.8017570756,"")</f>
      </c>
      <c r="X31" s="8">
        <f>IF(ISNUMBER(E31),AVERAGE(E31,F31),"")</f>
      </c>
      <c r="Y31" s="6">
        <f>IF(ISNUMBER(F31),-0.0000002301*(X31^4)+0.0000569866*(X31^3)-0.0082923226*(X31^2)+0.0654036947*X31+999.8017570756,"")</f>
      </c>
      <c r="Z31" s="6">
        <f>IF(ISNUMBER(C31),IF(R31="Countercurrent",C31-D31,D31-C31),"")</f>
      </c>
      <c r="AA31" s="6">
        <f>IF(ISNUMBER(E31),F31-E31,"")</f>
      </c>
      <c r="AB31" s="7">
        <f>IF(ISNUMBER(N31),N31*W31/(1000*60),"")</f>
      </c>
      <c r="AC31" s="7">
        <f>IF(ISNUMBER(P31),P31*Y31/(1000*60),"")</f>
      </c>
      <c r="AD31" s="6">
        <f>IF(SUM($A$1:$A$1000)=0,IF(ROW($A31)=6,"Hidden",""),IF(ISNUMBER(AB31),AB31*T31*ABS(Z31)*1000,""))</f>
      </c>
      <c r="AE31" s="6">
        <f>IF(SUM($A$1:$A$1000)=0,IF(ROW($A31)=6,"Hidden",""),IF(ISNUMBER(AC31),AC31*U31*AA31*1000,""))</f>
      </c>
      <c r="AF31" s="6">
        <f>IF(SUM($A$1:$A$1000)=0,IF(ROW($A31)=6,"Hidden",""),IF(ISNUMBER(AD31),AD31-AE31,""))</f>
      </c>
      <c r="AG31" s="6">
        <f>IF(SUM($A$1:$A$1000)=0,IF(ROW($A31)=6,"Hidden",""),IF(ISNUMBER(AD31),IF(AD31=0,0,AE31*100/AD31),""))</f>
      </c>
      <c r="AH31" s="6">
        <f>IF(SUM($A$1:$A$1000)=0,IF(ROW($A31)=6,"Hidden",""),IF(ISNUMBER(C31),IF(R31="cocurrent",IF((D31=E31),0,(D31-C31)*100/(D31-E31)),IF((C31=E31),0,(C31-D31)*100/(C31-E31))),""))</f>
      </c>
      <c r="AI31" s="6">
        <f>IF(SUM($A$1:$A$1000)=0,IF(ROW($A31)=6,"Hidden",""),IF(ISNUMBER(C31),IF(R31="cocurrent",IF(C31=E31,0,(F31-E31)*100/(D31-E31)),IF(C31=E31,0,(F31-E31)*100/(C31-E31))),""))</f>
      </c>
      <c r="AJ31" s="6">
        <f>IF(SUM($A$1:$A$1000)=0,IF(ROW($A31)=6,"Hidden",""),IF(ISNUMBER(AH31),(AH31+AI31)/2,""))</f>
      </c>
      <c r="AK31" s="8">
        <f>IF(C31=F31,0,(D31-E31)/(C31-F31))</f>
      </c>
      <c r="AL31" s="8">
        <f>IF(ISNUMBER(F31),IF(OR(AK31&lt;=0,AK31=1),0,((D31-E31)-(C31-F31))/LN(AK31)),"")</f>
      </c>
      <c r="AM31" s="8">
        <f>IF(ISNUMBER(AL31),IF(AL31=0,0,(AB31*T31*Z31*1000)/(PI()*0.006*1.008*AL31)),"")</f>
      </c>
      <c r="AN31" s="12">
        <f>IF(ISNUMBER(A31),IF(ROW(A31)=2,1-(A31/13),""),"")</f>
      </c>
    </row>
    <row x14ac:dyDescent="0.25" r="32" customHeight="1" ht="12.75">
      <c r="A32" s="4">
        <v>1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6"/>
      <c r="O32" s="5"/>
      <c r="P32" s="8"/>
      <c r="Q32" s="6"/>
      <c r="R32" s="6">
        <f>IF(ISNUMBER(Q32),IF(Q32=1,"Countercurrent","Cocurrent"),"")</f>
      </c>
      <c r="S32" s="9"/>
      <c r="T32" s="7">
        <f>IF(ISNUMBER(C32),1.15290498E-12*(V32^6)-3.5879038802E-10*(V32^5)+4.710833256816E-08*(V32^4)-3.38194190874219E-06*(V32^3)+0.000148978977392744*(V32^2)-0.00373903643230733*(V32)+4.21734712411944,"")</f>
      </c>
      <c r="U32" s="7">
        <f>IF(ISNUMBER(D32),1.15290498E-12*(X32^6)-3.5879038802E-10*(X32^5)+4.710833256816E-08*(X32^4)-3.38194190874219E-06*(X32^3)+0.000148978977392744*(X32^2)-0.00373903643230733*(X32)+4.21734712411944,"")</f>
      </c>
      <c r="V32" s="8">
        <f>IF(ISNUMBER(C32),AVERAGE(C32,D32),"")</f>
      </c>
      <c r="W32" s="6">
        <f>IF(ISNUMBER(F32),-0.0000002301*(V32^4)+0.0000569866*(V32^3)-0.0082923226*(V32^2)+0.0654036947*V32+999.8017570756,"")</f>
      </c>
      <c r="X32" s="8">
        <f>IF(ISNUMBER(E32),AVERAGE(E32,F32),"")</f>
      </c>
      <c r="Y32" s="6">
        <f>IF(ISNUMBER(F32),-0.0000002301*(X32^4)+0.0000569866*(X32^3)-0.0082923226*(X32^2)+0.0654036947*X32+999.8017570756,"")</f>
      </c>
      <c r="Z32" s="6">
        <f>IF(ISNUMBER(C32),IF(R32="Countercurrent",C32-D32,D32-C32),"")</f>
      </c>
      <c r="AA32" s="6">
        <f>IF(ISNUMBER(E32),F32-E32,"")</f>
      </c>
      <c r="AB32" s="7">
        <f>IF(ISNUMBER(N32),N32*W32/(1000*60),"")</f>
      </c>
      <c r="AC32" s="7">
        <f>IF(ISNUMBER(P32),P32*Y32/(1000*60),"")</f>
      </c>
      <c r="AD32" s="6">
        <f>IF(SUM($A$1:$A$1000)=0,IF(ROW($A32)=6,"Hidden",""),IF(ISNUMBER(AB32),AB32*T32*ABS(Z32)*1000,""))</f>
      </c>
      <c r="AE32" s="6">
        <f>IF(SUM($A$1:$A$1000)=0,IF(ROW($A32)=6,"Hidden",""),IF(ISNUMBER(AC32),AC32*U32*AA32*1000,""))</f>
      </c>
      <c r="AF32" s="6">
        <f>IF(SUM($A$1:$A$1000)=0,IF(ROW($A32)=6,"Hidden",""),IF(ISNUMBER(AD32),AD32-AE32,""))</f>
      </c>
      <c r="AG32" s="6">
        <f>IF(SUM($A$1:$A$1000)=0,IF(ROW($A32)=6,"Hidden",""),IF(ISNUMBER(AD32),IF(AD32=0,0,AE32*100/AD32),""))</f>
      </c>
      <c r="AH32" s="6">
        <f>IF(SUM($A$1:$A$1000)=0,IF(ROW($A32)=6,"Hidden",""),IF(ISNUMBER(C32),IF(R32="cocurrent",IF((D32=E32),0,(D32-C32)*100/(D32-E32)),IF((C32=E32),0,(C32-D32)*100/(C32-E32))),""))</f>
      </c>
      <c r="AI32" s="6">
        <f>IF(SUM($A$1:$A$1000)=0,IF(ROW($A32)=6,"Hidden",""),IF(ISNUMBER(C32),IF(R32="cocurrent",IF(C32=E32,0,(F32-E32)*100/(D32-E32)),IF(C32=E32,0,(F32-E32)*100/(C32-E32))),""))</f>
      </c>
      <c r="AJ32" s="6">
        <f>IF(SUM($A$1:$A$1000)=0,IF(ROW($A32)=6,"Hidden",""),IF(ISNUMBER(AH32),(AH32+AI32)/2,""))</f>
      </c>
      <c r="AK32" s="11">
        <f>IF(C32=F32,0,(D32-E32)/(C32-F32))</f>
      </c>
      <c r="AL32" s="8">
        <f>IF(ISNUMBER(F32),IF(OR(AK32&lt;=0,AK32=1),0,((D32-E32)-(C32-F32))/LN(AK32)),"")</f>
      </c>
      <c r="AM32" s="8">
        <f>IF(ISNUMBER(AL32),IF(AL32=0,0,(AB32*T32*Z32*1000)/(PI()*0.006*1.008*AL32)),"")</f>
      </c>
      <c r="AN32" s="12">
        <f>IF(ISNUMBER(A32),IF(ROW(A32)=2,1-(A32/13),""),"")</f>
      </c>
    </row>
    <row x14ac:dyDescent="0.25" r="33" customHeight="1" ht="12.75">
      <c r="A33" s="4">
        <v>1</v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5"/>
      <c r="P33" s="8"/>
      <c r="Q33" s="6"/>
      <c r="R33" s="6">
        <f>IF(ISNUMBER(Q33),IF(Q33=1,"Countercurrent","Cocurrent"),"")</f>
      </c>
      <c r="S33" s="9"/>
      <c r="T33" s="7">
        <f>IF(ISNUMBER(C33),1.15290498E-12*(V33^6)-3.5879038802E-10*(V33^5)+4.710833256816E-08*(V33^4)-3.38194190874219E-06*(V33^3)+0.000148978977392744*(V33^2)-0.00373903643230733*(V33)+4.21734712411944,"")</f>
      </c>
      <c r="U33" s="7">
        <f>IF(ISNUMBER(D33),1.15290498E-12*(X33^6)-3.5879038802E-10*(X33^5)+4.710833256816E-08*(X33^4)-3.38194190874219E-06*(X33^3)+0.000148978977392744*(X33^2)-0.00373903643230733*(X33)+4.21734712411944,"")</f>
      </c>
      <c r="V33" s="8">
        <f>IF(ISNUMBER(C33),AVERAGE(C33,D33),"")</f>
      </c>
      <c r="W33" s="6">
        <f>IF(ISNUMBER(F33),-0.0000002301*(V33^4)+0.0000569866*(V33^3)-0.0082923226*(V33^2)+0.0654036947*V33+999.8017570756,"")</f>
      </c>
      <c r="X33" s="8">
        <f>IF(ISNUMBER(E33),AVERAGE(E33,F33),"")</f>
      </c>
      <c r="Y33" s="6">
        <f>IF(ISNUMBER(F33),-0.0000002301*(X33^4)+0.0000569866*(X33^3)-0.0082923226*(X33^2)+0.0654036947*X33+999.8017570756,"")</f>
      </c>
      <c r="Z33" s="6">
        <f>IF(ISNUMBER(C33),IF(R33="Countercurrent",C33-D33,D33-C33),"")</f>
      </c>
      <c r="AA33" s="6">
        <f>IF(ISNUMBER(E33),F33-E33,"")</f>
      </c>
      <c r="AB33" s="7">
        <f>IF(ISNUMBER(N33),N33*W33/(1000*60),"")</f>
      </c>
      <c r="AC33" s="7">
        <f>IF(ISNUMBER(P33),P33*Y33/(1000*60),"")</f>
      </c>
      <c r="AD33" s="6">
        <f>IF(SUM($A$1:$A$1000)=0,IF(ROW($A33)=6,"Hidden",""),IF(ISNUMBER(AB33),AB33*T33*ABS(Z33)*1000,""))</f>
      </c>
      <c r="AE33" s="6">
        <f>IF(SUM($A$1:$A$1000)=0,IF(ROW($A33)=6,"Hidden",""),IF(ISNUMBER(AC33),AC33*U33*AA33*1000,""))</f>
      </c>
      <c r="AF33" s="6">
        <f>IF(SUM($A$1:$A$1000)=0,IF(ROW($A33)=6,"Hidden",""),IF(ISNUMBER(AD33),AD33-AE33,""))</f>
      </c>
      <c r="AG33" s="6">
        <f>IF(SUM($A$1:$A$1000)=0,IF(ROW($A33)=6,"Hidden",""),IF(ISNUMBER(AD33),IF(AD33=0,0,AE33*100/AD33),""))</f>
      </c>
      <c r="AH33" s="6">
        <f>IF(SUM($A$1:$A$1000)=0,IF(ROW($A33)=6,"Hidden",""),IF(ISNUMBER(C33),IF(R33="cocurrent",IF((D33=E33),0,(D33-C33)*100/(D33-E33)),IF((C33=E33),0,(C33-D33)*100/(C33-E33))),""))</f>
      </c>
      <c r="AI33" s="6">
        <f>IF(SUM($A$1:$A$1000)=0,IF(ROW($A33)=6,"Hidden",""),IF(ISNUMBER(C33),IF(R33="cocurrent",IF(C33=E33,0,(F33-E33)*100/(D33-E33)),IF(C33=E33,0,(F33-E33)*100/(C33-E33))),""))</f>
      </c>
      <c r="AJ33" s="6">
        <f>IF(SUM($A$1:$A$1000)=0,IF(ROW($A33)=6,"Hidden",""),IF(ISNUMBER(AH33),(AH33+AI33)/2,""))</f>
      </c>
      <c r="AK33" s="11">
        <f>IF(C33=F33,0,(D33-E33)/(C33-F33))</f>
      </c>
      <c r="AL33" s="8">
        <f>IF(ISNUMBER(F33),IF(OR(AK33&lt;=0,AK33=1),0,((D33-E33)-(C33-F33))/LN(AK33)),"")</f>
      </c>
      <c r="AM33" s="8">
        <f>IF(ISNUMBER(AL33),IF(AL33=0,0,(AB33*T33*Z33*1000)/(PI()*0.006*1.008*AL33)),"")</f>
      </c>
      <c r="AN33" s="12">
        <f>IF(ISNUMBER(A33),IF(ROW(A33)=2,1-(A33/13),""),"")</f>
      </c>
    </row>
    <row x14ac:dyDescent="0.25" r="34" customHeight="1" ht="12.75">
      <c r="A34" s="4">
        <v>1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5"/>
      <c r="P34" s="8"/>
      <c r="Q34" s="6"/>
      <c r="R34" s="6">
        <f>IF(ISNUMBER(Q34),IF(Q34=1,"Countercurrent","Cocurrent"),"")</f>
      </c>
      <c r="S34" s="9"/>
      <c r="T34" s="7">
        <f>IF(ISNUMBER(C34),1.15290498E-12*(V34^6)-3.5879038802E-10*(V34^5)+4.710833256816E-08*(V34^4)-3.38194190874219E-06*(V34^3)+0.000148978977392744*(V34^2)-0.00373903643230733*(V34)+4.21734712411944,"")</f>
      </c>
      <c r="U34" s="7">
        <f>IF(ISNUMBER(D34),1.15290498E-12*(X34^6)-3.5879038802E-10*(X34^5)+4.710833256816E-08*(X34^4)-3.38194190874219E-06*(X34^3)+0.000148978977392744*(X34^2)-0.00373903643230733*(X34)+4.21734712411944,"")</f>
      </c>
      <c r="V34" s="8">
        <f>IF(ISNUMBER(C34),AVERAGE(C34,D34),"")</f>
      </c>
      <c r="W34" s="6">
        <f>IF(ISNUMBER(F34),-0.0000002301*(V34^4)+0.0000569866*(V34^3)-0.0082923226*(V34^2)+0.0654036947*V34+999.8017570756,"")</f>
      </c>
      <c r="X34" s="8">
        <f>IF(ISNUMBER(E34),AVERAGE(E34,F34),"")</f>
      </c>
      <c r="Y34" s="6">
        <f>IF(ISNUMBER(F34),-0.0000002301*(X34^4)+0.0000569866*(X34^3)-0.0082923226*(X34^2)+0.0654036947*X34+999.8017570756,"")</f>
      </c>
      <c r="Z34" s="6">
        <f>IF(ISNUMBER(C34),IF(R34="Countercurrent",C34-D34,D34-C34),"")</f>
      </c>
      <c r="AA34" s="6">
        <f>IF(ISNUMBER(E34),F34-E34,"")</f>
      </c>
      <c r="AB34" s="7">
        <f>IF(ISNUMBER(N34),N34*W34/(1000*60),"")</f>
      </c>
      <c r="AC34" s="7">
        <f>IF(ISNUMBER(P34),P34*Y34/(1000*60),"")</f>
      </c>
      <c r="AD34" s="6">
        <f>IF(SUM($A$1:$A$1000)=0,IF(ROW($A34)=6,"Hidden",""),IF(ISNUMBER(AB34),AB34*T34*ABS(Z34)*1000,""))</f>
      </c>
      <c r="AE34" s="6">
        <f>IF(SUM($A$1:$A$1000)=0,IF(ROW($A34)=6,"Hidden",""),IF(ISNUMBER(AC34),AC34*U34*AA34*1000,""))</f>
      </c>
      <c r="AF34" s="6">
        <f>IF(SUM($A$1:$A$1000)=0,IF(ROW($A34)=6,"Hidden",""),IF(ISNUMBER(AD34),AD34-AE34,""))</f>
      </c>
      <c r="AG34" s="6">
        <f>IF(SUM($A$1:$A$1000)=0,IF(ROW($A34)=6,"Hidden",""),IF(ISNUMBER(AD34),IF(AD34=0,0,AE34*100/AD34),""))</f>
      </c>
      <c r="AH34" s="6">
        <f>IF(SUM($A$1:$A$1000)=0,IF(ROW($A34)=6,"Hidden",""),IF(ISNUMBER(C34),IF(R34="cocurrent",IF((D34=E34),0,(D34-C34)*100/(D34-E34)),IF((C34=E34),0,(C34-D34)*100/(C34-E34))),""))</f>
      </c>
      <c r="AI34" s="6">
        <f>IF(SUM($A$1:$A$1000)=0,IF(ROW($A34)=6,"Hidden",""),IF(ISNUMBER(C34),IF(R34="cocurrent",IF(C34=E34,0,(F34-E34)*100/(D34-E34)),IF(C34=E34,0,(F34-E34)*100/(C34-E34))),""))</f>
      </c>
      <c r="AJ34" s="6">
        <f>IF(SUM($A$1:$A$1000)=0,IF(ROW($A34)=6,"Hidden",""),IF(ISNUMBER(AH34),(AH34+AI34)/2,""))</f>
      </c>
      <c r="AK34" s="11">
        <f>IF(C34=F34,0,(D34-E34)/(C34-F34))</f>
      </c>
      <c r="AL34" s="8">
        <f>IF(ISNUMBER(F34),IF(OR(AK34&lt;=0,AK34=1),0,((D34-E34)-(C34-F34))/LN(AK34)),"")</f>
      </c>
      <c r="AM34" s="8">
        <f>IF(ISNUMBER(AL34),IF(AL34=0,0,(AB34*T34*Z34*1000)/(PI()*0.006*1.008*AL34)),"")</f>
      </c>
      <c r="AN34" s="12">
        <f>IF(ISNUMBER(A34),IF(ROW(A34)=2,1-(A34/13),""),"")</f>
      </c>
    </row>
    <row x14ac:dyDescent="0.25" r="35" customHeight="1" ht="12.75">
      <c r="A35" s="4">
        <v>1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5"/>
      <c r="P35" s="8"/>
      <c r="Q35" s="6"/>
      <c r="R35" s="6">
        <f>IF(ISNUMBER(Q35),IF(Q35=1,"Countercurrent","Cocurrent"),"")</f>
      </c>
      <c r="S35" s="9"/>
      <c r="T35" s="7">
        <f>IF(ISNUMBER(C35),1.15290498E-12*(V35^6)-3.5879038802E-10*(V35^5)+4.710833256816E-08*(V35^4)-3.38194190874219E-06*(V35^3)+0.000148978977392744*(V35^2)-0.00373903643230733*(V35)+4.21734712411944,"")</f>
      </c>
      <c r="U35" s="7">
        <f>IF(ISNUMBER(D35),1.15290498E-12*(X35^6)-3.5879038802E-10*(X35^5)+4.710833256816E-08*(X35^4)-3.38194190874219E-06*(X35^3)+0.000148978977392744*(X35^2)-0.00373903643230733*(X35)+4.21734712411944,"")</f>
      </c>
      <c r="V35" s="8">
        <f>IF(ISNUMBER(C35),AVERAGE(C35,D35),"")</f>
      </c>
      <c r="W35" s="6">
        <f>IF(ISNUMBER(F35),-0.0000002301*(V35^4)+0.0000569866*(V35^3)-0.0082923226*(V35^2)+0.0654036947*V35+999.8017570756,"")</f>
      </c>
      <c r="X35" s="8">
        <f>IF(ISNUMBER(E35),AVERAGE(E35,F35),"")</f>
      </c>
      <c r="Y35" s="6">
        <f>IF(ISNUMBER(F35),-0.0000002301*(X35^4)+0.0000569866*(X35^3)-0.0082923226*(X35^2)+0.0654036947*X35+999.8017570756,"")</f>
      </c>
      <c r="Z35" s="6">
        <f>IF(ISNUMBER(C35),IF(R35="Countercurrent",C35-D35,D35-C35),"")</f>
      </c>
      <c r="AA35" s="6">
        <f>IF(ISNUMBER(E35),F35-E35,"")</f>
      </c>
      <c r="AB35" s="7">
        <f>IF(ISNUMBER(N35),N35*W35/(1000*60),"")</f>
      </c>
      <c r="AC35" s="7">
        <f>IF(ISNUMBER(P35),P35*Y35/(1000*60),"")</f>
      </c>
      <c r="AD35" s="6">
        <f>IF(SUM($A$1:$A$1000)=0,IF(ROW($A35)=6,"Hidden",""),IF(ISNUMBER(AB35),AB35*T35*ABS(Z35)*1000,""))</f>
      </c>
      <c r="AE35" s="6">
        <f>IF(SUM($A$1:$A$1000)=0,IF(ROW($A35)=6,"Hidden",""),IF(ISNUMBER(AC35),AC35*U35*AA35*1000,""))</f>
      </c>
      <c r="AF35" s="6">
        <f>IF(SUM($A$1:$A$1000)=0,IF(ROW($A35)=6,"Hidden",""),IF(ISNUMBER(AD35),AD35-AE35,""))</f>
      </c>
      <c r="AG35" s="6">
        <f>IF(SUM($A$1:$A$1000)=0,IF(ROW($A35)=6,"Hidden",""),IF(ISNUMBER(AD35),IF(AD35=0,0,AE35*100/AD35),""))</f>
      </c>
      <c r="AH35" s="6">
        <f>IF(SUM($A$1:$A$1000)=0,IF(ROW($A35)=6,"Hidden",""),IF(ISNUMBER(C35),IF(R35="cocurrent",IF((D35=E35),0,(D35-C35)*100/(D35-E35)),IF((C35=E35),0,(C35-D35)*100/(C35-E35))),""))</f>
      </c>
      <c r="AI35" s="6">
        <f>IF(SUM($A$1:$A$1000)=0,IF(ROW($A35)=6,"Hidden",""),IF(ISNUMBER(C35),IF(R35="cocurrent",IF(C35=E35,0,(F35-E35)*100/(D35-E35)),IF(C35=E35,0,(F35-E35)*100/(C35-E35))),""))</f>
      </c>
      <c r="AJ35" s="6">
        <f>IF(SUM($A$1:$A$1000)=0,IF(ROW($A35)=6,"Hidden",""),IF(ISNUMBER(AH35),(AH35+AI35)/2,""))</f>
      </c>
      <c r="AK35" s="11">
        <f>IF(C35=F35,0,(D35-E35)/(C35-F35))</f>
      </c>
      <c r="AL35" s="8">
        <f>IF(ISNUMBER(F35),IF(OR(AK35&lt;=0,AK35=1),0,((D35-E35)-(C35-F35))/LN(AK35)),"")</f>
      </c>
      <c r="AM35" s="8">
        <f>IF(ISNUMBER(AL35),IF(AL35=0,0,(AB35*T35*Z35*1000)/(PI()*0.006*1.008*AL35)),"")</f>
      </c>
      <c r="AN35" s="12">
        <f>IF(ISNUMBER(A35),IF(ROW(A35)=2,1-(A35/13),""),"")</f>
      </c>
    </row>
    <row x14ac:dyDescent="0.25" r="36" customHeight="1" ht="12.75">
      <c r="A36" s="4">
        <v>1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5"/>
      <c r="P36" s="8"/>
      <c r="Q36" s="6"/>
      <c r="R36" s="6">
        <f>IF(ISNUMBER(Q36),IF(Q36=1,"Countercurrent","Cocurrent"),"")</f>
      </c>
      <c r="S36" s="9"/>
      <c r="T36" s="7">
        <f>IF(ISNUMBER(C36),1.15290498E-12*(V36^6)-3.5879038802E-10*(V36^5)+4.710833256816E-08*(V36^4)-3.38194190874219E-06*(V36^3)+0.000148978977392744*(V36^2)-0.00373903643230733*(V36)+4.21734712411944,"")</f>
      </c>
      <c r="U36" s="7">
        <f>IF(ISNUMBER(D36),1.15290498E-12*(X36^6)-3.5879038802E-10*(X36^5)+4.710833256816E-08*(X36^4)-3.38194190874219E-06*(X36^3)+0.000148978977392744*(X36^2)-0.00373903643230733*(X36)+4.21734712411944,"")</f>
      </c>
      <c r="V36" s="8">
        <f>IF(ISNUMBER(C36),AVERAGE(C36,D36),"")</f>
      </c>
      <c r="W36" s="6">
        <f>IF(ISNUMBER(F36),-0.0000002301*(V36^4)+0.0000569866*(V36^3)-0.0082923226*(V36^2)+0.0654036947*V36+999.8017570756,"")</f>
      </c>
      <c r="X36" s="8">
        <f>IF(ISNUMBER(E36),AVERAGE(E36,F36),"")</f>
      </c>
      <c r="Y36" s="6">
        <f>IF(ISNUMBER(F36),-0.0000002301*(X36^4)+0.0000569866*(X36^3)-0.0082923226*(X36^2)+0.0654036947*X36+999.8017570756,"")</f>
      </c>
      <c r="Z36" s="6">
        <f>IF(ISNUMBER(C36),IF(R36="Countercurrent",C36-D36,D36-C36),"")</f>
      </c>
      <c r="AA36" s="6">
        <f>IF(ISNUMBER(E36),F36-E36,"")</f>
      </c>
      <c r="AB36" s="7">
        <f>IF(ISNUMBER(N36),N36*W36/(1000*60),"")</f>
      </c>
      <c r="AC36" s="7">
        <f>IF(ISNUMBER(P36),P36*Y36/(1000*60),"")</f>
      </c>
      <c r="AD36" s="6">
        <f>IF(SUM($A$1:$A$1000)=0,IF(ROW($A36)=6,"Hidden",""),IF(ISNUMBER(AB36),AB36*T36*ABS(Z36)*1000,""))</f>
      </c>
      <c r="AE36" s="6">
        <f>IF(SUM($A$1:$A$1000)=0,IF(ROW($A36)=6,"Hidden",""),IF(ISNUMBER(AC36),AC36*U36*AA36*1000,""))</f>
      </c>
      <c r="AF36" s="6">
        <f>IF(SUM($A$1:$A$1000)=0,IF(ROW($A36)=6,"Hidden",""),IF(ISNUMBER(AD36),AD36-AE36,""))</f>
      </c>
      <c r="AG36" s="6">
        <f>IF(SUM($A$1:$A$1000)=0,IF(ROW($A36)=6,"Hidden",""),IF(ISNUMBER(AD36),IF(AD36=0,0,AE36*100/AD36),""))</f>
      </c>
      <c r="AH36" s="6">
        <f>IF(SUM($A$1:$A$1000)=0,IF(ROW($A36)=6,"Hidden",""),IF(ISNUMBER(C36),IF(R36="cocurrent",IF((D36=E36),0,(D36-C36)*100/(D36-E36)),IF((C36=E36),0,(C36-D36)*100/(C36-E36))),""))</f>
      </c>
      <c r="AI36" s="6">
        <f>IF(SUM($A$1:$A$1000)=0,IF(ROW($A36)=6,"Hidden",""),IF(ISNUMBER(C36),IF(R36="cocurrent",IF(C36=E36,0,(F36-E36)*100/(D36-E36)),IF(C36=E36,0,(F36-E36)*100/(C36-E36))),""))</f>
      </c>
      <c r="AJ36" s="6">
        <f>IF(SUM($A$1:$A$1000)=0,IF(ROW($A36)=6,"Hidden",""),IF(ISNUMBER(AH36),(AH36+AI36)/2,""))</f>
      </c>
      <c r="AK36" s="11">
        <f>IF(C36=F36,0,(D36-E36)/(C36-F36))</f>
      </c>
      <c r="AL36" s="8">
        <f>IF(ISNUMBER(F36),IF(OR(AK36&lt;=0,AK36=1),0,((D36-E36)-(C36-F36))/LN(AK36)),"")</f>
      </c>
      <c r="AM36" s="8">
        <f>IF(ISNUMBER(AL36),IF(AL36=0,0,(AB36*T36*Z36*1000)/(PI()*0.006*1.008*AL36)),"")</f>
      </c>
      <c r="AN36" s="12">
        <f>IF(ISNUMBER(A36),IF(ROW(A36)=2,1-(A36/13),""),"")</f>
      </c>
    </row>
    <row x14ac:dyDescent="0.25" r="37" customHeight="1" ht="12.75">
      <c r="A37" s="4">
        <v>1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5"/>
      <c r="P37" s="8"/>
      <c r="Q37" s="6"/>
      <c r="R37" s="6">
        <f>IF(ISNUMBER(Q37),IF(Q37=1,"Countercurrent","Cocurrent"),"")</f>
      </c>
      <c r="S37" s="9"/>
      <c r="T37" s="7">
        <f>IF(ISNUMBER(C37),1.15290498E-12*(V37^6)-3.5879038802E-10*(V37^5)+4.710833256816E-08*(V37^4)-3.38194190874219E-06*(V37^3)+0.000148978977392744*(V37^2)-0.00373903643230733*(V37)+4.21734712411944,"")</f>
      </c>
      <c r="U37" s="7">
        <f>IF(ISNUMBER(D37),1.15290498E-12*(X37^6)-3.5879038802E-10*(X37^5)+4.710833256816E-08*(X37^4)-3.38194190874219E-06*(X37^3)+0.000148978977392744*(X37^2)-0.00373903643230733*(X37)+4.21734712411944,"")</f>
      </c>
      <c r="V37" s="8">
        <f>IF(ISNUMBER(C37),AVERAGE(C37,D37),"")</f>
      </c>
      <c r="W37" s="6">
        <f>IF(ISNUMBER(F37),-0.0000002301*(V37^4)+0.0000569866*(V37^3)-0.0082923226*(V37^2)+0.0654036947*V37+999.8017570756,"")</f>
      </c>
      <c r="X37" s="8">
        <f>IF(ISNUMBER(E37),AVERAGE(E37,F37),"")</f>
      </c>
      <c r="Y37" s="6">
        <f>IF(ISNUMBER(F37),-0.0000002301*(X37^4)+0.0000569866*(X37^3)-0.0082923226*(X37^2)+0.0654036947*X37+999.8017570756,"")</f>
      </c>
      <c r="Z37" s="6">
        <f>IF(ISNUMBER(C37),IF(R37="Countercurrent",C37-D37,D37-C37),"")</f>
      </c>
      <c r="AA37" s="6">
        <f>IF(ISNUMBER(E37),F37-E37,"")</f>
      </c>
      <c r="AB37" s="7">
        <f>IF(ISNUMBER(N37),N37*W37/(1000*60),"")</f>
      </c>
      <c r="AC37" s="7">
        <f>IF(ISNUMBER(P37),P37*Y37/(1000*60),"")</f>
      </c>
      <c r="AD37" s="6">
        <f>IF(SUM($A$1:$A$1000)=0,IF(ROW($A37)=6,"Hidden",""),IF(ISNUMBER(AB37),AB37*T37*ABS(Z37)*1000,""))</f>
      </c>
      <c r="AE37" s="6">
        <f>IF(SUM($A$1:$A$1000)=0,IF(ROW($A37)=6,"Hidden",""),IF(ISNUMBER(AC37),AC37*U37*AA37*1000,""))</f>
      </c>
      <c r="AF37" s="6">
        <f>IF(SUM($A$1:$A$1000)=0,IF(ROW($A37)=6,"Hidden",""),IF(ISNUMBER(AD37),AD37-AE37,""))</f>
      </c>
      <c r="AG37" s="6">
        <f>IF(SUM($A$1:$A$1000)=0,IF(ROW($A37)=6,"Hidden",""),IF(ISNUMBER(AD37),IF(AD37=0,0,AE37*100/AD37),""))</f>
      </c>
      <c r="AH37" s="6">
        <f>IF(SUM($A$1:$A$1000)=0,IF(ROW($A37)=6,"Hidden",""),IF(ISNUMBER(C37),IF(R37="cocurrent",IF((D37=E37),0,(D37-C37)*100/(D37-E37)),IF((C37=E37),0,(C37-D37)*100/(C37-E37))),""))</f>
      </c>
      <c r="AI37" s="6">
        <f>IF(SUM($A$1:$A$1000)=0,IF(ROW($A37)=6,"Hidden",""),IF(ISNUMBER(C37),IF(R37="cocurrent",IF(C37=E37,0,(F37-E37)*100/(D37-E37)),IF(C37=E37,0,(F37-E37)*100/(C37-E37))),""))</f>
      </c>
      <c r="AJ37" s="6">
        <f>IF(SUM($A$1:$A$1000)=0,IF(ROW($A37)=6,"Hidden",""),IF(ISNUMBER(AH37),(AH37+AI37)/2,""))</f>
      </c>
      <c r="AK37" s="11">
        <f>IF(C37=F37,0,(D37-E37)/(C37-F37))</f>
      </c>
      <c r="AL37" s="8">
        <f>IF(ISNUMBER(F37),IF(OR(AK37&lt;=0,AK37=1),0,((D37-E37)-(C37-F37))/LN(AK37)),"")</f>
      </c>
      <c r="AM37" s="8">
        <f>IF(ISNUMBER(AL37),IF(AL37=0,0,(AB37*T37*Z37*1000)/(PI()*0.006*1.008*AL37)),"")</f>
      </c>
      <c r="AN37" s="12">
        <f>IF(ISNUMBER(A37),IF(ROW(A37)=2,1-(A37/13),""),"")</f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57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22" width="11.719285714285713" customWidth="1" bestFit="1"/>
    <col min="3" max="3" style="23" width="8.719285714285713" customWidth="1" bestFit="1"/>
    <col min="4" max="4" style="23" width="8.719285714285713" customWidth="1" bestFit="1"/>
    <col min="5" max="5" style="23" width="8.719285714285713" customWidth="1" bestFit="1"/>
    <col min="6" max="6" style="23" width="8.719285714285713" customWidth="1" bestFit="1"/>
    <col min="7" max="7" style="23" width="13.576428571428572" customWidth="1" bestFit="1" hidden="1"/>
    <col min="8" max="8" style="23" width="13.576428571428572" customWidth="1" bestFit="1" hidden="1"/>
    <col min="9" max="9" style="23" width="13.576428571428572" customWidth="1" bestFit="1" hidden="1"/>
    <col min="10" max="10" style="23" width="13.576428571428572" customWidth="1" bestFit="1" hidden="1"/>
    <col min="11" max="11" style="23" width="13.576428571428572" customWidth="1" bestFit="1" hidden="1"/>
    <col min="12" max="12" style="23" width="13.576428571428572" customWidth="1" bestFit="1" hidden="1"/>
    <col min="13" max="13" style="24" width="11.719285714285713" customWidth="1" bestFit="1"/>
    <col min="14" max="14" style="23" width="11.719285714285713" customWidth="1" bestFit="1"/>
    <col min="15" max="15" style="22" width="11.719285714285713" customWidth="1" bestFit="1"/>
    <col min="16" max="16" style="25" width="11.719285714285713" customWidth="1" bestFit="1"/>
    <col min="17" max="17" style="23" width="13.576428571428572" customWidth="1" bestFit="1" hidden="1"/>
    <col min="18" max="18" style="14" width="11.719285714285713" customWidth="1" bestFit="1"/>
    <col min="19" max="19" style="15" width="33.005" customWidth="1" bestFit="1"/>
    <col min="20" max="20" style="14" width="13.147857142857141" customWidth="1" bestFit="1"/>
    <col min="21" max="21" style="14" width="13.147857142857141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1.719285714285713" customWidth="1" bestFit="1"/>
    <col min="27" max="27" style="14" width="11.719285714285713" customWidth="1" bestFit="1"/>
    <col min="28" max="28" style="14" width="11.719285714285713" customWidth="1" bestFit="1"/>
    <col min="29" max="29" style="14" width="11.719285714285713" customWidth="1" bestFit="1"/>
    <col min="30" max="30" style="14" width="11.719285714285713" customWidth="1" bestFit="1"/>
    <col min="31" max="31" style="14" width="11.719285714285713" customWidth="1" bestFit="1"/>
    <col min="32" max="32" style="14" width="11.719285714285713" customWidth="1" bestFit="1"/>
    <col min="33" max="33" style="14" width="11.719285714285713" customWidth="1" bestFit="1"/>
    <col min="34" max="34" style="14" width="11.719285714285713" customWidth="1" bestFit="1"/>
    <col min="35" max="35" style="14" width="11.719285714285713" customWidth="1" bestFit="1"/>
    <col min="36" max="36" style="14" width="11.719285714285713" customWidth="1" bestFit="1"/>
    <col min="37" max="37" style="16" width="13.576428571428572" customWidth="1" bestFit="1" hidden="1"/>
    <col min="38" max="38" style="14" width="13.147857142857141" customWidth="1" bestFit="1"/>
    <col min="39" max="39" style="14" width="14.147857142857141" customWidth="1" bestFit="1"/>
    <col min="40" max="40" style="14" width="11.719285714285713" customWidth="1" bestFit="1"/>
  </cols>
  <sheetData>
    <row x14ac:dyDescent="0.25" r="1" customHeight="1" ht="66.75" customFormat="1" s="1">
      <c r="A1" s="2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9" t="s">
        <v>12</v>
      </c>
      <c r="N1" s="18" t="s">
        <v>13</v>
      </c>
      <c r="O1" s="17" t="s">
        <v>14</v>
      </c>
      <c r="P1" s="20" t="s">
        <v>15</v>
      </c>
      <c r="Q1" s="18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/>
      <c r="AL1" s="3" t="s">
        <v>35</v>
      </c>
      <c r="AM1" s="3" t="s">
        <v>36</v>
      </c>
      <c r="AN1" s="3" t="s">
        <v>37</v>
      </c>
    </row>
    <row x14ac:dyDescent="0.25" r="2" customHeight="1" ht="12.75">
      <c r="A2" s="11">
        <v>1</v>
      </c>
      <c r="B2" s="5">
        <v>1</v>
      </c>
      <c r="C2" s="6">
        <v>58.869384765625</v>
      </c>
      <c r="D2" s="6">
        <v>65.038818359375</v>
      </c>
      <c r="E2" s="6">
        <v>21.30078125</v>
      </c>
      <c r="F2" s="6">
        <v>29.515869140625</v>
      </c>
      <c r="G2" s="6">
        <v>132.967529296875</v>
      </c>
      <c r="H2" s="6">
        <v>132.967529296875</v>
      </c>
      <c r="I2" s="6">
        <v>132.967529296875</v>
      </c>
      <c r="J2" s="6">
        <v>132.967529296875</v>
      </c>
      <c r="K2" s="6">
        <v>132.967529296875</v>
      </c>
      <c r="L2" s="6">
        <v>132.967529296875</v>
      </c>
      <c r="M2" s="7">
        <v>30</v>
      </c>
      <c r="N2" s="6">
        <v>1.9287109375</v>
      </c>
      <c r="O2" s="5">
        <v>10</v>
      </c>
      <c r="P2" s="8">
        <v>1.55029296875</v>
      </c>
      <c r="Q2" s="6">
        <v>0</v>
      </c>
      <c r="R2" s="10">
        <f>IF(ISNUMBER(Q2),IF(Q2=1,"Countercurrent","Cocurrent"),"")</f>
      </c>
      <c r="S2" s="21"/>
      <c r="T2" s="7">
        <f>IF(ISNUMBER(C2),1.15290498E-12*(V2^6)-3.5879038802E-10*(V2^5)+4.710833256816E-08*(V2^4)-3.38194190874219E-06*(V2^3)+0.000148978977392744*(V2^2)-0.00373903643230733*(V2)+4.21734712411944,"")</f>
      </c>
      <c r="U2" s="7">
        <f>IF(ISNUMBER(D2),1.15290498E-12*(X2^6)-3.5879038802E-10*(X2^5)+4.710833256816E-08*(X2^4)-3.38194190874219E-06*(X2^3)+0.000148978977392744*(X2^2)-0.00373903643230733*(X2)+4.21734712411944,"")</f>
      </c>
      <c r="V2" s="8">
        <f>IF(ISNUMBER(C2),AVERAGE(C2,D2),"")</f>
      </c>
      <c r="W2" s="6">
        <f>IF(ISNUMBER(F2),-0.0000002301*(V2^4)+0.0000569866*(V2^3)-0.0082923226*(V2^2)+0.0654036947*V2+999.8017570756,"")</f>
      </c>
      <c r="X2" s="8">
        <f>IF(ISNUMBER(E2),AVERAGE(E2,F2),"")</f>
      </c>
      <c r="Y2" s="6">
        <f>IF(ISNUMBER(F2),-0.0000002301*(X2^4)+0.0000569866*(X2^3)-0.0082923226*(X2^2)+0.0654036947*X2+999.8017570756,"")</f>
      </c>
      <c r="Z2" s="6">
        <f>IF(ISNUMBER(C2),IF(R2="Countercurrent",C2-D2,D2-C2),"")</f>
      </c>
      <c r="AA2" s="6">
        <f>IF(ISNUMBER(E2),F2-E2,"")</f>
      </c>
      <c r="AB2" s="7">
        <f>IF(ISNUMBER(N2),N2*W2/(1000*60),"")</f>
      </c>
      <c r="AC2" s="7">
        <f>IF(ISNUMBER(P2),P2*Y2/(1000*60),"")</f>
      </c>
      <c r="AD2" s="6">
        <f>IF(SUM($A$1:$A$1000)=0,IF(ROW($A2)=6,"Hidden",""),IF(ISNUMBER(AB2),AB2*T2*ABS(Z2)*1000,""))</f>
      </c>
      <c r="AE2" s="6">
        <f>IF(SUM($A$1:$A$1000)=0,IF(ROW($A2)=6,"Hidden",""),IF(ISNUMBER(AC2),AC2*U2*AA2*1000,""))</f>
      </c>
      <c r="AF2" s="6">
        <f>IF(SUM($A$1:$A$1000)=0,IF(ROW($A2)=6,"Hidden",""),IF(ISNUMBER(AD2),AD2-AE2,""))</f>
      </c>
      <c r="AG2" s="6">
        <f>IF(SUM($A$1:$A$1000)=0,IF(ROW($A2)=6,"Hidden",""),IF(ISNUMBER(AD2),IF(AD2=0,0,AE2*100/AD2),""))</f>
      </c>
      <c r="AH2" s="6">
        <f>IF(SUM($A$1:$A$1000)=0,IF(ROW($A2)=6,"Hidden",""),IF(ISNUMBER(C2),IF(R2="cocurrent",IF((D2=E2),0,(D2-C2)*100/(D2-E2)),IF((C2=E2),0,(C2-D2)*100/(C2-E2))),""))</f>
      </c>
      <c r="AI2" s="6">
        <f>IF(SUM($A$1:$A$1000)=0,IF(ROW($A2)=6,"Hidden",""),IF(ISNUMBER(C2),IF(R2="cocurrent",IF(C2=E2,0,(F2-E2)*100/(D2-E2)),IF(C2=E2,0,(F2-E2)*100/(C2-E2))),""))</f>
      </c>
      <c r="AJ2" s="6">
        <f>IF(SUM($A$1:$A$1000)=0,IF(ROW($A2)=6,"Hidden",""),IF(ISNUMBER(AH2),(AH2+AI2)/2,""))</f>
      </c>
      <c r="AK2" s="8">
        <f>IF(C2=F2,0,(D2-E2)/(C2-F2))</f>
      </c>
      <c r="AL2" s="8">
        <f>IF(ISNUMBER(F2),IF(OR(AK2&lt;=0,AK2=1),0,((D2-E2)-(C2-F2))/LN(AK2)),"")</f>
      </c>
      <c r="AM2" s="8">
        <f>IF(ISNUMBER(AL2),IF(AL2=0,0,(AB2*T2*Z2*1000)/(PI()*0.006*1.008*AL2)),"")</f>
      </c>
      <c r="AN2" s="12">
        <f>IF(ISNUMBER(A2),IF(ROW(A2)=2,1-(A2/13),""),"")</f>
      </c>
    </row>
    <row x14ac:dyDescent="0.25" r="3" customHeight="1" ht="12.75">
      <c r="A3" s="11">
        <v>1</v>
      </c>
      <c r="B3" s="5">
        <v>2</v>
      </c>
      <c r="C3" s="6">
        <v>59.323974609375</v>
      </c>
      <c r="D3" s="6">
        <v>65.39599609375</v>
      </c>
      <c r="E3" s="6">
        <v>21.30078125</v>
      </c>
      <c r="F3" s="6">
        <v>29.61328125</v>
      </c>
      <c r="G3" s="6">
        <v>132.967529296875</v>
      </c>
      <c r="H3" s="6">
        <v>132.967529296875</v>
      </c>
      <c r="I3" s="6">
        <v>132.967529296875</v>
      </c>
      <c r="J3" s="6">
        <v>132.967529296875</v>
      </c>
      <c r="K3" s="6">
        <v>132.967529296875</v>
      </c>
      <c r="L3" s="6">
        <v>132.967529296875</v>
      </c>
      <c r="M3" s="7">
        <v>30</v>
      </c>
      <c r="N3" s="6">
        <v>2.03857421875</v>
      </c>
      <c r="O3" s="5">
        <v>10</v>
      </c>
      <c r="P3" s="8">
        <v>1.611328125</v>
      </c>
      <c r="Q3" s="6">
        <v>0</v>
      </c>
      <c r="R3" s="10">
        <f>IF(ISNUMBER(Q3),IF(Q3=1,"Countercurrent","Cocurrent"),"")</f>
      </c>
      <c r="S3" s="21"/>
      <c r="T3" s="7">
        <f>IF(ISNUMBER(C3),1.15290498E-12*(V3^6)-3.5879038802E-10*(V3^5)+4.710833256816E-08*(V3^4)-3.38194190874219E-06*(V3^3)+0.000148978977392744*(V3^2)-0.00373903643230733*(V3)+4.21734712411944,"")</f>
      </c>
      <c r="U3" s="7">
        <f>IF(ISNUMBER(D3),1.15290498E-12*(X3^6)-3.5879038802E-10*(X3^5)+4.710833256816E-08*(X3^4)-3.38194190874219E-06*(X3^3)+0.000148978977392744*(X3^2)-0.00373903643230733*(X3)+4.21734712411944,"")</f>
      </c>
      <c r="V3" s="8">
        <f>IF(ISNUMBER(C3),AVERAGE(C3,D3),"")</f>
      </c>
      <c r="W3" s="6">
        <f>IF(ISNUMBER(F3),-0.0000002301*(V3^4)+0.0000569866*(V3^3)-0.0082923226*(V3^2)+0.0654036947*V3+999.8017570756,"")</f>
      </c>
      <c r="X3" s="8">
        <f>IF(ISNUMBER(E3),AVERAGE(E3,F3),"")</f>
      </c>
      <c r="Y3" s="6">
        <f>IF(ISNUMBER(F3),-0.0000002301*(X3^4)+0.0000569866*(X3^3)-0.0082923226*(X3^2)+0.0654036947*X3+999.8017570756,"")</f>
      </c>
      <c r="Z3" s="6">
        <f>IF(ISNUMBER(C3),IF(R3="Countercurrent",C3-D3,D3-C3),"")</f>
      </c>
      <c r="AA3" s="6">
        <f>IF(ISNUMBER(E3),F3-E3,"")</f>
      </c>
      <c r="AB3" s="7">
        <f>IF(ISNUMBER(N3),N3*W3/(1000*60),"")</f>
      </c>
      <c r="AC3" s="7">
        <f>IF(ISNUMBER(P3),P3*Y3/(1000*60),"")</f>
      </c>
      <c r="AD3" s="6">
        <f>IF(SUM($A$1:$A$1000)=0,IF(ROW($A3)=6,"Hidden",""),IF(ISNUMBER(AB3),AB3*T3*ABS(Z3)*1000,""))</f>
      </c>
      <c r="AE3" s="6">
        <f>IF(SUM($A$1:$A$1000)=0,IF(ROW($A3)=6,"Hidden",""),IF(ISNUMBER(AC3),AC3*U3*AA3*1000,""))</f>
      </c>
      <c r="AF3" s="6">
        <f>IF(SUM($A$1:$A$1000)=0,IF(ROW($A3)=6,"Hidden",""),IF(ISNUMBER(AD3),AD3-AE3,""))</f>
      </c>
      <c r="AG3" s="6">
        <f>IF(SUM($A$1:$A$1000)=0,IF(ROW($A3)=6,"Hidden",""),IF(ISNUMBER(AD3),IF(AD3=0,0,AE3*100/AD3),""))</f>
      </c>
      <c r="AH3" s="6">
        <f>IF(SUM($A$1:$A$1000)=0,IF(ROW($A3)=6,"Hidden",""),IF(ISNUMBER(C3),IF(R3="cocurrent",IF((D3=E3),0,(D3-C3)*100/(D3-E3)),IF((C3=E3),0,(C3-D3)*100/(C3-E3))),""))</f>
      </c>
      <c r="AI3" s="6">
        <f>IF(SUM($A$1:$A$1000)=0,IF(ROW($A3)=6,"Hidden",""),IF(ISNUMBER(C3),IF(R3="cocurrent",IF(C3=E3,0,(F3-E3)*100/(D3-E3)),IF(C3=E3,0,(F3-E3)*100/(C3-E3))),""))</f>
      </c>
      <c r="AJ3" s="6">
        <f>IF(SUM($A$1:$A$1000)=0,IF(ROW($A3)=6,"Hidden",""),IF(ISNUMBER(AH3),(AH3+AI3)/2,""))</f>
      </c>
      <c r="AK3" s="8">
        <f>IF(C3=F3,0,(D3-E3)/(C3-F3))</f>
      </c>
      <c r="AL3" s="8">
        <f>IF(ISNUMBER(F3),IF(OR(AK3&lt;=0,AK3=1),0,((D3-E3)-(C3-F3))/LN(AK3)),"")</f>
      </c>
      <c r="AM3" s="8">
        <f>IF(ISNUMBER(AL3),IF(AL3=0,0,(AB3*T3*Z3*1000)/(PI()*0.006*1.008*AL3)),"")</f>
      </c>
      <c r="AN3" s="12">
        <f>IF(ISNUMBER(A3),IF(ROW(A3)=2,1-(A3/13),""),"")</f>
      </c>
    </row>
    <row x14ac:dyDescent="0.25" r="4" customHeight="1" ht="12.75">
      <c r="A4" s="11">
        <v>1</v>
      </c>
      <c r="B4" s="5">
        <v>3</v>
      </c>
      <c r="C4" s="6">
        <v>59.064208984375</v>
      </c>
      <c r="D4" s="6">
        <v>65.168701171875</v>
      </c>
      <c r="E4" s="6">
        <v>21.30078125</v>
      </c>
      <c r="F4" s="6">
        <v>29.54833984375</v>
      </c>
      <c r="G4" s="6">
        <v>132.967529296875</v>
      </c>
      <c r="H4" s="6">
        <v>132.967529296875</v>
      </c>
      <c r="I4" s="6">
        <v>132.967529296875</v>
      </c>
      <c r="J4" s="6">
        <v>132.967529296875</v>
      </c>
      <c r="K4" s="6">
        <v>132.967529296875</v>
      </c>
      <c r="L4" s="6">
        <v>132.967529296875</v>
      </c>
      <c r="M4" s="7">
        <v>31</v>
      </c>
      <c r="N4" s="6">
        <v>1.86767578125</v>
      </c>
      <c r="O4" s="5">
        <v>10</v>
      </c>
      <c r="P4" s="8">
        <v>1.55029296875</v>
      </c>
      <c r="Q4" s="6">
        <v>0</v>
      </c>
      <c r="R4" s="10">
        <f>IF(ISNUMBER(Q4),IF(Q4=1,"Countercurrent","Cocurrent"),"")</f>
      </c>
      <c r="S4" s="21"/>
      <c r="T4" s="7">
        <f>IF(ISNUMBER(C4),1.15290498E-12*(V4^6)-3.5879038802E-10*(V4^5)+4.710833256816E-08*(V4^4)-3.38194190874219E-06*(V4^3)+0.000148978977392744*(V4^2)-0.00373903643230733*(V4)+4.21734712411944,"")</f>
      </c>
      <c r="U4" s="7">
        <f>IF(ISNUMBER(D4),1.15290498E-12*(X4^6)-3.5879038802E-10*(X4^5)+4.710833256816E-08*(X4^4)-3.38194190874219E-06*(X4^3)+0.000148978977392744*(X4^2)-0.00373903643230733*(X4)+4.21734712411944,"")</f>
      </c>
      <c r="V4" s="8">
        <f>IF(ISNUMBER(C4),AVERAGE(C4,D4),"")</f>
      </c>
      <c r="W4" s="6">
        <f>IF(ISNUMBER(F4),-0.0000002301*(V4^4)+0.0000569866*(V4^3)-0.0082923226*(V4^2)+0.0654036947*V4+999.8017570756,"")</f>
      </c>
      <c r="X4" s="8">
        <f>IF(ISNUMBER(E4),AVERAGE(E4,F4),"")</f>
      </c>
      <c r="Y4" s="6">
        <f>IF(ISNUMBER(F4),-0.0000002301*(X4^4)+0.0000569866*(X4^3)-0.0082923226*(X4^2)+0.0654036947*X4+999.8017570756,"")</f>
      </c>
      <c r="Z4" s="6">
        <f>IF(ISNUMBER(C4),IF(R4="Countercurrent",C4-D4,D4-C4),"")</f>
      </c>
      <c r="AA4" s="6">
        <f>IF(ISNUMBER(E4),F4-E4,"")</f>
      </c>
      <c r="AB4" s="7">
        <f>IF(ISNUMBER(N4),N4*W4/(1000*60),"")</f>
      </c>
      <c r="AC4" s="7">
        <f>IF(ISNUMBER(P4),P4*Y4/(1000*60),"")</f>
      </c>
      <c r="AD4" s="6">
        <f>IF(SUM($A$1:$A$1000)=0,IF(ROW($A4)=6,"Hidden",""),IF(ISNUMBER(AB4),AB4*T4*ABS(Z4)*1000,""))</f>
      </c>
      <c r="AE4" s="6">
        <f>IF(SUM($A$1:$A$1000)=0,IF(ROW($A4)=6,"Hidden",""),IF(ISNUMBER(AC4),AC4*U4*AA4*1000,""))</f>
      </c>
      <c r="AF4" s="6">
        <f>IF(SUM($A$1:$A$1000)=0,IF(ROW($A4)=6,"Hidden",""),IF(ISNUMBER(AD4),AD4-AE4,""))</f>
      </c>
      <c r="AG4" s="6">
        <f>IF(SUM($A$1:$A$1000)=0,IF(ROW($A4)=6,"Hidden",""),IF(ISNUMBER(AD4),IF(AD4=0,0,AE4*100/AD4),""))</f>
      </c>
      <c r="AH4" s="6">
        <f>IF(SUM($A$1:$A$1000)=0,IF(ROW($A4)=6,"Hidden",""),IF(ISNUMBER(C4),IF(R4="cocurrent",IF((D4=E4),0,(D4-C4)*100/(D4-E4)),IF((C4=E4),0,(C4-D4)*100/(C4-E4))),""))</f>
      </c>
      <c r="AI4" s="6">
        <f>IF(SUM($A$1:$A$1000)=0,IF(ROW($A4)=6,"Hidden",""),IF(ISNUMBER(C4),IF(R4="cocurrent",IF(C4=E4,0,(F4-E4)*100/(D4-E4)),IF(C4=E4,0,(F4-E4)*100/(C4-E4))),""))</f>
      </c>
      <c r="AJ4" s="6">
        <f>IF(SUM($A$1:$A$1000)=0,IF(ROW($A4)=6,"Hidden",""),IF(ISNUMBER(AH4),(AH4+AI4)/2,""))</f>
      </c>
      <c r="AK4" s="8">
        <f>IF(C4=F4,0,(D4-E4)/(C4-F4))</f>
      </c>
      <c r="AL4" s="8">
        <f>IF(ISNUMBER(F4),IF(OR(AK4&lt;=0,AK4=1),0,((D4-E4)-(C4-F4))/LN(AK4)),"")</f>
      </c>
      <c r="AM4" s="8">
        <f>IF(ISNUMBER(AL4),IF(AL4=0,0,(AB4*T4*Z4*1000)/(PI()*0.006*1.008*AL4)),"")</f>
      </c>
      <c r="AN4" s="12">
        <f>IF(ISNUMBER(A4),IF(ROW(A4)=2,1-(A4/13),""),"")</f>
      </c>
    </row>
    <row x14ac:dyDescent="0.25" r="5" customHeight="1" ht="12.75">
      <c r="A5" s="11">
        <v>1</v>
      </c>
      <c r="B5" s="5">
        <v>4</v>
      </c>
      <c r="C5" s="6">
        <v>59.388916015625</v>
      </c>
      <c r="D5" s="6">
        <v>65.558349609375</v>
      </c>
      <c r="E5" s="6">
        <v>21.30078125</v>
      </c>
      <c r="F5" s="6">
        <v>29.645751953125</v>
      </c>
      <c r="G5" s="6">
        <v>132.967529296875</v>
      </c>
      <c r="H5" s="6">
        <v>132.967529296875</v>
      </c>
      <c r="I5" s="6">
        <v>132.967529296875</v>
      </c>
      <c r="J5" s="6">
        <v>132.967529296875</v>
      </c>
      <c r="K5" s="6">
        <v>132.967529296875</v>
      </c>
      <c r="L5" s="6">
        <v>132.967529296875</v>
      </c>
      <c r="M5" s="7">
        <v>30</v>
      </c>
      <c r="N5" s="6">
        <v>1.9775390625</v>
      </c>
      <c r="O5" s="5">
        <v>10</v>
      </c>
      <c r="P5" s="8">
        <v>1.5380859375</v>
      </c>
      <c r="Q5" s="6">
        <v>0</v>
      </c>
      <c r="R5" s="10">
        <f>IF(ISNUMBER(Q5),IF(Q5=1,"Countercurrent","Cocurrent"),"")</f>
      </c>
      <c r="S5" s="21"/>
      <c r="T5" s="7">
        <f>IF(ISNUMBER(C5),1.15290498E-12*(V5^6)-3.5879038802E-10*(V5^5)+4.710833256816E-08*(V5^4)-3.38194190874219E-06*(V5^3)+0.000148978977392744*(V5^2)-0.00373903643230733*(V5)+4.21734712411944,"")</f>
      </c>
      <c r="U5" s="7">
        <f>IF(ISNUMBER(D5),1.15290498E-12*(X5^6)-3.5879038802E-10*(X5^5)+4.710833256816E-08*(X5^4)-3.38194190874219E-06*(X5^3)+0.000148978977392744*(X5^2)-0.00373903643230733*(X5)+4.21734712411944,"")</f>
      </c>
      <c r="V5" s="8">
        <f>IF(ISNUMBER(C5),AVERAGE(C5,D5),"")</f>
      </c>
      <c r="W5" s="6">
        <f>IF(ISNUMBER(F5),-0.0000002301*(V5^4)+0.0000569866*(V5^3)-0.0082923226*(V5^2)+0.0654036947*V5+999.8017570756,"")</f>
      </c>
      <c r="X5" s="8">
        <f>IF(ISNUMBER(E5),AVERAGE(E5,F5),"")</f>
      </c>
      <c r="Y5" s="6">
        <f>IF(ISNUMBER(F5),-0.0000002301*(X5^4)+0.0000569866*(X5^3)-0.0082923226*(X5^2)+0.0654036947*X5+999.8017570756,"")</f>
      </c>
      <c r="Z5" s="6">
        <f>IF(ISNUMBER(C5),IF(R5="Countercurrent",C5-D5,D5-C5),"")</f>
      </c>
      <c r="AA5" s="6">
        <f>IF(ISNUMBER(E5),F5-E5,"")</f>
      </c>
      <c r="AB5" s="7">
        <f>IF(ISNUMBER(N5),N5*W5/(1000*60),"")</f>
      </c>
      <c r="AC5" s="7">
        <f>IF(ISNUMBER(P5),P5*Y5/(1000*60),"")</f>
      </c>
      <c r="AD5" s="6">
        <f>IF(SUM($A$1:$A$1000)=0,IF(ROW($A5)=6,"Hidden",""),IF(ISNUMBER(AB5),AB5*T5*ABS(Z5)*1000,""))</f>
      </c>
      <c r="AE5" s="6">
        <f>IF(SUM($A$1:$A$1000)=0,IF(ROW($A5)=6,"Hidden",""),IF(ISNUMBER(AC5),AC5*U5*AA5*1000,""))</f>
      </c>
      <c r="AF5" s="6">
        <f>IF(SUM($A$1:$A$1000)=0,IF(ROW($A5)=6,"Hidden",""),IF(ISNUMBER(AD5),AD5-AE5,""))</f>
      </c>
      <c r="AG5" s="6">
        <f>IF(SUM($A$1:$A$1000)=0,IF(ROW($A5)=6,"Hidden",""),IF(ISNUMBER(AD5),IF(AD5=0,0,AE5*100/AD5),""))</f>
      </c>
      <c r="AH5" s="6">
        <f>IF(SUM($A$1:$A$1000)=0,IF(ROW($A5)=6,"Hidden",""),IF(ISNUMBER(C5),IF(R5="cocurrent",IF((D5=E5),0,(D5-C5)*100/(D5-E5)),IF((C5=E5),0,(C5-D5)*100/(C5-E5))),""))</f>
      </c>
      <c r="AI5" s="6">
        <f>IF(SUM($A$1:$A$1000)=0,IF(ROW($A5)=6,"Hidden",""),IF(ISNUMBER(C5),IF(R5="cocurrent",IF(C5=E5,0,(F5-E5)*100/(D5-E5)),IF(C5=E5,0,(F5-E5)*100/(C5-E5))),""))</f>
      </c>
      <c r="AJ5" s="6">
        <f>IF(SUM($A$1:$A$1000)=0,IF(ROW($A5)=6,"Hidden",""),IF(ISNUMBER(AH5),(AH5+AI5)/2,""))</f>
      </c>
      <c r="AK5" s="8">
        <f>IF(C5=F5,0,(D5-E5)/(C5-F5))</f>
      </c>
      <c r="AL5" s="8">
        <f>IF(ISNUMBER(F5),IF(OR(AK5&lt;=0,AK5=1),0,((D5-E5)-(C5-F5))/LN(AK5)),"")</f>
      </c>
      <c r="AM5" s="8">
        <f>IF(ISNUMBER(AL5),IF(AL5=0,0,(AB5*T5*Z5*1000)/(PI()*0.006*1.008*AL5)),"")</f>
      </c>
      <c r="AN5" s="12">
        <f>IF(ISNUMBER(A5),IF(ROW(A5)=2,1-(A5/13),""),"")</f>
      </c>
    </row>
    <row x14ac:dyDescent="0.25" r="6" customHeight="1" ht="12.75">
      <c r="A6" s="11">
        <v>1</v>
      </c>
      <c r="B6" s="5">
        <v>5</v>
      </c>
      <c r="C6" s="6">
        <v>59.3564453125</v>
      </c>
      <c r="D6" s="6">
        <v>65.4609375</v>
      </c>
      <c r="E6" s="6">
        <v>21.30078125</v>
      </c>
      <c r="F6" s="6">
        <v>29.7431640625</v>
      </c>
      <c r="G6" s="6">
        <v>132.967529296875</v>
      </c>
      <c r="H6" s="6">
        <v>132.967529296875</v>
      </c>
      <c r="I6" s="6">
        <v>132.967529296875</v>
      </c>
      <c r="J6" s="6">
        <v>132.967529296875</v>
      </c>
      <c r="K6" s="6">
        <v>132.967529296875</v>
      </c>
      <c r="L6" s="6">
        <v>132.967529296875</v>
      </c>
      <c r="M6" s="7">
        <v>30</v>
      </c>
      <c r="N6" s="6">
        <v>2.08740234375</v>
      </c>
      <c r="O6" s="5">
        <v>10</v>
      </c>
      <c r="P6" s="8">
        <v>1.6357421875</v>
      </c>
      <c r="Q6" s="6">
        <v>0</v>
      </c>
      <c r="R6" s="10">
        <f>IF(ISNUMBER(Q6),IF(Q6=1,"Countercurrent","Cocurrent"),"")</f>
      </c>
      <c r="S6" s="21"/>
      <c r="T6" s="7">
        <f>IF(ISNUMBER(C6),1.15290498E-12*(V6^6)-3.5879038802E-10*(V6^5)+4.710833256816E-08*(V6^4)-3.38194190874219E-06*(V6^3)+0.000148978977392744*(V6^2)-0.00373903643230733*(V6)+4.21734712411944,"")</f>
      </c>
      <c r="U6" s="7">
        <f>IF(ISNUMBER(D6),1.15290498E-12*(X6^6)-3.5879038802E-10*(X6^5)+4.710833256816E-08*(X6^4)-3.38194190874219E-06*(X6^3)+0.000148978977392744*(X6^2)-0.00373903643230733*(X6)+4.21734712411944,"")</f>
      </c>
      <c r="V6" s="8">
        <f>IF(ISNUMBER(C6),AVERAGE(C6,D6),"")</f>
      </c>
      <c r="W6" s="6">
        <f>IF(ISNUMBER(F6),-0.0000002301*(V6^4)+0.0000569866*(V6^3)-0.0082923226*(V6^2)+0.0654036947*V6+999.8017570756,"")</f>
      </c>
      <c r="X6" s="8">
        <f>IF(ISNUMBER(E6),AVERAGE(E6,F6),"")</f>
      </c>
      <c r="Y6" s="6">
        <f>IF(ISNUMBER(F6),-0.0000002301*(X6^4)+0.0000569866*(X6^3)-0.0082923226*(X6^2)+0.0654036947*X6+999.8017570756,"")</f>
      </c>
      <c r="Z6" s="6">
        <f>IF(ISNUMBER(C6),IF(R6="Countercurrent",C6-D6,D6-C6),"")</f>
      </c>
      <c r="AA6" s="6">
        <f>IF(ISNUMBER(E6),F6-E6,"")</f>
      </c>
      <c r="AB6" s="7">
        <f>IF(ISNUMBER(N6),N6*W6/(1000*60),"")</f>
      </c>
      <c r="AC6" s="7">
        <f>IF(ISNUMBER(P6),P6*Y6/(1000*60),"")</f>
      </c>
      <c r="AD6" s="6">
        <f>IF(SUM($A$1:$A$1000)=0,IF(ROW($A6)=6,"Hidden",""),IF(ISNUMBER(AB6),AB6*T6*ABS(Z6)*1000,""))</f>
      </c>
      <c r="AE6" s="6">
        <f>IF(SUM($A$1:$A$1000)=0,IF(ROW($A6)=6,"Hidden",""),IF(ISNUMBER(AC6),AC6*U6*AA6*1000,""))</f>
      </c>
      <c r="AF6" s="6">
        <f>IF(SUM($A$1:$A$1000)=0,IF(ROW($A6)=6,"Hidden",""),IF(ISNUMBER(AD6),AD6-AE6,""))</f>
      </c>
      <c r="AG6" s="6">
        <f>IF(SUM($A$1:$A$1000)=0,IF(ROW($A6)=6,"Hidden",""),IF(ISNUMBER(AD6),IF(AD6=0,0,AE6*100/AD6),""))</f>
      </c>
      <c r="AH6" s="6">
        <f>IF(SUM($A$1:$A$1000)=0,IF(ROW($A6)=6,"Hidden",""),IF(ISNUMBER(C6),IF(R6="cocurrent",IF((D6=E6),0,(D6-C6)*100/(D6-E6)),IF((C6=E6),0,(C6-D6)*100/(C6-E6))),""))</f>
      </c>
      <c r="AI6" s="6">
        <f>IF(SUM($A$1:$A$1000)=0,IF(ROW($A6)=6,"Hidden",""),IF(ISNUMBER(C6),IF(R6="cocurrent",IF(C6=E6,0,(F6-E6)*100/(D6-E6)),IF(C6=E6,0,(F6-E6)*100/(C6-E6))),""))</f>
      </c>
      <c r="AJ6" s="6">
        <f>IF(SUM($A$1:$A$1000)=0,IF(ROW($A6)=6,"Hidden",""),IF(ISNUMBER(AH6),(AH6+AI6)/2,""))</f>
      </c>
      <c r="AK6" s="8">
        <f>IF(C6=F6,0,(D6-E6)/(C6-F6))</f>
      </c>
      <c r="AL6" s="8">
        <f>IF(ISNUMBER(F6),IF(OR(AK6&lt;=0,AK6=1),0,((D6-E6)-(C6-F6))/LN(AK6)),"")</f>
      </c>
      <c r="AM6" s="8">
        <f>IF(ISNUMBER(AL6),IF(AL6=0,0,(AB6*T6*Z6*1000)/(PI()*0.006*1.008*AL6)),"")</f>
      </c>
      <c r="AN6" s="12">
        <f>IF(ISNUMBER(A6),IF(ROW(A6)=2,1-(A6/13),""),"")</f>
      </c>
    </row>
    <row x14ac:dyDescent="0.25" r="7" customHeight="1" ht="12.75">
      <c r="A7" s="11">
        <v>1</v>
      </c>
      <c r="B7" s="5">
        <v>6</v>
      </c>
      <c r="C7" s="6">
        <v>59.194091796875</v>
      </c>
      <c r="D7" s="6">
        <v>65.201171875</v>
      </c>
      <c r="E7" s="6">
        <v>21.30078125</v>
      </c>
      <c r="F7" s="6">
        <v>29.67822265625</v>
      </c>
      <c r="G7" s="6">
        <v>132.967529296875</v>
      </c>
      <c r="H7" s="6">
        <v>132.967529296875</v>
      </c>
      <c r="I7" s="6">
        <v>132.967529296875</v>
      </c>
      <c r="J7" s="6">
        <v>132.967529296875</v>
      </c>
      <c r="K7" s="6">
        <v>132.967529296875</v>
      </c>
      <c r="L7" s="6">
        <v>132.967529296875</v>
      </c>
      <c r="M7" s="7">
        <v>30</v>
      </c>
      <c r="N7" s="6">
        <v>1.98974609375</v>
      </c>
      <c r="O7" s="5">
        <v>10</v>
      </c>
      <c r="P7" s="8">
        <v>1.62353515625</v>
      </c>
      <c r="Q7" s="6">
        <v>0</v>
      </c>
      <c r="R7" s="10">
        <f>IF(ISNUMBER(Q7),IF(Q7=1,"Countercurrent","Cocurrent"),"")</f>
      </c>
      <c r="S7" s="21"/>
      <c r="T7" s="7">
        <f>IF(ISNUMBER(C7),1.15290498E-12*(V7^6)-3.5879038802E-10*(V7^5)+4.710833256816E-08*(V7^4)-3.38194190874219E-06*(V7^3)+0.000148978977392744*(V7^2)-0.00373903643230733*(V7)+4.21734712411944,"")</f>
      </c>
      <c r="U7" s="7">
        <f>IF(ISNUMBER(D7),1.15290498E-12*(X7^6)-3.5879038802E-10*(X7^5)+4.710833256816E-08*(X7^4)-3.38194190874219E-06*(X7^3)+0.000148978977392744*(X7^2)-0.00373903643230733*(X7)+4.21734712411944,"")</f>
      </c>
      <c r="V7" s="8">
        <f>IF(ISNUMBER(C7),AVERAGE(C7,D7),"")</f>
      </c>
      <c r="W7" s="6">
        <f>IF(ISNUMBER(F7),-0.0000002301*(V7^4)+0.0000569866*(V7^3)-0.0082923226*(V7^2)+0.0654036947*V7+999.8017570756,"")</f>
      </c>
      <c r="X7" s="8">
        <f>IF(ISNUMBER(E7),AVERAGE(E7,F7),"")</f>
      </c>
      <c r="Y7" s="6">
        <f>IF(ISNUMBER(F7),-0.0000002301*(X7^4)+0.0000569866*(X7^3)-0.0082923226*(X7^2)+0.0654036947*X7+999.8017570756,"")</f>
      </c>
      <c r="Z7" s="6">
        <f>IF(ISNUMBER(C7),IF(R7="Countercurrent",C7-D7,D7-C7),"")</f>
      </c>
      <c r="AA7" s="6">
        <f>IF(ISNUMBER(E7),F7-E7,"")</f>
      </c>
      <c r="AB7" s="7">
        <f>IF(ISNUMBER(N7),N7*W7/(1000*60),"")</f>
      </c>
      <c r="AC7" s="7">
        <f>IF(ISNUMBER(P7),P7*Y7/(1000*60),"")</f>
      </c>
      <c r="AD7" s="6">
        <f>IF(SUM($A$1:$A$1000)=0,IF(ROW($A7)=6,"Hidden",""),IF(ISNUMBER(AB7),AB7*T7*ABS(Z7)*1000,""))</f>
      </c>
      <c r="AE7" s="6">
        <f>IF(SUM($A$1:$A$1000)=0,IF(ROW($A7)=6,"Hidden",""),IF(ISNUMBER(AC7),AC7*U7*AA7*1000,""))</f>
      </c>
      <c r="AF7" s="6">
        <f>IF(SUM($A$1:$A$1000)=0,IF(ROW($A7)=6,"Hidden",""),IF(ISNUMBER(AD7),AD7-AE7,""))</f>
      </c>
      <c r="AG7" s="6">
        <f>IF(SUM($A$1:$A$1000)=0,IF(ROW($A7)=6,"Hidden",""),IF(ISNUMBER(AD7),IF(AD7=0,0,AE7*100/AD7),""))</f>
      </c>
      <c r="AH7" s="6">
        <f>IF(SUM($A$1:$A$1000)=0,IF(ROW($A7)=6,"Hidden",""),IF(ISNUMBER(C7),IF(R7="cocurrent",IF((D7=E7),0,(D7-C7)*100/(D7-E7)),IF((C7=E7),0,(C7-D7)*100/(C7-E7))),""))</f>
      </c>
      <c r="AI7" s="6">
        <f>IF(SUM($A$1:$A$1000)=0,IF(ROW($A7)=6,"Hidden",""),IF(ISNUMBER(C7),IF(R7="cocurrent",IF(C7=E7,0,(F7-E7)*100/(D7-E7)),IF(C7=E7,0,(F7-E7)*100/(C7-E7))),""))</f>
      </c>
      <c r="AJ7" s="6">
        <f>IF(SUM($A$1:$A$1000)=0,IF(ROW($A7)=6,"Hidden",""),IF(ISNUMBER(AH7),(AH7+AI7)/2,""))</f>
      </c>
      <c r="AK7" s="8">
        <f>IF(C7=F7,0,(D7-E7)/(C7-F7))</f>
      </c>
      <c r="AL7" s="8">
        <f>IF(ISNUMBER(F7),IF(OR(AK7&lt;=0,AK7=1),0,((D7-E7)-(C7-F7))/LN(AK7)),"")</f>
      </c>
      <c r="AM7" s="8">
        <f>IF(ISNUMBER(AL7),IF(AL7=0,0,(AB7*T7*Z7*1000)/(PI()*0.006*1.008*AL7)),"")</f>
      </c>
      <c r="AN7" s="12">
        <f>IF(ISNUMBER(A7),IF(ROW(A7)=2,1-(A7/13),""),"")</f>
      </c>
    </row>
    <row x14ac:dyDescent="0.25" r="8" customHeight="1" ht="12.75">
      <c r="A8" s="11">
        <v>1</v>
      </c>
      <c r="B8" s="5">
        <v>7</v>
      </c>
      <c r="C8" s="6">
        <v>59.194091796875</v>
      </c>
      <c r="D8" s="6">
        <v>65.298583984375</v>
      </c>
      <c r="E8" s="6">
        <v>21.30078125</v>
      </c>
      <c r="F8" s="6">
        <v>29.580810546875</v>
      </c>
      <c r="G8" s="6">
        <v>132.967529296875</v>
      </c>
      <c r="H8" s="6">
        <v>132.967529296875</v>
      </c>
      <c r="I8" s="6">
        <v>132.967529296875</v>
      </c>
      <c r="J8" s="6">
        <v>132.967529296875</v>
      </c>
      <c r="K8" s="6">
        <v>132.967529296875</v>
      </c>
      <c r="L8" s="6">
        <v>132.967529296875</v>
      </c>
      <c r="M8" s="7">
        <v>29</v>
      </c>
      <c r="N8" s="6">
        <v>2.18505859375</v>
      </c>
      <c r="O8" s="5">
        <v>10</v>
      </c>
      <c r="P8" s="8">
        <v>1.57470703125</v>
      </c>
      <c r="Q8" s="6">
        <v>0</v>
      </c>
      <c r="R8" s="10">
        <f>IF(ISNUMBER(Q8),IF(Q8=1,"Countercurrent","Cocurrent"),"")</f>
      </c>
      <c r="S8" s="21"/>
      <c r="T8" s="7">
        <f>IF(ISNUMBER(C8),1.15290498E-12*(V8^6)-3.5879038802E-10*(V8^5)+4.710833256816E-08*(V8^4)-3.38194190874219E-06*(V8^3)+0.000148978977392744*(V8^2)-0.00373903643230733*(V8)+4.21734712411944,"")</f>
      </c>
      <c r="U8" s="7">
        <f>IF(ISNUMBER(D8),1.15290498E-12*(X8^6)-3.5879038802E-10*(X8^5)+4.710833256816E-08*(X8^4)-3.38194190874219E-06*(X8^3)+0.000148978977392744*(X8^2)-0.00373903643230733*(X8)+4.21734712411944,"")</f>
      </c>
      <c r="V8" s="8">
        <f>IF(ISNUMBER(C8),AVERAGE(C8,D8),"")</f>
      </c>
      <c r="W8" s="6">
        <f>IF(ISNUMBER(F8),-0.0000002301*(V8^4)+0.0000569866*(V8^3)-0.0082923226*(V8^2)+0.0654036947*V8+999.8017570756,"")</f>
      </c>
      <c r="X8" s="8">
        <f>IF(ISNUMBER(E8),AVERAGE(E8,F8),"")</f>
      </c>
      <c r="Y8" s="6">
        <f>IF(ISNUMBER(F8),-0.0000002301*(X8^4)+0.0000569866*(X8^3)-0.0082923226*(X8^2)+0.0654036947*X8+999.8017570756,"")</f>
      </c>
      <c r="Z8" s="6">
        <f>IF(ISNUMBER(C8),IF(R8="Countercurrent",C8-D8,D8-C8),"")</f>
      </c>
      <c r="AA8" s="6">
        <f>IF(ISNUMBER(E8),F8-E8,"")</f>
      </c>
      <c r="AB8" s="7">
        <f>IF(ISNUMBER(N8),N8*W8/(1000*60),"")</f>
      </c>
      <c r="AC8" s="7">
        <f>IF(ISNUMBER(P8),P8*Y8/(1000*60),"")</f>
      </c>
      <c r="AD8" s="6">
        <f>IF(SUM($A$1:$A$1000)=0,IF(ROW($A8)=6,"Hidden",""),IF(ISNUMBER(AB8),AB8*T8*ABS(Z8)*1000,""))</f>
      </c>
      <c r="AE8" s="6">
        <f>IF(SUM($A$1:$A$1000)=0,IF(ROW($A8)=6,"Hidden",""),IF(ISNUMBER(AC8),AC8*U8*AA8*1000,""))</f>
      </c>
      <c r="AF8" s="6">
        <f>IF(SUM($A$1:$A$1000)=0,IF(ROW($A8)=6,"Hidden",""),IF(ISNUMBER(AD8),AD8-AE8,""))</f>
      </c>
      <c r="AG8" s="6">
        <f>IF(SUM($A$1:$A$1000)=0,IF(ROW($A8)=6,"Hidden",""),IF(ISNUMBER(AD8),IF(AD8=0,0,AE8*100/AD8),""))</f>
      </c>
      <c r="AH8" s="6">
        <f>IF(SUM($A$1:$A$1000)=0,IF(ROW($A8)=6,"Hidden",""),IF(ISNUMBER(C8),IF(R8="cocurrent",IF((D8=E8),0,(D8-C8)*100/(D8-E8)),IF((C8=E8),0,(C8-D8)*100/(C8-E8))),""))</f>
      </c>
      <c r="AI8" s="6">
        <f>IF(SUM($A$1:$A$1000)=0,IF(ROW($A8)=6,"Hidden",""),IF(ISNUMBER(C8),IF(R8="cocurrent",IF(C8=E8,0,(F8-E8)*100/(D8-E8)),IF(C8=E8,0,(F8-E8)*100/(C8-E8))),""))</f>
      </c>
      <c r="AJ8" s="6">
        <f>IF(SUM($A$1:$A$1000)=0,IF(ROW($A8)=6,"Hidden",""),IF(ISNUMBER(AH8),(AH8+AI8)/2,""))</f>
      </c>
      <c r="AK8" s="8">
        <f>IF(C8=F8,0,(D8-E8)/(C8-F8))</f>
      </c>
      <c r="AL8" s="8">
        <f>IF(ISNUMBER(F8),IF(OR(AK8&lt;=0,AK8=1),0,((D8-E8)-(C8-F8))/LN(AK8)),"")</f>
      </c>
      <c r="AM8" s="8">
        <f>IF(ISNUMBER(AL8),IF(AL8=0,0,(AB8*T8*Z8*1000)/(PI()*0.006*1.008*AL8)),"")</f>
      </c>
      <c r="AN8" s="12">
        <f>IF(ISNUMBER(A8),IF(ROW(A8)=2,1-(A8/13),""),"")</f>
      </c>
    </row>
    <row x14ac:dyDescent="0.25" r="9" customHeight="1" ht="12.75">
      <c r="A9" s="11">
        <v>1</v>
      </c>
      <c r="B9" s="5">
        <v>8</v>
      </c>
      <c r="C9" s="6">
        <v>59.3564453125</v>
      </c>
      <c r="D9" s="6">
        <v>65.623291015625</v>
      </c>
      <c r="E9" s="6">
        <v>21.30078125</v>
      </c>
      <c r="F9" s="6">
        <v>29.645751953125</v>
      </c>
      <c r="G9" s="6">
        <v>132.967529296875</v>
      </c>
      <c r="H9" s="6">
        <v>132.967529296875</v>
      </c>
      <c r="I9" s="6">
        <v>132.967529296875</v>
      </c>
      <c r="J9" s="6">
        <v>132.967529296875</v>
      </c>
      <c r="K9" s="6">
        <v>132.967529296875</v>
      </c>
      <c r="L9" s="6">
        <v>132.967529296875</v>
      </c>
      <c r="M9" s="7">
        <v>30</v>
      </c>
      <c r="N9" s="6">
        <v>2.03857421875</v>
      </c>
      <c r="O9" s="5">
        <v>10</v>
      </c>
      <c r="P9" s="8">
        <v>1.57470703125</v>
      </c>
      <c r="Q9" s="6">
        <v>0</v>
      </c>
      <c r="R9" s="10">
        <f>IF(ISNUMBER(Q9),IF(Q9=1,"Countercurrent","Cocurrent"),"")</f>
      </c>
      <c r="S9" s="21"/>
      <c r="T9" s="7">
        <f>IF(ISNUMBER(C9),1.15290498E-12*(V9^6)-3.5879038802E-10*(V9^5)+4.710833256816E-08*(V9^4)-3.38194190874219E-06*(V9^3)+0.000148978977392744*(V9^2)-0.00373903643230733*(V9)+4.21734712411944,"")</f>
      </c>
      <c r="U9" s="7">
        <f>IF(ISNUMBER(D9),1.15290498E-12*(X9^6)-3.5879038802E-10*(X9^5)+4.710833256816E-08*(X9^4)-3.38194190874219E-06*(X9^3)+0.000148978977392744*(X9^2)-0.00373903643230733*(X9)+4.21734712411944,"")</f>
      </c>
      <c r="V9" s="8">
        <f>IF(ISNUMBER(C9),AVERAGE(C9,D9),"")</f>
      </c>
      <c r="W9" s="6">
        <f>IF(ISNUMBER(F9),-0.0000002301*(V9^4)+0.0000569866*(V9^3)-0.0082923226*(V9^2)+0.0654036947*V9+999.8017570756,"")</f>
      </c>
      <c r="X9" s="8">
        <f>IF(ISNUMBER(E9),AVERAGE(E9,F9),"")</f>
      </c>
      <c r="Y9" s="6">
        <f>IF(ISNUMBER(F9),-0.0000002301*(X9^4)+0.0000569866*(X9^3)-0.0082923226*(X9^2)+0.0654036947*X9+999.8017570756,"")</f>
      </c>
      <c r="Z9" s="6">
        <f>IF(ISNUMBER(C9),IF(R9="Countercurrent",C9-D9,D9-C9),"")</f>
      </c>
      <c r="AA9" s="6">
        <f>IF(ISNUMBER(E9),F9-E9,"")</f>
      </c>
      <c r="AB9" s="7">
        <f>IF(ISNUMBER(N9),N9*W9/(1000*60),"")</f>
      </c>
      <c r="AC9" s="7">
        <f>IF(ISNUMBER(P9),P9*Y9/(1000*60),"")</f>
      </c>
      <c r="AD9" s="6">
        <f>IF(SUM($A$1:$A$1000)=0,IF(ROW($A9)=6,"Hidden",""),IF(ISNUMBER(AB9),AB9*T9*ABS(Z9)*1000,""))</f>
      </c>
      <c r="AE9" s="6">
        <f>IF(SUM($A$1:$A$1000)=0,IF(ROW($A9)=6,"Hidden",""),IF(ISNUMBER(AC9),AC9*U9*AA9*1000,""))</f>
      </c>
      <c r="AF9" s="6">
        <f>IF(SUM($A$1:$A$1000)=0,IF(ROW($A9)=6,"Hidden",""),IF(ISNUMBER(AD9),AD9-AE9,""))</f>
      </c>
      <c r="AG9" s="6">
        <f>IF(SUM($A$1:$A$1000)=0,IF(ROW($A9)=6,"Hidden",""),IF(ISNUMBER(AD9),IF(AD9=0,0,AE9*100/AD9),""))</f>
      </c>
      <c r="AH9" s="6">
        <f>IF(SUM($A$1:$A$1000)=0,IF(ROW($A9)=6,"Hidden",""),IF(ISNUMBER(C9),IF(R9="cocurrent",IF((D9=E9),0,(D9-C9)*100/(D9-E9)),IF((C9=E9),0,(C9-D9)*100/(C9-E9))),""))</f>
      </c>
      <c r="AI9" s="6">
        <f>IF(SUM($A$1:$A$1000)=0,IF(ROW($A9)=6,"Hidden",""),IF(ISNUMBER(C9),IF(R9="cocurrent",IF(C9=E9,0,(F9-E9)*100/(D9-E9)),IF(C9=E9,0,(F9-E9)*100/(C9-E9))),""))</f>
      </c>
      <c r="AJ9" s="6">
        <f>IF(SUM($A$1:$A$1000)=0,IF(ROW($A9)=6,"Hidden",""),IF(ISNUMBER(AH9),(AH9+AI9)/2,""))</f>
      </c>
      <c r="AK9" s="8">
        <f>IF(C9=F9,0,(D9-E9)/(C9-F9))</f>
      </c>
      <c r="AL9" s="8">
        <f>IF(ISNUMBER(F9),IF(OR(AK9&lt;=0,AK9=1),0,((D9-E9)-(C9-F9))/LN(AK9)),"")</f>
      </c>
      <c r="AM9" s="8">
        <f>IF(ISNUMBER(AL9),IF(AL9=0,0,(AB9*T9*Z9*1000)/(PI()*0.006*1.008*AL9)),"")</f>
      </c>
      <c r="AN9" s="12">
        <f>IF(ISNUMBER(A9),IF(ROW(A9)=2,1-(A9/13),""),"")</f>
      </c>
    </row>
    <row x14ac:dyDescent="0.25" r="10" customHeight="1" ht="12.75">
      <c r="A10" s="11">
        <v>1</v>
      </c>
      <c r="B10" s="5">
        <v>9</v>
      </c>
      <c r="C10" s="6">
        <v>59.259033203125</v>
      </c>
      <c r="D10" s="6">
        <v>65.298583984375</v>
      </c>
      <c r="E10" s="6">
        <v>21.30078125</v>
      </c>
      <c r="F10" s="6">
        <v>29.67822265625</v>
      </c>
      <c r="G10" s="6">
        <v>132.967529296875</v>
      </c>
      <c r="H10" s="6">
        <v>132.967529296875</v>
      </c>
      <c r="I10" s="6">
        <v>132.967529296875</v>
      </c>
      <c r="J10" s="6">
        <v>132.967529296875</v>
      </c>
      <c r="K10" s="6">
        <v>132.967529296875</v>
      </c>
      <c r="L10" s="6">
        <v>132.967529296875</v>
      </c>
      <c r="M10" s="7">
        <v>30</v>
      </c>
      <c r="N10" s="6">
        <v>2.06298828125</v>
      </c>
      <c r="O10" s="5">
        <v>10</v>
      </c>
      <c r="P10" s="8">
        <v>1.5869140625</v>
      </c>
      <c r="Q10" s="6">
        <v>0</v>
      </c>
      <c r="R10" s="10">
        <f>IF(ISNUMBER(Q10),IF(Q10=1,"Countercurrent","Cocurrent"),"")</f>
      </c>
      <c r="S10" s="21"/>
      <c r="T10" s="7">
        <f>IF(ISNUMBER(C10),1.15290498E-12*(V10^6)-3.5879038802E-10*(V10^5)+4.710833256816E-08*(V10^4)-3.38194190874219E-06*(V10^3)+0.000148978977392744*(V10^2)-0.00373903643230733*(V10)+4.21734712411944,"")</f>
      </c>
      <c r="U10" s="7">
        <f>IF(ISNUMBER(D10),1.15290498E-12*(X10^6)-3.5879038802E-10*(X10^5)+4.710833256816E-08*(X10^4)-3.38194190874219E-06*(X10^3)+0.000148978977392744*(X10^2)-0.00373903643230733*(X10)+4.21734712411944,"")</f>
      </c>
      <c r="V10" s="8">
        <f>IF(ISNUMBER(C10),AVERAGE(C10,D10),"")</f>
      </c>
      <c r="W10" s="6">
        <f>IF(ISNUMBER(F10),-0.0000002301*(V10^4)+0.0000569866*(V10^3)-0.0082923226*(V10^2)+0.0654036947*V10+999.8017570756,"")</f>
      </c>
      <c r="X10" s="8">
        <f>IF(ISNUMBER(E10),AVERAGE(E10,F10),"")</f>
      </c>
      <c r="Y10" s="6">
        <f>IF(ISNUMBER(F10),-0.0000002301*(X10^4)+0.0000569866*(X10^3)-0.0082923226*(X10^2)+0.0654036947*X10+999.8017570756,"")</f>
      </c>
      <c r="Z10" s="6">
        <f>IF(ISNUMBER(C10),IF(R10="Countercurrent",C10-D10,D10-C10),"")</f>
      </c>
      <c r="AA10" s="6">
        <f>IF(ISNUMBER(E10),F10-E10,"")</f>
      </c>
      <c r="AB10" s="7">
        <f>IF(ISNUMBER(N10),N10*W10/(1000*60),"")</f>
      </c>
      <c r="AC10" s="7">
        <f>IF(ISNUMBER(P10),P10*Y10/(1000*60),"")</f>
      </c>
      <c r="AD10" s="6">
        <f>IF(SUM($A$1:$A$1000)=0,IF(ROW($A10)=6,"Hidden",""),IF(ISNUMBER(AB10),AB10*T10*ABS(Z10)*1000,""))</f>
      </c>
      <c r="AE10" s="6">
        <f>IF(SUM($A$1:$A$1000)=0,IF(ROW($A10)=6,"Hidden",""),IF(ISNUMBER(AC10),AC10*U10*AA10*1000,""))</f>
      </c>
      <c r="AF10" s="6">
        <f>IF(SUM($A$1:$A$1000)=0,IF(ROW($A10)=6,"Hidden",""),IF(ISNUMBER(AD10),AD10-AE10,""))</f>
      </c>
      <c r="AG10" s="6">
        <f>IF(SUM($A$1:$A$1000)=0,IF(ROW($A10)=6,"Hidden",""),IF(ISNUMBER(AD10),IF(AD10=0,0,AE10*100/AD10),""))</f>
      </c>
      <c r="AH10" s="6">
        <f>IF(SUM($A$1:$A$1000)=0,IF(ROW($A10)=6,"Hidden",""),IF(ISNUMBER(C10),IF(R10="cocurrent",IF((D10=E10),0,(D10-C10)*100/(D10-E10)),IF((C10=E10),0,(C10-D10)*100/(C10-E10))),""))</f>
      </c>
      <c r="AI10" s="6">
        <f>IF(SUM($A$1:$A$1000)=0,IF(ROW($A10)=6,"Hidden",""),IF(ISNUMBER(C10),IF(R10="cocurrent",IF(C10=E10,0,(F10-E10)*100/(D10-E10)),IF(C10=E10,0,(F10-E10)*100/(C10-E10))),""))</f>
      </c>
      <c r="AJ10" s="6">
        <f>IF(SUM($A$1:$A$1000)=0,IF(ROW($A10)=6,"Hidden",""),IF(ISNUMBER(AH10),(AH10+AI10)/2,""))</f>
      </c>
      <c r="AK10" s="8">
        <f>IF(C10=F10,0,(D10-E10)/(C10-F10))</f>
      </c>
      <c r="AL10" s="8">
        <f>IF(ISNUMBER(F10),IF(OR(AK10&lt;=0,AK10=1),0,((D10-E10)-(C10-F10))/LN(AK10)),"")</f>
      </c>
      <c r="AM10" s="8">
        <f>IF(ISNUMBER(AL10),IF(AL10=0,0,(AB10*T10*Z10*1000)/(PI()*0.006*1.008*AL10)),"")</f>
      </c>
      <c r="AN10" s="12">
        <f>IF(ISNUMBER(A10),IF(ROW(A10)=2,1-(A10/13),""),"")</f>
      </c>
    </row>
    <row x14ac:dyDescent="0.25" r="11" customHeight="1" ht="12.75">
      <c r="A11" s="11">
        <v>1</v>
      </c>
      <c r="B11" s="5">
        <v>10</v>
      </c>
      <c r="C11" s="6">
        <v>59.3564453125</v>
      </c>
      <c r="D11" s="6">
        <v>65.493408203125</v>
      </c>
      <c r="E11" s="6">
        <v>21.30078125</v>
      </c>
      <c r="F11" s="6">
        <v>29.580810546875</v>
      </c>
      <c r="G11" s="6">
        <v>132.967529296875</v>
      </c>
      <c r="H11" s="6">
        <v>132.967529296875</v>
      </c>
      <c r="I11" s="6">
        <v>132.967529296875</v>
      </c>
      <c r="J11" s="6">
        <v>132.967529296875</v>
      </c>
      <c r="K11" s="6">
        <v>132.967529296875</v>
      </c>
      <c r="L11" s="6">
        <v>132.967529296875</v>
      </c>
      <c r="M11" s="7">
        <v>30</v>
      </c>
      <c r="N11" s="6">
        <v>2.01416015625</v>
      </c>
      <c r="O11" s="5">
        <v>10</v>
      </c>
      <c r="P11" s="8">
        <v>1.611328125</v>
      </c>
      <c r="Q11" s="6">
        <v>0</v>
      </c>
      <c r="R11" s="10">
        <f>IF(ISNUMBER(Q11),IF(Q11=1,"Countercurrent","Cocurrent"),"")</f>
      </c>
      <c r="S11" s="21"/>
      <c r="T11" s="7">
        <f>IF(ISNUMBER(C11),1.15290498E-12*(V11^6)-3.5879038802E-10*(V11^5)+4.710833256816E-08*(V11^4)-3.38194190874219E-06*(V11^3)+0.000148978977392744*(V11^2)-0.00373903643230733*(V11)+4.21734712411944,"")</f>
      </c>
      <c r="U11" s="7">
        <f>IF(ISNUMBER(D11),1.15290498E-12*(X11^6)-3.5879038802E-10*(X11^5)+4.710833256816E-08*(X11^4)-3.38194190874219E-06*(X11^3)+0.000148978977392744*(X11^2)-0.00373903643230733*(X11)+4.21734712411944,"")</f>
      </c>
      <c r="V11" s="8">
        <f>IF(ISNUMBER(C11),AVERAGE(C11,D11),"")</f>
      </c>
      <c r="W11" s="6">
        <f>IF(ISNUMBER(F11),-0.0000002301*(V11^4)+0.0000569866*(V11^3)-0.0082923226*(V11^2)+0.0654036947*V11+999.8017570756,"")</f>
      </c>
      <c r="X11" s="8">
        <f>IF(ISNUMBER(E11),AVERAGE(E11,F11),"")</f>
      </c>
      <c r="Y11" s="6">
        <f>IF(ISNUMBER(F11),-0.0000002301*(X11^4)+0.0000569866*(X11^3)-0.0082923226*(X11^2)+0.0654036947*X11+999.8017570756,"")</f>
      </c>
      <c r="Z11" s="6">
        <f>IF(ISNUMBER(C11),IF(R11="Countercurrent",C11-D11,D11-C11),"")</f>
      </c>
      <c r="AA11" s="6">
        <f>IF(ISNUMBER(E11),F11-E11,"")</f>
      </c>
      <c r="AB11" s="7">
        <f>IF(ISNUMBER(N11),N11*W11/(1000*60),"")</f>
      </c>
      <c r="AC11" s="7">
        <f>IF(ISNUMBER(P11),P11*Y11/(1000*60),"")</f>
      </c>
      <c r="AD11" s="6">
        <f>IF(SUM($A$1:$A$1000)=0,IF(ROW($A11)=6,"Hidden",""),IF(ISNUMBER(AB11),AB11*T11*ABS(Z11)*1000,""))</f>
      </c>
      <c r="AE11" s="6">
        <f>IF(SUM($A$1:$A$1000)=0,IF(ROW($A11)=6,"Hidden",""),IF(ISNUMBER(AC11),AC11*U11*AA11*1000,""))</f>
      </c>
      <c r="AF11" s="6">
        <f>IF(SUM($A$1:$A$1000)=0,IF(ROW($A11)=6,"Hidden",""),IF(ISNUMBER(AD11),AD11-AE11,""))</f>
      </c>
      <c r="AG11" s="6">
        <f>IF(SUM($A$1:$A$1000)=0,IF(ROW($A11)=6,"Hidden",""),IF(ISNUMBER(AD11),IF(AD11=0,0,AE11*100/AD11),""))</f>
      </c>
      <c r="AH11" s="6">
        <f>IF(SUM($A$1:$A$1000)=0,IF(ROW($A11)=6,"Hidden",""),IF(ISNUMBER(C11),IF(R11="cocurrent",IF((D11=E11),0,(D11-C11)*100/(D11-E11)),IF((C11=E11),0,(C11-D11)*100/(C11-E11))),""))</f>
      </c>
      <c r="AI11" s="6">
        <f>IF(SUM($A$1:$A$1000)=0,IF(ROW($A11)=6,"Hidden",""),IF(ISNUMBER(C11),IF(R11="cocurrent",IF(C11=E11,0,(F11-E11)*100/(D11-E11)),IF(C11=E11,0,(F11-E11)*100/(C11-E11))),""))</f>
      </c>
      <c r="AJ11" s="6">
        <f>IF(SUM($A$1:$A$1000)=0,IF(ROW($A11)=6,"Hidden",""),IF(ISNUMBER(AH11),(AH11+AI11)/2,""))</f>
      </c>
      <c r="AK11" s="8">
        <f>IF(C11=F11,0,(D11-E11)/(C11-F11))</f>
      </c>
      <c r="AL11" s="8">
        <f>IF(ISNUMBER(F11),IF(OR(AK11&lt;=0,AK11=1),0,((D11-E11)-(C11-F11))/LN(AK11)),"")</f>
      </c>
      <c r="AM11" s="8">
        <f>IF(ISNUMBER(AL11),IF(AL11=0,0,(AB11*T11*Z11*1000)/(PI()*0.006*1.008*AL11)),"")</f>
      </c>
      <c r="AN11" s="12">
        <f>IF(ISNUMBER(A11),IF(ROW(A11)=2,1-(A11/13),""),"")</f>
      </c>
    </row>
    <row x14ac:dyDescent="0.25" r="12" customHeight="1" ht="12.75">
      <c r="A12" s="11">
        <v>1</v>
      </c>
      <c r="B12" s="5">
        <v>11</v>
      </c>
      <c r="C12" s="6">
        <v>59.0966796875</v>
      </c>
      <c r="D12" s="6">
        <v>65.26611328125</v>
      </c>
      <c r="E12" s="6">
        <v>21.30078125</v>
      </c>
      <c r="F12" s="6">
        <v>29.61328125</v>
      </c>
      <c r="G12" s="6">
        <v>132.967529296875</v>
      </c>
      <c r="H12" s="6">
        <v>132.967529296875</v>
      </c>
      <c r="I12" s="6">
        <v>132.967529296875</v>
      </c>
      <c r="J12" s="6">
        <v>132.967529296875</v>
      </c>
      <c r="K12" s="6">
        <v>132.967529296875</v>
      </c>
      <c r="L12" s="6">
        <v>132.967529296875</v>
      </c>
      <c r="M12" s="7">
        <v>31</v>
      </c>
      <c r="N12" s="6">
        <v>2.06298828125</v>
      </c>
      <c r="O12" s="5">
        <v>10</v>
      </c>
      <c r="P12" s="8">
        <v>1.50146484375</v>
      </c>
      <c r="Q12" s="6">
        <v>0</v>
      </c>
      <c r="R12" s="10">
        <f>IF(ISNUMBER(Q12),IF(Q12=1,"Countercurrent","Cocurrent"),"")</f>
      </c>
      <c r="S12" s="21"/>
      <c r="T12" s="7">
        <f>IF(ISNUMBER(C12),1.15290498E-12*(V12^6)-3.5879038802E-10*(V12^5)+4.710833256816E-08*(V12^4)-3.38194190874219E-06*(V12^3)+0.000148978977392744*(V12^2)-0.00373903643230733*(V12)+4.21734712411944,"")</f>
      </c>
      <c r="U12" s="7">
        <f>IF(ISNUMBER(D12),1.15290498E-12*(X12^6)-3.5879038802E-10*(X12^5)+4.710833256816E-08*(X12^4)-3.38194190874219E-06*(X12^3)+0.000148978977392744*(X12^2)-0.00373903643230733*(X12)+4.21734712411944,"")</f>
      </c>
      <c r="V12" s="8">
        <f>IF(ISNUMBER(C12),AVERAGE(C12,D12),"")</f>
      </c>
      <c r="W12" s="6">
        <f>IF(ISNUMBER(F12),-0.0000002301*(V12^4)+0.0000569866*(V12^3)-0.0082923226*(V12^2)+0.0654036947*V12+999.8017570756,"")</f>
      </c>
      <c r="X12" s="8">
        <f>IF(ISNUMBER(E12),AVERAGE(E12,F12),"")</f>
      </c>
      <c r="Y12" s="6">
        <f>IF(ISNUMBER(F12),-0.0000002301*(X12^4)+0.0000569866*(X12^3)-0.0082923226*(X12^2)+0.0654036947*X12+999.8017570756,"")</f>
      </c>
      <c r="Z12" s="6">
        <f>IF(ISNUMBER(C12),IF(R12="Countercurrent",C12-D12,D12-C12),"")</f>
      </c>
      <c r="AA12" s="6">
        <f>IF(ISNUMBER(E12),F12-E12,"")</f>
      </c>
      <c r="AB12" s="7">
        <f>IF(ISNUMBER(N12),N12*W12/(1000*60),"")</f>
      </c>
      <c r="AC12" s="7">
        <f>IF(ISNUMBER(P12),P12*Y12/(1000*60),"")</f>
      </c>
      <c r="AD12" s="6">
        <f>IF(SUM($A$1:$A$1000)=0,IF(ROW($A12)=6,"Hidden",""),IF(ISNUMBER(AB12),AB12*T12*ABS(Z12)*1000,""))</f>
      </c>
      <c r="AE12" s="6">
        <f>IF(SUM($A$1:$A$1000)=0,IF(ROW($A12)=6,"Hidden",""),IF(ISNUMBER(AC12),AC12*U12*AA12*1000,""))</f>
      </c>
      <c r="AF12" s="6">
        <f>IF(SUM($A$1:$A$1000)=0,IF(ROW($A12)=6,"Hidden",""),IF(ISNUMBER(AD12),AD12-AE12,""))</f>
      </c>
      <c r="AG12" s="6">
        <f>IF(SUM($A$1:$A$1000)=0,IF(ROW($A12)=6,"Hidden",""),IF(ISNUMBER(AD12),IF(AD12=0,0,AE12*100/AD12),""))</f>
      </c>
      <c r="AH12" s="6">
        <f>IF(SUM($A$1:$A$1000)=0,IF(ROW($A12)=6,"Hidden",""),IF(ISNUMBER(C12),IF(R12="cocurrent",IF((D12=E12),0,(D12-C12)*100/(D12-E12)),IF((C12=E12),0,(C12-D12)*100/(C12-E12))),""))</f>
      </c>
      <c r="AI12" s="6">
        <f>IF(SUM($A$1:$A$1000)=0,IF(ROW($A12)=6,"Hidden",""),IF(ISNUMBER(C12),IF(R12="cocurrent",IF(C12=E12,0,(F12-E12)*100/(D12-E12)),IF(C12=E12,0,(F12-E12)*100/(C12-E12))),""))</f>
      </c>
      <c r="AJ12" s="6">
        <f>IF(SUM($A$1:$A$1000)=0,IF(ROW($A12)=6,"Hidden",""),IF(ISNUMBER(AH12),(AH12+AI12)/2,""))</f>
      </c>
      <c r="AK12" s="8">
        <f>IF(C12=F12,0,(D12-E12)/(C12-F12))</f>
      </c>
      <c r="AL12" s="8">
        <f>IF(ISNUMBER(F12),IF(OR(AK12&lt;=0,AK12=1),0,((D12-E12)-(C12-F12))/LN(AK12)),"")</f>
      </c>
      <c r="AM12" s="8">
        <f>IF(ISNUMBER(AL12),IF(AL12=0,0,(AB12*T12*Z12*1000)/(PI()*0.006*1.008*AL12)),"")</f>
      </c>
      <c r="AN12" s="12">
        <f>IF(ISNUMBER(A12),IF(ROW(A12)=2,1-(A12/13),""),"")</f>
      </c>
    </row>
    <row x14ac:dyDescent="0.25" r="13" customHeight="1" ht="12.75">
      <c r="A13" s="11">
        <v>1</v>
      </c>
      <c r="B13" s="5">
        <v>12</v>
      </c>
      <c r="C13" s="6">
        <v>59.778564453125</v>
      </c>
      <c r="D13" s="6">
        <v>65.91552734375</v>
      </c>
      <c r="E13" s="6">
        <v>21.30078125</v>
      </c>
      <c r="F13" s="6">
        <v>29.710693359375</v>
      </c>
      <c r="G13" s="6">
        <v>132.967529296875</v>
      </c>
      <c r="H13" s="6">
        <v>132.967529296875</v>
      </c>
      <c r="I13" s="6">
        <v>132.967529296875</v>
      </c>
      <c r="J13" s="6">
        <v>132.967529296875</v>
      </c>
      <c r="K13" s="6">
        <v>132.967529296875</v>
      </c>
      <c r="L13" s="6">
        <v>132.967529296875</v>
      </c>
      <c r="M13" s="7">
        <v>30</v>
      </c>
      <c r="N13" s="6">
        <v>2.1240234375</v>
      </c>
      <c r="O13" s="5">
        <v>10</v>
      </c>
      <c r="P13" s="8">
        <v>1.52587890625</v>
      </c>
      <c r="Q13" s="6">
        <v>0</v>
      </c>
      <c r="R13" s="10">
        <f>IF(ISNUMBER(Q13),IF(Q13=1,"Countercurrent","Cocurrent"),"")</f>
      </c>
      <c r="S13" s="21"/>
      <c r="T13" s="7">
        <f>IF(ISNUMBER(C13),1.15290498E-12*(V13^6)-3.5879038802E-10*(V13^5)+4.710833256816E-08*(V13^4)-3.38194190874219E-06*(V13^3)+0.000148978977392744*(V13^2)-0.00373903643230733*(V13)+4.21734712411944,"")</f>
      </c>
      <c r="U13" s="7">
        <f>IF(ISNUMBER(D13),1.15290498E-12*(X13^6)-3.5879038802E-10*(X13^5)+4.710833256816E-08*(X13^4)-3.38194190874219E-06*(X13^3)+0.000148978977392744*(X13^2)-0.00373903643230733*(X13)+4.21734712411944,"")</f>
      </c>
      <c r="V13" s="8">
        <f>IF(ISNUMBER(C13),AVERAGE(C13,D13),"")</f>
      </c>
      <c r="W13" s="6">
        <f>IF(ISNUMBER(F13),-0.0000002301*(V13^4)+0.0000569866*(V13^3)-0.0082923226*(V13^2)+0.0654036947*V13+999.8017570756,"")</f>
      </c>
      <c r="X13" s="8">
        <f>IF(ISNUMBER(E13),AVERAGE(E13,F13),"")</f>
      </c>
      <c r="Y13" s="6">
        <f>IF(ISNUMBER(F13),-0.0000002301*(X13^4)+0.0000569866*(X13^3)-0.0082923226*(X13^2)+0.0654036947*X13+999.8017570756,"")</f>
      </c>
      <c r="Z13" s="6">
        <f>IF(ISNUMBER(C13),IF(R13="Countercurrent",C13-D13,D13-C13),"")</f>
      </c>
      <c r="AA13" s="6">
        <f>IF(ISNUMBER(E13),F13-E13,"")</f>
      </c>
      <c r="AB13" s="7">
        <f>IF(ISNUMBER(N13),N13*W13/(1000*60),"")</f>
      </c>
      <c r="AC13" s="7">
        <f>IF(ISNUMBER(P13),P13*Y13/(1000*60),"")</f>
      </c>
      <c r="AD13" s="6">
        <f>IF(SUM($A$1:$A$1000)=0,IF(ROW($A13)=6,"Hidden",""),IF(ISNUMBER(AB13),AB13*T13*ABS(Z13)*1000,""))</f>
      </c>
      <c r="AE13" s="6">
        <f>IF(SUM($A$1:$A$1000)=0,IF(ROW($A13)=6,"Hidden",""),IF(ISNUMBER(AC13),AC13*U13*AA13*1000,""))</f>
      </c>
      <c r="AF13" s="6">
        <f>IF(SUM($A$1:$A$1000)=0,IF(ROW($A13)=6,"Hidden",""),IF(ISNUMBER(AD13),AD13-AE13,""))</f>
      </c>
      <c r="AG13" s="6">
        <f>IF(SUM($A$1:$A$1000)=0,IF(ROW($A13)=6,"Hidden",""),IF(ISNUMBER(AD13),IF(AD13=0,0,AE13*100/AD13),""))</f>
      </c>
      <c r="AH13" s="6">
        <f>IF(SUM($A$1:$A$1000)=0,IF(ROW($A13)=6,"Hidden",""),IF(ISNUMBER(C13),IF(R13="cocurrent",IF((D13=E13),0,(D13-C13)*100/(D13-E13)),IF((C13=E13),0,(C13-D13)*100/(C13-E13))),""))</f>
      </c>
      <c r="AI13" s="6">
        <f>IF(SUM($A$1:$A$1000)=0,IF(ROW($A13)=6,"Hidden",""),IF(ISNUMBER(C13),IF(R13="cocurrent",IF(C13=E13,0,(F13-E13)*100/(D13-E13)),IF(C13=E13,0,(F13-E13)*100/(C13-E13))),""))</f>
      </c>
      <c r="AJ13" s="6">
        <f>IF(SUM($A$1:$A$1000)=0,IF(ROW($A13)=6,"Hidden",""),IF(ISNUMBER(AH13),(AH13+AI13)/2,""))</f>
      </c>
      <c r="AK13" s="8">
        <f>IF(C13=F13,0,(D13-E13)/(C13-F13))</f>
      </c>
      <c r="AL13" s="8">
        <f>IF(ISNUMBER(F13),IF(OR(AK13&lt;=0,AK13=1),0,((D13-E13)-(C13-F13))/LN(AK13)),"")</f>
      </c>
      <c r="AM13" s="8">
        <f>IF(ISNUMBER(AL13),IF(AL13=0,0,(AB13*T13*Z13*1000)/(PI()*0.006*1.008*AL13)),"")</f>
      </c>
      <c r="AN13" s="12">
        <f>IF(ISNUMBER(A13),IF(ROW(A13)=2,1-(A13/13),""),"")</f>
      </c>
    </row>
    <row x14ac:dyDescent="0.25" r="14" customHeight="1" ht="12.75">
      <c r="A14" s="11">
        <v>1</v>
      </c>
      <c r="B14" s="5">
        <v>13</v>
      </c>
      <c r="C14" s="6">
        <v>59.55126953125</v>
      </c>
      <c r="D14" s="6">
        <v>65.688232421875</v>
      </c>
      <c r="E14" s="6">
        <v>21.30078125</v>
      </c>
      <c r="F14" s="6">
        <v>29.710693359375</v>
      </c>
      <c r="G14" s="6">
        <v>132.967529296875</v>
      </c>
      <c r="H14" s="6">
        <v>132.967529296875</v>
      </c>
      <c r="I14" s="6">
        <v>132.967529296875</v>
      </c>
      <c r="J14" s="6">
        <v>132.967529296875</v>
      </c>
      <c r="K14" s="6">
        <v>132.967529296875</v>
      </c>
      <c r="L14" s="6">
        <v>132.967529296875</v>
      </c>
      <c r="M14" s="7">
        <v>30</v>
      </c>
      <c r="N14" s="6">
        <v>1.91650390625</v>
      </c>
      <c r="O14" s="5">
        <v>10</v>
      </c>
      <c r="P14" s="8">
        <v>1.5625</v>
      </c>
      <c r="Q14" s="6">
        <v>0</v>
      </c>
      <c r="R14" s="10">
        <f>IF(ISNUMBER(Q14),IF(Q14=1,"Countercurrent","Cocurrent"),"")</f>
      </c>
      <c r="S14" s="21"/>
      <c r="T14" s="7">
        <f>IF(ISNUMBER(C14),1.15290498E-12*(V14^6)-3.5879038802E-10*(V14^5)+4.710833256816E-08*(V14^4)-3.38194190874219E-06*(V14^3)+0.000148978977392744*(V14^2)-0.00373903643230733*(V14)+4.21734712411944,"")</f>
      </c>
      <c r="U14" s="7">
        <f>IF(ISNUMBER(D14),1.15290498E-12*(X14^6)-3.5879038802E-10*(X14^5)+4.710833256816E-08*(X14^4)-3.38194190874219E-06*(X14^3)+0.000148978977392744*(X14^2)-0.00373903643230733*(X14)+4.21734712411944,"")</f>
      </c>
      <c r="V14" s="8">
        <f>IF(ISNUMBER(C14),AVERAGE(C14,D14),"")</f>
      </c>
      <c r="W14" s="6">
        <f>IF(ISNUMBER(F14),-0.0000002301*(V14^4)+0.0000569866*(V14^3)-0.0082923226*(V14^2)+0.0654036947*V14+999.8017570756,"")</f>
      </c>
      <c r="X14" s="8">
        <f>IF(ISNUMBER(E14),AVERAGE(E14,F14),"")</f>
      </c>
      <c r="Y14" s="6">
        <f>IF(ISNUMBER(F14),-0.0000002301*(X14^4)+0.0000569866*(X14^3)-0.0082923226*(X14^2)+0.0654036947*X14+999.8017570756,"")</f>
      </c>
      <c r="Z14" s="6">
        <f>IF(ISNUMBER(C14),IF(R14="Countercurrent",C14-D14,D14-C14),"")</f>
      </c>
      <c r="AA14" s="6">
        <f>IF(ISNUMBER(E14),F14-E14,"")</f>
      </c>
      <c r="AB14" s="7">
        <f>IF(ISNUMBER(N14),N14*W14/(1000*60),"")</f>
      </c>
      <c r="AC14" s="7">
        <f>IF(ISNUMBER(P14),P14*Y14/(1000*60),"")</f>
      </c>
      <c r="AD14" s="6">
        <f>IF(SUM($A$1:$A$1000)=0,IF(ROW($A14)=6,"Hidden",""),IF(ISNUMBER(AB14),AB14*T14*ABS(Z14)*1000,""))</f>
      </c>
      <c r="AE14" s="6">
        <f>IF(SUM($A$1:$A$1000)=0,IF(ROW($A14)=6,"Hidden",""),IF(ISNUMBER(AC14),AC14*U14*AA14*1000,""))</f>
      </c>
      <c r="AF14" s="6">
        <f>IF(SUM($A$1:$A$1000)=0,IF(ROW($A14)=6,"Hidden",""),IF(ISNUMBER(AD14),AD14-AE14,""))</f>
      </c>
      <c r="AG14" s="6">
        <f>IF(SUM($A$1:$A$1000)=0,IF(ROW($A14)=6,"Hidden",""),IF(ISNUMBER(AD14),IF(AD14=0,0,AE14*100/AD14),""))</f>
      </c>
      <c r="AH14" s="6">
        <f>IF(SUM($A$1:$A$1000)=0,IF(ROW($A14)=6,"Hidden",""),IF(ISNUMBER(C14),IF(R14="cocurrent",IF((D14=E14),0,(D14-C14)*100/(D14-E14)),IF((C14=E14),0,(C14-D14)*100/(C14-E14))),""))</f>
      </c>
      <c r="AI14" s="6">
        <f>IF(SUM($A$1:$A$1000)=0,IF(ROW($A14)=6,"Hidden",""),IF(ISNUMBER(C14),IF(R14="cocurrent",IF(C14=E14,0,(F14-E14)*100/(D14-E14)),IF(C14=E14,0,(F14-E14)*100/(C14-E14))),""))</f>
      </c>
      <c r="AJ14" s="6">
        <f>IF(SUM($A$1:$A$1000)=0,IF(ROW($A14)=6,"Hidden",""),IF(ISNUMBER(AH14),(AH14+AI14)/2,""))</f>
      </c>
      <c r="AK14" s="8">
        <f>IF(C14=F14,0,(D14-E14)/(C14-F14))</f>
      </c>
      <c r="AL14" s="8">
        <f>IF(ISNUMBER(F14),IF(OR(AK14&lt;=0,AK14=1),0,((D14-E14)-(C14-F14))/LN(AK14)),"")</f>
      </c>
      <c r="AM14" s="8">
        <f>IF(ISNUMBER(AL14),IF(AL14=0,0,(AB14*T14*Z14*1000)/(PI()*0.006*1.008*AL14)),"")</f>
      </c>
      <c r="AN14" s="12">
        <f>IF(ISNUMBER(A14),IF(ROW(A14)=2,1-(A14/13),""),"")</f>
      </c>
    </row>
    <row x14ac:dyDescent="0.25" r="15" customHeight="1" ht="12.75">
      <c r="A15" s="11">
        <v>1</v>
      </c>
      <c r="B15" s="5">
        <v>14</v>
      </c>
      <c r="C15" s="6">
        <v>59.42138671875</v>
      </c>
      <c r="D15" s="6">
        <v>65.52587890625</v>
      </c>
      <c r="E15" s="6">
        <v>21.268310546875</v>
      </c>
      <c r="F15" s="6">
        <v>29.67822265625</v>
      </c>
      <c r="G15" s="6">
        <v>132.967529296875</v>
      </c>
      <c r="H15" s="6">
        <v>132.967529296875</v>
      </c>
      <c r="I15" s="6">
        <v>132.967529296875</v>
      </c>
      <c r="J15" s="6">
        <v>132.967529296875</v>
      </c>
      <c r="K15" s="6">
        <v>132.967529296875</v>
      </c>
      <c r="L15" s="6">
        <v>132.967529296875</v>
      </c>
      <c r="M15" s="7">
        <v>30</v>
      </c>
      <c r="N15" s="6">
        <v>2.16064453125</v>
      </c>
      <c r="O15" s="5">
        <v>10</v>
      </c>
      <c r="P15" s="8">
        <v>1.52587890625</v>
      </c>
      <c r="Q15" s="6">
        <v>0</v>
      </c>
      <c r="R15" s="10">
        <f>IF(ISNUMBER(Q15),IF(Q15=1,"Countercurrent","Cocurrent"),"")</f>
      </c>
      <c r="S15" s="21"/>
      <c r="T15" s="7">
        <f>IF(ISNUMBER(C15),1.15290498E-12*(V15^6)-3.5879038802E-10*(V15^5)+4.710833256816E-08*(V15^4)-3.38194190874219E-06*(V15^3)+0.000148978977392744*(V15^2)-0.00373903643230733*(V15)+4.21734712411944,"")</f>
      </c>
      <c r="U15" s="7">
        <f>IF(ISNUMBER(D15),1.15290498E-12*(X15^6)-3.5879038802E-10*(X15^5)+4.710833256816E-08*(X15^4)-3.38194190874219E-06*(X15^3)+0.000148978977392744*(X15^2)-0.00373903643230733*(X15)+4.21734712411944,"")</f>
      </c>
      <c r="V15" s="8">
        <f>IF(ISNUMBER(C15),AVERAGE(C15,D15),"")</f>
      </c>
      <c r="W15" s="6">
        <f>IF(ISNUMBER(F15),-0.0000002301*(V15^4)+0.0000569866*(V15^3)-0.0082923226*(V15^2)+0.0654036947*V15+999.8017570756,"")</f>
      </c>
      <c r="X15" s="8">
        <f>IF(ISNUMBER(E15),AVERAGE(E15,F15),"")</f>
      </c>
      <c r="Y15" s="6">
        <f>IF(ISNUMBER(F15),-0.0000002301*(X15^4)+0.0000569866*(X15^3)-0.0082923226*(X15^2)+0.0654036947*X15+999.8017570756,"")</f>
      </c>
      <c r="Z15" s="6">
        <f>IF(ISNUMBER(C15),IF(R15="Countercurrent",C15-D15,D15-C15),"")</f>
      </c>
      <c r="AA15" s="6">
        <f>IF(ISNUMBER(E15),F15-E15,"")</f>
      </c>
      <c r="AB15" s="7">
        <f>IF(ISNUMBER(N15),N15*W15/(1000*60),"")</f>
      </c>
      <c r="AC15" s="7">
        <f>IF(ISNUMBER(P15),P15*Y15/(1000*60),"")</f>
      </c>
      <c r="AD15" s="6">
        <f>IF(SUM($A$1:$A$1000)=0,IF(ROW($A15)=6,"Hidden",""),IF(ISNUMBER(AB15),AB15*T15*ABS(Z15)*1000,""))</f>
      </c>
      <c r="AE15" s="6">
        <f>IF(SUM($A$1:$A$1000)=0,IF(ROW($A15)=6,"Hidden",""),IF(ISNUMBER(AC15),AC15*U15*AA15*1000,""))</f>
      </c>
      <c r="AF15" s="6">
        <f>IF(SUM($A$1:$A$1000)=0,IF(ROW($A15)=6,"Hidden",""),IF(ISNUMBER(AD15),AD15-AE15,""))</f>
      </c>
      <c r="AG15" s="6">
        <f>IF(SUM($A$1:$A$1000)=0,IF(ROW($A15)=6,"Hidden",""),IF(ISNUMBER(AD15),IF(AD15=0,0,AE15*100/AD15),""))</f>
      </c>
      <c r="AH15" s="6">
        <f>IF(SUM($A$1:$A$1000)=0,IF(ROW($A15)=6,"Hidden",""),IF(ISNUMBER(C15),IF(R15="cocurrent",IF((D15=E15),0,(D15-C15)*100/(D15-E15)),IF((C15=E15),0,(C15-D15)*100/(C15-E15))),""))</f>
      </c>
      <c r="AI15" s="6">
        <f>IF(SUM($A$1:$A$1000)=0,IF(ROW($A15)=6,"Hidden",""),IF(ISNUMBER(C15),IF(R15="cocurrent",IF(C15=E15,0,(F15-E15)*100/(D15-E15)),IF(C15=E15,0,(F15-E15)*100/(C15-E15))),""))</f>
      </c>
      <c r="AJ15" s="6">
        <f>IF(SUM($A$1:$A$1000)=0,IF(ROW($A15)=6,"Hidden",""),IF(ISNUMBER(AH15),(AH15+AI15)/2,""))</f>
      </c>
      <c r="AK15" s="8">
        <f>IF(C15=F15,0,(D15-E15)/(C15-F15))</f>
      </c>
      <c r="AL15" s="8">
        <f>IF(ISNUMBER(F15),IF(OR(AK15&lt;=0,AK15=1),0,((D15-E15)-(C15-F15))/LN(AK15)),"")</f>
      </c>
      <c r="AM15" s="8">
        <f>IF(ISNUMBER(AL15),IF(AL15=0,0,(AB15*T15*Z15*1000)/(PI()*0.006*1.008*AL15)),"")</f>
      </c>
      <c r="AN15" s="12">
        <f>IF(ISNUMBER(A15),IF(ROW(A15)=2,1-(A15/13),""),"")</f>
      </c>
    </row>
    <row x14ac:dyDescent="0.25" r="16" customHeight="1" ht="12.75">
      <c r="A16" s="11">
        <v>1</v>
      </c>
      <c r="B16" s="5">
        <v>15</v>
      </c>
      <c r="C16" s="6">
        <v>59.259033203125</v>
      </c>
      <c r="D16" s="6">
        <v>65.39599609375</v>
      </c>
      <c r="E16" s="6">
        <v>21.30078125</v>
      </c>
      <c r="F16" s="6">
        <v>29.645751953125</v>
      </c>
      <c r="G16" s="6">
        <v>132.967529296875</v>
      </c>
      <c r="H16" s="6">
        <v>132.967529296875</v>
      </c>
      <c r="I16" s="6">
        <v>132.967529296875</v>
      </c>
      <c r="J16" s="6">
        <v>132.967529296875</v>
      </c>
      <c r="K16" s="6">
        <v>132.967529296875</v>
      </c>
      <c r="L16" s="6">
        <v>132.967529296875</v>
      </c>
      <c r="M16" s="7">
        <v>30</v>
      </c>
      <c r="N16" s="6">
        <v>1.94091796875</v>
      </c>
      <c r="O16" s="5">
        <v>10</v>
      </c>
      <c r="P16" s="8">
        <v>1.57470703125</v>
      </c>
      <c r="Q16" s="6">
        <v>0</v>
      </c>
      <c r="R16" s="10">
        <f>IF(ISNUMBER(Q16),IF(Q16=1,"Countercurrent","Cocurrent"),"")</f>
      </c>
      <c r="S16" s="21"/>
      <c r="T16" s="7">
        <f>IF(ISNUMBER(C16),1.15290498E-12*(V16^6)-3.5879038802E-10*(V16^5)+4.710833256816E-08*(V16^4)-3.38194190874219E-06*(V16^3)+0.000148978977392744*(V16^2)-0.00373903643230733*(V16)+4.21734712411944,"")</f>
      </c>
      <c r="U16" s="7">
        <f>IF(ISNUMBER(D16),1.15290498E-12*(X16^6)-3.5879038802E-10*(X16^5)+4.710833256816E-08*(X16^4)-3.38194190874219E-06*(X16^3)+0.000148978977392744*(X16^2)-0.00373903643230733*(X16)+4.21734712411944,"")</f>
      </c>
      <c r="V16" s="8">
        <f>IF(ISNUMBER(C16),AVERAGE(C16,D16),"")</f>
      </c>
      <c r="W16" s="6">
        <f>IF(ISNUMBER(F16),-0.0000002301*(V16^4)+0.0000569866*(V16^3)-0.0082923226*(V16^2)+0.0654036947*V16+999.8017570756,"")</f>
      </c>
      <c r="X16" s="8">
        <f>IF(ISNUMBER(E16),AVERAGE(E16,F16),"")</f>
      </c>
      <c r="Y16" s="6">
        <f>IF(ISNUMBER(F16),-0.0000002301*(X16^4)+0.0000569866*(X16^3)-0.0082923226*(X16^2)+0.0654036947*X16+999.8017570756,"")</f>
      </c>
      <c r="Z16" s="6">
        <f>IF(ISNUMBER(C16),IF(R16="Countercurrent",C16-D16,D16-C16),"")</f>
      </c>
      <c r="AA16" s="6">
        <f>IF(ISNUMBER(E16),F16-E16,"")</f>
      </c>
      <c r="AB16" s="7">
        <f>IF(ISNUMBER(N16),N16*W16/(1000*60),"")</f>
      </c>
      <c r="AC16" s="7">
        <f>IF(ISNUMBER(P16),P16*Y16/(1000*60),"")</f>
      </c>
      <c r="AD16" s="6">
        <f>IF(SUM($A$1:$A$1000)=0,IF(ROW($A16)=6,"Hidden",""),IF(ISNUMBER(AB16),AB16*T16*ABS(Z16)*1000,""))</f>
      </c>
      <c r="AE16" s="6">
        <f>IF(SUM($A$1:$A$1000)=0,IF(ROW($A16)=6,"Hidden",""),IF(ISNUMBER(AC16),AC16*U16*AA16*1000,""))</f>
      </c>
      <c r="AF16" s="6">
        <f>IF(SUM($A$1:$A$1000)=0,IF(ROW($A16)=6,"Hidden",""),IF(ISNUMBER(AD16),AD16-AE16,""))</f>
      </c>
      <c r="AG16" s="6">
        <f>IF(SUM($A$1:$A$1000)=0,IF(ROW($A16)=6,"Hidden",""),IF(ISNUMBER(AD16),IF(AD16=0,0,AE16*100/AD16),""))</f>
      </c>
      <c r="AH16" s="6">
        <f>IF(SUM($A$1:$A$1000)=0,IF(ROW($A16)=6,"Hidden",""),IF(ISNUMBER(C16),IF(R16="cocurrent",IF((D16=E16),0,(D16-C16)*100/(D16-E16)),IF((C16=E16),0,(C16-D16)*100/(C16-E16))),""))</f>
      </c>
      <c r="AI16" s="6">
        <f>IF(SUM($A$1:$A$1000)=0,IF(ROW($A16)=6,"Hidden",""),IF(ISNUMBER(C16),IF(R16="cocurrent",IF(C16=E16,0,(F16-E16)*100/(D16-E16)),IF(C16=E16,0,(F16-E16)*100/(C16-E16))),""))</f>
      </c>
      <c r="AJ16" s="6">
        <f>IF(SUM($A$1:$A$1000)=0,IF(ROW($A16)=6,"Hidden",""),IF(ISNUMBER(AH16),(AH16+AI16)/2,""))</f>
      </c>
      <c r="AK16" s="8">
        <f>IF(C16=F16,0,(D16-E16)/(C16-F16))</f>
      </c>
      <c r="AL16" s="8">
        <f>IF(ISNUMBER(F16),IF(OR(AK16&lt;=0,AK16=1),0,((D16-E16)-(C16-F16))/LN(AK16)),"")</f>
      </c>
      <c r="AM16" s="8">
        <f>IF(ISNUMBER(AL16),IF(AL16=0,0,(AB16*T16*Z16*1000)/(PI()*0.006*1.008*AL16)),"")</f>
      </c>
      <c r="AN16" s="12">
        <f>IF(ISNUMBER(A16),IF(ROW(A16)=2,1-(A16/13),""),"")</f>
      </c>
    </row>
    <row x14ac:dyDescent="0.25" r="17" customHeight="1" ht="12.75">
      <c r="A17" s="11">
        <v>1</v>
      </c>
      <c r="B17" s="5">
        <v>16</v>
      </c>
      <c r="C17" s="6">
        <v>59.453857421875</v>
      </c>
      <c r="D17" s="6">
        <v>65.558349609375</v>
      </c>
      <c r="E17" s="6">
        <v>21.30078125</v>
      </c>
      <c r="F17" s="6">
        <v>29.645751953125</v>
      </c>
      <c r="G17" s="6">
        <v>132.967529296875</v>
      </c>
      <c r="H17" s="6">
        <v>132.967529296875</v>
      </c>
      <c r="I17" s="6">
        <v>132.967529296875</v>
      </c>
      <c r="J17" s="6">
        <v>132.967529296875</v>
      </c>
      <c r="K17" s="6">
        <v>132.967529296875</v>
      </c>
      <c r="L17" s="6">
        <v>132.967529296875</v>
      </c>
      <c r="M17" s="7">
        <v>30</v>
      </c>
      <c r="N17" s="6">
        <v>1.904296875</v>
      </c>
      <c r="O17" s="5">
        <v>10</v>
      </c>
      <c r="P17" s="8">
        <v>1.52587890625</v>
      </c>
      <c r="Q17" s="6">
        <v>0</v>
      </c>
      <c r="R17" s="10">
        <f>IF(ISNUMBER(Q17),IF(Q17=1,"Countercurrent","Cocurrent"),"")</f>
      </c>
      <c r="S17" s="21"/>
      <c r="T17" s="7">
        <f>IF(ISNUMBER(C17),1.15290498E-12*(V17^6)-3.5879038802E-10*(V17^5)+4.710833256816E-08*(V17^4)-3.38194190874219E-06*(V17^3)+0.000148978977392744*(V17^2)-0.00373903643230733*(V17)+4.21734712411944,"")</f>
      </c>
      <c r="U17" s="7">
        <f>IF(ISNUMBER(D17),1.15290498E-12*(X17^6)-3.5879038802E-10*(X17^5)+4.710833256816E-08*(X17^4)-3.38194190874219E-06*(X17^3)+0.000148978977392744*(X17^2)-0.00373903643230733*(X17)+4.21734712411944,"")</f>
      </c>
      <c r="V17" s="8">
        <f>IF(ISNUMBER(C17),AVERAGE(C17,D17),"")</f>
      </c>
      <c r="W17" s="6">
        <f>IF(ISNUMBER(F17),-0.0000002301*(V17^4)+0.0000569866*(V17^3)-0.0082923226*(V17^2)+0.0654036947*V17+999.8017570756,"")</f>
      </c>
      <c r="X17" s="8">
        <f>IF(ISNUMBER(E17),AVERAGE(E17,F17),"")</f>
      </c>
      <c r="Y17" s="6">
        <f>IF(ISNUMBER(F17),-0.0000002301*(X17^4)+0.0000569866*(X17^3)-0.0082923226*(X17^2)+0.0654036947*X17+999.8017570756,"")</f>
      </c>
      <c r="Z17" s="6">
        <f>IF(ISNUMBER(C17),IF(R17="Countercurrent",C17-D17,D17-C17),"")</f>
      </c>
      <c r="AA17" s="6">
        <f>IF(ISNUMBER(E17),F17-E17,"")</f>
      </c>
      <c r="AB17" s="7">
        <f>IF(ISNUMBER(N17),N17*W17/(1000*60),"")</f>
      </c>
      <c r="AC17" s="7">
        <f>IF(ISNUMBER(P17),P17*Y17/(1000*60),"")</f>
      </c>
      <c r="AD17" s="6">
        <f>IF(SUM($A$1:$A$1000)=0,IF(ROW($A17)=6,"Hidden",""),IF(ISNUMBER(AB17),AB17*T17*ABS(Z17)*1000,""))</f>
      </c>
      <c r="AE17" s="6">
        <f>IF(SUM($A$1:$A$1000)=0,IF(ROW($A17)=6,"Hidden",""),IF(ISNUMBER(AC17),AC17*U17*AA17*1000,""))</f>
      </c>
      <c r="AF17" s="6">
        <f>IF(SUM($A$1:$A$1000)=0,IF(ROW($A17)=6,"Hidden",""),IF(ISNUMBER(AD17),AD17-AE17,""))</f>
      </c>
      <c r="AG17" s="6">
        <f>IF(SUM($A$1:$A$1000)=0,IF(ROW($A17)=6,"Hidden",""),IF(ISNUMBER(AD17),IF(AD17=0,0,AE17*100/AD17),""))</f>
      </c>
      <c r="AH17" s="6">
        <f>IF(SUM($A$1:$A$1000)=0,IF(ROW($A17)=6,"Hidden",""),IF(ISNUMBER(C17),IF(R17="cocurrent",IF((D17=E17),0,(D17-C17)*100/(D17-E17)),IF((C17=E17),0,(C17-D17)*100/(C17-E17))),""))</f>
      </c>
      <c r="AI17" s="6">
        <f>IF(SUM($A$1:$A$1000)=0,IF(ROW($A17)=6,"Hidden",""),IF(ISNUMBER(C17),IF(R17="cocurrent",IF(C17=E17,0,(F17-E17)*100/(D17-E17)),IF(C17=E17,0,(F17-E17)*100/(C17-E17))),""))</f>
      </c>
      <c r="AJ17" s="6">
        <f>IF(SUM($A$1:$A$1000)=0,IF(ROW($A17)=6,"Hidden",""),IF(ISNUMBER(AH17),(AH17+AI17)/2,""))</f>
      </c>
      <c r="AK17" s="8">
        <f>IF(C17=F17,0,(D17-E17)/(C17-F17))</f>
      </c>
      <c r="AL17" s="8">
        <f>IF(ISNUMBER(F17),IF(OR(AK17&lt;=0,AK17=1),0,((D17-E17)-(C17-F17))/LN(AK17)),"")</f>
      </c>
      <c r="AM17" s="8">
        <f>IF(ISNUMBER(AL17),IF(AL17=0,0,(AB17*T17*Z17*1000)/(PI()*0.006*1.008*AL17)),"")</f>
      </c>
      <c r="AN17" s="12">
        <f>IF(ISNUMBER(A17),IF(ROW(A17)=2,1-(A17/13),""),"")</f>
      </c>
    </row>
    <row x14ac:dyDescent="0.25" r="18" customHeight="1" ht="12.75">
      <c r="A18" s="11">
        <v>1</v>
      </c>
      <c r="B18" s="5">
        <v>17</v>
      </c>
      <c r="C18" s="6">
        <v>59.064208984375</v>
      </c>
      <c r="D18" s="6">
        <v>65.233642578125</v>
      </c>
      <c r="E18" s="6">
        <v>21.30078125</v>
      </c>
      <c r="F18" s="6">
        <v>29.61328125</v>
      </c>
      <c r="G18" s="6">
        <v>132.967529296875</v>
      </c>
      <c r="H18" s="6">
        <v>132.967529296875</v>
      </c>
      <c r="I18" s="6">
        <v>132.967529296875</v>
      </c>
      <c r="J18" s="6">
        <v>132.967529296875</v>
      </c>
      <c r="K18" s="6">
        <v>132.967529296875</v>
      </c>
      <c r="L18" s="6">
        <v>132.967529296875</v>
      </c>
      <c r="M18" s="7">
        <v>30</v>
      </c>
      <c r="N18" s="6">
        <v>2.05078125</v>
      </c>
      <c r="O18" s="5">
        <v>10</v>
      </c>
      <c r="P18" s="8">
        <v>1.57470703125</v>
      </c>
      <c r="Q18" s="6">
        <v>0</v>
      </c>
      <c r="R18" s="10">
        <f>IF(ISNUMBER(Q18),IF(Q18=1,"Countercurrent","Cocurrent"),"")</f>
      </c>
      <c r="S18" s="21"/>
      <c r="T18" s="7">
        <f>IF(ISNUMBER(C18),1.15290498E-12*(V18^6)-3.5879038802E-10*(V18^5)+4.710833256816E-08*(V18^4)-3.38194190874219E-06*(V18^3)+0.000148978977392744*(V18^2)-0.00373903643230733*(V18)+4.21734712411944,"")</f>
      </c>
      <c r="U18" s="7">
        <f>IF(ISNUMBER(D18),1.15290498E-12*(X18^6)-3.5879038802E-10*(X18^5)+4.710833256816E-08*(X18^4)-3.38194190874219E-06*(X18^3)+0.000148978977392744*(X18^2)-0.00373903643230733*(X18)+4.21734712411944,"")</f>
      </c>
      <c r="V18" s="8">
        <f>IF(ISNUMBER(C18),AVERAGE(C18,D18),"")</f>
      </c>
      <c r="W18" s="6">
        <f>IF(ISNUMBER(F18),-0.0000002301*(V18^4)+0.0000569866*(V18^3)-0.0082923226*(V18^2)+0.0654036947*V18+999.8017570756,"")</f>
      </c>
      <c r="X18" s="8">
        <f>IF(ISNUMBER(E18),AVERAGE(E18,F18),"")</f>
      </c>
      <c r="Y18" s="6">
        <f>IF(ISNUMBER(F18),-0.0000002301*(X18^4)+0.0000569866*(X18^3)-0.0082923226*(X18^2)+0.0654036947*X18+999.8017570756,"")</f>
      </c>
      <c r="Z18" s="6">
        <f>IF(ISNUMBER(C18),IF(R18="Countercurrent",C18-D18,D18-C18),"")</f>
      </c>
      <c r="AA18" s="6">
        <f>IF(ISNUMBER(E18),F18-E18,"")</f>
      </c>
      <c r="AB18" s="7">
        <f>IF(ISNUMBER(N18),N18*W18/(1000*60),"")</f>
      </c>
      <c r="AC18" s="7">
        <f>IF(ISNUMBER(P18),P18*Y18/(1000*60),"")</f>
      </c>
      <c r="AD18" s="6">
        <f>IF(SUM($A$1:$A$1000)=0,IF(ROW($A18)=6,"Hidden",""),IF(ISNUMBER(AB18),AB18*T18*ABS(Z18)*1000,""))</f>
      </c>
      <c r="AE18" s="6">
        <f>IF(SUM($A$1:$A$1000)=0,IF(ROW($A18)=6,"Hidden",""),IF(ISNUMBER(AC18),AC18*U18*AA18*1000,""))</f>
      </c>
      <c r="AF18" s="6">
        <f>IF(SUM($A$1:$A$1000)=0,IF(ROW($A18)=6,"Hidden",""),IF(ISNUMBER(AD18),AD18-AE18,""))</f>
      </c>
      <c r="AG18" s="6">
        <f>IF(SUM($A$1:$A$1000)=0,IF(ROW($A18)=6,"Hidden",""),IF(ISNUMBER(AD18),IF(AD18=0,0,AE18*100/AD18),""))</f>
      </c>
      <c r="AH18" s="6">
        <f>IF(SUM($A$1:$A$1000)=0,IF(ROW($A18)=6,"Hidden",""),IF(ISNUMBER(C18),IF(R18="cocurrent",IF((D18=E18),0,(D18-C18)*100/(D18-E18)),IF((C18=E18),0,(C18-D18)*100/(C18-E18))),""))</f>
      </c>
      <c r="AI18" s="6">
        <f>IF(SUM($A$1:$A$1000)=0,IF(ROW($A18)=6,"Hidden",""),IF(ISNUMBER(C18),IF(R18="cocurrent",IF(C18=E18,0,(F18-E18)*100/(D18-E18)),IF(C18=E18,0,(F18-E18)*100/(C18-E18))),""))</f>
      </c>
      <c r="AJ18" s="6">
        <f>IF(SUM($A$1:$A$1000)=0,IF(ROW($A18)=6,"Hidden",""),IF(ISNUMBER(AH18),(AH18+AI18)/2,""))</f>
      </c>
      <c r="AK18" s="8">
        <f>IF(C18=F18,0,(D18-E18)/(C18-F18))</f>
      </c>
      <c r="AL18" s="8">
        <f>IF(ISNUMBER(F18),IF(OR(AK18&lt;=0,AK18=1),0,((D18-E18)-(C18-F18))/LN(AK18)),"")</f>
      </c>
      <c r="AM18" s="8">
        <f>IF(ISNUMBER(AL18),IF(AL18=0,0,(AB18*T18*Z18*1000)/(PI()*0.006*1.008*AL18)),"")</f>
      </c>
      <c r="AN18" s="12">
        <f>IF(ISNUMBER(A18),IF(ROW(A18)=2,1-(A18/13),""),"")</f>
      </c>
    </row>
    <row x14ac:dyDescent="0.25" r="19" customHeight="1" ht="12.75">
      <c r="A19" s="11">
        <v>1</v>
      </c>
      <c r="B19" s="5">
        <v>18</v>
      </c>
      <c r="C19" s="6">
        <v>59.259033203125</v>
      </c>
      <c r="D19" s="6">
        <v>65.298583984375</v>
      </c>
      <c r="E19" s="6">
        <v>21.30078125</v>
      </c>
      <c r="F19" s="6">
        <v>29.61328125</v>
      </c>
      <c r="G19" s="6">
        <v>132.967529296875</v>
      </c>
      <c r="H19" s="6">
        <v>132.967529296875</v>
      </c>
      <c r="I19" s="6">
        <v>132.967529296875</v>
      </c>
      <c r="J19" s="6">
        <v>132.967529296875</v>
      </c>
      <c r="K19" s="6">
        <v>132.967529296875</v>
      </c>
      <c r="L19" s="6">
        <v>132.967529296875</v>
      </c>
      <c r="M19" s="7">
        <v>30</v>
      </c>
      <c r="N19" s="6">
        <v>1.91650390625</v>
      </c>
      <c r="O19" s="5">
        <v>10</v>
      </c>
      <c r="P19" s="8">
        <v>1.59912109375</v>
      </c>
      <c r="Q19" s="6">
        <v>0</v>
      </c>
      <c r="R19" s="10">
        <f>IF(ISNUMBER(Q19),IF(Q19=1,"Countercurrent","Cocurrent"),"")</f>
      </c>
      <c r="S19" s="21"/>
      <c r="T19" s="7">
        <f>IF(ISNUMBER(C19),1.15290498E-12*(V19^6)-3.5879038802E-10*(V19^5)+4.710833256816E-08*(V19^4)-3.38194190874219E-06*(V19^3)+0.000148978977392744*(V19^2)-0.00373903643230733*(V19)+4.21734712411944,"")</f>
      </c>
      <c r="U19" s="7">
        <f>IF(ISNUMBER(D19),1.15290498E-12*(X19^6)-3.5879038802E-10*(X19^5)+4.710833256816E-08*(X19^4)-3.38194190874219E-06*(X19^3)+0.000148978977392744*(X19^2)-0.00373903643230733*(X19)+4.21734712411944,"")</f>
      </c>
      <c r="V19" s="8">
        <f>IF(ISNUMBER(C19),AVERAGE(C19,D19),"")</f>
      </c>
      <c r="W19" s="6">
        <f>IF(ISNUMBER(F19),-0.0000002301*(V19^4)+0.0000569866*(V19^3)-0.0082923226*(V19^2)+0.0654036947*V19+999.8017570756,"")</f>
      </c>
      <c r="X19" s="8">
        <f>IF(ISNUMBER(E19),AVERAGE(E19,F19),"")</f>
      </c>
      <c r="Y19" s="6">
        <f>IF(ISNUMBER(F19),-0.0000002301*(X19^4)+0.0000569866*(X19^3)-0.0082923226*(X19^2)+0.0654036947*X19+999.8017570756,"")</f>
      </c>
      <c r="Z19" s="6">
        <f>IF(ISNUMBER(C19),IF(R19="Countercurrent",C19-D19,D19-C19),"")</f>
      </c>
      <c r="AA19" s="6">
        <f>IF(ISNUMBER(E19),F19-E19,"")</f>
      </c>
      <c r="AB19" s="7">
        <f>IF(ISNUMBER(N19),N19*W19/(1000*60),"")</f>
      </c>
      <c r="AC19" s="7">
        <f>IF(ISNUMBER(P19),P19*Y19/(1000*60),"")</f>
      </c>
      <c r="AD19" s="6">
        <f>IF(SUM($A$1:$A$1000)=0,IF(ROW($A19)=6,"Hidden",""),IF(ISNUMBER(AB19),AB19*T19*ABS(Z19)*1000,""))</f>
      </c>
      <c r="AE19" s="6">
        <f>IF(SUM($A$1:$A$1000)=0,IF(ROW($A19)=6,"Hidden",""),IF(ISNUMBER(AC19),AC19*U19*AA19*1000,""))</f>
      </c>
      <c r="AF19" s="6">
        <f>IF(SUM($A$1:$A$1000)=0,IF(ROW($A19)=6,"Hidden",""),IF(ISNUMBER(AD19),AD19-AE19,""))</f>
      </c>
      <c r="AG19" s="6">
        <f>IF(SUM($A$1:$A$1000)=0,IF(ROW($A19)=6,"Hidden",""),IF(ISNUMBER(AD19),IF(AD19=0,0,AE19*100/AD19),""))</f>
      </c>
      <c r="AH19" s="6">
        <f>IF(SUM($A$1:$A$1000)=0,IF(ROW($A19)=6,"Hidden",""),IF(ISNUMBER(C19),IF(R19="cocurrent",IF((D19=E19),0,(D19-C19)*100/(D19-E19)),IF((C19=E19),0,(C19-D19)*100/(C19-E19))),""))</f>
      </c>
      <c r="AI19" s="6">
        <f>IF(SUM($A$1:$A$1000)=0,IF(ROW($A19)=6,"Hidden",""),IF(ISNUMBER(C19),IF(R19="cocurrent",IF(C19=E19,0,(F19-E19)*100/(D19-E19)),IF(C19=E19,0,(F19-E19)*100/(C19-E19))),""))</f>
      </c>
      <c r="AJ19" s="6">
        <f>IF(SUM($A$1:$A$1000)=0,IF(ROW($A19)=6,"Hidden",""),IF(ISNUMBER(AH19),(AH19+AI19)/2,""))</f>
      </c>
      <c r="AK19" s="8">
        <f>IF(C19=F19,0,(D19-E19)/(C19-F19))</f>
      </c>
      <c r="AL19" s="8">
        <f>IF(ISNUMBER(F19),IF(OR(AK19&lt;=0,AK19=1),0,((D19-E19)-(C19-F19))/LN(AK19)),"")</f>
      </c>
      <c r="AM19" s="8">
        <f>IF(ISNUMBER(AL19),IF(AL19=0,0,(AB19*T19*Z19*1000)/(PI()*0.006*1.008*AL19)),"")</f>
      </c>
      <c r="AN19" s="12">
        <f>IF(ISNUMBER(A19),IF(ROW(A19)=2,1-(A19/13),""),"")</f>
      </c>
    </row>
    <row x14ac:dyDescent="0.25" r="20" customHeight="1" ht="12.75">
      <c r="A20" s="11">
        <v>1</v>
      </c>
      <c r="B20" s="5">
        <v>19</v>
      </c>
      <c r="C20" s="6">
        <v>58.999267578125</v>
      </c>
      <c r="D20" s="6">
        <v>65.233642578125</v>
      </c>
      <c r="E20" s="6">
        <v>21.268310546875</v>
      </c>
      <c r="F20" s="6">
        <v>29.54833984375</v>
      </c>
      <c r="G20" s="6">
        <v>132.967529296875</v>
      </c>
      <c r="H20" s="6">
        <v>132.967529296875</v>
      </c>
      <c r="I20" s="6">
        <v>132.967529296875</v>
      </c>
      <c r="J20" s="6">
        <v>132.967529296875</v>
      </c>
      <c r="K20" s="6">
        <v>132.967529296875</v>
      </c>
      <c r="L20" s="6">
        <v>132.967529296875</v>
      </c>
      <c r="M20" s="7">
        <v>30</v>
      </c>
      <c r="N20" s="6">
        <v>1.8798828125</v>
      </c>
      <c r="O20" s="5">
        <v>10</v>
      </c>
      <c r="P20" s="8">
        <v>1.59912109375</v>
      </c>
      <c r="Q20" s="6">
        <v>0</v>
      </c>
      <c r="R20" s="10">
        <f>IF(ISNUMBER(Q20),IF(Q20=1,"Countercurrent","Cocurrent"),"")</f>
      </c>
      <c r="S20" s="21"/>
      <c r="T20" s="7">
        <f>IF(ISNUMBER(C20),1.15290498E-12*(V20^6)-3.5879038802E-10*(V20^5)+4.710833256816E-08*(V20^4)-3.38194190874219E-06*(V20^3)+0.000148978977392744*(V20^2)-0.00373903643230733*(V20)+4.21734712411944,"")</f>
      </c>
      <c r="U20" s="7">
        <f>IF(ISNUMBER(D20),1.15290498E-12*(X20^6)-3.5879038802E-10*(X20^5)+4.710833256816E-08*(X20^4)-3.38194190874219E-06*(X20^3)+0.000148978977392744*(X20^2)-0.00373903643230733*(X20)+4.21734712411944,"")</f>
      </c>
      <c r="V20" s="8">
        <f>IF(ISNUMBER(C20),AVERAGE(C20,D20),"")</f>
      </c>
      <c r="W20" s="6">
        <f>IF(ISNUMBER(F20),-0.0000002301*(V20^4)+0.0000569866*(V20^3)-0.0082923226*(V20^2)+0.0654036947*V20+999.8017570756,"")</f>
      </c>
      <c r="X20" s="8">
        <f>IF(ISNUMBER(E20),AVERAGE(E20,F20),"")</f>
      </c>
      <c r="Y20" s="6">
        <f>IF(ISNUMBER(F20),-0.0000002301*(X20^4)+0.0000569866*(X20^3)-0.0082923226*(X20^2)+0.0654036947*X20+999.8017570756,"")</f>
      </c>
      <c r="Z20" s="6">
        <f>IF(ISNUMBER(C20),IF(R20="Countercurrent",C20-D20,D20-C20),"")</f>
      </c>
      <c r="AA20" s="6">
        <f>IF(ISNUMBER(E20),F20-E20,"")</f>
      </c>
      <c r="AB20" s="7">
        <f>IF(ISNUMBER(N20),N20*W20/(1000*60),"")</f>
      </c>
      <c r="AC20" s="7">
        <f>IF(ISNUMBER(P20),P20*Y20/(1000*60),"")</f>
      </c>
      <c r="AD20" s="6">
        <f>IF(SUM($A$1:$A$1000)=0,IF(ROW($A20)=6,"Hidden",""),IF(ISNUMBER(AB20),AB20*T20*ABS(Z20)*1000,""))</f>
      </c>
      <c r="AE20" s="6">
        <f>IF(SUM($A$1:$A$1000)=0,IF(ROW($A20)=6,"Hidden",""),IF(ISNUMBER(AC20),AC20*U20*AA20*1000,""))</f>
      </c>
      <c r="AF20" s="6">
        <f>IF(SUM($A$1:$A$1000)=0,IF(ROW($A20)=6,"Hidden",""),IF(ISNUMBER(AD20),AD20-AE20,""))</f>
      </c>
      <c r="AG20" s="6">
        <f>IF(SUM($A$1:$A$1000)=0,IF(ROW($A20)=6,"Hidden",""),IF(ISNUMBER(AD20),IF(AD20=0,0,AE20*100/AD20),""))</f>
      </c>
      <c r="AH20" s="6">
        <f>IF(SUM($A$1:$A$1000)=0,IF(ROW($A20)=6,"Hidden",""),IF(ISNUMBER(C20),IF(R20="cocurrent",IF((D20=E20),0,(D20-C20)*100/(D20-E20)),IF((C20=E20),0,(C20-D20)*100/(C20-E20))),""))</f>
      </c>
      <c r="AI20" s="6">
        <f>IF(SUM($A$1:$A$1000)=0,IF(ROW($A20)=6,"Hidden",""),IF(ISNUMBER(C20),IF(R20="cocurrent",IF(C20=E20,0,(F20-E20)*100/(D20-E20)),IF(C20=E20,0,(F20-E20)*100/(C20-E20))),""))</f>
      </c>
      <c r="AJ20" s="6">
        <f>IF(SUM($A$1:$A$1000)=0,IF(ROW($A20)=6,"Hidden",""),IF(ISNUMBER(AH20),(AH20+AI20)/2,""))</f>
      </c>
      <c r="AK20" s="8">
        <f>IF(C20=F20,0,(D20-E20)/(C20-F20))</f>
      </c>
      <c r="AL20" s="8">
        <f>IF(ISNUMBER(F20),IF(OR(AK20&lt;=0,AK20=1),0,((D20-E20)-(C20-F20))/LN(AK20)),"")</f>
      </c>
      <c r="AM20" s="8">
        <f>IF(ISNUMBER(AL20),IF(AL20=0,0,(AB20*T20*Z20*1000)/(PI()*0.006*1.008*AL20)),"")</f>
      </c>
      <c r="AN20" s="12">
        <f>IF(ISNUMBER(A20),IF(ROW(A20)=2,1-(A20/13),""),"")</f>
      </c>
    </row>
    <row x14ac:dyDescent="0.25" r="21" customHeight="1" ht="12.75">
      <c r="A21" s="11">
        <v>1</v>
      </c>
      <c r="B21" s="5">
        <v>20</v>
      </c>
      <c r="C21" s="6">
        <v>59.518798828125</v>
      </c>
      <c r="D21" s="6">
        <v>65.65576171875</v>
      </c>
      <c r="E21" s="6">
        <v>21.268310546875</v>
      </c>
      <c r="F21" s="6">
        <v>29.580810546875</v>
      </c>
      <c r="G21" s="6">
        <v>132.967529296875</v>
      </c>
      <c r="H21" s="6">
        <v>132.967529296875</v>
      </c>
      <c r="I21" s="6">
        <v>132.967529296875</v>
      </c>
      <c r="J21" s="6">
        <v>132.967529296875</v>
      </c>
      <c r="K21" s="6">
        <v>132.967529296875</v>
      </c>
      <c r="L21" s="6">
        <v>132.967529296875</v>
      </c>
      <c r="M21" s="7">
        <v>30</v>
      </c>
      <c r="N21" s="6">
        <v>2.0263671875</v>
      </c>
      <c r="O21" s="5">
        <v>10</v>
      </c>
      <c r="P21" s="8">
        <v>1.5625</v>
      </c>
      <c r="Q21" s="6">
        <v>0</v>
      </c>
      <c r="R21" s="10">
        <f>IF(ISNUMBER(Q21),IF(Q21=1,"Countercurrent","Cocurrent"),"")</f>
      </c>
      <c r="S21" s="21"/>
      <c r="T21" s="7">
        <f>IF(ISNUMBER(C21),1.15290498E-12*(V21^6)-3.5879038802E-10*(V21^5)+4.710833256816E-08*(V21^4)-3.38194190874219E-06*(V21^3)+0.000148978977392744*(V21^2)-0.00373903643230733*(V21)+4.21734712411944,"")</f>
      </c>
      <c r="U21" s="7">
        <f>IF(ISNUMBER(D21),1.15290498E-12*(X21^6)-3.5879038802E-10*(X21^5)+4.710833256816E-08*(X21^4)-3.38194190874219E-06*(X21^3)+0.000148978977392744*(X21^2)-0.00373903643230733*(X21)+4.21734712411944,"")</f>
      </c>
      <c r="V21" s="8">
        <f>IF(ISNUMBER(C21),AVERAGE(C21,D21),"")</f>
      </c>
      <c r="W21" s="6">
        <f>IF(ISNUMBER(F21),-0.0000002301*(V21^4)+0.0000569866*(V21^3)-0.0082923226*(V21^2)+0.0654036947*V21+999.8017570756,"")</f>
      </c>
      <c r="X21" s="8">
        <f>IF(ISNUMBER(E21),AVERAGE(E21,F21),"")</f>
      </c>
      <c r="Y21" s="6">
        <f>IF(ISNUMBER(F21),-0.0000002301*(X21^4)+0.0000569866*(X21^3)-0.0082923226*(X21^2)+0.0654036947*X21+999.8017570756,"")</f>
      </c>
      <c r="Z21" s="6">
        <f>IF(ISNUMBER(C21),IF(R21="Countercurrent",C21-D21,D21-C21),"")</f>
      </c>
      <c r="AA21" s="6">
        <f>IF(ISNUMBER(E21),F21-E21,"")</f>
      </c>
      <c r="AB21" s="7">
        <f>IF(ISNUMBER(N21),N21*W21/(1000*60),"")</f>
      </c>
      <c r="AC21" s="7">
        <f>IF(ISNUMBER(P21),P21*Y21/(1000*60),"")</f>
      </c>
      <c r="AD21" s="6">
        <f>IF(SUM($A$1:$A$1000)=0,IF(ROW($A21)=6,"Hidden",""),IF(ISNUMBER(AB21),AB21*T21*ABS(Z21)*1000,""))</f>
      </c>
      <c r="AE21" s="6">
        <f>IF(SUM($A$1:$A$1000)=0,IF(ROW($A21)=6,"Hidden",""),IF(ISNUMBER(AC21),AC21*U21*AA21*1000,""))</f>
      </c>
      <c r="AF21" s="6">
        <f>IF(SUM($A$1:$A$1000)=0,IF(ROW($A21)=6,"Hidden",""),IF(ISNUMBER(AD21),AD21-AE21,""))</f>
      </c>
      <c r="AG21" s="6">
        <f>IF(SUM($A$1:$A$1000)=0,IF(ROW($A21)=6,"Hidden",""),IF(ISNUMBER(AD21),IF(AD21=0,0,AE21*100/AD21),""))</f>
      </c>
      <c r="AH21" s="6">
        <f>IF(SUM($A$1:$A$1000)=0,IF(ROW($A21)=6,"Hidden",""),IF(ISNUMBER(C21),IF(R21="cocurrent",IF((D21=E21),0,(D21-C21)*100/(D21-E21)),IF((C21=E21),0,(C21-D21)*100/(C21-E21))),""))</f>
      </c>
      <c r="AI21" s="6">
        <f>IF(SUM($A$1:$A$1000)=0,IF(ROW($A21)=6,"Hidden",""),IF(ISNUMBER(C21),IF(R21="cocurrent",IF(C21=E21,0,(F21-E21)*100/(D21-E21)),IF(C21=E21,0,(F21-E21)*100/(C21-E21))),""))</f>
      </c>
      <c r="AJ21" s="6">
        <f>IF(SUM($A$1:$A$1000)=0,IF(ROW($A21)=6,"Hidden",""),IF(ISNUMBER(AH21),(AH21+AI21)/2,""))</f>
      </c>
      <c r="AK21" s="8">
        <f>IF(C21=F21,0,(D21-E21)/(C21-F21))</f>
      </c>
      <c r="AL21" s="8">
        <f>IF(ISNUMBER(F21),IF(OR(AK21&lt;=0,AK21=1),0,((D21-E21)-(C21-F21))/LN(AK21)),"")</f>
      </c>
      <c r="AM21" s="8">
        <f>IF(ISNUMBER(AL21),IF(AL21=0,0,(AB21*T21*Z21*1000)/(PI()*0.006*1.008*AL21)),"")</f>
      </c>
      <c r="AN21" s="12">
        <f>IF(ISNUMBER(A21),IF(ROW(A21)=2,1-(A21/13),""),"")</f>
      </c>
    </row>
    <row x14ac:dyDescent="0.25" r="22" customHeight="1" ht="12.75">
      <c r="A22" s="11">
        <v>1</v>
      </c>
      <c r="B22" s="5">
        <v>21</v>
      </c>
      <c r="C22" s="6">
        <v>59.388916015625</v>
      </c>
      <c r="D22" s="6">
        <v>65.4609375</v>
      </c>
      <c r="E22" s="6">
        <v>21.268310546875</v>
      </c>
      <c r="F22" s="6">
        <v>29.645751953125</v>
      </c>
      <c r="G22" s="6">
        <v>132.967529296875</v>
      </c>
      <c r="H22" s="6">
        <v>132.967529296875</v>
      </c>
      <c r="I22" s="6">
        <v>132.967529296875</v>
      </c>
      <c r="J22" s="6">
        <v>132.967529296875</v>
      </c>
      <c r="K22" s="6">
        <v>132.967529296875</v>
      </c>
      <c r="L22" s="6">
        <v>132.967529296875</v>
      </c>
      <c r="M22" s="7">
        <v>30</v>
      </c>
      <c r="N22" s="6">
        <v>2.001953125</v>
      </c>
      <c r="O22" s="5">
        <v>10</v>
      </c>
      <c r="P22" s="8">
        <v>1.55029296875</v>
      </c>
      <c r="Q22" s="6">
        <v>0</v>
      </c>
      <c r="R22" s="10">
        <f>IF(ISNUMBER(Q22),IF(Q22=1,"Countercurrent","Cocurrent"),"")</f>
      </c>
      <c r="S22" s="21"/>
      <c r="T22" s="7">
        <f>IF(ISNUMBER(C22),1.15290498E-12*(V22^6)-3.5879038802E-10*(V22^5)+4.710833256816E-08*(V22^4)-3.38194190874219E-06*(V22^3)+0.000148978977392744*(V22^2)-0.00373903643230733*(V22)+4.21734712411944,"")</f>
      </c>
      <c r="U22" s="7">
        <f>IF(ISNUMBER(D22),1.15290498E-12*(X22^6)-3.5879038802E-10*(X22^5)+4.710833256816E-08*(X22^4)-3.38194190874219E-06*(X22^3)+0.000148978977392744*(X22^2)-0.00373903643230733*(X22)+4.21734712411944,"")</f>
      </c>
      <c r="V22" s="8">
        <f>IF(ISNUMBER(C22),AVERAGE(C22,D22),"")</f>
      </c>
      <c r="W22" s="6">
        <f>IF(ISNUMBER(F22),-0.0000002301*(V22^4)+0.0000569866*(V22^3)-0.0082923226*(V22^2)+0.0654036947*V22+999.8017570756,"")</f>
      </c>
      <c r="X22" s="8">
        <f>IF(ISNUMBER(E22),AVERAGE(E22,F22),"")</f>
      </c>
      <c r="Y22" s="6">
        <f>IF(ISNUMBER(F22),-0.0000002301*(X22^4)+0.0000569866*(X22^3)-0.0082923226*(X22^2)+0.0654036947*X22+999.8017570756,"")</f>
      </c>
      <c r="Z22" s="6">
        <f>IF(ISNUMBER(C22),IF(R22="Countercurrent",C22-D22,D22-C22),"")</f>
      </c>
      <c r="AA22" s="6">
        <f>IF(ISNUMBER(E22),F22-E22,"")</f>
      </c>
      <c r="AB22" s="7">
        <f>IF(ISNUMBER(N22),N22*W22/(1000*60),"")</f>
      </c>
      <c r="AC22" s="7">
        <f>IF(ISNUMBER(P22),P22*Y22/(1000*60),"")</f>
      </c>
      <c r="AD22" s="6">
        <f>IF(SUM($A$1:$A$1000)=0,IF(ROW($A22)=6,"Hidden",""),IF(ISNUMBER(AB22),AB22*T22*ABS(Z22)*1000,""))</f>
      </c>
      <c r="AE22" s="6">
        <f>IF(SUM($A$1:$A$1000)=0,IF(ROW($A22)=6,"Hidden",""),IF(ISNUMBER(AC22),AC22*U22*AA22*1000,""))</f>
      </c>
      <c r="AF22" s="6">
        <f>IF(SUM($A$1:$A$1000)=0,IF(ROW($A22)=6,"Hidden",""),IF(ISNUMBER(AD22),AD22-AE22,""))</f>
      </c>
      <c r="AG22" s="6">
        <f>IF(SUM($A$1:$A$1000)=0,IF(ROW($A22)=6,"Hidden",""),IF(ISNUMBER(AD22),IF(AD22=0,0,AE22*100/AD22),""))</f>
      </c>
      <c r="AH22" s="6">
        <f>IF(SUM($A$1:$A$1000)=0,IF(ROW($A22)=6,"Hidden",""),IF(ISNUMBER(C22),IF(R22="cocurrent",IF((D22=E22),0,(D22-C22)*100/(D22-E22)),IF((C22=E22),0,(C22-D22)*100/(C22-E22))),""))</f>
      </c>
      <c r="AI22" s="6">
        <f>IF(SUM($A$1:$A$1000)=0,IF(ROW($A22)=6,"Hidden",""),IF(ISNUMBER(C22),IF(R22="cocurrent",IF(C22=E22,0,(F22-E22)*100/(D22-E22)),IF(C22=E22,0,(F22-E22)*100/(C22-E22))),""))</f>
      </c>
      <c r="AJ22" s="6">
        <f>IF(SUM($A$1:$A$1000)=0,IF(ROW($A22)=6,"Hidden",""),IF(ISNUMBER(AH22),(AH22+AI22)/2,""))</f>
      </c>
      <c r="AK22" s="8">
        <f>IF(C22=F22,0,(D22-E22)/(C22-F22))</f>
      </c>
      <c r="AL22" s="8">
        <f>IF(ISNUMBER(F22),IF(OR(AK22&lt;=0,AK22=1),0,((D22-E22)-(C22-F22))/LN(AK22)),"")</f>
      </c>
      <c r="AM22" s="8">
        <f>IF(ISNUMBER(AL22),IF(AL22=0,0,(AB22*T22*Z22*1000)/(PI()*0.006*1.008*AL22)),"")</f>
      </c>
      <c r="AN22" s="12">
        <f>IF(ISNUMBER(A22),IF(ROW(A22)=2,1-(A22/13),""),"")</f>
      </c>
    </row>
    <row x14ac:dyDescent="0.25" r="23" customHeight="1" ht="12.75">
      <c r="A23" s="11">
        <v>1</v>
      </c>
      <c r="B23" s="5">
        <v>22</v>
      </c>
      <c r="C23" s="6">
        <v>59.259033203125</v>
      </c>
      <c r="D23" s="6">
        <v>65.52587890625</v>
      </c>
      <c r="E23" s="6">
        <v>21.268310546875</v>
      </c>
      <c r="F23" s="6">
        <v>29.67822265625</v>
      </c>
      <c r="G23" s="6">
        <v>132.967529296875</v>
      </c>
      <c r="H23" s="6">
        <v>132.967529296875</v>
      </c>
      <c r="I23" s="6">
        <v>132.967529296875</v>
      </c>
      <c r="J23" s="6">
        <v>132.967529296875</v>
      </c>
      <c r="K23" s="6">
        <v>132.967529296875</v>
      </c>
      <c r="L23" s="6">
        <v>132.967529296875</v>
      </c>
      <c r="M23" s="7">
        <v>30</v>
      </c>
      <c r="N23" s="6">
        <v>2.06298828125</v>
      </c>
      <c r="O23" s="5">
        <v>10</v>
      </c>
      <c r="P23" s="8">
        <v>1.5625</v>
      </c>
      <c r="Q23" s="6">
        <v>0</v>
      </c>
      <c r="R23" s="10">
        <f>IF(ISNUMBER(Q23),IF(Q23=1,"Countercurrent","Cocurrent"),"")</f>
      </c>
      <c r="S23" s="21"/>
      <c r="T23" s="7">
        <f>IF(ISNUMBER(C23),1.15290498E-12*(V23^6)-3.5879038802E-10*(V23^5)+4.710833256816E-08*(V23^4)-3.38194190874219E-06*(V23^3)+0.000148978977392744*(V23^2)-0.00373903643230733*(V23)+4.21734712411944,"")</f>
      </c>
      <c r="U23" s="7">
        <f>IF(ISNUMBER(D23),1.15290498E-12*(X23^6)-3.5879038802E-10*(X23^5)+4.710833256816E-08*(X23^4)-3.38194190874219E-06*(X23^3)+0.000148978977392744*(X23^2)-0.00373903643230733*(X23)+4.21734712411944,"")</f>
      </c>
      <c r="V23" s="8">
        <f>IF(ISNUMBER(C23),AVERAGE(C23,D23),"")</f>
      </c>
      <c r="W23" s="6">
        <f>IF(ISNUMBER(F23),-0.0000002301*(V23^4)+0.0000569866*(V23^3)-0.0082923226*(V23^2)+0.0654036947*V23+999.8017570756,"")</f>
      </c>
      <c r="X23" s="8">
        <f>IF(ISNUMBER(E23),AVERAGE(E23,F23),"")</f>
      </c>
      <c r="Y23" s="6">
        <f>IF(ISNUMBER(F23),-0.0000002301*(X23^4)+0.0000569866*(X23^3)-0.0082923226*(X23^2)+0.0654036947*X23+999.8017570756,"")</f>
      </c>
      <c r="Z23" s="6">
        <f>IF(ISNUMBER(C23),IF(R23="Countercurrent",C23-D23,D23-C23),"")</f>
      </c>
      <c r="AA23" s="6">
        <f>IF(ISNUMBER(E23),F23-E23,"")</f>
      </c>
      <c r="AB23" s="7">
        <f>IF(ISNUMBER(N23),N23*W23/(1000*60),"")</f>
      </c>
      <c r="AC23" s="7">
        <f>IF(ISNUMBER(P23),P23*Y23/(1000*60),"")</f>
      </c>
      <c r="AD23" s="6">
        <f>IF(SUM($A$1:$A$1000)=0,IF(ROW($A23)=6,"Hidden",""),IF(ISNUMBER(AB23),AB23*T23*ABS(Z23)*1000,""))</f>
      </c>
      <c r="AE23" s="6">
        <f>IF(SUM($A$1:$A$1000)=0,IF(ROW($A23)=6,"Hidden",""),IF(ISNUMBER(AC23),AC23*U23*AA23*1000,""))</f>
      </c>
      <c r="AF23" s="6">
        <f>IF(SUM($A$1:$A$1000)=0,IF(ROW($A23)=6,"Hidden",""),IF(ISNUMBER(AD23),AD23-AE23,""))</f>
      </c>
      <c r="AG23" s="6">
        <f>IF(SUM($A$1:$A$1000)=0,IF(ROW($A23)=6,"Hidden",""),IF(ISNUMBER(AD23),IF(AD23=0,0,AE23*100/AD23),""))</f>
      </c>
      <c r="AH23" s="6">
        <f>IF(SUM($A$1:$A$1000)=0,IF(ROW($A23)=6,"Hidden",""),IF(ISNUMBER(C23),IF(R23="cocurrent",IF((D23=E23),0,(D23-C23)*100/(D23-E23)),IF((C23=E23),0,(C23-D23)*100/(C23-E23))),""))</f>
      </c>
      <c r="AI23" s="6">
        <f>IF(SUM($A$1:$A$1000)=0,IF(ROW($A23)=6,"Hidden",""),IF(ISNUMBER(C23),IF(R23="cocurrent",IF(C23=E23,0,(F23-E23)*100/(D23-E23)),IF(C23=E23,0,(F23-E23)*100/(C23-E23))),""))</f>
      </c>
      <c r="AJ23" s="6">
        <f>IF(SUM($A$1:$A$1000)=0,IF(ROW($A23)=6,"Hidden",""),IF(ISNUMBER(AH23),(AH23+AI23)/2,""))</f>
      </c>
      <c r="AK23" s="8">
        <f>IF(C23=F23,0,(D23-E23)/(C23-F23))</f>
      </c>
      <c r="AL23" s="8">
        <f>IF(ISNUMBER(F23),IF(OR(AK23&lt;=0,AK23=1),0,((D23-E23)-(C23-F23))/LN(AK23)),"")</f>
      </c>
      <c r="AM23" s="8">
        <f>IF(ISNUMBER(AL23),IF(AL23=0,0,(AB23*T23*Z23*1000)/(PI()*0.006*1.008*AL23)),"")</f>
      </c>
      <c r="AN23" s="12">
        <f>IF(ISNUMBER(A23),IF(ROW(A23)=2,1-(A23/13),""),"")</f>
      </c>
    </row>
    <row x14ac:dyDescent="0.25" r="24" customHeight="1" ht="12.75">
      <c r="A24" s="11">
        <v>1</v>
      </c>
      <c r="B24" s="5">
        <v>23</v>
      </c>
      <c r="C24" s="6">
        <v>59.0966796875</v>
      </c>
      <c r="D24" s="6">
        <v>65.201171875</v>
      </c>
      <c r="E24" s="6">
        <v>21.30078125</v>
      </c>
      <c r="F24" s="6">
        <v>29.54833984375</v>
      </c>
      <c r="G24" s="6">
        <v>132.967529296875</v>
      </c>
      <c r="H24" s="6">
        <v>132.967529296875</v>
      </c>
      <c r="I24" s="6">
        <v>132.967529296875</v>
      </c>
      <c r="J24" s="6">
        <v>132.967529296875</v>
      </c>
      <c r="K24" s="6">
        <v>132.967529296875</v>
      </c>
      <c r="L24" s="6">
        <v>132.967529296875</v>
      </c>
      <c r="M24" s="7">
        <v>30</v>
      </c>
      <c r="N24" s="6">
        <v>1.9775390625</v>
      </c>
      <c r="O24" s="5">
        <v>10</v>
      </c>
      <c r="P24" s="8">
        <v>1.59912109375</v>
      </c>
      <c r="Q24" s="6">
        <v>0</v>
      </c>
      <c r="R24" s="10">
        <f>IF(ISNUMBER(Q24),IF(Q24=1,"Countercurrent","Cocurrent"),"")</f>
      </c>
      <c r="S24" s="21"/>
      <c r="T24" s="7">
        <f>IF(ISNUMBER(C24),1.15290498E-12*(V24^6)-3.5879038802E-10*(V24^5)+4.710833256816E-08*(V24^4)-3.38194190874219E-06*(V24^3)+0.000148978977392744*(V24^2)-0.00373903643230733*(V24)+4.21734712411944,"")</f>
      </c>
      <c r="U24" s="7">
        <f>IF(ISNUMBER(D24),1.15290498E-12*(X24^6)-3.5879038802E-10*(X24^5)+4.710833256816E-08*(X24^4)-3.38194190874219E-06*(X24^3)+0.000148978977392744*(X24^2)-0.00373903643230733*(X24)+4.21734712411944,"")</f>
      </c>
      <c r="V24" s="8">
        <f>IF(ISNUMBER(C24),AVERAGE(C24,D24),"")</f>
      </c>
      <c r="W24" s="6">
        <f>IF(ISNUMBER(F24),-0.0000002301*(V24^4)+0.0000569866*(V24^3)-0.0082923226*(V24^2)+0.0654036947*V24+999.8017570756,"")</f>
      </c>
      <c r="X24" s="8">
        <f>IF(ISNUMBER(E24),AVERAGE(E24,F24),"")</f>
      </c>
      <c r="Y24" s="6">
        <f>IF(ISNUMBER(F24),-0.0000002301*(X24^4)+0.0000569866*(X24^3)-0.0082923226*(X24^2)+0.0654036947*X24+999.8017570756,"")</f>
      </c>
      <c r="Z24" s="6">
        <f>IF(ISNUMBER(C24),IF(R24="Countercurrent",C24-D24,D24-C24),"")</f>
      </c>
      <c r="AA24" s="6">
        <f>IF(ISNUMBER(E24),F24-E24,"")</f>
      </c>
      <c r="AB24" s="7">
        <f>IF(ISNUMBER(N24),N24*W24/(1000*60),"")</f>
      </c>
      <c r="AC24" s="7">
        <f>IF(ISNUMBER(P24),P24*Y24/(1000*60),"")</f>
      </c>
      <c r="AD24" s="6">
        <f>IF(SUM($A$1:$A$1000)=0,IF(ROW($A24)=6,"Hidden",""),IF(ISNUMBER(AB24),AB24*T24*ABS(Z24)*1000,""))</f>
      </c>
      <c r="AE24" s="6">
        <f>IF(SUM($A$1:$A$1000)=0,IF(ROW($A24)=6,"Hidden",""),IF(ISNUMBER(AC24),AC24*U24*AA24*1000,""))</f>
      </c>
      <c r="AF24" s="6">
        <f>IF(SUM($A$1:$A$1000)=0,IF(ROW($A24)=6,"Hidden",""),IF(ISNUMBER(AD24),AD24-AE24,""))</f>
      </c>
      <c r="AG24" s="6">
        <f>IF(SUM($A$1:$A$1000)=0,IF(ROW($A24)=6,"Hidden",""),IF(ISNUMBER(AD24),IF(AD24=0,0,AE24*100/AD24),""))</f>
      </c>
      <c r="AH24" s="6">
        <f>IF(SUM($A$1:$A$1000)=0,IF(ROW($A24)=6,"Hidden",""),IF(ISNUMBER(C24),IF(R24="cocurrent",IF((D24=E24),0,(D24-C24)*100/(D24-E24)),IF((C24=E24),0,(C24-D24)*100/(C24-E24))),""))</f>
      </c>
      <c r="AI24" s="6">
        <f>IF(SUM($A$1:$A$1000)=0,IF(ROW($A24)=6,"Hidden",""),IF(ISNUMBER(C24),IF(R24="cocurrent",IF(C24=E24,0,(F24-E24)*100/(D24-E24)),IF(C24=E24,0,(F24-E24)*100/(C24-E24))),""))</f>
      </c>
      <c r="AJ24" s="6">
        <f>IF(SUM($A$1:$A$1000)=0,IF(ROW($A24)=6,"Hidden",""),IF(ISNUMBER(AH24),(AH24+AI24)/2,""))</f>
      </c>
      <c r="AK24" s="8">
        <f>IF(C24=F24,0,(D24-E24)/(C24-F24))</f>
      </c>
      <c r="AL24" s="8">
        <f>IF(ISNUMBER(F24),IF(OR(AK24&lt;=0,AK24=1),0,((D24-E24)-(C24-F24))/LN(AK24)),"")</f>
      </c>
      <c r="AM24" s="8">
        <f>IF(ISNUMBER(AL24),IF(AL24=0,0,(AB24*T24*Z24*1000)/(PI()*0.006*1.008*AL24)),"")</f>
      </c>
      <c r="AN24" s="12">
        <f>IF(ISNUMBER(A24),IF(ROW(A24)=2,1-(A24/13),""),"")</f>
      </c>
    </row>
    <row x14ac:dyDescent="0.25" r="25" customHeight="1" ht="12.75">
      <c r="A25" s="11">
        <v>1</v>
      </c>
      <c r="B25" s="5">
        <v>24</v>
      </c>
      <c r="C25" s="6">
        <v>59.323974609375</v>
      </c>
      <c r="D25" s="6">
        <v>65.363525390625</v>
      </c>
      <c r="E25" s="6">
        <v>21.30078125</v>
      </c>
      <c r="F25" s="6">
        <v>29.710693359375</v>
      </c>
      <c r="G25" s="6">
        <v>132.967529296875</v>
      </c>
      <c r="H25" s="6">
        <v>132.967529296875</v>
      </c>
      <c r="I25" s="6">
        <v>132.967529296875</v>
      </c>
      <c r="J25" s="6">
        <v>132.967529296875</v>
      </c>
      <c r="K25" s="6">
        <v>132.967529296875</v>
      </c>
      <c r="L25" s="6">
        <v>132.967529296875</v>
      </c>
      <c r="M25" s="7">
        <v>30</v>
      </c>
      <c r="N25" s="6">
        <v>1.904296875</v>
      </c>
      <c r="O25" s="5">
        <v>10</v>
      </c>
      <c r="P25" s="8">
        <v>1.513671875</v>
      </c>
      <c r="Q25" s="6">
        <v>0</v>
      </c>
      <c r="R25" s="10">
        <f>IF(ISNUMBER(Q25),IF(Q25=1,"Countercurrent","Cocurrent"),"")</f>
      </c>
      <c r="S25" s="21"/>
      <c r="T25" s="7">
        <f>IF(ISNUMBER(C25),1.15290498E-12*(V25^6)-3.5879038802E-10*(V25^5)+4.710833256816E-08*(V25^4)-3.38194190874219E-06*(V25^3)+0.000148978977392744*(V25^2)-0.00373903643230733*(V25)+4.21734712411944,"")</f>
      </c>
      <c r="U25" s="7">
        <f>IF(ISNUMBER(D25),1.15290498E-12*(X25^6)-3.5879038802E-10*(X25^5)+4.710833256816E-08*(X25^4)-3.38194190874219E-06*(X25^3)+0.000148978977392744*(X25^2)-0.00373903643230733*(X25)+4.21734712411944,"")</f>
      </c>
      <c r="V25" s="8">
        <f>IF(ISNUMBER(C25),AVERAGE(C25,D25),"")</f>
      </c>
      <c r="W25" s="6">
        <f>IF(ISNUMBER(F25),-0.0000002301*(V25^4)+0.0000569866*(V25^3)-0.0082923226*(V25^2)+0.0654036947*V25+999.8017570756,"")</f>
      </c>
      <c r="X25" s="8">
        <f>IF(ISNUMBER(E25),AVERAGE(E25,F25),"")</f>
      </c>
      <c r="Y25" s="6">
        <f>IF(ISNUMBER(F25),-0.0000002301*(X25^4)+0.0000569866*(X25^3)-0.0082923226*(X25^2)+0.0654036947*X25+999.8017570756,"")</f>
      </c>
      <c r="Z25" s="6">
        <f>IF(ISNUMBER(C25),IF(R25="Countercurrent",C25-D25,D25-C25),"")</f>
      </c>
      <c r="AA25" s="6">
        <f>IF(ISNUMBER(E25),F25-E25,"")</f>
      </c>
      <c r="AB25" s="7">
        <f>IF(ISNUMBER(N25),N25*W25/(1000*60),"")</f>
      </c>
      <c r="AC25" s="7">
        <f>IF(ISNUMBER(P25),P25*Y25/(1000*60),"")</f>
      </c>
      <c r="AD25" s="6">
        <f>IF(SUM($A$1:$A$1000)=0,IF(ROW($A25)=6,"Hidden",""),IF(ISNUMBER(AB25),AB25*T25*ABS(Z25)*1000,""))</f>
      </c>
      <c r="AE25" s="6">
        <f>IF(SUM($A$1:$A$1000)=0,IF(ROW($A25)=6,"Hidden",""),IF(ISNUMBER(AC25),AC25*U25*AA25*1000,""))</f>
      </c>
      <c r="AF25" s="6">
        <f>IF(SUM($A$1:$A$1000)=0,IF(ROW($A25)=6,"Hidden",""),IF(ISNUMBER(AD25),AD25-AE25,""))</f>
      </c>
      <c r="AG25" s="6">
        <f>IF(SUM($A$1:$A$1000)=0,IF(ROW($A25)=6,"Hidden",""),IF(ISNUMBER(AD25),IF(AD25=0,0,AE25*100/AD25),""))</f>
      </c>
      <c r="AH25" s="6">
        <f>IF(SUM($A$1:$A$1000)=0,IF(ROW($A25)=6,"Hidden",""),IF(ISNUMBER(C25),IF(R25="cocurrent",IF((D25=E25),0,(D25-C25)*100/(D25-E25)),IF((C25=E25),0,(C25-D25)*100/(C25-E25))),""))</f>
      </c>
      <c r="AI25" s="6">
        <f>IF(SUM($A$1:$A$1000)=0,IF(ROW($A25)=6,"Hidden",""),IF(ISNUMBER(C25),IF(R25="cocurrent",IF(C25=E25,0,(F25-E25)*100/(D25-E25)),IF(C25=E25,0,(F25-E25)*100/(C25-E25))),""))</f>
      </c>
      <c r="AJ25" s="6">
        <f>IF(SUM($A$1:$A$1000)=0,IF(ROW($A25)=6,"Hidden",""),IF(ISNUMBER(AH25),(AH25+AI25)/2,""))</f>
      </c>
      <c r="AK25" s="8">
        <f>IF(C25=F25,0,(D25-E25)/(C25-F25))</f>
      </c>
      <c r="AL25" s="8">
        <f>IF(ISNUMBER(F25),IF(OR(AK25&lt;=0,AK25=1),0,((D25-E25)-(C25-F25))/LN(AK25)),"")</f>
      </c>
      <c r="AM25" s="8">
        <f>IF(ISNUMBER(AL25),IF(AL25=0,0,(AB25*T25*Z25*1000)/(PI()*0.006*1.008*AL25)),"")</f>
      </c>
      <c r="AN25" s="12">
        <f>IF(ISNUMBER(A25),IF(ROW(A25)=2,1-(A25/13),""),"")</f>
      </c>
    </row>
    <row x14ac:dyDescent="0.25" r="26" customHeight="1" ht="12.75">
      <c r="A26" s="11">
        <v>1</v>
      </c>
      <c r="B26" s="5">
        <v>25</v>
      </c>
      <c r="C26" s="6">
        <v>59.16162109375</v>
      </c>
      <c r="D26" s="6">
        <v>65.39599609375</v>
      </c>
      <c r="E26" s="6">
        <v>21.30078125</v>
      </c>
      <c r="F26" s="6">
        <v>29.580810546875</v>
      </c>
      <c r="G26" s="6">
        <v>132.967529296875</v>
      </c>
      <c r="H26" s="6">
        <v>132.967529296875</v>
      </c>
      <c r="I26" s="6">
        <v>132.967529296875</v>
      </c>
      <c r="J26" s="6">
        <v>132.967529296875</v>
      </c>
      <c r="K26" s="6">
        <v>132.967529296875</v>
      </c>
      <c r="L26" s="6">
        <v>132.967529296875</v>
      </c>
      <c r="M26" s="7">
        <v>30</v>
      </c>
      <c r="N26" s="6">
        <v>2.08740234375</v>
      </c>
      <c r="O26" s="5">
        <v>10</v>
      </c>
      <c r="P26" s="8">
        <v>1.5625</v>
      </c>
      <c r="Q26" s="6">
        <v>0</v>
      </c>
      <c r="R26" s="10">
        <f>IF(ISNUMBER(Q26),IF(Q26=1,"Countercurrent","Cocurrent"),"")</f>
      </c>
      <c r="S26" s="21"/>
      <c r="T26" s="7">
        <f>IF(ISNUMBER(C26),1.15290498E-12*(V26^6)-3.5879038802E-10*(V26^5)+4.710833256816E-08*(V26^4)-3.38194190874219E-06*(V26^3)+0.000148978977392744*(V26^2)-0.00373903643230733*(V26)+4.21734712411944,"")</f>
      </c>
      <c r="U26" s="7">
        <f>IF(ISNUMBER(D26),1.15290498E-12*(X26^6)-3.5879038802E-10*(X26^5)+4.710833256816E-08*(X26^4)-3.38194190874219E-06*(X26^3)+0.000148978977392744*(X26^2)-0.00373903643230733*(X26)+4.21734712411944,"")</f>
      </c>
      <c r="V26" s="8">
        <f>IF(ISNUMBER(C26),AVERAGE(C26,D26),"")</f>
      </c>
      <c r="W26" s="6">
        <f>IF(ISNUMBER(F26),-0.0000002301*(V26^4)+0.0000569866*(V26^3)-0.0082923226*(V26^2)+0.0654036947*V26+999.8017570756,"")</f>
      </c>
      <c r="X26" s="8">
        <f>IF(ISNUMBER(E26),AVERAGE(E26,F26),"")</f>
      </c>
      <c r="Y26" s="6">
        <f>IF(ISNUMBER(F26),-0.0000002301*(X26^4)+0.0000569866*(X26^3)-0.0082923226*(X26^2)+0.0654036947*X26+999.8017570756,"")</f>
      </c>
      <c r="Z26" s="6">
        <f>IF(ISNUMBER(C26),IF(R26="Countercurrent",C26-D26,D26-C26),"")</f>
      </c>
      <c r="AA26" s="6">
        <f>IF(ISNUMBER(E26),F26-E26,"")</f>
      </c>
      <c r="AB26" s="7">
        <f>IF(ISNUMBER(N26),N26*W26/(1000*60),"")</f>
      </c>
      <c r="AC26" s="7">
        <f>IF(ISNUMBER(P26),P26*Y26/(1000*60),"")</f>
      </c>
      <c r="AD26" s="6">
        <f>IF(SUM($A$1:$A$1000)=0,IF(ROW($A26)=6,"Hidden",""),IF(ISNUMBER(AB26),AB26*T26*ABS(Z26)*1000,""))</f>
      </c>
      <c r="AE26" s="6">
        <f>IF(SUM($A$1:$A$1000)=0,IF(ROW($A26)=6,"Hidden",""),IF(ISNUMBER(AC26),AC26*U26*AA26*1000,""))</f>
      </c>
      <c r="AF26" s="6">
        <f>IF(SUM($A$1:$A$1000)=0,IF(ROW($A26)=6,"Hidden",""),IF(ISNUMBER(AD26),AD26-AE26,""))</f>
      </c>
      <c r="AG26" s="6">
        <f>IF(SUM($A$1:$A$1000)=0,IF(ROW($A26)=6,"Hidden",""),IF(ISNUMBER(AD26),IF(AD26=0,0,AE26*100/AD26),""))</f>
      </c>
      <c r="AH26" s="6">
        <f>IF(SUM($A$1:$A$1000)=0,IF(ROW($A26)=6,"Hidden",""),IF(ISNUMBER(C26),IF(R26="cocurrent",IF((D26=E26),0,(D26-C26)*100/(D26-E26)),IF((C26=E26),0,(C26-D26)*100/(C26-E26))),""))</f>
      </c>
      <c r="AI26" s="6">
        <f>IF(SUM($A$1:$A$1000)=0,IF(ROW($A26)=6,"Hidden",""),IF(ISNUMBER(C26),IF(R26="cocurrent",IF(C26=E26,0,(F26-E26)*100/(D26-E26)),IF(C26=E26,0,(F26-E26)*100/(C26-E26))),""))</f>
      </c>
      <c r="AJ26" s="6">
        <f>IF(SUM($A$1:$A$1000)=0,IF(ROW($A26)=6,"Hidden",""),IF(ISNUMBER(AH26),(AH26+AI26)/2,""))</f>
      </c>
      <c r="AK26" s="8">
        <f>IF(C26=F26,0,(D26-E26)/(C26-F26))</f>
      </c>
      <c r="AL26" s="8">
        <f>IF(ISNUMBER(F26),IF(OR(AK26&lt;=0,AK26=1),0,((D26-E26)-(C26-F26))/LN(AK26)),"")</f>
      </c>
      <c r="AM26" s="8">
        <f>IF(ISNUMBER(AL26),IF(AL26=0,0,(AB26*T26*Z26*1000)/(PI()*0.006*1.008*AL26)),"")</f>
      </c>
      <c r="AN26" s="12">
        <f>IF(ISNUMBER(A26),IF(ROW(A26)=2,1-(A26/13),""),"")</f>
      </c>
    </row>
    <row x14ac:dyDescent="0.25" r="27" customHeight="1" ht="12.75">
      <c r="A27" s="11">
        <v>1</v>
      </c>
      <c r="B27" s="5">
        <v>26</v>
      </c>
      <c r="C27" s="6">
        <v>59.42138671875</v>
      </c>
      <c r="D27" s="6">
        <v>65.753173828125</v>
      </c>
      <c r="E27" s="6">
        <v>21.268310546875</v>
      </c>
      <c r="F27" s="6">
        <v>29.645751953125</v>
      </c>
      <c r="G27" s="6">
        <v>132.967529296875</v>
      </c>
      <c r="H27" s="6">
        <v>132.967529296875</v>
      </c>
      <c r="I27" s="6">
        <v>132.967529296875</v>
      </c>
      <c r="J27" s="6">
        <v>132.967529296875</v>
      </c>
      <c r="K27" s="6">
        <v>132.967529296875</v>
      </c>
      <c r="L27" s="6">
        <v>132.967529296875</v>
      </c>
      <c r="M27" s="7">
        <v>31</v>
      </c>
      <c r="N27" s="6">
        <v>1.86767578125</v>
      </c>
      <c r="O27" s="5">
        <v>10</v>
      </c>
      <c r="P27" s="8">
        <v>1.55029296875</v>
      </c>
      <c r="Q27" s="6">
        <v>0</v>
      </c>
      <c r="R27" s="10">
        <f>IF(ISNUMBER(Q27),IF(Q27=1,"Countercurrent","Cocurrent"),"")</f>
      </c>
      <c r="S27" s="21"/>
      <c r="T27" s="7">
        <f>IF(ISNUMBER(C27),1.15290498E-12*(V27^6)-3.5879038802E-10*(V27^5)+4.710833256816E-08*(V27^4)-3.38194190874219E-06*(V27^3)+0.000148978977392744*(V27^2)-0.00373903643230733*(V27)+4.21734712411944,"")</f>
      </c>
      <c r="U27" s="7">
        <f>IF(ISNUMBER(D27),1.15290498E-12*(X27^6)-3.5879038802E-10*(X27^5)+4.710833256816E-08*(X27^4)-3.38194190874219E-06*(X27^3)+0.000148978977392744*(X27^2)-0.00373903643230733*(X27)+4.21734712411944,"")</f>
      </c>
      <c r="V27" s="8">
        <f>IF(ISNUMBER(C27),AVERAGE(C27,D27),"")</f>
      </c>
      <c r="W27" s="6">
        <f>IF(ISNUMBER(F27),-0.0000002301*(V27^4)+0.0000569866*(V27^3)-0.0082923226*(V27^2)+0.0654036947*V27+999.8017570756,"")</f>
      </c>
      <c r="X27" s="8">
        <f>IF(ISNUMBER(E27),AVERAGE(E27,F27),"")</f>
      </c>
      <c r="Y27" s="6">
        <f>IF(ISNUMBER(F27),-0.0000002301*(X27^4)+0.0000569866*(X27^3)-0.0082923226*(X27^2)+0.0654036947*X27+999.8017570756,"")</f>
      </c>
      <c r="Z27" s="6">
        <f>IF(ISNUMBER(C27),IF(R27="Countercurrent",C27-D27,D27-C27),"")</f>
      </c>
      <c r="AA27" s="6">
        <f>IF(ISNUMBER(E27),F27-E27,"")</f>
      </c>
      <c r="AB27" s="7">
        <f>IF(ISNUMBER(N27),N27*W27/(1000*60),"")</f>
      </c>
      <c r="AC27" s="7">
        <f>IF(ISNUMBER(P27),P27*Y27/(1000*60),"")</f>
      </c>
      <c r="AD27" s="6">
        <f>IF(SUM($A$1:$A$1000)=0,IF(ROW($A27)=6,"Hidden",""),IF(ISNUMBER(AB27),AB27*T27*ABS(Z27)*1000,""))</f>
      </c>
      <c r="AE27" s="6">
        <f>IF(SUM($A$1:$A$1000)=0,IF(ROW($A27)=6,"Hidden",""),IF(ISNUMBER(AC27),AC27*U27*AA27*1000,""))</f>
      </c>
      <c r="AF27" s="6">
        <f>IF(SUM($A$1:$A$1000)=0,IF(ROW($A27)=6,"Hidden",""),IF(ISNUMBER(AD27),AD27-AE27,""))</f>
      </c>
      <c r="AG27" s="6">
        <f>IF(SUM($A$1:$A$1000)=0,IF(ROW($A27)=6,"Hidden",""),IF(ISNUMBER(AD27),IF(AD27=0,0,AE27*100/AD27),""))</f>
      </c>
      <c r="AH27" s="6">
        <f>IF(SUM($A$1:$A$1000)=0,IF(ROW($A27)=6,"Hidden",""),IF(ISNUMBER(C27),IF(R27="cocurrent",IF((D27=E27),0,(D27-C27)*100/(D27-E27)),IF((C27=E27),0,(C27-D27)*100/(C27-E27))),""))</f>
      </c>
      <c r="AI27" s="6">
        <f>IF(SUM($A$1:$A$1000)=0,IF(ROW($A27)=6,"Hidden",""),IF(ISNUMBER(C27),IF(R27="cocurrent",IF(C27=E27,0,(F27-E27)*100/(D27-E27)),IF(C27=E27,0,(F27-E27)*100/(C27-E27))),""))</f>
      </c>
      <c r="AJ27" s="6">
        <f>IF(SUM($A$1:$A$1000)=0,IF(ROW($A27)=6,"Hidden",""),IF(ISNUMBER(AH27),(AH27+AI27)/2,""))</f>
      </c>
      <c r="AK27" s="8">
        <f>IF(C27=F27,0,(D27-E27)/(C27-F27))</f>
      </c>
      <c r="AL27" s="8">
        <f>IF(ISNUMBER(F27),IF(OR(AK27&lt;=0,AK27=1),0,((D27-E27)-(C27-F27))/LN(AK27)),"")</f>
      </c>
      <c r="AM27" s="8">
        <f>IF(ISNUMBER(AL27),IF(AL27=0,0,(AB27*T27*Z27*1000)/(PI()*0.006*1.008*AL27)),"")</f>
      </c>
      <c r="AN27" s="12">
        <f>IF(ISNUMBER(A27),IF(ROW(A27)=2,1-(A27/13),""),"")</f>
      </c>
    </row>
    <row x14ac:dyDescent="0.25" r="28" customHeight="1" ht="12.75">
      <c r="A28" s="11">
        <v>1</v>
      </c>
      <c r="B28" s="5">
        <v>27</v>
      </c>
      <c r="C28" s="6">
        <v>59.29150390625</v>
      </c>
      <c r="D28" s="6">
        <v>65.4609375</v>
      </c>
      <c r="E28" s="6">
        <v>21.30078125</v>
      </c>
      <c r="F28" s="6">
        <v>29.710693359375</v>
      </c>
      <c r="G28" s="6">
        <v>132.967529296875</v>
      </c>
      <c r="H28" s="6">
        <v>132.967529296875</v>
      </c>
      <c r="I28" s="6">
        <v>132.967529296875</v>
      </c>
      <c r="J28" s="6">
        <v>132.967529296875</v>
      </c>
      <c r="K28" s="6">
        <v>132.967529296875</v>
      </c>
      <c r="L28" s="6">
        <v>132.967529296875</v>
      </c>
      <c r="M28" s="7">
        <v>30</v>
      </c>
      <c r="N28" s="6">
        <v>1.9775390625</v>
      </c>
      <c r="O28" s="5">
        <v>10</v>
      </c>
      <c r="P28" s="8">
        <v>1.5625</v>
      </c>
      <c r="Q28" s="6">
        <v>0</v>
      </c>
      <c r="R28" s="10">
        <f>IF(ISNUMBER(Q28),IF(Q28=1,"Countercurrent","Cocurrent"),"")</f>
      </c>
      <c r="S28" s="21"/>
      <c r="T28" s="7">
        <f>IF(ISNUMBER(C28),1.15290498E-12*(V28^6)-3.5879038802E-10*(V28^5)+4.710833256816E-08*(V28^4)-3.38194190874219E-06*(V28^3)+0.000148978977392744*(V28^2)-0.00373903643230733*(V28)+4.21734712411944,"")</f>
      </c>
      <c r="U28" s="7">
        <f>IF(ISNUMBER(D28),1.15290498E-12*(X28^6)-3.5879038802E-10*(X28^5)+4.710833256816E-08*(X28^4)-3.38194190874219E-06*(X28^3)+0.000148978977392744*(X28^2)-0.00373903643230733*(X28)+4.21734712411944,"")</f>
      </c>
      <c r="V28" s="8">
        <f>IF(ISNUMBER(C28),AVERAGE(C28,D28),"")</f>
      </c>
      <c r="W28" s="6">
        <f>IF(ISNUMBER(F28),-0.0000002301*(V28^4)+0.0000569866*(V28^3)-0.0082923226*(V28^2)+0.0654036947*V28+999.8017570756,"")</f>
      </c>
      <c r="X28" s="8">
        <f>IF(ISNUMBER(E28),AVERAGE(E28,F28),"")</f>
      </c>
      <c r="Y28" s="6">
        <f>IF(ISNUMBER(F28),-0.0000002301*(X28^4)+0.0000569866*(X28^3)-0.0082923226*(X28^2)+0.0654036947*X28+999.8017570756,"")</f>
      </c>
      <c r="Z28" s="6">
        <f>IF(ISNUMBER(C28),IF(R28="Countercurrent",C28-D28,D28-C28),"")</f>
      </c>
      <c r="AA28" s="6">
        <f>IF(ISNUMBER(E28),F28-E28,"")</f>
      </c>
      <c r="AB28" s="7">
        <f>IF(ISNUMBER(N28),N28*W28/(1000*60),"")</f>
      </c>
      <c r="AC28" s="7">
        <f>IF(ISNUMBER(P28),P28*Y28/(1000*60),"")</f>
      </c>
      <c r="AD28" s="6">
        <f>IF(SUM($A$1:$A$1000)=0,IF(ROW($A28)=6,"Hidden",""),IF(ISNUMBER(AB28),AB28*T28*ABS(Z28)*1000,""))</f>
      </c>
      <c r="AE28" s="6">
        <f>IF(SUM($A$1:$A$1000)=0,IF(ROW($A28)=6,"Hidden",""),IF(ISNUMBER(AC28),AC28*U28*AA28*1000,""))</f>
      </c>
      <c r="AF28" s="6">
        <f>IF(SUM($A$1:$A$1000)=0,IF(ROW($A28)=6,"Hidden",""),IF(ISNUMBER(AD28),AD28-AE28,""))</f>
      </c>
      <c r="AG28" s="6">
        <f>IF(SUM($A$1:$A$1000)=0,IF(ROW($A28)=6,"Hidden",""),IF(ISNUMBER(AD28),IF(AD28=0,0,AE28*100/AD28),""))</f>
      </c>
      <c r="AH28" s="6">
        <f>IF(SUM($A$1:$A$1000)=0,IF(ROW($A28)=6,"Hidden",""),IF(ISNUMBER(C28),IF(R28="cocurrent",IF((D28=E28),0,(D28-C28)*100/(D28-E28)),IF((C28=E28),0,(C28-D28)*100/(C28-E28))),""))</f>
      </c>
      <c r="AI28" s="6">
        <f>IF(SUM($A$1:$A$1000)=0,IF(ROW($A28)=6,"Hidden",""),IF(ISNUMBER(C28),IF(R28="cocurrent",IF(C28=E28,0,(F28-E28)*100/(D28-E28)),IF(C28=E28,0,(F28-E28)*100/(C28-E28))),""))</f>
      </c>
      <c r="AJ28" s="6">
        <f>IF(SUM($A$1:$A$1000)=0,IF(ROW($A28)=6,"Hidden",""),IF(ISNUMBER(AH28),(AH28+AI28)/2,""))</f>
      </c>
      <c r="AK28" s="8">
        <f>IF(C28=F28,0,(D28-E28)/(C28-F28))</f>
      </c>
      <c r="AL28" s="8">
        <f>IF(ISNUMBER(F28),IF(OR(AK28&lt;=0,AK28=1),0,((D28-E28)-(C28-F28))/LN(AK28)),"")</f>
      </c>
      <c r="AM28" s="8">
        <f>IF(ISNUMBER(AL28),IF(AL28=0,0,(AB28*T28*Z28*1000)/(PI()*0.006*1.008*AL28)),"")</f>
      </c>
      <c r="AN28" s="12">
        <f>IF(ISNUMBER(A28),IF(ROW(A28)=2,1-(A28/13),""),"")</f>
      </c>
    </row>
    <row x14ac:dyDescent="0.25" r="29" customHeight="1" ht="12.75">
      <c r="A29" s="11">
        <v>1</v>
      </c>
      <c r="B29" s="5">
        <v>28</v>
      </c>
      <c r="C29" s="6">
        <v>59.3564453125</v>
      </c>
      <c r="D29" s="6">
        <v>65.52587890625</v>
      </c>
      <c r="E29" s="6">
        <v>21.30078125</v>
      </c>
      <c r="F29" s="6">
        <v>29.645751953125</v>
      </c>
      <c r="G29" s="6">
        <v>132.967529296875</v>
      </c>
      <c r="H29" s="6">
        <v>132.967529296875</v>
      </c>
      <c r="I29" s="6">
        <v>132.967529296875</v>
      </c>
      <c r="J29" s="6">
        <v>132.967529296875</v>
      </c>
      <c r="K29" s="6">
        <v>132.967529296875</v>
      </c>
      <c r="L29" s="6">
        <v>132.967529296875</v>
      </c>
      <c r="M29" s="7">
        <v>29</v>
      </c>
      <c r="N29" s="6">
        <v>1.89208984375</v>
      </c>
      <c r="O29" s="5">
        <v>10</v>
      </c>
      <c r="P29" s="8">
        <v>1.57470703125</v>
      </c>
      <c r="Q29" s="6">
        <v>0</v>
      </c>
      <c r="R29" s="10">
        <f>IF(ISNUMBER(Q29),IF(Q29=1,"Countercurrent","Cocurrent"),"")</f>
      </c>
      <c r="S29" s="21"/>
      <c r="T29" s="7">
        <f>IF(ISNUMBER(C29),1.15290498E-12*(V29^6)-3.5879038802E-10*(V29^5)+4.710833256816E-08*(V29^4)-3.38194190874219E-06*(V29^3)+0.000148978977392744*(V29^2)-0.00373903643230733*(V29)+4.21734712411944,"")</f>
      </c>
      <c r="U29" s="7">
        <f>IF(ISNUMBER(D29),1.15290498E-12*(X29^6)-3.5879038802E-10*(X29^5)+4.710833256816E-08*(X29^4)-3.38194190874219E-06*(X29^3)+0.000148978977392744*(X29^2)-0.00373903643230733*(X29)+4.21734712411944,"")</f>
      </c>
      <c r="V29" s="8">
        <f>IF(ISNUMBER(C29),AVERAGE(C29,D29),"")</f>
      </c>
      <c r="W29" s="6">
        <f>IF(ISNUMBER(F29),-0.0000002301*(V29^4)+0.0000569866*(V29^3)-0.0082923226*(V29^2)+0.0654036947*V29+999.8017570756,"")</f>
      </c>
      <c r="X29" s="8">
        <f>IF(ISNUMBER(E29),AVERAGE(E29,F29),"")</f>
      </c>
      <c r="Y29" s="6">
        <f>IF(ISNUMBER(F29),-0.0000002301*(X29^4)+0.0000569866*(X29^3)-0.0082923226*(X29^2)+0.0654036947*X29+999.8017570756,"")</f>
      </c>
      <c r="Z29" s="6">
        <f>IF(ISNUMBER(C29),IF(R29="Countercurrent",C29-D29,D29-C29),"")</f>
      </c>
      <c r="AA29" s="6">
        <f>IF(ISNUMBER(E29),F29-E29,"")</f>
      </c>
      <c r="AB29" s="7">
        <f>IF(ISNUMBER(N29),N29*W29/(1000*60),"")</f>
      </c>
      <c r="AC29" s="7">
        <f>IF(ISNUMBER(P29),P29*Y29/(1000*60),"")</f>
      </c>
      <c r="AD29" s="6">
        <f>IF(SUM($A$1:$A$1000)=0,IF(ROW($A29)=6,"Hidden",""),IF(ISNUMBER(AB29),AB29*T29*ABS(Z29)*1000,""))</f>
      </c>
      <c r="AE29" s="6">
        <f>IF(SUM($A$1:$A$1000)=0,IF(ROW($A29)=6,"Hidden",""),IF(ISNUMBER(AC29),AC29*U29*AA29*1000,""))</f>
      </c>
      <c r="AF29" s="6">
        <f>IF(SUM($A$1:$A$1000)=0,IF(ROW($A29)=6,"Hidden",""),IF(ISNUMBER(AD29),AD29-AE29,""))</f>
      </c>
      <c r="AG29" s="6">
        <f>IF(SUM($A$1:$A$1000)=0,IF(ROW($A29)=6,"Hidden",""),IF(ISNUMBER(AD29),IF(AD29=0,0,AE29*100/AD29),""))</f>
      </c>
      <c r="AH29" s="6">
        <f>IF(SUM($A$1:$A$1000)=0,IF(ROW($A29)=6,"Hidden",""),IF(ISNUMBER(C29),IF(R29="cocurrent",IF((D29=E29),0,(D29-C29)*100/(D29-E29)),IF((C29=E29),0,(C29-D29)*100/(C29-E29))),""))</f>
      </c>
      <c r="AI29" s="6">
        <f>IF(SUM($A$1:$A$1000)=0,IF(ROW($A29)=6,"Hidden",""),IF(ISNUMBER(C29),IF(R29="cocurrent",IF(C29=E29,0,(F29-E29)*100/(D29-E29)),IF(C29=E29,0,(F29-E29)*100/(C29-E29))),""))</f>
      </c>
      <c r="AJ29" s="6">
        <f>IF(SUM($A$1:$A$1000)=0,IF(ROW($A29)=6,"Hidden",""),IF(ISNUMBER(AH29),(AH29+AI29)/2,""))</f>
      </c>
      <c r="AK29" s="8">
        <f>IF(C29=F29,0,(D29-E29)/(C29-F29))</f>
      </c>
      <c r="AL29" s="8">
        <f>IF(ISNUMBER(F29),IF(OR(AK29&lt;=0,AK29=1),0,((D29-E29)-(C29-F29))/LN(AK29)),"")</f>
      </c>
      <c r="AM29" s="8">
        <f>IF(ISNUMBER(AL29),IF(AL29=0,0,(AB29*T29*Z29*1000)/(PI()*0.006*1.008*AL29)),"")</f>
      </c>
      <c r="AN29" s="12">
        <f>IF(ISNUMBER(A29),IF(ROW(A29)=2,1-(A29/13),""),"")</f>
      </c>
    </row>
    <row x14ac:dyDescent="0.25" r="30" customHeight="1" ht="12.75">
      <c r="A30" s="11">
        <v>1</v>
      </c>
      <c r="B30" s="5">
        <v>29</v>
      </c>
      <c r="C30" s="6">
        <v>59.518798828125</v>
      </c>
      <c r="D30" s="6">
        <v>65.623291015625</v>
      </c>
      <c r="E30" s="6">
        <v>21.30078125</v>
      </c>
      <c r="F30" s="6">
        <v>29.7431640625</v>
      </c>
      <c r="G30" s="6">
        <v>132.967529296875</v>
      </c>
      <c r="H30" s="6">
        <v>132.967529296875</v>
      </c>
      <c r="I30" s="6">
        <v>132.967529296875</v>
      </c>
      <c r="J30" s="6">
        <v>132.967529296875</v>
      </c>
      <c r="K30" s="6">
        <v>132.967529296875</v>
      </c>
      <c r="L30" s="6">
        <v>132.967529296875</v>
      </c>
      <c r="M30" s="7">
        <v>30</v>
      </c>
      <c r="N30" s="6">
        <v>1.98974609375</v>
      </c>
      <c r="O30" s="5">
        <v>10</v>
      </c>
      <c r="P30" s="8">
        <v>1.55029296875</v>
      </c>
      <c r="Q30" s="6">
        <v>0</v>
      </c>
      <c r="R30" s="10">
        <f>IF(ISNUMBER(Q30),IF(Q30=1,"Countercurrent","Cocurrent"),"")</f>
      </c>
      <c r="S30" s="21"/>
      <c r="T30" s="7">
        <f>IF(ISNUMBER(C30),1.15290498E-12*(V30^6)-3.5879038802E-10*(V30^5)+4.710833256816E-08*(V30^4)-3.38194190874219E-06*(V30^3)+0.000148978977392744*(V30^2)-0.00373903643230733*(V30)+4.21734712411944,"")</f>
      </c>
      <c r="U30" s="7">
        <f>IF(ISNUMBER(D30),1.15290498E-12*(X30^6)-3.5879038802E-10*(X30^5)+4.710833256816E-08*(X30^4)-3.38194190874219E-06*(X30^3)+0.000148978977392744*(X30^2)-0.00373903643230733*(X30)+4.21734712411944,"")</f>
      </c>
      <c r="V30" s="8">
        <f>IF(ISNUMBER(C30),AVERAGE(C30,D30),"")</f>
      </c>
      <c r="W30" s="6">
        <f>IF(ISNUMBER(F30),-0.0000002301*(V30^4)+0.0000569866*(V30^3)-0.0082923226*(V30^2)+0.0654036947*V30+999.8017570756,"")</f>
      </c>
      <c r="X30" s="8">
        <f>IF(ISNUMBER(E30),AVERAGE(E30,F30),"")</f>
      </c>
      <c r="Y30" s="6">
        <f>IF(ISNUMBER(F30),-0.0000002301*(X30^4)+0.0000569866*(X30^3)-0.0082923226*(X30^2)+0.0654036947*X30+999.8017570756,"")</f>
      </c>
      <c r="Z30" s="6">
        <f>IF(ISNUMBER(C30),IF(R30="Countercurrent",C30-D30,D30-C30),"")</f>
      </c>
      <c r="AA30" s="6">
        <f>IF(ISNUMBER(E30),F30-E30,"")</f>
      </c>
      <c r="AB30" s="7">
        <f>IF(ISNUMBER(N30),N30*W30/(1000*60),"")</f>
      </c>
      <c r="AC30" s="7">
        <f>IF(ISNUMBER(P30),P30*Y30/(1000*60),"")</f>
      </c>
      <c r="AD30" s="6">
        <f>IF(SUM($A$1:$A$1000)=0,IF(ROW($A30)=6,"Hidden",""),IF(ISNUMBER(AB30),AB30*T30*ABS(Z30)*1000,""))</f>
      </c>
      <c r="AE30" s="6">
        <f>IF(SUM($A$1:$A$1000)=0,IF(ROW($A30)=6,"Hidden",""),IF(ISNUMBER(AC30),AC30*U30*AA30*1000,""))</f>
      </c>
      <c r="AF30" s="6">
        <f>IF(SUM($A$1:$A$1000)=0,IF(ROW($A30)=6,"Hidden",""),IF(ISNUMBER(AD30),AD30-AE30,""))</f>
      </c>
      <c r="AG30" s="6">
        <f>IF(SUM($A$1:$A$1000)=0,IF(ROW($A30)=6,"Hidden",""),IF(ISNUMBER(AD30),IF(AD30=0,0,AE30*100/AD30),""))</f>
      </c>
      <c r="AH30" s="6">
        <f>IF(SUM($A$1:$A$1000)=0,IF(ROW($A30)=6,"Hidden",""),IF(ISNUMBER(C30),IF(R30="cocurrent",IF((D30=E30),0,(D30-C30)*100/(D30-E30)),IF((C30=E30),0,(C30-D30)*100/(C30-E30))),""))</f>
      </c>
      <c r="AI30" s="6">
        <f>IF(SUM($A$1:$A$1000)=0,IF(ROW($A30)=6,"Hidden",""),IF(ISNUMBER(C30),IF(R30="cocurrent",IF(C30=E30,0,(F30-E30)*100/(D30-E30)),IF(C30=E30,0,(F30-E30)*100/(C30-E30))),""))</f>
      </c>
      <c r="AJ30" s="6">
        <f>IF(SUM($A$1:$A$1000)=0,IF(ROW($A30)=6,"Hidden",""),IF(ISNUMBER(AH30),(AH30+AI30)/2,""))</f>
      </c>
      <c r="AK30" s="8">
        <f>IF(C30=F30,0,(D30-E30)/(C30-F30))</f>
      </c>
      <c r="AL30" s="8">
        <f>IF(ISNUMBER(F30),IF(OR(AK30&lt;=0,AK30=1),0,((D30-E30)-(C30-F30))/LN(AK30)),"")</f>
      </c>
      <c r="AM30" s="8">
        <f>IF(ISNUMBER(AL30),IF(AL30=0,0,(AB30*T30*Z30*1000)/(PI()*0.006*1.008*AL30)),"")</f>
      </c>
      <c r="AN30" s="12">
        <f>IF(ISNUMBER(A30),IF(ROW(A30)=2,1-(A30/13),""),"")</f>
      </c>
    </row>
    <row x14ac:dyDescent="0.25" r="31" customHeight="1" ht="12.75">
      <c r="A31" s="11">
        <v>1</v>
      </c>
      <c r="B31" s="5">
        <v>30</v>
      </c>
      <c r="C31" s="6">
        <v>59.3564453125</v>
      </c>
      <c r="D31" s="6">
        <v>65.52587890625</v>
      </c>
      <c r="E31" s="6">
        <v>21.30078125</v>
      </c>
      <c r="F31" s="6">
        <v>29.645751953125</v>
      </c>
      <c r="G31" s="6">
        <v>132.967529296875</v>
      </c>
      <c r="H31" s="6">
        <v>132.967529296875</v>
      </c>
      <c r="I31" s="6">
        <v>132.967529296875</v>
      </c>
      <c r="J31" s="6">
        <v>132.967529296875</v>
      </c>
      <c r="K31" s="6">
        <v>132.967529296875</v>
      </c>
      <c r="L31" s="6">
        <v>132.967529296875</v>
      </c>
      <c r="M31" s="7">
        <v>30</v>
      </c>
      <c r="N31" s="6">
        <v>1.904296875</v>
      </c>
      <c r="O31" s="5">
        <v>10</v>
      </c>
      <c r="P31" s="8">
        <v>1.4892578125</v>
      </c>
      <c r="Q31" s="6">
        <v>0</v>
      </c>
      <c r="R31" s="10">
        <f>IF(ISNUMBER(Q31),IF(Q31=1,"Countercurrent","Cocurrent"),"")</f>
      </c>
      <c r="S31" s="21"/>
      <c r="T31" s="7">
        <f>IF(ISNUMBER(C31),1.15290498E-12*(V31^6)-3.5879038802E-10*(V31^5)+4.710833256816E-08*(V31^4)-3.38194190874219E-06*(V31^3)+0.000148978977392744*(V31^2)-0.00373903643230733*(V31)+4.21734712411944,"")</f>
      </c>
      <c r="U31" s="7">
        <f>IF(ISNUMBER(D31),1.15290498E-12*(X31^6)-3.5879038802E-10*(X31^5)+4.710833256816E-08*(X31^4)-3.38194190874219E-06*(X31^3)+0.000148978977392744*(X31^2)-0.00373903643230733*(X31)+4.21734712411944,"")</f>
      </c>
      <c r="V31" s="8">
        <f>IF(ISNUMBER(C31),AVERAGE(C31,D31),"")</f>
      </c>
      <c r="W31" s="6">
        <f>IF(ISNUMBER(F31),-0.0000002301*(V31^4)+0.0000569866*(V31^3)-0.0082923226*(V31^2)+0.0654036947*V31+999.8017570756,"")</f>
      </c>
      <c r="X31" s="8">
        <f>IF(ISNUMBER(E31),AVERAGE(E31,F31),"")</f>
      </c>
      <c r="Y31" s="6">
        <f>IF(ISNUMBER(F31),-0.0000002301*(X31^4)+0.0000569866*(X31^3)-0.0082923226*(X31^2)+0.0654036947*X31+999.8017570756,"")</f>
      </c>
      <c r="Z31" s="6">
        <f>IF(ISNUMBER(C31),IF(R31="Countercurrent",C31-D31,D31-C31),"")</f>
      </c>
      <c r="AA31" s="6">
        <f>IF(ISNUMBER(E31),F31-E31,"")</f>
      </c>
      <c r="AB31" s="7">
        <f>IF(ISNUMBER(N31),N31*W31/(1000*60),"")</f>
      </c>
      <c r="AC31" s="7">
        <f>IF(ISNUMBER(P31),P31*Y31/(1000*60),"")</f>
      </c>
      <c r="AD31" s="6">
        <f>IF(SUM($A$1:$A$1000)=0,IF(ROW($A31)=6,"Hidden",""),IF(ISNUMBER(AB31),AB31*T31*ABS(Z31)*1000,""))</f>
      </c>
      <c r="AE31" s="6">
        <f>IF(SUM($A$1:$A$1000)=0,IF(ROW($A31)=6,"Hidden",""),IF(ISNUMBER(AC31),AC31*U31*AA31*1000,""))</f>
      </c>
      <c r="AF31" s="6">
        <f>IF(SUM($A$1:$A$1000)=0,IF(ROW($A31)=6,"Hidden",""),IF(ISNUMBER(AD31),AD31-AE31,""))</f>
      </c>
      <c r="AG31" s="6">
        <f>IF(SUM($A$1:$A$1000)=0,IF(ROW($A31)=6,"Hidden",""),IF(ISNUMBER(AD31),IF(AD31=0,0,AE31*100/AD31),""))</f>
      </c>
      <c r="AH31" s="6">
        <f>IF(SUM($A$1:$A$1000)=0,IF(ROW($A31)=6,"Hidden",""),IF(ISNUMBER(C31),IF(R31="cocurrent",IF((D31=E31),0,(D31-C31)*100/(D31-E31)),IF((C31=E31),0,(C31-D31)*100/(C31-E31))),""))</f>
      </c>
      <c r="AI31" s="6">
        <f>IF(SUM($A$1:$A$1000)=0,IF(ROW($A31)=6,"Hidden",""),IF(ISNUMBER(C31),IF(R31="cocurrent",IF(C31=E31,0,(F31-E31)*100/(D31-E31)),IF(C31=E31,0,(F31-E31)*100/(C31-E31))),""))</f>
      </c>
      <c r="AJ31" s="6">
        <f>IF(SUM($A$1:$A$1000)=0,IF(ROW($A31)=6,"Hidden",""),IF(ISNUMBER(AH31),(AH31+AI31)/2,""))</f>
      </c>
      <c r="AK31" s="8">
        <f>IF(C31=F31,0,(D31-E31)/(C31-F31))</f>
      </c>
      <c r="AL31" s="8">
        <f>IF(ISNUMBER(F31),IF(OR(AK31&lt;=0,AK31=1),0,((D31-E31)-(C31-F31))/LN(AK31)),"")</f>
      </c>
      <c r="AM31" s="8">
        <f>IF(ISNUMBER(AL31),IF(AL31=0,0,(AB31*T31*Z31*1000)/(PI()*0.006*1.008*AL31)),"")</f>
      </c>
      <c r="AN31" s="12">
        <f>IF(ISNUMBER(A31),IF(ROW(A31)=2,1-(A31/13),""),"")</f>
      </c>
    </row>
    <row x14ac:dyDescent="0.25" r="32" customHeight="1" ht="12.75">
      <c r="A32" s="11">
        <v>1</v>
      </c>
      <c r="B32" s="5">
        <v>31</v>
      </c>
      <c r="C32" s="6">
        <v>59.55126953125</v>
      </c>
      <c r="D32" s="6">
        <v>65.428466796875</v>
      </c>
      <c r="E32" s="6">
        <v>21.30078125</v>
      </c>
      <c r="F32" s="6">
        <v>29.67822265625</v>
      </c>
      <c r="G32" s="6">
        <v>132.967529296875</v>
      </c>
      <c r="H32" s="6">
        <v>132.967529296875</v>
      </c>
      <c r="I32" s="6">
        <v>132.967529296875</v>
      </c>
      <c r="J32" s="6">
        <v>132.967529296875</v>
      </c>
      <c r="K32" s="6">
        <v>132.967529296875</v>
      </c>
      <c r="L32" s="6">
        <v>132.967529296875</v>
      </c>
      <c r="M32" s="7">
        <v>30</v>
      </c>
      <c r="N32" s="6">
        <v>1.9287109375</v>
      </c>
      <c r="O32" s="5">
        <v>10</v>
      </c>
      <c r="P32" s="8">
        <v>1.513671875</v>
      </c>
      <c r="Q32" s="6">
        <v>0</v>
      </c>
      <c r="R32" s="10">
        <f>IF(ISNUMBER(Q32),IF(Q32=1,"Countercurrent","Cocurrent"),"")</f>
      </c>
      <c r="S32" s="21"/>
      <c r="T32" s="7">
        <f>IF(ISNUMBER(C32),1.15290498E-12*(V32^6)-3.5879038802E-10*(V32^5)+4.710833256816E-08*(V32^4)-3.38194190874219E-06*(V32^3)+0.000148978977392744*(V32^2)-0.00373903643230733*(V32)+4.21734712411944,"")</f>
      </c>
      <c r="U32" s="7">
        <f>IF(ISNUMBER(D32),1.15290498E-12*(X32^6)-3.5879038802E-10*(X32^5)+4.710833256816E-08*(X32^4)-3.38194190874219E-06*(X32^3)+0.000148978977392744*(X32^2)-0.00373903643230733*(X32)+4.21734712411944,"")</f>
      </c>
      <c r="V32" s="8">
        <f>IF(ISNUMBER(C32),AVERAGE(C32,D32),"")</f>
      </c>
      <c r="W32" s="6">
        <f>IF(ISNUMBER(F32),-0.0000002301*(V32^4)+0.0000569866*(V32^3)-0.0082923226*(V32^2)+0.0654036947*V32+999.8017570756,"")</f>
      </c>
      <c r="X32" s="8">
        <f>IF(ISNUMBER(E32),AVERAGE(E32,F32),"")</f>
      </c>
      <c r="Y32" s="6">
        <f>IF(ISNUMBER(F32),-0.0000002301*(X32^4)+0.0000569866*(X32^3)-0.0082923226*(X32^2)+0.0654036947*X32+999.8017570756,"")</f>
      </c>
      <c r="Z32" s="6">
        <f>IF(ISNUMBER(C32),IF(R32="Countercurrent",C32-D32,D32-C32),"")</f>
      </c>
      <c r="AA32" s="6">
        <f>IF(ISNUMBER(E32),F32-E32,"")</f>
      </c>
      <c r="AB32" s="7">
        <f>IF(ISNUMBER(N32),N32*W32/(1000*60),"")</f>
      </c>
      <c r="AC32" s="7">
        <f>IF(ISNUMBER(P32),P32*Y32/(1000*60),"")</f>
      </c>
      <c r="AD32" s="6">
        <f>IF(SUM($A$1:$A$1000)=0,IF(ROW($A32)=6,"Hidden",""),IF(ISNUMBER(AB32),AB32*T32*ABS(Z32)*1000,""))</f>
      </c>
      <c r="AE32" s="6">
        <f>IF(SUM($A$1:$A$1000)=0,IF(ROW($A32)=6,"Hidden",""),IF(ISNUMBER(AC32),AC32*U32*AA32*1000,""))</f>
      </c>
      <c r="AF32" s="6">
        <f>IF(SUM($A$1:$A$1000)=0,IF(ROW($A32)=6,"Hidden",""),IF(ISNUMBER(AD32),AD32-AE32,""))</f>
      </c>
      <c r="AG32" s="6">
        <f>IF(SUM($A$1:$A$1000)=0,IF(ROW($A32)=6,"Hidden",""),IF(ISNUMBER(AD32),IF(AD32=0,0,AE32*100/AD32),""))</f>
      </c>
      <c r="AH32" s="6">
        <f>IF(SUM($A$1:$A$1000)=0,IF(ROW($A32)=6,"Hidden",""),IF(ISNUMBER(C32),IF(R32="cocurrent",IF((D32=E32),0,(D32-C32)*100/(D32-E32)),IF((C32=E32),0,(C32-D32)*100/(C32-E32))),""))</f>
      </c>
      <c r="AI32" s="6">
        <f>IF(SUM($A$1:$A$1000)=0,IF(ROW($A32)=6,"Hidden",""),IF(ISNUMBER(C32),IF(R32="cocurrent",IF(C32=E32,0,(F32-E32)*100/(D32-E32)),IF(C32=E32,0,(F32-E32)*100/(C32-E32))),""))</f>
      </c>
      <c r="AJ32" s="6">
        <f>IF(SUM($A$1:$A$1000)=0,IF(ROW($A32)=6,"Hidden",""),IF(ISNUMBER(AH32),(AH32+AI32)/2,""))</f>
      </c>
      <c r="AK32" s="8">
        <f>IF(C32=F32,0,(D32-E32)/(C32-F32))</f>
      </c>
      <c r="AL32" s="8">
        <f>IF(ISNUMBER(F32),IF(OR(AK32&lt;=0,AK32=1),0,((D32-E32)-(C32-F32))/LN(AK32)),"")</f>
      </c>
      <c r="AM32" s="8">
        <f>IF(ISNUMBER(AL32),IF(AL32=0,0,(AB32*T32*Z32*1000)/(PI()*0.006*1.008*AL32)),"")</f>
      </c>
      <c r="AN32" s="12">
        <f>IF(ISNUMBER(A32),IF(ROW(A32)=2,1-(A32/13),""),"")</f>
      </c>
    </row>
    <row x14ac:dyDescent="0.25" r="33" customHeight="1" ht="12.75">
      <c r="A33" s="11">
        <v>1</v>
      </c>
      <c r="B33" s="5">
        <v>32</v>
      </c>
      <c r="C33" s="6">
        <v>59.259033203125</v>
      </c>
      <c r="D33" s="6">
        <v>65.298583984375</v>
      </c>
      <c r="E33" s="6">
        <v>21.30078125</v>
      </c>
      <c r="F33" s="6">
        <v>29.61328125</v>
      </c>
      <c r="G33" s="6">
        <v>132.967529296875</v>
      </c>
      <c r="H33" s="6">
        <v>132.967529296875</v>
      </c>
      <c r="I33" s="6">
        <v>132.967529296875</v>
      </c>
      <c r="J33" s="6">
        <v>132.967529296875</v>
      </c>
      <c r="K33" s="6">
        <v>132.967529296875</v>
      </c>
      <c r="L33" s="6">
        <v>132.967529296875</v>
      </c>
      <c r="M33" s="7">
        <v>30</v>
      </c>
      <c r="N33" s="6">
        <v>1.94091796875</v>
      </c>
      <c r="O33" s="5">
        <v>10</v>
      </c>
      <c r="P33" s="8">
        <v>1.52587890625</v>
      </c>
      <c r="Q33" s="6">
        <v>0</v>
      </c>
      <c r="R33" s="10">
        <f>IF(ISNUMBER(Q33),IF(Q33=1,"Countercurrent","Cocurrent"),"")</f>
      </c>
      <c r="S33" s="21"/>
      <c r="T33" s="7">
        <f>IF(ISNUMBER(C33),1.15290498E-12*(V33^6)-3.5879038802E-10*(V33^5)+4.710833256816E-08*(V33^4)-3.38194190874219E-06*(V33^3)+0.000148978977392744*(V33^2)-0.00373903643230733*(V33)+4.21734712411944,"")</f>
      </c>
      <c r="U33" s="7">
        <f>IF(ISNUMBER(D33),1.15290498E-12*(X33^6)-3.5879038802E-10*(X33^5)+4.710833256816E-08*(X33^4)-3.38194190874219E-06*(X33^3)+0.000148978977392744*(X33^2)-0.00373903643230733*(X33)+4.21734712411944,"")</f>
      </c>
      <c r="V33" s="8">
        <f>IF(ISNUMBER(C33),AVERAGE(C33,D33),"")</f>
      </c>
      <c r="W33" s="6">
        <f>IF(ISNUMBER(F33),-0.0000002301*(V33^4)+0.0000569866*(V33^3)-0.0082923226*(V33^2)+0.0654036947*V33+999.8017570756,"")</f>
      </c>
      <c r="X33" s="8">
        <f>IF(ISNUMBER(E33),AVERAGE(E33,F33),"")</f>
      </c>
      <c r="Y33" s="6">
        <f>IF(ISNUMBER(F33),-0.0000002301*(X33^4)+0.0000569866*(X33^3)-0.0082923226*(X33^2)+0.0654036947*X33+999.8017570756,"")</f>
      </c>
      <c r="Z33" s="6">
        <f>IF(ISNUMBER(C33),IF(R33="Countercurrent",C33-D33,D33-C33),"")</f>
      </c>
      <c r="AA33" s="6">
        <f>IF(ISNUMBER(E33),F33-E33,"")</f>
      </c>
      <c r="AB33" s="7">
        <f>IF(ISNUMBER(N33),N33*W33/(1000*60),"")</f>
      </c>
      <c r="AC33" s="7">
        <f>IF(ISNUMBER(P33),P33*Y33/(1000*60),"")</f>
      </c>
      <c r="AD33" s="6">
        <f>IF(SUM($A$1:$A$1000)=0,IF(ROW($A33)=6,"Hidden",""),IF(ISNUMBER(AB33),AB33*T33*ABS(Z33)*1000,""))</f>
      </c>
      <c r="AE33" s="6">
        <f>IF(SUM($A$1:$A$1000)=0,IF(ROW($A33)=6,"Hidden",""),IF(ISNUMBER(AC33),AC33*U33*AA33*1000,""))</f>
      </c>
      <c r="AF33" s="6">
        <f>IF(SUM($A$1:$A$1000)=0,IF(ROW($A33)=6,"Hidden",""),IF(ISNUMBER(AD33),AD33-AE33,""))</f>
      </c>
      <c r="AG33" s="6">
        <f>IF(SUM($A$1:$A$1000)=0,IF(ROW($A33)=6,"Hidden",""),IF(ISNUMBER(AD33),IF(AD33=0,0,AE33*100/AD33),""))</f>
      </c>
      <c r="AH33" s="6">
        <f>IF(SUM($A$1:$A$1000)=0,IF(ROW($A33)=6,"Hidden",""),IF(ISNUMBER(C33),IF(R33="cocurrent",IF((D33=E33),0,(D33-C33)*100/(D33-E33)),IF((C33=E33),0,(C33-D33)*100/(C33-E33))),""))</f>
      </c>
      <c r="AI33" s="6">
        <f>IF(SUM($A$1:$A$1000)=0,IF(ROW($A33)=6,"Hidden",""),IF(ISNUMBER(C33),IF(R33="cocurrent",IF(C33=E33,0,(F33-E33)*100/(D33-E33)),IF(C33=E33,0,(F33-E33)*100/(C33-E33))),""))</f>
      </c>
      <c r="AJ33" s="6">
        <f>IF(SUM($A$1:$A$1000)=0,IF(ROW($A33)=6,"Hidden",""),IF(ISNUMBER(AH33),(AH33+AI33)/2,""))</f>
      </c>
      <c r="AK33" s="8">
        <f>IF(C33=F33,0,(D33-E33)/(C33-F33))</f>
      </c>
      <c r="AL33" s="8">
        <f>IF(ISNUMBER(F33),IF(OR(AK33&lt;=0,AK33=1),0,((D33-E33)-(C33-F33))/LN(AK33)),"")</f>
      </c>
      <c r="AM33" s="8">
        <f>IF(ISNUMBER(AL33),IF(AL33=0,0,(AB33*T33*Z33*1000)/(PI()*0.006*1.008*AL33)),"")</f>
      </c>
      <c r="AN33" s="12">
        <f>IF(ISNUMBER(A33),IF(ROW(A33)=2,1-(A33/13),""),"")</f>
      </c>
    </row>
    <row x14ac:dyDescent="0.25" r="34" customHeight="1" ht="12.75">
      <c r="A34" s="11">
        <v>1</v>
      </c>
      <c r="B34" s="5">
        <v>33</v>
      </c>
      <c r="C34" s="6">
        <v>59.194091796875</v>
      </c>
      <c r="D34" s="6">
        <v>65.3310546875</v>
      </c>
      <c r="E34" s="6">
        <v>21.30078125</v>
      </c>
      <c r="F34" s="6">
        <v>29.580810546875</v>
      </c>
      <c r="G34" s="6">
        <v>132.967529296875</v>
      </c>
      <c r="H34" s="6">
        <v>132.967529296875</v>
      </c>
      <c r="I34" s="6">
        <v>132.967529296875</v>
      </c>
      <c r="J34" s="6">
        <v>132.967529296875</v>
      </c>
      <c r="K34" s="6">
        <v>132.967529296875</v>
      </c>
      <c r="L34" s="6">
        <v>132.967529296875</v>
      </c>
      <c r="M34" s="7">
        <v>30</v>
      </c>
      <c r="N34" s="6">
        <v>1.904296875</v>
      </c>
      <c r="O34" s="5">
        <v>10</v>
      </c>
      <c r="P34" s="8">
        <v>1.67236328125</v>
      </c>
      <c r="Q34" s="6">
        <v>0</v>
      </c>
      <c r="R34" s="10">
        <f>IF(ISNUMBER(Q34),IF(Q34=1,"Countercurrent","Cocurrent"),"")</f>
      </c>
      <c r="S34" s="21"/>
      <c r="T34" s="7">
        <f>IF(ISNUMBER(C34),1.15290498E-12*(V34^6)-3.5879038802E-10*(V34^5)+4.710833256816E-08*(V34^4)-3.38194190874219E-06*(V34^3)+0.000148978977392744*(V34^2)-0.00373903643230733*(V34)+4.21734712411944,"")</f>
      </c>
      <c r="U34" s="7">
        <f>IF(ISNUMBER(D34),1.15290498E-12*(X34^6)-3.5879038802E-10*(X34^5)+4.710833256816E-08*(X34^4)-3.38194190874219E-06*(X34^3)+0.000148978977392744*(X34^2)-0.00373903643230733*(X34)+4.21734712411944,"")</f>
      </c>
      <c r="V34" s="8">
        <f>IF(ISNUMBER(C34),AVERAGE(C34,D34),"")</f>
      </c>
      <c r="W34" s="6">
        <f>IF(ISNUMBER(F34),-0.0000002301*(V34^4)+0.0000569866*(V34^3)-0.0082923226*(V34^2)+0.0654036947*V34+999.8017570756,"")</f>
      </c>
      <c r="X34" s="8">
        <f>IF(ISNUMBER(E34),AVERAGE(E34,F34),"")</f>
      </c>
      <c r="Y34" s="6">
        <f>IF(ISNUMBER(F34),-0.0000002301*(X34^4)+0.0000569866*(X34^3)-0.0082923226*(X34^2)+0.0654036947*X34+999.8017570756,"")</f>
      </c>
      <c r="Z34" s="6">
        <f>IF(ISNUMBER(C34),IF(R34="Countercurrent",C34-D34,D34-C34),"")</f>
      </c>
      <c r="AA34" s="6">
        <f>IF(ISNUMBER(E34),F34-E34,"")</f>
      </c>
      <c r="AB34" s="7">
        <f>IF(ISNUMBER(N34),N34*W34/(1000*60),"")</f>
      </c>
      <c r="AC34" s="7">
        <f>IF(ISNUMBER(P34),P34*Y34/(1000*60),"")</f>
      </c>
      <c r="AD34" s="6">
        <f>IF(SUM($A$1:$A$1000)=0,IF(ROW($A34)=6,"Hidden",""),IF(ISNUMBER(AB34),AB34*T34*ABS(Z34)*1000,""))</f>
      </c>
      <c r="AE34" s="6">
        <f>IF(SUM($A$1:$A$1000)=0,IF(ROW($A34)=6,"Hidden",""),IF(ISNUMBER(AC34),AC34*U34*AA34*1000,""))</f>
      </c>
      <c r="AF34" s="6">
        <f>IF(SUM($A$1:$A$1000)=0,IF(ROW($A34)=6,"Hidden",""),IF(ISNUMBER(AD34),AD34-AE34,""))</f>
      </c>
      <c r="AG34" s="6">
        <f>IF(SUM($A$1:$A$1000)=0,IF(ROW($A34)=6,"Hidden",""),IF(ISNUMBER(AD34),IF(AD34=0,0,AE34*100/AD34),""))</f>
      </c>
      <c r="AH34" s="6">
        <f>IF(SUM($A$1:$A$1000)=0,IF(ROW($A34)=6,"Hidden",""),IF(ISNUMBER(C34),IF(R34="cocurrent",IF((D34=E34),0,(D34-C34)*100/(D34-E34)),IF((C34=E34),0,(C34-D34)*100/(C34-E34))),""))</f>
      </c>
      <c r="AI34" s="6">
        <f>IF(SUM($A$1:$A$1000)=0,IF(ROW($A34)=6,"Hidden",""),IF(ISNUMBER(C34),IF(R34="cocurrent",IF(C34=E34,0,(F34-E34)*100/(D34-E34)),IF(C34=E34,0,(F34-E34)*100/(C34-E34))),""))</f>
      </c>
      <c r="AJ34" s="6">
        <f>IF(SUM($A$1:$A$1000)=0,IF(ROW($A34)=6,"Hidden",""),IF(ISNUMBER(AH34),(AH34+AI34)/2,""))</f>
      </c>
      <c r="AK34" s="8">
        <f>IF(C34=F34,0,(D34-E34)/(C34-F34))</f>
      </c>
      <c r="AL34" s="8">
        <f>IF(ISNUMBER(F34),IF(OR(AK34&lt;=0,AK34=1),0,((D34-E34)-(C34-F34))/LN(AK34)),"")</f>
      </c>
      <c r="AM34" s="8">
        <f>IF(ISNUMBER(AL34),IF(AL34=0,0,(AB34*T34*Z34*1000)/(PI()*0.006*1.008*AL34)),"")</f>
      </c>
      <c r="AN34" s="12">
        <f>IF(ISNUMBER(A34),IF(ROW(A34)=2,1-(A34/13),""),"")</f>
      </c>
    </row>
    <row x14ac:dyDescent="0.25" r="35" customHeight="1" ht="12.75">
      <c r="A35" s="11">
        <v>1</v>
      </c>
      <c r="B35" s="5">
        <v>34</v>
      </c>
      <c r="C35" s="6">
        <v>59.42138671875</v>
      </c>
      <c r="D35" s="6">
        <v>65.5908203125</v>
      </c>
      <c r="E35" s="6">
        <v>21.30078125</v>
      </c>
      <c r="F35" s="6">
        <v>29.645751953125</v>
      </c>
      <c r="G35" s="6">
        <v>132.967529296875</v>
      </c>
      <c r="H35" s="6">
        <v>132.967529296875</v>
      </c>
      <c r="I35" s="6">
        <v>132.967529296875</v>
      </c>
      <c r="J35" s="6">
        <v>132.967529296875</v>
      </c>
      <c r="K35" s="6">
        <v>132.967529296875</v>
      </c>
      <c r="L35" s="6">
        <v>132.967529296875</v>
      </c>
      <c r="M35" s="7">
        <v>30</v>
      </c>
      <c r="N35" s="6">
        <v>1.953125</v>
      </c>
      <c r="O35" s="5">
        <v>10</v>
      </c>
      <c r="P35" s="8">
        <v>1.57470703125</v>
      </c>
      <c r="Q35" s="6">
        <v>0</v>
      </c>
      <c r="R35" s="10">
        <f>IF(ISNUMBER(Q35),IF(Q35=1,"Countercurrent","Cocurrent"),"")</f>
      </c>
      <c r="S35" s="21"/>
      <c r="T35" s="7">
        <f>IF(ISNUMBER(C35),1.15290498E-12*(V35^6)-3.5879038802E-10*(V35^5)+4.710833256816E-08*(V35^4)-3.38194190874219E-06*(V35^3)+0.000148978977392744*(V35^2)-0.00373903643230733*(V35)+4.21734712411944,"")</f>
      </c>
      <c r="U35" s="7">
        <f>IF(ISNUMBER(D35),1.15290498E-12*(X35^6)-3.5879038802E-10*(X35^5)+4.710833256816E-08*(X35^4)-3.38194190874219E-06*(X35^3)+0.000148978977392744*(X35^2)-0.00373903643230733*(X35)+4.21734712411944,"")</f>
      </c>
      <c r="V35" s="8">
        <f>IF(ISNUMBER(C35),AVERAGE(C35,D35),"")</f>
      </c>
      <c r="W35" s="6">
        <f>IF(ISNUMBER(F35),-0.0000002301*(V35^4)+0.0000569866*(V35^3)-0.0082923226*(V35^2)+0.0654036947*V35+999.8017570756,"")</f>
      </c>
      <c r="X35" s="8">
        <f>IF(ISNUMBER(E35),AVERAGE(E35,F35),"")</f>
      </c>
      <c r="Y35" s="6">
        <f>IF(ISNUMBER(F35),-0.0000002301*(X35^4)+0.0000569866*(X35^3)-0.0082923226*(X35^2)+0.0654036947*X35+999.8017570756,"")</f>
      </c>
      <c r="Z35" s="6">
        <f>IF(ISNUMBER(C35),IF(R35="Countercurrent",C35-D35,D35-C35),"")</f>
      </c>
      <c r="AA35" s="6">
        <f>IF(ISNUMBER(E35),F35-E35,"")</f>
      </c>
      <c r="AB35" s="7">
        <f>IF(ISNUMBER(N35),N35*W35/(1000*60),"")</f>
      </c>
      <c r="AC35" s="7">
        <f>IF(ISNUMBER(P35),P35*Y35/(1000*60),"")</f>
      </c>
      <c r="AD35" s="6">
        <f>IF(SUM($A$1:$A$1000)=0,IF(ROW($A35)=6,"Hidden",""),IF(ISNUMBER(AB35),AB35*T35*ABS(Z35)*1000,""))</f>
      </c>
      <c r="AE35" s="6">
        <f>IF(SUM($A$1:$A$1000)=0,IF(ROW($A35)=6,"Hidden",""),IF(ISNUMBER(AC35),AC35*U35*AA35*1000,""))</f>
      </c>
      <c r="AF35" s="6">
        <f>IF(SUM($A$1:$A$1000)=0,IF(ROW($A35)=6,"Hidden",""),IF(ISNUMBER(AD35),AD35-AE35,""))</f>
      </c>
      <c r="AG35" s="6">
        <f>IF(SUM($A$1:$A$1000)=0,IF(ROW($A35)=6,"Hidden",""),IF(ISNUMBER(AD35),IF(AD35=0,0,AE35*100/AD35),""))</f>
      </c>
      <c r="AH35" s="6">
        <f>IF(SUM($A$1:$A$1000)=0,IF(ROW($A35)=6,"Hidden",""),IF(ISNUMBER(C35),IF(R35="cocurrent",IF((D35=E35),0,(D35-C35)*100/(D35-E35)),IF((C35=E35),0,(C35-D35)*100/(C35-E35))),""))</f>
      </c>
      <c r="AI35" s="6">
        <f>IF(SUM($A$1:$A$1000)=0,IF(ROW($A35)=6,"Hidden",""),IF(ISNUMBER(C35),IF(R35="cocurrent",IF(C35=E35,0,(F35-E35)*100/(D35-E35)),IF(C35=E35,0,(F35-E35)*100/(C35-E35))),""))</f>
      </c>
      <c r="AJ35" s="6">
        <f>IF(SUM($A$1:$A$1000)=0,IF(ROW($A35)=6,"Hidden",""),IF(ISNUMBER(AH35),(AH35+AI35)/2,""))</f>
      </c>
      <c r="AK35" s="8">
        <f>IF(C35=F35,0,(D35-E35)/(C35-F35))</f>
      </c>
      <c r="AL35" s="8">
        <f>IF(ISNUMBER(F35),IF(OR(AK35&lt;=0,AK35=1),0,((D35-E35)-(C35-F35))/LN(AK35)),"")</f>
      </c>
      <c r="AM35" s="8">
        <f>IF(ISNUMBER(AL35),IF(AL35=0,0,(AB35*T35*Z35*1000)/(PI()*0.006*1.008*AL35)),"")</f>
      </c>
      <c r="AN35" s="12">
        <f>IF(ISNUMBER(A35),IF(ROW(A35)=2,1-(A35/13),""),"")</f>
      </c>
    </row>
    <row x14ac:dyDescent="0.25" r="36" customHeight="1" ht="12.75">
      <c r="A36" s="11">
        <v>1</v>
      </c>
      <c r="B36" s="5">
        <v>35</v>
      </c>
      <c r="C36" s="6">
        <v>59.259033203125</v>
      </c>
      <c r="D36" s="6">
        <v>65.26611328125</v>
      </c>
      <c r="E36" s="6">
        <v>21.30078125</v>
      </c>
      <c r="F36" s="6">
        <v>29.645751953125</v>
      </c>
      <c r="G36" s="6">
        <v>132.967529296875</v>
      </c>
      <c r="H36" s="6">
        <v>132.967529296875</v>
      </c>
      <c r="I36" s="6">
        <v>132.967529296875</v>
      </c>
      <c r="J36" s="6">
        <v>132.967529296875</v>
      </c>
      <c r="K36" s="6">
        <v>132.967529296875</v>
      </c>
      <c r="L36" s="6">
        <v>132.967529296875</v>
      </c>
      <c r="M36" s="7">
        <v>30</v>
      </c>
      <c r="N36" s="6">
        <v>1.89208984375</v>
      </c>
      <c r="O36" s="5">
        <v>10</v>
      </c>
      <c r="P36" s="8">
        <v>1.55029296875</v>
      </c>
      <c r="Q36" s="6">
        <v>0</v>
      </c>
      <c r="R36" s="10">
        <f>IF(ISNUMBER(Q36),IF(Q36=1,"Countercurrent","Cocurrent"),"")</f>
      </c>
      <c r="S36" s="21"/>
      <c r="T36" s="7">
        <f>IF(ISNUMBER(C36),1.15290498E-12*(V36^6)-3.5879038802E-10*(V36^5)+4.710833256816E-08*(V36^4)-3.38194190874219E-06*(V36^3)+0.000148978977392744*(V36^2)-0.00373903643230733*(V36)+4.21734712411944,"")</f>
      </c>
      <c r="U36" s="7">
        <f>IF(ISNUMBER(D36),1.15290498E-12*(X36^6)-3.5879038802E-10*(X36^5)+4.710833256816E-08*(X36^4)-3.38194190874219E-06*(X36^3)+0.000148978977392744*(X36^2)-0.00373903643230733*(X36)+4.21734712411944,"")</f>
      </c>
      <c r="V36" s="8">
        <f>IF(ISNUMBER(C36),AVERAGE(C36,D36),"")</f>
      </c>
      <c r="W36" s="6">
        <f>IF(ISNUMBER(F36),-0.0000002301*(V36^4)+0.0000569866*(V36^3)-0.0082923226*(V36^2)+0.0654036947*V36+999.8017570756,"")</f>
      </c>
      <c r="X36" s="8">
        <f>IF(ISNUMBER(E36),AVERAGE(E36,F36),"")</f>
      </c>
      <c r="Y36" s="6">
        <f>IF(ISNUMBER(F36),-0.0000002301*(X36^4)+0.0000569866*(X36^3)-0.0082923226*(X36^2)+0.0654036947*X36+999.8017570756,"")</f>
      </c>
      <c r="Z36" s="6">
        <f>IF(ISNUMBER(C36),IF(R36="Countercurrent",C36-D36,D36-C36),"")</f>
      </c>
      <c r="AA36" s="6">
        <f>IF(ISNUMBER(E36),F36-E36,"")</f>
      </c>
      <c r="AB36" s="7">
        <f>IF(ISNUMBER(N36),N36*W36/(1000*60),"")</f>
      </c>
      <c r="AC36" s="7">
        <f>IF(ISNUMBER(P36),P36*Y36/(1000*60),"")</f>
      </c>
      <c r="AD36" s="6">
        <f>IF(SUM($A$1:$A$1000)=0,IF(ROW($A36)=6,"Hidden",""),IF(ISNUMBER(AB36),AB36*T36*ABS(Z36)*1000,""))</f>
      </c>
      <c r="AE36" s="6">
        <f>IF(SUM($A$1:$A$1000)=0,IF(ROW($A36)=6,"Hidden",""),IF(ISNUMBER(AC36),AC36*U36*AA36*1000,""))</f>
      </c>
      <c r="AF36" s="6">
        <f>IF(SUM($A$1:$A$1000)=0,IF(ROW($A36)=6,"Hidden",""),IF(ISNUMBER(AD36),AD36-AE36,""))</f>
      </c>
      <c r="AG36" s="6">
        <f>IF(SUM($A$1:$A$1000)=0,IF(ROW($A36)=6,"Hidden",""),IF(ISNUMBER(AD36),IF(AD36=0,0,AE36*100/AD36),""))</f>
      </c>
      <c r="AH36" s="6">
        <f>IF(SUM($A$1:$A$1000)=0,IF(ROW($A36)=6,"Hidden",""),IF(ISNUMBER(C36),IF(R36="cocurrent",IF((D36=E36),0,(D36-C36)*100/(D36-E36)),IF((C36=E36),0,(C36-D36)*100/(C36-E36))),""))</f>
      </c>
      <c r="AI36" s="6">
        <f>IF(SUM($A$1:$A$1000)=0,IF(ROW($A36)=6,"Hidden",""),IF(ISNUMBER(C36),IF(R36="cocurrent",IF(C36=E36,0,(F36-E36)*100/(D36-E36)),IF(C36=E36,0,(F36-E36)*100/(C36-E36))),""))</f>
      </c>
      <c r="AJ36" s="6">
        <f>IF(SUM($A$1:$A$1000)=0,IF(ROW($A36)=6,"Hidden",""),IF(ISNUMBER(AH36),(AH36+AI36)/2,""))</f>
      </c>
      <c r="AK36" s="8">
        <f>IF(C36=F36,0,(D36-E36)/(C36-F36))</f>
      </c>
      <c r="AL36" s="8">
        <f>IF(ISNUMBER(F36),IF(OR(AK36&lt;=0,AK36=1),0,((D36-E36)-(C36-F36))/LN(AK36)),"")</f>
      </c>
      <c r="AM36" s="8">
        <f>IF(ISNUMBER(AL36),IF(AL36=0,0,(AB36*T36*Z36*1000)/(PI()*0.006*1.008*AL36)),"")</f>
      </c>
      <c r="AN36" s="12">
        <f>IF(ISNUMBER(A36),IF(ROW(A36)=2,1-(A36/13),""),"")</f>
      </c>
    </row>
    <row x14ac:dyDescent="0.25" r="37" customHeight="1" ht="12.75">
      <c r="A37" s="11">
        <v>1</v>
      </c>
      <c r="B37" s="5">
        <v>36</v>
      </c>
      <c r="C37" s="6">
        <v>59.3564453125</v>
      </c>
      <c r="D37" s="6">
        <v>65.3310546875</v>
      </c>
      <c r="E37" s="6">
        <v>21.30078125</v>
      </c>
      <c r="F37" s="6">
        <v>29.645751953125</v>
      </c>
      <c r="G37" s="6">
        <v>132.967529296875</v>
      </c>
      <c r="H37" s="6">
        <v>132.967529296875</v>
      </c>
      <c r="I37" s="6">
        <v>132.967529296875</v>
      </c>
      <c r="J37" s="6">
        <v>132.967529296875</v>
      </c>
      <c r="K37" s="6">
        <v>132.967529296875</v>
      </c>
      <c r="L37" s="6">
        <v>132.967529296875</v>
      </c>
      <c r="M37" s="7">
        <v>30</v>
      </c>
      <c r="N37" s="6">
        <v>2.06298828125</v>
      </c>
      <c r="O37" s="5">
        <v>10</v>
      </c>
      <c r="P37" s="8">
        <v>1.55029296875</v>
      </c>
      <c r="Q37" s="6">
        <v>0</v>
      </c>
      <c r="R37" s="10">
        <f>IF(ISNUMBER(Q37),IF(Q37=1,"Countercurrent","Cocurrent"),"")</f>
      </c>
      <c r="S37" s="21"/>
      <c r="T37" s="7">
        <f>IF(ISNUMBER(C37),1.15290498E-12*(V37^6)-3.5879038802E-10*(V37^5)+4.710833256816E-08*(V37^4)-3.38194190874219E-06*(V37^3)+0.000148978977392744*(V37^2)-0.00373903643230733*(V37)+4.21734712411944,"")</f>
      </c>
      <c r="U37" s="7">
        <f>IF(ISNUMBER(D37),1.15290498E-12*(X37^6)-3.5879038802E-10*(X37^5)+4.710833256816E-08*(X37^4)-3.38194190874219E-06*(X37^3)+0.000148978977392744*(X37^2)-0.00373903643230733*(X37)+4.21734712411944,"")</f>
      </c>
      <c r="V37" s="8">
        <f>IF(ISNUMBER(C37),AVERAGE(C37,D37),"")</f>
      </c>
      <c r="W37" s="6">
        <f>IF(ISNUMBER(F37),-0.0000002301*(V37^4)+0.0000569866*(V37^3)-0.0082923226*(V37^2)+0.0654036947*V37+999.8017570756,"")</f>
      </c>
      <c r="X37" s="8">
        <f>IF(ISNUMBER(E37),AVERAGE(E37,F37),"")</f>
      </c>
      <c r="Y37" s="6">
        <f>IF(ISNUMBER(F37),-0.0000002301*(X37^4)+0.0000569866*(X37^3)-0.0082923226*(X37^2)+0.0654036947*X37+999.8017570756,"")</f>
      </c>
      <c r="Z37" s="6">
        <f>IF(ISNUMBER(C37),IF(R37="Countercurrent",C37-D37,D37-C37),"")</f>
      </c>
      <c r="AA37" s="6">
        <f>IF(ISNUMBER(E37),F37-E37,"")</f>
      </c>
      <c r="AB37" s="7">
        <f>IF(ISNUMBER(N37),N37*W37/(1000*60),"")</f>
      </c>
      <c r="AC37" s="7">
        <f>IF(ISNUMBER(P37),P37*Y37/(1000*60),"")</f>
      </c>
      <c r="AD37" s="6">
        <f>IF(SUM($A$1:$A$1000)=0,IF(ROW($A37)=6,"Hidden",""),IF(ISNUMBER(AB37),AB37*T37*ABS(Z37)*1000,""))</f>
      </c>
      <c r="AE37" s="6">
        <f>IF(SUM($A$1:$A$1000)=0,IF(ROW($A37)=6,"Hidden",""),IF(ISNUMBER(AC37),AC37*U37*AA37*1000,""))</f>
      </c>
      <c r="AF37" s="6">
        <f>IF(SUM($A$1:$A$1000)=0,IF(ROW($A37)=6,"Hidden",""),IF(ISNUMBER(AD37),AD37-AE37,""))</f>
      </c>
      <c r="AG37" s="6">
        <f>IF(SUM($A$1:$A$1000)=0,IF(ROW($A37)=6,"Hidden",""),IF(ISNUMBER(AD37),IF(AD37=0,0,AE37*100/AD37),""))</f>
      </c>
      <c r="AH37" s="6">
        <f>IF(SUM($A$1:$A$1000)=0,IF(ROW($A37)=6,"Hidden",""),IF(ISNUMBER(C37),IF(R37="cocurrent",IF((D37=E37),0,(D37-C37)*100/(D37-E37)),IF((C37=E37),0,(C37-D37)*100/(C37-E37))),""))</f>
      </c>
      <c r="AI37" s="6">
        <f>IF(SUM($A$1:$A$1000)=0,IF(ROW($A37)=6,"Hidden",""),IF(ISNUMBER(C37),IF(R37="cocurrent",IF(C37=E37,0,(F37-E37)*100/(D37-E37)),IF(C37=E37,0,(F37-E37)*100/(C37-E37))),""))</f>
      </c>
      <c r="AJ37" s="6">
        <f>IF(SUM($A$1:$A$1000)=0,IF(ROW($A37)=6,"Hidden",""),IF(ISNUMBER(AH37),(AH37+AI37)/2,""))</f>
      </c>
      <c r="AK37" s="8">
        <f>IF(C37=F37,0,(D37-E37)/(C37-F37))</f>
      </c>
      <c r="AL37" s="8">
        <f>IF(ISNUMBER(F37),IF(OR(AK37&lt;=0,AK37=1),0,((D37-E37)-(C37-F37))/LN(AK37)),"")</f>
      </c>
      <c r="AM37" s="8">
        <f>IF(ISNUMBER(AL37),IF(AL37=0,0,(AB37*T37*Z37*1000)/(PI()*0.006*1.008*AL37)),"")</f>
      </c>
      <c r="AN37" s="12">
        <f>IF(ISNUMBER(A37),IF(ROW(A37)=2,1-(A37/13),""),"")</f>
      </c>
    </row>
    <row x14ac:dyDescent="0.25" r="38" customHeight="1" ht="12.75">
      <c r="A38" s="11">
        <v>1</v>
      </c>
      <c r="B38" s="5">
        <v>37</v>
      </c>
      <c r="C38" s="6">
        <v>59.129150390625</v>
      </c>
      <c r="D38" s="6">
        <v>65.103759765625</v>
      </c>
      <c r="E38" s="6">
        <v>21.30078125</v>
      </c>
      <c r="F38" s="6">
        <v>29.67822265625</v>
      </c>
      <c r="G38" s="6">
        <v>132.967529296875</v>
      </c>
      <c r="H38" s="6">
        <v>132.967529296875</v>
      </c>
      <c r="I38" s="6">
        <v>132.967529296875</v>
      </c>
      <c r="J38" s="6">
        <v>132.967529296875</v>
      </c>
      <c r="K38" s="6">
        <v>132.967529296875</v>
      </c>
      <c r="L38" s="6">
        <v>132.967529296875</v>
      </c>
      <c r="M38" s="7">
        <v>30</v>
      </c>
      <c r="N38" s="6">
        <v>1.96533203125</v>
      </c>
      <c r="O38" s="5">
        <v>10</v>
      </c>
      <c r="P38" s="8">
        <v>1.5380859375</v>
      </c>
      <c r="Q38" s="6">
        <v>0</v>
      </c>
      <c r="R38" s="10">
        <f>IF(ISNUMBER(Q38),IF(Q38=1,"Countercurrent","Cocurrent"),"")</f>
      </c>
      <c r="S38" s="21"/>
      <c r="T38" s="7">
        <f>IF(ISNUMBER(C38),1.15290498E-12*(V38^6)-3.5879038802E-10*(V38^5)+4.710833256816E-08*(V38^4)-3.38194190874219E-06*(V38^3)+0.000148978977392744*(V38^2)-0.00373903643230733*(V38)+4.21734712411944,"")</f>
      </c>
      <c r="U38" s="7">
        <f>IF(ISNUMBER(D38),1.15290498E-12*(X38^6)-3.5879038802E-10*(X38^5)+4.710833256816E-08*(X38^4)-3.38194190874219E-06*(X38^3)+0.000148978977392744*(X38^2)-0.00373903643230733*(X38)+4.21734712411944,"")</f>
      </c>
      <c r="V38" s="8">
        <f>IF(ISNUMBER(C38),AVERAGE(C38,D38),"")</f>
      </c>
      <c r="W38" s="6">
        <f>IF(ISNUMBER(F38),-0.0000002301*(V38^4)+0.0000569866*(V38^3)-0.0082923226*(V38^2)+0.0654036947*V38+999.8017570756,"")</f>
      </c>
      <c r="X38" s="8">
        <f>IF(ISNUMBER(E38),AVERAGE(E38,F38),"")</f>
      </c>
      <c r="Y38" s="6">
        <f>IF(ISNUMBER(F38),-0.0000002301*(X38^4)+0.0000569866*(X38^3)-0.0082923226*(X38^2)+0.0654036947*X38+999.8017570756,"")</f>
      </c>
      <c r="Z38" s="6">
        <f>IF(ISNUMBER(C38),IF(R38="Countercurrent",C38-D38,D38-C38),"")</f>
      </c>
      <c r="AA38" s="6">
        <f>IF(ISNUMBER(E38),F38-E38,"")</f>
      </c>
      <c r="AB38" s="7">
        <f>IF(ISNUMBER(N38),N38*W38/(1000*60),"")</f>
      </c>
      <c r="AC38" s="7">
        <f>IF(ISNUMBER(P38),P38*Y38/(1000*60),"")</f>
      </c>
      <c r="AD38" s="6">
        <f>IF(SUM($A$1:$A$1000)=0,IF(ROW($A38)=6,"Hidden",""),IF(ISNUMBER(AB38),AB38*T38*ABS(Z38)*1000,""))</f>
      </c>
      <c r="AE38" s="6">
        <f>IF(SUM($A$1:$A$1000)=0,IF(ROW($A38)=6,"Hidden",""),IF(ISNUMBER(AC38),AC38*U38*AA38*1000,""))</f>
      </c>
      <c r="AF38" s="6">
        <f>IF(SUM($A$1:$A$1000)=0,IF(ROW($A38)=6,"Hidden",""),IF(ISNUMBER(AD38),AD38-AE38,""))</f>
      </c>
      <c r="AG38" s="6">
        <f>IF(SUM($A$1:$A$1000)=0,IF(ROW($A38)=6,"Hidden",""),IF(ISNUMBER(AD38),IF(AD38=0,0,AE38*100/AD38),""))</f>
      </c>
      <c r="AH38" s="6">
        <f>IF(SUM($A$1:$A$1000)=0,IF(ROW($A38)=6,"Hidden",""),IF(ISNUMBER(C38),IF(R38="cocurrent",IF((D38=E38),0,(D38-C38)*100/(D38-E38)),IF((C38=E38),0,(C38-D38)*100/(C38-E38))),""))</f>
      </c>
      <c r="AI38" s="6">
        <f>IF(SUM($A$1:$A$1000)=0,IF(ROW($A38)=6,"Hidden",""),IF(ISNUMBER(C38),IF(R38="cocurrent",IF(C38=E38,0,(F38-E38)*100/(D38-E38)),IF(C38=E38,0,(F38-E38)*100/(C38-E38))),""))</f>
      </c>
      <c r="AJ38" s="6">
        <f>IF(SUM($A$1:$A$1000)=0,IF(ROW($A38)=6,"Hidden",""),IF(ISNUMBER(AH38),(AH38+AI38)/2,""))</f>
      </c>
      <c r="AK38" s="8">
        <f>IF(C38=F38,0,(D38-E38)/(C38-F38))</f>
      </c>
      <c r="AL38" s="8">
        <f>IF(ISNUMBER(F38),IF(OR(AK38&lt;=0,AK38=1),0,((D38-E38)-(C38-F38))/LN(AK38)),"")</f>
      </c>
      <c r="AM38" s="8">
        <f>IF(ISNUMBER(AL38),IF(AL38=0,0,(AB38*T38*Z38*1000)/(PI()*0.006*1.008*AL38)),"")</f>
      </c>
      <c r="AN38" s="12">
        <f>IF(ISNUMBER(A38),IF(ROW(A38)=2,1-(A38/13),""),"")</f>
      </c>
    </row>
    <row x14ac:dyDescent="0.25" r="39" customHeight="1" ht="12.75">
      <c r="A39" s="11">
        <v>1</v>
      </c>
      <c r="B39" s="5">
        <v>38</v>
      </c>
      <c r="C39" s="6">
        <v>59.259033203125</v>
      </c>
      <c r="D39" s="6">
        <v>65.26611328125</v>
      </c>
      <c r="E39" s="6">
        <v>21.30078125</v>
      </c>
      <c r="F39" s="6">
        <v>29.645751953125</v>
      </c>
      <c r="G39" s="6">
        <v>132.967529296875</v>
      </c>
      <c r="H39" s="6">
        <v>132.967529296875</v>
      </c>
      <c r="I39" s="6">
        <v>132.967529296875</v>
      </c>
      <c r="J39" s="6">
        <v>132.967529296875</v>
      </c>
      <c r="K39" s="6">
        <v>132.967529296875</v>
      </c>
      <c r="L39" s="6">
        <v>132.967529296875</v>
      </c>
      <c r="M39" s="7">
        <v>30</v>
      </c>
      <c r="N39" s="6">
        <v>1.81884765625</v>
      </c>
      <c r="O39" s="5">
        <v>10</v>
      </c>
      <c r="P39" s="8">
        <v>1.55029296875</v>
      </c>
      <c r="Q39" s="6">
        <v>0</v>
      </c>
      <c r="R39" s="10">
        <f>IF(ISNUMBER(Q39),IF(Q39=1,"Countercurrent","Cocurrent"),"")</f>
      </c>
      <c r="S39" s="21"/>
      <c r="T39" s="7">
        <f>IF(ISNUMBER(C39),1.15290498E-12*(V39^6)-3.5879038802E-10*(V39^5)+4.710833256816E-08*(V39^4)-3.38194190874219E-06*(V39^3)+0.000148978977392744*(V39^2)-0.00373903643230733*(V39)+4.21734712411944,"")</f>
      </c>
      <c r="U39" s="7">
        <f>IF(ISNUMBER(D39),1.15290498E-12*(X39^6)-3.5879038802E-10*(X39^5)+4.710833256816E-08*(X39^4)-3.38194190874219E-06*(X39^3)+0.000148978977392744*(X39^2)-0.00373903643230733*(X39)+4.21734712411944,"")</f>
      </c>
      <c r="V39" s="8">
        <f>IF(ISNUMBER(C39),AVERAGE(C39,D39),"")</f>
      </c>
      <c r="W39" s="6">
        <f>IF(ISNUMBER(F39),-0.0000002301*(V39^4)+0.0000569866*(V39^3)-0.0082923226*(V39^2)+0.0654036947*V39+999.8017570756,"")</f>
      </c>
      <c r="X39" s="8">
        <f>IF(ISNUMBER(E39),AVERAGE(E39,F39),"")</f>
      </c>
      <c r="Y39" s="6">
        <f>IF(ISNUMBER(F39),-0.0000002301*(X39^4)+0.0000569866*(X39^3)-0.0082923226*(X39^2)+0.0654036947*X39+999.8017570756,"")</f>
      </c>
      <c r="Z39" s="6">
        <f>IF(ISNUMBER(C39),IF(R39="Countercurrent",C39-D39,D39-C39),"")</f>
      </c>
      <c r="AA39" s="6">
        <f>IF(ISNUMBER(E39),F39-E39,"")</f>
      </c>
      <c r="AB39" s="7">
        <f>IF(ISNUMBER(N39),N39*W39/(1000*60),"")</f>
      </c>
      <c r="AC39" s="7">
        <f>IF(ISNUMBER(P39),P39*Y39/(1000*60),"")</f>
      </c>
      <c r="AD39" s="6">
        <f>IF(SUM($A$1:$A$1000)=0,IF(ROW($A39)=6,"Hidden",""),IF(ISNUMBER(AB39),AB39*T39*ABS(Z39)*1000,""))</f>
      </c>
      <c r="AE39" s="6">
        <f>IF(SUM($A$1:$A$1000)=0,IF(ROW($A39)=6,"Hidden",""),IF(ISNUMBER(AC39),AC39*U39*AA39*1000,""))</f>
      </c>
      <c r="AF39" s="6">
        <f>IF(SUM($A$1:$A$1000)=0,IF(ROW($A39)=6,"Hidden",""),IF(ISNUMBER(AD39),AD39-AE39,""))</f>
      </c>
      <c r="AG39" s="6">
        <f>IF(SUM($A$1:$A$1000)=0,IF(ROW($A39)=6,"Hidden",""),IF(ISNUMBER(AD39),IF(AD39=0,0,AE39*100/AD39),""))</f>
      </c>
      <c r="AH39" s="6">
        <f>IF(SUM($A$1:$A$1000)=0,IF(ROW($A39)=6,"Hidden",""),IF(ISNUMBER(C39),IF(R39="cocurrent",IF((D39=E39),0,(D39-C39)*100/(D39-E39)),IF((C39=E39),0,(C39-D39)*100/(C39-E39))),""))</f>
      </c>
      <c r="AI39" s="6">
        <f>IF(SUM($A$1:$A$1000)=0,IF(ROW($A39)=6,"Hidden",""),IF(ISNUMBER(C39),IF(R39="cocurrent",IF(C39=E39,0,(F39-E39)*100/(D39-E39)),IF(C39=E39,0,(F39-E39)*100/(C39-E39))),""))</f>
      </c>
      <c r="AJ39" s="6">
        <f>IF(SUM($A$1:$A$1000)=0,IF(ROW($A39)=6,"Hidden",""),IF(ISNUMBER(AH39),(AH39+AI39)/2,""))</f>
      </c>
      <c r="AK39" s="8">
        <f>IF(C39=F39,0,(D39-E39)/(C39-F39))</f>
      </c>
      <c r="AL39" s="8">
        <f>IF(ISNUMBER(F39),IF(OR(AK39&lt;=0,AK39=1),0,((D39-E39)-(C39-F39))/LN(AK39)),"")</f>
      </c>
      <c r="AM39" s="8">
        <f>IF(ISNUMBER(AL39),IF(AL39=0,0,(AB39*T39*Z39*1000)/(PI()*0.006*1.008*AL39)),"")</f>
      </c>
      <c r="AN39" s="12">
        <f>IF(ISNUMBER(A39),IF(ROW(A39)=2,1-(A39/13),""),"")</f>
      </c>
    </row>
    <row x14ac:dyDescent="0.25" r="40" customHeight="1" ht="12.75">
      <c r="A40" s="11">
        <v>1</v>
      </c>
      <c r="B40" s="5">
        <v>39</v>
      </c>
      <c r="C40" s="6">
        <v>58.966796875</v>
      </c>
      <c r="D40" s="6">
        <v>65.00634765625</v>
      </c>
      <c r="E40" s="6">
        <v>21.30078125</v>
      </c>
      <c r="F40" s="6">
        <v>29.54833984375</v>
      </c>
      <c r="G40" s="6">
        <v>132.967529296875</v>
      </c>
      <c r="H40" s="6">
        <v>132.967529296875</v>
      </c>
      <c r="I40" s="6">
        <v>132.967529296875</v>
      </c>
      <c r="J40" s="6">
        <v>132.967529296875</v>
      </c>
      <c r="K40" s="6">
        <v>132.967529296875</v>
      </c>
      <c r="L40" s="6">
        <v>132.967529296875</v>
      </c>
      <c r="M40" s="7">
        <v>30</v>
      </c>
      <c r="N40" s="6">
        <v>1.8798828125</v>
      </c>
      <c r="O40" s="5">
        <v>10</v>
      </c>
      <c r="P40" s="8">
        <v>1.611328125</v>
      </c>
      <c r="Q40" s="6">
        <v>0</v>
      </c>
      <c r="R40" s="10">
        <f>IF(ISNUMBER(Q40),IF(Q40=1,"Countercurrent","Cocurrent"),"")</f>
      </c>
      <c r="S40" s="21"/>
      <c r="T40" s="7">
        <f>IF(ISNUMBER(C40),1.15290498E-12*(V40^6)-3.5879038802E-10*(V40^5)+4.710833256816E-08*(V40^4)-3.38194190874219E-06*(V40^3)+0.000148978977392744*(V40^2)-0.00373903643230733*(V40)+4.21734712411944,"")</f>
      </c>
      <c r="U40" s="7">
        <f>IF(ISNUMBER(D40),1.15290498E-12*(X40^6)-3.5879038802E-10*(X40^5)+4.710833256816E-08*(X40^4)-3.38194190874219E-06*(X40^3)+0.000148978977392744*(X40^2)-0.00373903643230733*(X40)+4.21734712411944,"")</f>
      </c>
      <c r="V40" s="8">
        <f>IF(ISNUMBER(C40),AVERAGE(C40,D40),"")</f>
      </c>
      <c r="W40" s="6">
        <f>IF(ISNUMBER(F40),-0.0000002301*(V40^4)+0.0000569866*(V40^3)-0.0082923226*(V40^2)+0.0654036947*V40+999.8017570756,"")</f>
      </c>
      <c r="X40" s="8">
        <f>IF(ISNUMBER(E40),AVERAGE(E40,F40),"")</f>
      </c>
      <c r="Y40" s="6">
        <f>IF(ISNUMBER(F40),-0.0000002301*(X40^4)+0.0000569866*(X40^3)-0.0082923226*(X40^2)+0.0654036947*X40+999.8017570756,"")</f>
      </c>
      <c r="Z40" s="6">
        <f>IF(ISNUMBER(C40),IF(R40="Countercurrent",C40-D40,D40-C40),"")</f>
      </c>
      <c r="AA40" s="6">
        <f>IF(ISNUMBER(E40),F40-E40,"")</f>
      </c>
      <c r="AB40" s="7">
        <f>IF(ISNUMBER(N40),N40*W40/(1000*60),"")</f>
      </c>
      <c r="AC40" s="7">
        <f>IF(ISNUMBER(P40),P40*Y40/(1000*60),"")</f>
      </c>
      <c r="AD40" s="6">
        <f>IF(SUM($A$1:$A$1000)=0,IF(ROW($A40)=6,"Hidden",""),IF(ISNUMBER(AB40),AB40*T40*ABS(Z40)*1000,""))</f>
      </c>
      <c r="AE40" s="6">
        <f>IF(SUM($A$1:$A$1000)=0,IF(ROW($A40)=6,"Hidden",""),IF(ISNUMBER(AC40),AC40*U40*AA40*1000,""))</f>
      </c>
      <c r="AF40" s="6">
        <f>IF(SUM($A$1:$A$1000)=0,IF(ROW($A40)=6,"Hidden",""),IF(ISNUMBER(AD40),AD40-AE40,""))</f>
      </c>
      <c r="AG40" s="6">
        <f>IF(SUM($A$1:$A$1000)=0,IF(ROW($A40)=6,"Hidden",""),IF(ISNUMBER(AD40),IF(AD40=0,0,AE40*100/AD40),""))</f>
      </c>
      <c r="AH40" s="6">
        <f>IF(SUM($A$1:$A$1000)=0,IF(ROW($A40)=6,"Hidden",""),IF(ISNUMBER(C40),IF(R40="cocurrent",IF((D40=E40),0,(D40-C40)*100/(D40-E40)),IF((C40=E40),0,(C40-D40)*100/(C40-E40))),""))</f>
      </c>
      <c r="AI40" s="6">
        <f>IF(SUM($A$1:$A$1000)=0,IF(ROW($A40)=6,"Hidden",""),IF(ISNUMBER(C40),IF(R40="cocurrent",IF(C40=E40,0,(F40-E40)*100/(D40-E40)),IF(C40=E40,0,(F40-E40)*100/(C40-E40))),""))</f>
      </c>
      <c r="AJ40" s="6">
        <f>IF(SUM($A$1:$A$1000)=0,IF(ROW($A40)=6,"Hidden",""),IF(ISNUMBER(AH40),(AH40+AI40)/2,""))</f>
      </c>
      <c r="AK40" s="8">
        <f>IF(C40=F40,0,(D40-E40)/(C40-F40))</f>
      </c>
      <c r="AL40" s="8">
        <f>IF(ISNUMBER(F40),IF(OR(AK40&lt;=0,AK40=1),0,((D40-E40)-(C40-F40))/LN(AK40)),"")</f>
      </c>
      <c r="AM40" s="8">
        <f>IF(ISNUMBER(AL40),IF(AL40=0,0,(AB40*T40*Z40*1000)/(PI()*0.006*1.008*AL40)),"")</f>
      </c>
      <c r="AN40" s="12">
        <f>IF(ISNUMBER(A40),IF(ROW(A40)=2,1-(A40/13),""),"")</f>
      </c>
    </row>
    <row x14ac:dyDescent="0.25" r="41" customHeight="1" ht="12.75">
      <c r="A41" s="11">
        <v>1</v>
      </c>
      <c r="B41" s="5">
        <v>40</v>
      </c>
      <c r="C41" s="6">
        <v>59.453857421875</v>
      </c>
      <c r="D41" s="6">
        <v>65.493408203125</v>
      </c>
      <c r="E41" s="6">
        <v>21.30078125</v>
      </c>
      <c r="F41" s="6">
        <v>29.580810546875</v>
      </c>
      <c r="G41" s="6">
        <v>132.967529296875</v>
      </c>
      <c r="H41" s="6">
        <v>132.967529296875</v>
      </c>
      <c r="I41" s="6">
        <v>132.967529296875</v>
      </c>
      <c r="J41" s="6">
        <v>132.967529296875</v>
      </c>
      <c r="K41" s="6">
        <v>132.967529296875</v>
      </c>
      <c r="L41" s="6">
        <v>132.967529296875</v>
      </c>
      <c r="M41" s="7">
        <v>30</v>
      </c>
      <c r="N41" s="6">
        <v>2.03857421875</v>
      </c>
      <c r="O41" s="5">
        <v>10</v>
      </c>
      <c r="P41" s="8">
        <v>1.55029296875</v>
      </c>
      <c r="Q41" s="6">
        <v>0</v>
      </c>
      <c r="R41" s="10">
        <f>IF(ISNUMBER(Q41),IF(Q41=1,"Countercurrent","Cocurrent"),"")</f>
      </c>
      <c r="S41" s="21"/>
      <c r="T41" s="7">
        <f>IF(ISNUMBER(C41),1.15290498E-12*(V41^6)-3.5879038802E-10*(V41^5)+4.710833256816E-08*(V41^4)-3.38194190874219E-06*(V41^3)+0.000148978977392744*(V41^2)-0.00373903643230733*(V41)+4.21734712411944,"")</f>
      </c>
      <c r="U41" s="7">
        <f>IF(ISNUMBER(D41),1.15290498E-12*(X41^6)-3.5879038802E-10*(X41^5)+4.710833256816E-08*(X41^4)-3.38194190874219E-06*(X41^3)+0.000148978977392744*(X41^2)-0.00373903643230733*(X41)+4.21734712411944,"")</f>
      </c>
      <c r="V41" s="8">
        <f>IF(ISNUMBER(C41),AVERAGE(C41,D41),"")</f>
      </c>
      <c r="W41" s="6">
        <f>IF(ISNUMBER(F41),-0.0000002301*(V41^4)+0.0000569866*(V41^3)-0.0082923226*(V41^2)+0.0654036947*V41+999.8017570756,"")</f>
      </c>
      <c r="X41" s="8">
        <f>IF(ISNUMBER(E41),AVERAGE(E41,F41),"")</f>
      </c>
      <c r="Y41" s="6">
        <f>IF(ISNUMBER(F41),-0.0000002301*(X41^4)+0.0000569866*(X41^3)-0.0082923226*(X41^2)+0.0654036947*X41+999.8017570756,"")</f>
      </c>
      <c r="Z41" s="6">
        <f>IF(ISNUMBER(C41),IF(R41="Countercurrent",C41-D41,D41-C41),"")</f>
      </c>
      <c r="AA41" s="6">
        <f>IF(ISNUMBER(E41),F41-E41,"")</f>
      </c>
      <c r="AB41" s="7">
        <f>IF(ISNUMBER(N41),N41*W41/(1000*60),"")</f>
      </c>
      <c r="AC41" s="7">
        <f>IF(ISNUMBER(P41),P41*Y41/(1000*60),"")</f>
      </c>
      <c r="AD41" s="6">
        <f>IF(SUM($A$1:$A$1000)=0,IF(ROW($A41)=6,"Hidden",""),IF(ISNUMBER(AB41),AB41*T41*ABS(Z41)*1000,""))</f>
      </c>
      <c r="AE41" s="6">
        <f>IF(SUM($A$1:$A$1000)=0,IF(ROW($A41)=6,"Hidden",""),IF(ISNUMBER(AC41),AC41*U41*AA41*1000,""))</f>
      </c>
      <c r="AF41" s="6">
        <f>IF(SUM($A$1:$A$1000)=0,IF(ROW($A41)=6,"Hidden",""),IF(ISNUMBER(AD41),AD41-AE41,""))</f>
      </c>
      <c r="AG41" s="6">
        <f>IF(SUM($A$1:$A$1000)=0,IF(ROW($A41)=6,"Hidden",""),IF(ISNUMBER(AD41),IF(AD41=0,0,AE41*100/AD41),""))</f>
      </c>
      <c r="AH41" s="6">
        <f>IF(SUM($A$1:$A$1000)=0,IF(ROW($A41)=6,"Hidden",""),IF(ISNUMBER(C41),IF(R41="cocurrent",IF((D41=E41),0,(D41-C41)*100/(D41-E41)),IF((C41=E41),0,(C41-D41)*100/(C41-E41))),""))</f>
      </c>
      <c r="AI41" s="6">
        <f>IF(SUM($A$1:$A$1000)=0,IF(ROW($A41)=6,"Hidden",""),IF(ISNUMBER(C41),IF(R41="cocurrent",IF(C41=E41,0,(F41-E41)*100/(D41-E41)),IF(C41=E41,0,(F41-E41)*100/(C41-E41))),""))</f>
      </c>
      <c r="AJ41" s="6">
        <f>IF(SUM($A$1:$A$1000)=0,IF(ROW($A41)=6,"Hidden",""),IF(ISNUMBER(AH41),(AH41+AI41)/2,""))</f>
      </c>
      <c r="AK41" s="8">
        <f>IF(C41=F41,0,(D41-E41)/(C41-F41))</f>
      </c>
      <c r="AL41" s="8">
        <f>IF(ISNUMBER(F41),IF(OR(AK41&lt;=0,AK41=1),0,((D41-E41)-(C41-F41))/LN(AK41)),"")</f>
      </c>
      <c r="AM41" s="8">
        <f>IF(ISNUMBER(AL41),IF(AL41=0,0,(AB41*T41*Z41*1000)/(PI()*0.006*1.008*AL41)),"")</f>
      </c>
      <c r="AN41" s="12">
        <f>IF(ISNUMBER(A41),IF(ROW(A41)=2,1-(A41/13),""),"")</f>
      </c>
    </row>
    <row x14ac:dyDescent="0.25" r="42" customHeight="1" ht="12.75">
      <c r="A42" s="11">
        <v>1</v>
      </c>
      <c r="B42" s="5">
        <v>41</v>
      </c>
      <c r="C42" s="6">
        <v>58.999267578125</v>
      </c>
      <c r="D42" s="6">
        <v>65.00634765625</v>
      </c>
      <c r="E42" s="6">
        <v>21.30078125</v>
      </c>
      <c r="F42" s="6">
        <v>29.61328125</v>
      </c>
      <c r="G42" s="6">
        <v>132.967529296875</v>
      </c>
      <c r="H42" s="6">
        <v>132.967529296875</v>
      </c>
      <c r="I42" s="6">
        <v>132.967529296875</v>
      </c>
      <c r="J42" s="6">
        <v>132.967529296875</v>
      </c>
      <c r="K42" s="6">
        <v>132.967529296875</v>
      </c>
      <c r="L42" s="6">
        <v>132.967529296875</v>
      </c>
      <c r="M42" s="7">
        <v>29</v>
      </c>
      <c r="N42" s="6">
        <v>2.197265625</v>
      </c>
      <c r="O42" s="5">
        <v>10</v>
      </c>
      <c r="P42" s="8">
        <v>1.5380859375</v>
      </c>
      <c r="Q42" s="6">
        <v>0</v>
      </c>
      <c r="R42" s="10">
        <f>IF(ISNUMBER(Q42),IF(Q42=1,"Countercurrent","Cocurrent"),"")</f>
      </c>
      <c r="S42" s="21"/>
      <c r="T42" s="7">
        <f>IF(ISNUMBER(C42),1.15290498E-12*(V42^6)-3.5879038802E-10*(V42^5)+4.710833256816E-08*(V42^4)-3.38194190874219E-06*(V42^3)+0.000148978977392744*(V42^2)-0.00373903643230733*(V42)+4.21734712411944,"")</f>
      </c>
      <c r="U42" s="7">
        <f>IF(ISNUMBER(D42),1.15290498E-12*(X42^6)-3.5879038802E-10*(X42^5)+4.710833256816E-08*(X42^4)-3.38194190874219E-06*(X42^3)+0.000148978977392744*(X42^2)-0.00373903643230733*(X42)+4.21734712411944,"")</f>
      </c>
      <c r="V42" s="8">
        <f>IF(ISNUMBER(C42),AVERAGE(C42,D42),"")</f>
      </c>
      <c r="W42" s="6">
        <f>IF(ISNUMBER(F42),-0.0000002301*(V42^4)+0.0000569866*(V42^3)-0.0082923226*(V42^2)+0.0654036947*V42+999.8017570756,"")</f>
      </c>
      <c r="X42" s="8">
        <f>IF(ISNUMBER(E42),AVERAGE(E42,F42),"")</f>
      </c>
      <c r="Y42" s="6">
        <f>IF(ISNUMBER(F42),-0.0000002301*(X42^4)+0.0000569866*(X42^3)-0.0082923226*(X42^2)+0.0654036947*X42+999.8017570756,"")</f>
      </c>
      <c r="Z42" s="6">
        <f>IF(ISNUMBER(C42),IF(R42="Countercurrent",C42-D42,D42-C42),"")</f>
      </c>
      <c r="AA42" s="6">
        <f>IF(ISNUMBER(E42),F42-E42,"")</f>
      </c>
      <c r="AB42" s="7">
        <f>IF(ISNUMBER(N42),N42*W42/(1000*60),"")</f>
      </c>
      <c r="AC42" s="7">
        <f>IF(ISNUMBER(P42),P42*Y42/(1000*60),"")</f>
      </c>
      <c r="AD42" s="6">
        <f>IF(SUM($A$1:$A$1000)=0,IF(ROW($A42)=6,"Hidden",""),IF(ISNUMBER(AB42),AB42*T42*ABS(Z42)*1000,""))</f>
      </c>
      <c r="AE42" s="6">
        <f>IF(SUM($A$1:$A$1000)=0,IF(ROW($A42)=6,"Hidden",""),IF(ISNUMBER(AC42),AC42*U42*AA42*1000,""))</f>
      </c>
      <c r="AF42" s="6">
        <f>IF(SUM($A$1:$A$1000)=0,IF(ROW($A42)=6,"Hidden",""),IF(ISNUMBER(AD42),AD42-AE42,""))</f>
      </c>
      <c r="AG42" s="6">
        <f>IF(SUM($A$1:$A$1000)=0,IF(ROW($A42)=6,"Hidden",""),IF(ISNUMBER(AD42),IF(AD42=0,0,AE42*100/AD42),""))</f>
      </c>
      <c r="AH42" s="6">
        <f>IF(SUM($A$1:$A$1000)=0,IF(ROW($A42)=6,"Hidden",""),IF(ISNUMBER(C42),IF(R42="cocurrent",IF((D42=E42),0,(D42-C42)*100/(D42-E42)),IF((C42=E42),0,(C42-D42)*100/(C42-E42))),""))</f>
      </c>
      <c r="AI42" s="6">
        <f>IF(SUM($A$1:$A$1000)=0,IF(ROW($A42)=6,"Hidden",""),IF(ISNUMBER(C42),IF(R42="cocurrent",IF(C42=E42,0,(F42-E42)*100/(D42-E42)),IF(C42=E42,0,(F42-E42)*100/(C42-E42))),""))</f>
      </c>
      <c r="AJ42" s="6">
        <f>IF(SUM($A$1:$A$1000)=0,IF(ROW($A42)=6,"Hidden",""),IF(ISNUMBER(AH42),(AH42+AI42)/2,""))</f>
      </c>
      <c r="AK42" s="8">
        <f>IF(C42=F42,0,(D42-E42)/(C42-F42))</f>
      </c>
      <c r="AL42" s="8">
        <f>IF(ISNUMBER(F42),IF(OR(AK42&lt;=0,AK42=1),0,((D42-E42)-(C42-F42))/LN(AK42)),"")</f>
      </c>
      <c r="AM42" s="8">
        <f>IF(ISNUMBER(AL42),IF(AL42=0,0,(AB42*T42*Z42*1000)/(PI()*0.006*1.008*AL42)),"")</f>
      </c>
      <c r="AN42" s="12">
        <f>IF(ISNUMBER(A42),IF(ROW(A42)=2,1-(A42/13),""),"")</f>
      </c>
    </row>
    <row x14ac:dyDescent="0.25" r="43" customHeight="1" ht="12.75">
      <c r="A43" s="11">
        <v>1</v>
      </c>
      <c r="B43" s="5">
        <v>42</v>
      </c>
      <c r="C43" s="6">
        <v>59.518798828125</v>
      </c>
      <c r="D43" s="6">
        <v>65.688232421875</v>
      </c>
      <c r="E43" s="6">
        <v>21.30078125</v>
      </c>
      <c r="F43" s="6">
        <v>29.710693359375</v>
      </c>
      <c r="G43" s="6">
        <v>132.967529296875</v>
      </c>
      <c r="H43" s="6">
        <v>132.967529296875</v>
      </c>
      <c r="I43" s="6">
        <v>132.967529296875</v>
      </c>
      <c r="J43" s="6">
        <v>132.967529296875</v>
      </c>
      <c r="K43" s="6">
        <v>132.967529296875</v>
      </c>
      <c r="L43" s="6">
        <v>132.967529296875</v>
      </c>
      <c r="M43" s="7">
        <v>30</v>
      </c>
      <c r="N43" s="6">
        <v>1.85546875</v>
      </c>
      <c r="O43" s="5">
        <v>10</v>
      </c>
      <c r="P43" s="8">
        <v>1.52587890625</v>
      </c>
      <c r="Q43" s="6">
        <v>0</v>
      </c>
      <c r="R43" s="10">
        <f>IF(ISNUMBER(Q43),IF(Q43=1,"Countercurrent","Cocurrent"),"")</f>
      </c>
      <c r="S43" s="21"/>
      <c r="T43" s="7">
        <f>IF(ISNUMBER(C43),1.15290498E-12*(V43^6)-3.5879038802E-10*(V43^5)+4.710833256816E-08*(V43^4)-3.38194190874219E-06*(V43^3)+0.000148978977392744*(V43^2)-0.00373903643230733*(V43)+4.21734712411944,"")</f>
      </c>
      <c r="U43" s="7">
        <f>IF(ISNUMBER(D43),1.15290498E-12*(X43^6)-3.5879038802E-10*(X43^5)+4.710833256816E-08*(X43^4)-3.38194190874219E-06*(X43^3)+0.000148978977392744*(X43^2)-0.00373903643230733*(X43)+4.21734712411944,"")</f>
      </c>
      <c r="V43" s="8">
        <f>IF(ISNUMBER(C43),AVERAGE(C43,D43),"")</f>
      </c>
      <c r="W43" s="6">
        <f>IF(ISNUMBER(F43),-0.0000002301*(V43^4)+0.0000569866*(V43^3)-0.0082923226*(V43^2)+0.0654036947*V43+999.8017570756,"")</f>
      </c>
      <c r="X43" s="8">
        <f>IF(ISNUMBER(E43),AVERAGE(E43,F43),"")</f>
      </c>
      <c r="Y43" s="6">
        <f>IF(ISNUMBER(F43),-0.0000002301*(X43^4)+0.0000569866*(X43^3)-0.0082923226*(X43^2)+0.0654036947*X43+999.8017570756,"")</f>
      </c>
      <c r="Z43" s="6">
        <f>IF(ISNUMBER(C43),IF(R43="Countercurrent",C43-D43,D43-C43),"")</f>
      </c>
      <c r="AA43" s="6">
        <f>IF(ISNUMBER(E43),F43-E43,"")</f>
      </c>
      <c r="AB43" s="7">
        <f>IF(ISNUMBER(N43),N43*W43/(1000*60),"")</f>
      </c>
      <c r="AC43" s="7">
        <f>IF(ISNUMBER(P43),P43*Y43/(1000*60),"")</f>
      </c>
      <c r="AD43" s="6">
        <f>IF(SUM($A$1:$A$1000)=0,IF(ROW($A43)=6,"Hidden",""),IF(ISNUMBER(AB43),AB43*T43*ABS(Z43)*1000,""))</f>
      </c>
      <c r="AE43" s="6">
        <f>IF(SUM($A$1:$A$1000)=0,IF(ROW($A43)=6,"Hidden",""),IF(ISNUMBER(AC43),AC43*U43*AA43*1000,""))</f>
      </c>
      <c r="AF43" s="6">
        <f>IF(SUM($A$1:$A$1000)=0,IF(ROW($A43)=6,"Hidden",""),IF(ISNUMBER(AD43),AD43-AE43,""))</f>
      </c>
      <c r="AG43" s="6">
        <f>IF(SUM($A$1:$A$1000)=0,IF(ROW($A43)=6,"Hidden",""),IF(ISNUMBER(AD43),IF(AD43=0,0,AE43*100/AD43),""))</f>
      </c>
      <c r="AH43" s="6">
        <f>IF(SUM($A$1:$A$1000)=0,IF(ROW($A43)=6,"Hidden",""),IF(ISNUMBER(C43),IF(R43="cocurrent",IF((D43=E43),0,(D43-C43)*100/(D43-E43)),IF((C43=E43),0,(C43-D43)*100/(C43-E43))),""))</f>
      </c>
      <c r="AI43" s="6">
        <f>IF(SUM($A$1:$A$1000)=0,IF(ROW($A43)=6,"Hidden",""),IF(ISNUMBER(C43),IF(R43="cocurrent",IF(C43=E43,0,(F43-E43)*100/(D43-E43)),IF(C43=E43,0,(F43-E43)*100/(C43-E43))),""))</f>
      </c>
      <c r="AJ43" s="6">
        <f>IF(SUM($A$1:$A$1000)=0,IF(ROW($A43)=6,"Hidden",""),IF(ISNUMBER(AH43),(AH43+AI43)/2,""))</f>
      </c>
      <c r="AK43" s="8">
        <f>IF(C43=F43,0,(D43-E43)/(C43-F43))</f>
      </c>
      <c r="AL43" s="8">
        <f>IF(ISNUMBER(F43),IF(OR(AK43&lt;=0,AK43=1),0,((D43-E43)-(C43-F43))/LN(AK43)),"")</f>
      </c>
      <c r="AM43" s="8">
        <f>IF(ISNUMBER(AL43),IF(AL43=0,0,(AB43*T43*Z43*1000)/(PI()*0.006*1.008*AL43)),"")</f>
      </c>
      <c r="AN43" s="12">
        <f>IF(ISNUMBER(A43),IF(ROW(A43)=2,1-(A43/13),""),"")</f>
      </c>
    </row>
    <row x14ac:dyDescent="0.25" r="44" customHeight="1" ht="12.75">
      <c r="A44" s="11">
        <v>1</v>
      </c>
      <c r="B44" s="5">
        <v>43</v>
      </c>
      <c r="C44" s="6">
        <v>59.42138671875</v>
      </c>
      <c r="D44" s="6">
        <v>65.493408203125</v>
      </c>
      <c r="E44" s="6">
        <v>21.30078125</v>
      </c>
      <c r="F44" s="6">
        <v>29.645751953125</v>
      </c>
      <c r="G44" s="6">
        <v>132.967529296875</v>
      </c>
      <c r="H44" s="6">
        <v>132.967529296875</v>
      </c>
      <c r="I44" s="6">
        <v>132.967529296875</v>
      </c>
      <c r="J44" s="6">
        <v>132.967529296875</v>
      </c>
      <c r="K44" s="6">
        <v>132.967529296875</v>
      </c>
      <c r="L44" s="6">
        <v>132.967529296875</v>
      </c>
      <c r="M44" s="7">
        <v>31</v>
      </c>
      <c r="N44" s="6">
        <v>2.099609375</v>
      </c>
      <c r="O44" s="5">
        <v>10</v>
      </c>
      <c r="P44" s="8">
        <v>1.5380859375</v>
      </c>
      <c r="Q44" s="6">
        <v>0</v>
      </c>
      <c r="R44" s="10">
        <f>IF(ISNUMBER(Q44),IF(Q44=1,"Countercurrent","Cocurrent"),"")</f>
      </c>
      <c r="S44" s="21"/>
      <c r="T44" s="7">
        <f>IF(ISNUMBER(C44),1.15290498E-12*(V44^6)-3.5879038802E-10*(V44^5)+4.710833256816E-08*(V44^4)-3.38194190874219E-06*(V44^3)+0.000148978977392744*(V44^2)-0.00373903643230733*(V44)+4.21734712411944,"")</f>
      </c>
      <c r="U44" s="7">
        <f>IF(ISNUMBER(D44),1.15290498E-12*(X44^6)-3.5879038802E-10*(X44^5)+4.710833256816E-08*(X44^4)-3.38194190874219E-06*(X44^3)+0.000148978977392744*(X44^2)-0.00373903643230733*(X44)+4.21734712411944,"")</f>
      </c>
      <c r="V44" s="8">
        <f>IF(ISNUMBER(C44),AVERAGE(C44,D44),"")</f>
      </c>
      <c r="W44" s="6">
        <f>IF(ISNUMBER(F44),-0.0000002301*(V44^4)+0.0000569866*(V44^3)-0.0082923226*(V44^2)+0.0654036947*V44+999.8017570756,"")</f>
      </c>
      <c r="X44" s="8">
        <f>IF(ISNUMBER(E44),AVERAGE(E44,F44),"")</f>
      </c>
      <c r="Y44" s="6">
        <f>IF(ISNUMBER(F44),-0.0000002301*(X44^4)+0.0000569866*(X44^3)-0.0082923226*(X44^2)+0.0654036947*X44+999.8017570756,"")</f>
      </c>
      <c r="Z44" s="6">
        <f>IF(ISNUMBER(C44),IF(R44="Countercurrent",C44-D44,D44-C44),"")</f>
      </c>
      <c r="AA44" s="6">
        <f>IF(ISNUMBER(E44),F44-E44,"")</f>
      </c>
      <c r="AB44" s="7">
        <f>IF(ISNUMBER(N44),N44*W44/(1000*60),"")</f>
      </c>
      <c r="AC44" s="7">
        <f>IF(ISNUMBER(P44),P44*Y44/(1000*60),"")</f>
      </c>
      <c r="AD44" s="6">
        <f>IF(SUM($A$1:$A$1000)=0,IF(ROW($A44)=6,"Hidden",""),IF(ISNUMBER(AB44),AB44*T44*ABS(Z44)*1000,""))</f>
      </c>
      <c r="AE44" s="6">
        <f>IF(SUM($A$1:$A$1000)=0,IF(ROW($A44)=6,"Hidden",""),IF(ISNUMBER(AC44),AC44*U44*AA44*1000,""))</f>
      </c>
      <c r="AF44" s="6">
        <f>IF(SUM($A$1:$A$1000)=0,IF(ROW($A44)=6,"Hidden",""),IF(ISNUMBER(AD44),AD44-AE44,""))</f>
      </c>
      <c r="AG44" s="6">
        <f>IF(SUM($A$1:$A$1000)=0,IF(ROW($A44)=6,"Hidden",""),IF(ISNUMBER(AD44),IF(AD44=0,0,AE44*100/AD44),""))</f>
      </c>
      <c r="AH44" s="6">
        <f>IF(SUM($A$1:$A$1000)=0,IF(ROW($A44)=6,"Hidden",""),IF(ISNUMBER(C44),IF(R44="cocurrent",IF((D44=E44),0,(D44-C44)*100/(D44-E44)),IF((C44=E44),0,(C44-D44)*100/(C44-E44))),""))</f>
      </c>
      <c r="AI44" s="6">
        <f>IF(SUM($A$1:$A$1000)=0,IF(ROW($A44)=6,"Hidden",""),IF(ISNUMBER(C44),IF(R44="cocurrent",IF(C44=E44,0,(F44-E44)*100/(D44-E44)),IF(C44=E44,0,(F44-E44)*100/(C44-E44))),""))</f>
      </c>
      <c r="AJ44" s="6">
        <f>IF(SUM($A$1:$A$1000)=0,IF(ROW($A44)=6,"Hidden",""),IF(ISNUMBER(AH44),(AH44+AI44)/2,""))</f>
      </c>
      <c r="AK44" s="8">
        <f>IF(C44=F44,0,(D44-E44)/(C44-F44))</f>
      </c>
      <c r="AL44" s="8">
        <f>IF(ISNUMBER(F44),IF(OR(AK44&lt;=0,AK44=1),0,((D44-E44)-(C44-F44))/LN(AK44)),"")</f>
      </c>
      <c r="AM44" s="8">
        <f>IF(ISNUMBER(AL44),IF(AL44=0,0,(AB44*T44*Z44*1000)/(PI()*0.006*1.008*AL44)),"")</f>
      </c>
      <c r="AN44" s="12">
        <f>IF(ISNUMBER(A44),IF(ROW(A44)=2,1-(A44/13),""),"")</f>
      </c>
    </row>
    <row x14ac:dyDescent="0.25" r="45" customHeight="1" ht="12.75">
      <c r="A45" s="11">
        <v>1</v>
      </c>
      <c r="B45" s="5">
        <v>44</v>
      </c>
      <c r="C45" s="6">
        <v>59.323974609375</v>
      </c>
      <c r="D45" s="6">
        <v>65.39599609375</v>
      </c>
      <c r="E45" s="6">
        <v>21.333251953125</v>
      </c>
      <c r="F45" s="6">
        <v>29.7431640625</v>
      </c>
      <c r="G45" s="6">
        <v>132.967529296875</v>
      </c>
      <c r="H45" s="6">
        <v>132.967529296875</v>
      </c>
      <c r="I45" s="6">
        <v>132.967529296875</v>
      </c>
      <c r="J45" s="6">
        <v>132.967529296875</v>
      </c>
      <c r="K45" s="6">
        <v>132.967529296875</v>
      </c>
      <c r="L45" s="6">
        <v>132.967529296875</v>
      </c>
      <c r="M45" s="7">
        <v>30</v>
      </c>
      <c r="N45" s="6">
        <v>2.08740234375</v>
      </c>
      <c r="O45" s="5">
        <v>10</v>
      </c>
      <c r="P45" s="8">
        <v>1.6357421875</v>
      </c>
      <c r="Q45" s="6">
        <v>0</v>
      </c>
      <c r="R45" s="10">
        <f>IF(ISNUMBER(Q45),IF(Q45=1,"Countercurrent","Cocurrent"),"")</f>
      </c>
      <c r="S45" s="21"/>
      <c r="T45" s="7">
        <f>IF(ISNUMBER(C45),1.15290498E-12*(V45^6)-3.5879038802E-10*(V45^5)+4.710833256816E-08*(V45^4)-3.38194190874219E-06*(V45^3)+0.000148978977392744*(V45^2)-0.00373903643230733*(V45)+4.21734712411944,"")</f>
      </c>
      <c r="U45" s="7">
        <f>IF(ISNUMBER(D45),1.15290498E-12*(X45^6)-3.5879038802E-10*(X45^5)+4.710833256816E-08*(X45^4)-3.38194190874219E-06*(X45^3)+0.000148978977392744*(X45^2)-0.00373903643230733*(X45)+4.21734712411944,"")</f>
      </c>
      <c r="V45" s="8">
        <f>IF(ISNUMBER(C45),AVERAGE(C45,D45),"")</f>
      </c>
      <c r="W45" s="6">
        <f>IF(ISNUMBER(F45),-0.0000002301*(V45^4)+0.0000569866*(V45^3)-0.0082923226*(V45^2)+0.0654036947*V45+999.8017570756,"")</f>
      </c>
      <c r="X45" s="8">
        <f>IF(ISNUMBER(E45),AVERAGE(E45,F45),"")</f>
      </c>
      <c r="Y45" s="6">
        <f>IF(ISNUMBER(F45),-0.0000002301*(X45^4)+0.0000569866*(X45^3)-0.0082923226*(X45^2)+0.0654036947*X45+999.8017570756,"")</f>
      </c>
      <c r="Z45" s="6">
        <f>IF(ISNUMBER(C45),IF(R45="Countercurrent",C45-D45,D45-C45),"")</f>
      </c>
      <c r="AA45" s="6">
        <f>IF(ISNUMBER(E45),F45-E45,"")</f>
      </c>
      <c r="AB45" s="7">
        <f>IF(ISNUMBER(N45),N45*W45/(1000*60),"")</f>
      </c>
      <c r="AC45" s="7">
        <f>IF(ISNUMBER(P45),P45*Y45/(1000*60),"")</f>
      </c>
      <c r="AD45" s="6">
        <f>IF(SUM($A$1:$A$1000)=0,IF(ROW($A45)=6,"Hidden",""),IF(ISNUMBER(AB45),AB45*T45*ABS(Z45)*1000,""))</f>
      </c>
      <c r="AE45" s="6">
        <f>IF(SUM($A$1:$A$1000)=0,IF(ROW($A45)=6,"Hidden",""),IF(ISNUMBER(AC45),AC45*U45*AA45*1000,""))</f>
      </c>
      <c r="AF45" s="6">
        <f>IF(SUM($A$1:$A$1000)=0,IF(ROW($A45)=6,"Hidden",""),IF(ISNUMBER(AD45),AD45-AE45,""))</f>
      </c>
      <c r="AG45" s="6">
        <f>IF(SUM($A$1:$A$1000)=0,IF(ROW($A45)=6,"Hidden",""),IF(ISNUMBER(AD45),IF(AD45=0,0,AE45*100/AD45),""))</f>
      </c>
      <c r="AH45" s="6">
        <f>IF(SUM($A$1:$A$1000)=0,IF(ROW($A45)=6,"Hidden",""),IF(ISNUMBER(C45),IF(R45="cocurrent",IF((D45=E45),0,(D45-C45)*100/(D45-E45)),IF((C45=E45),0,(C45-D45)*100/(C45-E45))),""))</f>
      </c>
      <c r="AI45" s="6">
        <f>IF(SUM($A$1:$A$1000)=0,IF(ROW($A45)=6,"Hidden",""),IF(ISNUMBER(C45),IF(R45="cocurrent",IF(C45=E45,0,(F45-E45)*100/(D45-E45)),IF(C45=E45,0,(F45-E45)*100/(C45-E45))),""))</f>
      </c>
      <c r="AJ45" s="6">
        <f>IF(SUM($A$1:$A$1000)=0,IF(ROW($A45)=6,"Hidden",""),IF(ISNUMBER(AH45),(AH45+AI45)/2,""))</f>
      </c>
      <c r="AK45" s="8">
        <f>IF(C45=F45,0,(D45-E45)/(C45-F45))</f>
      </c>
      <c r="AL45" s="8">
        <f>IF(ISNUMBER(F45),IF(OR(AK45&lt;=0,AK45=1),0,((D45-E45)-(C45-F45))/LN(AK45)),"")</f>
      </c>
      <c r="AM45" s="8">
        <f>IF(ISNUMBER(AL45),IF(AL45=0,0,(AB45*T45*Z45*1000)/(PI()*0.006*1.008*AL45)),"")</f>
      </c>
      <c r="AN45" s="12">
        <f>IF(ISNUMBER(A45),IF(ROW(A45)=2,1-(A45/13),""),"")</f>
      </c>
    </row>
    <row x14ac:dyDescent="0.25" r="46" customHeight="1" ht="12.75">
      <c r="A46" s="11">
        <v>1</v>
      </c>
      <c r="B46" s="5">
        <v>45</v>
      </c>
      <c r="C46" s="6">
        <v>59.2265625</v>
      </c>
      <c r="D46" s="6">
        <v>65.3310546875</v>
      </c>
      <c r="E46" s="6">
        <v>21.268310546875</v>
      </c>
      <c r="F46" s="6">
        <v>29.61328125</v>
      </c>
      <c r="G46" s="6">
        <v>132.967529296875</v>
      </c>
      <c r="H46" s="6">
        <v>132.967529296875</v>
      </c>
      <c r="I46" s="6">
        <v>132.967529296875</v>
      </c>
      <c r="J46" s="6">
        <v>132.967529296875</v>
      </c>
      <c r="K46" s="6">
        <v>132.967529296875</v>
      </c>
      <c r="L46" s="6">
        <v>132.967529296875</v>
      </c>
      <c r="M46" s="7">
        <v>30</v>
      </c>
      <c r="N46" s="6">
        <v>2.001953125</v>
      </c>
      <c r="O46" s="5">
        <v>10</v>
      </c>
      <c r="P46" s="8">
        <v>1.55029296875</v>
      </c>
      <c r="Q46" s="6">
        <v>0</v>
      </c>
      <c r="R46" s="10">
        <f>IF(ISNUMBER(Q46),IF(Q46=1,"Countercurrent","Cocurrent"),"")</f>
      </c>
      <c r="S46" s="21"/>
      <c r="T46" s="7">
        <f>IF(ISNUMBER(C46),1.15290498E-12*(V46^6)-3.5879038802E-10*(V46^5)+4.710833256816E-08*(V46^4)-3.38194190874219E-06*(V46^3)+0.000148978977392744*(V46^2)-0.00373903643230733*(V46)+4.21734712411944,"")</f>
      </c>
      <c r="U46" s="7">
        <f>IF(ISNUMBER(D46),1.15290498E-12*(X46^6)-3.5879038802E-10*(X46^5)+4.710833256816E-08*(X46^4)-3.38194190874219E-06*(X46^3)+0.000148978977392744*(X46^2)-0.00373903643230733*(X46)+4.21734712411944,"")</f>
      </c>
      <c r="V46" s="8">
        <f>IF(ISNUMBER(C46),AVERAGE(C46,D46),"")</f>
      </c>
      <c r="W46" s="6">
        <f>IF(ISNUMBER(F46),-0.0000002301*(V46^4)+0.0000569866*(V46^3)-0.0082923226*(V46^2)+0.0654036947*V46+999.8017570756,"")</f>
      </c>
      <c r="X46" s="8">
        <f>IF(ISNUMBER(E46),AVERAGE(E46,F46),"")</f>
      </c>
      <c r="Y46" s="6">
        <f>IF(ISNUMBER(F46),-0.0000002301*(X46^4)+0.0000569866*(X46^3)-0.0082923226*(X46^2)+0.0654036947*X46+999.8017570756,"")</f>
      </c>
      <c r="Z46" s="6">
        <f>IF(ISNUMBER(C46),IF(R46="Countercurrent",C46-D46,D46-C46),"")</f>
      </c>
      <c r="AA46" s="6">
        <f>IF(ISNUMBER(E46),F46-E46,"")</f>
      </c>
      <c r="AB46" s="7">
        <f>IF(ISNUMBER(N46),N46*W46/(1000*60),"")</f>
      </c>
      <c r="AC46" s="7">
        <f>IF(ISNUMBER(P46),P46*Y46/(1000*60),"")</f>
      </c>
      <c r="AD46" s="6">
        <f>IF(SUM($A$1:$A$1000)=0,IF(ROW($A46)=6,"Hidden",""),IF(ISNUMBER(AB46),AB46*T46*ABS(Z46)*1000,""))</f>
      </c>
      <c r="AE46" s="6">
        <f>IF(SUM($A$1:$A$1000)=0,IF(ROW($A46)=6,"Hidden",""),IF(ISNUMBER(AC46),AC46*U46*AA46*1000,""))</f>
      </c>
      <c r="AF46" s="6">
        <f>IF(SUM($A$1:$A$1000)=0,IF(ROW($A46)=6,"Hidden",""),IF(ISNUMBER(AD46),AD46-AE46,""))</f>
      </c>
      <c r="AG46" s="6">
        <f>IF(SUM($A$1:$A$1000)=0,IF(ROW($A46)=6,"Hidden",""),IF(ISNUMBER(AD46),IF(AD46=0,0,AE46*100/AD46),""))</f>
      </c>
      <c r="AH46" s="6">
        <f>IF(SUM($A$1:$A$1000)=0,IF(ROW($A46)=6,"Hidden",""),IF(ISNUMBER(C46),IF(R46="cocurrent",IF((D46=E46),0,(D46-C46)*100/(D46-E46)),IF((C46=E46),0,(C46-D46)*100/(C46-E46))),""))</f>
      </c>
      <c r="AI46" s="6">
        <f>IF(SUM($A$1:$A$1000)=0,IF(ROW($A46)=6,"Hidden",""),IF(ISNUMBER(C46),IF(R46="cocurrent",IF(C46=E46,0,(F46-E46)*100/(D46-E46)),IF(C46=E46,0,(F46-E46)*100/(C46-E46))),""))</f>
      </c>
      <c r="AJ46" s="6">
        <f>IF(SUM($A$1:$A$1000)=0,IF(ROW($A46)=6,"Hidden",""),IF(ISNUMBER(AH46),(AH46+AI46)/2,""))</f>
      </c>
      <c r="AK46" s="8">
        <f>IF(C46=F46,0,(D46-E46)/(C46-F46))</f>
      </c>
      <c r="AL46" s="8">
        <f>IF(ISNUMBER(F46),IF(OR(AK46&lt;=0,AK46=1),0,((D46-E46)-(C46-F46))/LN(AK46)),"")</f>
      </c>
      <c r="AM46" s="8">
        <f>IF(ISNUMBER(AL46),IF(AL46=0,0,(AB46*T46*Z46*1000)/(PI()*0.006*1.008*AL46)),"")</f>
      </c>
      <c r="AN46" s="12">
        <f>IF(ISNUMBER(A46),IF(ROW(A46)=2,1-(A46/13),""),"")</f>
      </c>
    </row>
    <row x14ac:dyDescent="0.25" r="47" customHeight="1" ht="12.75">
      <c r="A47" s="11">
        <v>1</v>
      </c>
      <c r="B47" s="5">
        <v>46</v>
      </c>
      <c r="C47" s="6">
        <v>59.453857421875</v>
      </c>
      <c r="D47" s="6">
        <v>65.623291015625</v>
      </c>
      <c r="E47" s="6">
        <v>21.268310546875</v>
      </c>
      <c r="F47" s="6">
        <v>29.61328125</v>
      </c>
      <c r="G47" s="6">
        <v>132.967529296875</v>
      </c>
      <c r="H47" s="6">
        <v>132.967529296875</v>
      </c>
      <c r="I47" s="6">
        <v>132.967529296875</v>
      </c>
      <c r="J47" s="6">
        <v>132.967529296875</v>
      </c>
      <c r="K47" s="6">
        <v>132.967529296875</v>
      </c>
      <c r="L47" s="6">
        <v>132.967529296875</v>
      </c>
      <c r="M47" s="7">
        <v>30</v>
      </c>
      <c r="N47" s="6">
        <v>1.96533203125</v>
      </c>
      <c r="O47" s="5">
        <v>10</v>
      </c>
      <c r="P47" s="8">
        <v>1.57470703125</v>
      </c>
      <c r="Q47" s="6">
        <v>0</v>
      </c>
      <c r="R47" s="10">
        <f>IF(ISNUMBER(Q47),IF(Q47=1,"Countercurrent","Cocurrent"),"")</f>
      </c>
      <c r="S47" s="21"/>
      <c r="T47" s="7">
        <f>IF(ISNUMBER(C47),1.15290498E-12*(V47^6)-3.5879038802E-10*(V47^5)+4.710833256816E-08*(V47^4)-3.38194190874219E-06*(V47^3)+0.000148978977392744*(V47^2)-0.00373903643230733*(V47)+4.21734712411944,"")</f>
      </c>
      <c r="U47" s="7">
        <f>IF(ISNUMBER(D47),1.15290498E-12*(X47^6)-3.5879038802E-10*(X47^5)+4.710833256816E-08*(X47^4)-3.38194190874219E-06*(X47^3)+0.000148978977392744*(X47^2)-0.00373903643230733*(X47)+4.21734712411944,"")</f>
      </c>
      <c r="V47" s="8">
        <f>IF(ISNUMBER(C47),AVERAGE(C47,D47),"")</f>
      </c>
      <c r="W47" s="6">
        <f>IF(ISNUMBER(F47),-0.0000002301*(V47^4)+0.0000569866*(V47^3)-0.0082923226*(V47^2)+0.0654036947*V47+999.8017570756,"")</f>
      </c>
      <c r="X47" s="8">
        <f>IF(ISNUMBER(E47),AVERAGE(E47,F47),"")</f>
      </c>
      <c r="Y47" s="6">
        <f>IF(ISNUMBER(F47),-0.0000002301*(X47^4)+0.0000569866*(X47^3)-0.0082923226*(X47^2)+0.0654036947*X47+999.8017570756,"")</f>
      </c>
      <c r="Z47" s="6">
        <f>IF(ISNUMBER(C47),IF(R47="Countercurrent",C47-D47,D47-C47),"")</f>
      </c>
      <c r="AA47" s="6">
        <f>IF(ISNUMBER(E47),F47-E47,"")</f>
      </c>
      <c r="AB47" s="7">
        <f>IF(ISNUMBER(N47),N47*W47/(1000*60),"")</f>
      </c>
      <c r="AC47" s="7">
        <f>IF(ISNUMBER(P47),P47*Y47/(1000*60),"")</f>
      </c>
      <c r="AD47" s="6">
        <f>IF(SUM($A$1:$A$1000)=0,IF(ROW($A47)=6,"Hidden",""),IF(ISNUMBER(AB47),AB47*T47*ABS(Z47)*1000,""))</f>
      </c>
      <c r="AE47" s="6">
        <f>IF(SUM($A$1:$A$1000)=0,IF(ROW($A47)=6,"Hidden",""),IF(ISNUMBER(AC47),AC47*U47*AA47*1000,""))</f>
      </c>
      <c r="AF47" s="6">
        <f>IF(SUM($A$1:$A$1000)=0,IF(ROW($A47)=6,"Hidden",""),IF(ISNUMBER(AD47),AD47-AE47,""))</f>
      </c>
      <c r="AG47" s="6">
        <f>IF(SUM($A$1:$A$1000)=0,IF(ROW($A47)=6,"Hidden",""),IF(ISNUMBER(AD47),IF(AD47=0,0,AE47*100/AD47),""))</f>
      </c>
      <c r="AH47" s="6">
        <f>IF(SUM($A$1:$A$1000)=0,IF(ROW($A47)=6,"Hidden",""),IF(ISNUMBER(C47),IF(R47="cocurrent",IF((D47=E47),0,(D47-C47)*100/(D47-E47)),IF((C47=E47),0,(C47-D47)*100/(C47-E47))),""))</f>
      </c>
      <c r="AI47" s="6">
        <f>IF(SUM($A$1:$A$1000)=0,IF(ROW($A47)=6,"Hidden",""),IF(ISNUMBER(C47),IF(R47="cocurrent",IF(C47=E47,0,(F47-E47)*100/(D47-E47)),IF(C47=E47,0,(F47-E47)*100/(C47-E47))),""))</f>
      </c>
      <c r="AJ47" s="6">
        <f>IF(SUM($A$1:$A$1000)=0,IF(ROW($A47)=6,"Hidden",""),IF(ISNUMBER(AH47),(AH47+AI47)/2,""))</f>
      </c>
      <c r="AK47" s="8">
        <f>IF(C47=F47,0,(D47-E47)/(C47-F47))</f>
      </c>
      <c r="AL47" s="8">
        <f>IF(ISNUMBER(F47),IF(OR(AK47&lt;=0,AK47=1),0,((D47-E47)-(C47-F47))/LN(AK47)),"")</f>
      </c>
      <c r="AM47" s="8">
        <f>IF(ISNUMBER(AL47),IF(AL47=0,0,(AB47*T47*Z47*1000)/(PI()*0.006*1.008*AL47)),"")</f>
      </c>
      <c r="AN47" s="12">
        <f>IF(ISNUMBER(A47),IF(ROW(A47)=2,1-(A47/13),""),"")</f>
      </c>
    </row>
    <row x14ac:dyDescent="0.25" r="48" customHeight="1" ht="12.75">
      <c r="A48" s="11">
        <v>1</v>
      </c>
      <c r="B48" s="5">
        <v>47</v>
      </c>
      <c r="C48" s="6">
        <v>59.259033203125</v>
      </c>
      <c r="D48" s="6">
        <v>65.363525390625</v>
      </c>
      <c r="E48" s="6">
        <v>21.30078125</v>
      </c>
      <c r="F48" s="6">
        <v>29.61328125</v>
      </c>
      <c r="G48" s="6">
        <v>132.967529296875</v>
      </c>
      <c r="H48" s="6">
        <v>132.967529296875</v>
      </c>
      <c r="I48" s="6">
        <v>132.967529296875</v>
      </c>
      <c r="J48" s="6">
        <v>132.967529296875</v>
      </c>
      <c r="K48" s="6">
        <v>132.967529296875</v>
      </c>
      <c r="L48" s="6">
        <v>132.967529296875</v>
      </c>
      <c r="M48" s="7">
        <v>30</v>
      </c>
      <c r="N48" s="6">
        <v>2.099609375</v>
      </c>
      <c r="O48" s="5">
        <v>10</v>
      </c>
      <c r="P48" s="8">
        <v>1.5625</v>
      </c>
      <c r="Q48" s="6">
        <v>0</v>
      </c>
      <c r="R48" s="10">
        <f>IF(ISNUMBER(Q48),IF(Q48=1,"Countercurrent","Cocurrent"),"")</f>
      </c>
      <c r="S48" s="21"/>
      <c r="T48" s="7">
        <f>IF(ISNUMBER(C48),1.15290498E-12*(V48^6)-3.5879038802E-10*(V48^5)+4.710833256816E-08*(V48^4)-3.38194190874219E-06*(V48^3)+0.000148978977392744*(V48^2)-0.00373903643230733*(V48)+4.21734712411944,"")</f>
      </c>
      <c r="U48" s="7">
        <f>IF(ISNUMBER(D48),1.15290498E-12*(X48^6)-3.5879038802E-10*(X48^5)+4.710833256816E-08*(X48^4)-3.38194190874219E-06*(X48^3)+0.000148978977392744*(X48^2)-0.00373903643230733*(X48)+4.21734712411944,"")</f>
      </c>
      <c r="V48" s="8">
        <f>IF(ISNUMBER(C48),AVERAGE(C48,D48),"")</f>
      </c>
      <c r="W48" s="6">
        <f>IF(ISNUMBER(F48),-0.0000002301*(V48^4)+0.0000569866*(V48^3)-0.0082923226*(V48^2)+0.0654036947*V48+999.8017570756,"")</f>
      </c>
      <c r="X48" s="8">
        <f>IF(ISNUMBER(E48),AVERAGE(E48,F48),"")</f>
      </c>
      <c r="Y48" s="6">
        <f>IF(ISNUMBER(F48),-0.0000002301*(X48^4)+0.0000569866*(X48^3)-0.0082923226*(X48^2)+0.0654036947*X48+999.8017570756,"")</f>
      </c>
      <c r="Z48" s="6">
        <f>IF(ISNUMBER(C48),IF(R48="Countercurrent",C48-D48,D48-C48),"")</f>
      </c>
      <c r="AA48" s="6">
        <f>IF(ISNUMBER(E48),F48-E48,"")</f>
      </c>
      <c r="AB48" s="7">
        <f>IF(ISNUMBER(N48),N48*W48/(1000*60),"")</f>
      </c>
      <c r="AC48" s="7">
        <f>IF(ISNUMBER(P48),P48*Y48/(1000*60),"")</f>
      </c>
      <c r="AD48" s="6">
        <f>IF(SUM($A$1:$A$1000)=0,IF(ROW($A48)=6,"Hidden",""),IF(ISNUMBER(AB48),AB48*T48*ABS(Z48)*1000,""))</f>
      </c>
      <c r="AE48" s="6">
        <f>IF(SUM($A$1:$A$1000)=0,IF(ROW($A48)=6,"Hidden",""),IF(ISNUMBER(AC48),AC48*U48*AA48*1000,""))</f>
      </c>
      <c r="AF48" s="6">
        <f>IF(SUM($A$1:$A$1000)=0,IF(ROW($A48)=6,"Hidden",""),IF(ISNUMBER(AD48),AD48-AE48,""))</f>
      </c>
      <c r="AG48" s="6">
        <f>IF(SUM($A$1:$A$1000)=0,IF(ROW($A48)=6,"Hidden",""),IF(ISNUMBER(AD48),IF(AD48=0,0,AE48*100/AD48),""))</f>
      </c>
      <c r="AH48" s="6">
        <f>IF(SUM($A$1:$A$1000)=0,IF(ROW($A48)=6,"Hidden",""),IF(ISNUMBER(C48),IF(R48="cocurrent",IF((D48=E48),0,(D48-C48)*100/(D48-E48)),IF((C48=E48),0,(C48-D48)*100/(C48-E48))),""))</f>
      </c>
      <c r="AI48" s="6">
        <f>IF(SUM($A$1:$A$1000)=0,IF(ROW($A48)=6,"Hidden",""),IF(ISNUMBER(C48),IF(R48="cocurrent",IF(C48=E48,0,(F48-E48)*100/(D48-E48)),IF(C48=E48,0,(F48-E48)*100/(C48-E48))),""))</f>
      </c>
      <c r="AJ48" s="6">
        <f>IF(SUM($A$1:$A$1000)=0,IF(ROW($A48)=6,"Hidden",""),IF(ISNUMBER(AH48),(AH48+AI48)/2,""))</f>
      </c>
      <c r="AK48" s="8">
        <f>IF(C48=F48,0,(D48-E48)/(C48-F48))</f>
      </c>
      <c r="AL48" s="8">
        <f>IF(ISNUMBER(F48),IF(OR(AK48&lt;=0,AK48=1),0,((D48-E48)-(C48-F48))/LN(AK48)),"")</f>
      </c>
      <c r="AM48" s="8">
        <f>IF(ISNUMBER(AL48),IF(AL48=0,0,(AB48*T48*Z48*1000)/(PI()*0.006*1.008*AL48)),"")</f>
      </c>
      <c r="AN48" s="12">
        <f>IF(ISNUMBER(A48),IF(ROW(A48)=2,1-(A48/13),""),"")</f>
      </c>
    </row>
    <row x14ac:dyDescent="0.25" r="49" customHeight="1" ht="12.75">
      <c r="A49" s="11">
        <v>1</v>
      </c>
      <c r="B49" s="5">
        <v>48</v>
      </c>
      <c r="C49" s="6">
        <v>59.42138671875</v>
      </c>
      <c r="D49" s="6">
        <v>65.558349609375</v>
      </c>
      <c r="E49" s="6">
        <v>21.30078125</v>
      </c>
      <c r="F49" s="6">
        <v>29.645751953125</v>
      </c>
      <c r="G49" s="6">
        <v>132.967529296875</v>
      </c>
      <c r="H49" s="6">
        <v>132.967529296875</v>
      </c>
      <c r="I49" s="6">
        <v>132.967529296875</v>
      </c>
      <c r="J49" s="6">
        <v>132.967529296875</v>
      </c>
      <c r="K49" s="6">
        <v>132.967529296875</v>
      </c>
      <c r="L49" s="6">
        <v>132.967529296875</v>
      </c>
      <c r="M49" s="7">
        <v>30</v>
      </c>
      <c r="N49" s="6">
        <v>2.16064453125</v>
      </c>
      <c r="O49" s="5">
        <v>10</v>
      </c>
      <c r="P49" s="8">
        <v>1.6357421875</v>
      </c>
      <c r="Q49" s="6">
        <v>0</v>
      </c>
      <c r="R49" s="10">
        <f>IF(ISNUMBER(Q49),IF(Q49=1,"Countercurrent","Cocurrent"),"")</f>
      </c>
      <c r="S49" s="21"/>
      <c r="T49" s="7">
        <f>IF(ISNUMBER(C49),1.15290498E-12*(V49^6)-3.5879038802E-10*(V49^5)+4.710833256816E-08*(V49^4)-3.38194190874219E-06*(V49^3)+0.000148978977392744*(V49^2)-0.00373903643230733*(V49)+4.21734712411944,"")</f>
      </c>
      <c r="U49" s="7">
        <f>IF(ISNUMBER(D49),1.15290498E-12*(X49^6)-3.5879038802E-10*(X49^5)+4.710833256816E-08*(X49^4)-3.38194190874219E-06*(X49^3)+0.000148978977392744*(X49^2)-0.00373903643230733*(X49)+4.21734712411944,"")</f>
      </c>
      <c r="V49" s="8">
        <f>IF(ISNUMBER(C49),AVERAGE(C49,D49),"")</f>
      </c>
      <c r="W49" s="6">
        <f>IF(ISNUMBER(F49),-0.0000002301*(V49^4)+0.0000569866*(V49^3)-0.0082923226*(V49^2)+0.0654036947*V49+999.8017570756,"")</f>
      </c>
      <c r="X49" s="8">
        <f>IF(ISNUMBER(E49),AVERAGE(E49,F49),"")</f>
      </c>
      <c r="Y49" s="6">
        <f>IF(ISNUMBER(F49),-0.0000002301*(X49^4)+0.0000569866*(X49^3)-0.0082923226*(X49^2)+0.0654036947*X49+999.8017570756,"")</f>
      </c>
      <c r="Z49" s="6">
        <f>IF(ISNUMBER(C49),IF(R49="Countercurrent",C49-D49,D49-C49),"")</f>
      </c>
      <c r="AA49" s="6">
        <f>IF(ISNUMBER(E49),F49-E49,"")</f>
      </c>
      <c r="AB49" s="7">
        <f>IF(ISNUMBER(N49),N49*W49/(1000*60),"")</f>
      </c>
      <c r="AC49" s="7">
        <f>IF(ISNUMBER(P49),P49*Y49/(1000*60),"")</f>
      </c>
      <c r="AD49" s="6">
        <f>IF(SUM($A$1:$A$1000)=0,IF(ROW($A49)=6,"Hidden",""),IF(ISNUMBER(AB49),AB49*T49*ABS(Z49)*1000,""))</f>
      </c>
      <c r="AE49" s="6">
        <f>IF(SUM($A$1:$A$1000)=0,IF(ROW($A49)=6,"Hidden",""),IF(ISNUMBER(AC49),AC49*U49*AA49*1000,""))</f>
      </c>
      <c r="AF49" s="6">
        <f>IF(SUM($A$1:$A$1000)=0,IF(ROW($A49)=6,"Hidden",""),IF(ISNUMBER(AD49),AD49-AE49,""))</f>
      </c>
      <c r="AG49" s="6">
        <f>IF(SUM($A$1:$A$1000)=0,IF(ROW($A49)=6,"Hidden",""),IF(ISNUMBER(AD49),IF(AD49=0,0,AE49*100/AD49),""))</f>
      </c>
      <c r="AH49" s="6">
        <f>IF(SUM($A$1:$A$1000)=0,IF(ROW($A49)=6,"Hidden",""),IF(ISNUMBER(C49),IF(R49="cocurrent",IF((D49=E49),0,(D49-C49)*100/(D49-E49)),IF((C49=E49),0,(C49-D49)*100/(C49-E49))),""))</f>
      </c>
      <c r="AI49" s="6">
        <f>IF(SUM($A$1:$A$1000)=0,IF(ROW($A49)=6,"Hidden",""),IF(ISNUMBER(C49),IF(R49="cocurrent",IF(C49=E49,0,(F49-E49)*100/(D49-E49)),IF(C49=E49,0,(F49-E49)*100/(C49-E49))),""))</f>
      </c>
      <c r="AJ49" s="6">
        <f>IF(SUM($A$1:$A$1000)=0,IF(ROW($A49)=6,"Hidden",""),IF(ISNUMBER(AH49),(AH49+AI49)/2,""))</f>
      </c>
      <c r="AK49" s="8">
        <f>IF(C49=F49,0,(D49-E49)/(C49-F49))</f>
      </c>
      <c r="AL49" s="8">
        <f>IF(ISNUMBER(F49),IF(OR(AK49&lt;=0,AK49=1),0,((D49-E49)-(C49-F49))/LN(AK49)),"")</f>
      </c>
      <c r="AM49" s="8">
        <f>IF(ISNUMBER(AL49),IF(AL49=0,0,(AB49*T49*Z49*1000)/(PI()*0.006*1.008*AL49)),"")</f>
      </c>
      <c r="AN49" s="12">
        <f>IF(ISNUMBER(A49),IF(ROW(A49)=2,1-(A49/13),""),"")</f>
      </c>
    </row>
    <row x14ac:dyDescent="0.25" r="50" customHeight="1" ht="12.75">
      <c r="A50" s="4">
        <v>1</v>
      </c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5"/>
      <c r="P50" s="8"/>
      <c r="Q50" s="6"/>
      <c r="R50" s="6">
        <f>IF(ISNUMBER(Q50),IF(Q50=1,"Countercurrent","Cocurrent"),"")</f>
      </c>
      <c r="S50" s="9"/>
      <c r="T50" s="7">
        <f>IF(ISNUMBER(C50),1.15290498E-12*(V50^6)-3.5879038802E-10*(V50^5)+4.710833256816E-08*(V50^4)-3.38194190874219E-06*(V50^3)+0.000148978977392744*(V50^2)-0.00373903643230733*(V50)+4.21734712411944,"")</f>
      </c>
      <c r="U50" s="7">
        <f>IF(ISNUMBER(D50),1.15290498E-12*(X50^6)-3.5879038802E-10*(X50^5)+4.710833256816E-08*(X50^4)-3.38194190874219E-06*(X50^3)+0.000148978977392744*(X50^2)-0.00373903643230733*(X50)+4.21734712411944,"")</f>
      </c>
      <c r="V50" s="8">
        <f>IF(ISNUMBER(C50),AVERAGE(C50,D50),"")</f>
      </c>
      <c r="W50" s="6">
        <f>IF(ISNUMBER(F50),-0.0000002301*(V50^4)+0.0000569866*(V50^3)-0.0082923226*(V50^2)+0.0654036947*V50+999.8017570756,"")</f>
      </c>
      <c r="X50" s="8">
        <f>IF(ISNUMBER(E50),AVERAGE(E50,F50),"")</f>
      </c>
      <c r="Y50" s="6">
        <f>IF(ISNUMBER(F50),-0.0000002301*(X50^4)+0.0000569866*(X50^3)-0.0082923226*(X50^2)+0.0654036947*X50+999.8017570756,"")</f>
      </c>
      <c r="Z50" s="6">
        <f>IF(ISNUMBER(C50),IF(R50="Countercurrent",C50-D50,D50-C50),"")</f>
      </c>
      <c r="AA50" s="6">
        <f>IF(ISNUMBER(E50),F50-E50,"")</f>
      </c>
      <c r="AB50" s="7">
        <f>IF(ISNUMBER(N50),N50*W50/(1000*60),"")</f>
      </c>
      <c r="AC50" s="7">
        <f>IF(ISNUMBER(P50),P50*Y50/(1000*60),"")</f>
      </c>
      <c r="AD50" s="6">
        <f>IF(SUM($A$1:$A$1000)=0,IF(ROW($A50)=6,"Hidden",""),IF(ISNUMBER(AB50),AB50*T50*ABS(Z50)*1000,""))</f>
      </c>
      <c r="AE50" s="6">
        <f>IF(SUM($A$1:$A$1000)=0,IF(ROW($A50)=6,"Hidden",""),IF(ISNUMBER(AC50),AC50*U50*AA50*1000,""))</f>
      </c>
      <c r="AF50" s="6">
        <f>IF(SUM($A$1:$A$1000)=0,IF(ROW($A50)=6,"Hidden",""),IF(ISNUMBER(AD50),AD50-AE50,""))</f>
      </c>
      <c r="AG50" s="6">
        <f>IF(SUM($A$1:$A$1000)=0,IF(ROW($A50)=6,"Hidden",""),IF(ISNUMBER(AD50),IF(AD50=0,0,AE50*100/AD50),""))</f>
      </c>
      <c r="AH50" s="6">
        <f>IF(SUM($A$1:$A$1000)=0,IF(ROW($A50)=6,"Hidden",""),IF(ISNUMBER(C50),IF(R50="cocurrent",IF((D50=E50),0,(D50-C50)*100/(D50-E50)),IF((C50=E50),0,(C50-D50)*100/(C50-E50))),""))</f>
      </c>
      <c r="AI50" s="6">
        <f>IF(SUM($A$1:$A$1000)=0,IF(ROW($A50)=6,"Hidden",""),IF(ISNUMBER(C50),IF(R50="cocurrent",IF(C50=E50,0,(F50-E50)*100/(D50-E50)),IF(C50=E50,0,(F50-E50)*100/(C50-E50))),""))</f>
      </c>
      <c r="AJ50" s="6">
        <f>IF(SUM($A$1:$A$1000)=0,IF(ROW($A50)=6,"Hidden",""),IF(ISNUMBER(AH50),(AH50+AI50)/2,""))</f>
      </c>
      <c r="AK50" s="11">
        <f>IF(C50=F50,0,(D50-E50)/(C50-F50))</f>
      </c>
      <c r="AL50" s="8">
        <f>IF(ISNUMBER(F50),IF(OR(AK50&lt;=0,AK50=1),0,((D50-E50)-(C50-F50))/LN(AK50)),"")</f>
      </c>
      <c r="AM50" s="8">
        <f>IF(ISNUMBER(AL50),IF(AL50=0,0,(AB50*T50*Z50*1000)/(PI()*0.006*1.008*AL50)),"")</f>
      </c>
      <c r="AN50" s="12">
        <f>IF(ISNUMBER(A50),IF(ROW(A50)=2,1-(A50/13),""),"")</f>
      </c>
    </row>
    <row x14ac:dyDescent="0.25" r="51" customHeight="1" ht="12.75">
      <c r="A51" s="4">
        <v>1</v>
      </c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5"/>
      <c r="P51" s="8"/>
      <c r="Q51" s="6"/>
      <c r="R51" s="6">
        <f>IF(ISNUMBER(Q51),IF(Q51=1,"Countercurrent","Cocurrent"),"")</f>
      </c>
      <c r="S51" s="9"/>
      <c r="T51" s="7">
        <f>IF(ISNUMBER(C51),1.15290498E-12*(V51^6)-3.5879038802E-10*(V51^5)+4.710833256816E-08*(V51^4)-3.38194190874219E-06*(V51^3)+0.000148978977392744*(V51^2)-0.00373903643230733*(V51)+4.21734712411944,"")</f>
      </c>
      <c r="U51" s="7">
        <f>IF(ISNUMBER(D51),1.15290498E-12*(X51^6)-3.5879038802E-10*(X51^5)+4.710833256816E-08*(X51^4)-3.38194190874219E-06*(X51^3)+0.000148978977392744*(X51^2)-0.00373903643230733*(X51)+4.21734712411944,"")</f>
      </c>
      <c r="V51" s="8">
        <f>IF(ISNUMBER(C51),AVERAGE(C51,D51),"")</f>
      </c>
      <c r="W51" s="6">
        <f>IF(ISNUMBER(F51),-0.0000002301*(V51^4)+0.0000569866*(V51^3)-0.0082923226*(V51^2)+0.0654036947*V51+999.8017570756,"")</f>
      </c>
      <c r="X51" s="8">
        <f>IF(ISNUMBER(E51),AVERAGE(E51,F51),"")</f>
      </c>
      <c r="Y51" s="6">
        <f>IF(ISNUMBER(F51),-0.0000002301*(X51^4)+0.0000569866*(X51^3)-0.0082923226*(X51^2)+0.0654036947*X51+999.8017570756,"")</f>
      </c>
      <c r="Z51" s="6">
        <f>IF(ISNUMBER(C51),IF(R51="Countercurrent",C51-D51,D51-C51),"")</f>
      </c>
      <c r="AA51" s="6">
        <f>IF(ISNUMBER(E51),F51-E51,"")</f>
      </c>
      <c r="AB51" s="7">
        <f>IF(ISNUMBER(N51),N51*W51/(1000*60),"")</f>
      </c>
      <c r="AC51" s="7">
        <f>IF(ISNUMBER(P51),P51*Y51/(1000*60),"")</f>
      </c>
      <c r="AD51" s="6">
        <f>IF(SUM($A$1:$A$1000)=0,IF(ROW($A51)=6,"Hidden",""),IF(ISNUMBER(AB51),AB51*T51*ABS(Z51)*1000,""))</f>
      </c>
      <c r="AE51" s="6">
        <f>IF(SUM($A$1:$A$1000)=0,IF(ROW($A51)=6,"Hidden",""),IF(ISNUMBER(AC51),AC51*U51*AA51*1000,""))</f>
      </c>
      <c r="AF51" s="6">
        <f>IF(SUM($A$1:$A$1000)=0,IF(ROW($A51)=6,"Hidden",""),IF(ISNUMBER(AD51),AD51-AE51,""))</f>
      </c>
      <c r="AG51" s="6">
        <f>IF(SUM($A$1:$A$1000)=0,IF(ROW($A51)=6,"Hidden",""),IF(ISNUMBER(AD51),IF(AD51=0,0,AE51*100/AD51),""))</f>
      </c>
      <c r="AH51" s="6">
        <f>IF(SUM($A$1:$A$1000)=0,IF(ROW($A51)=6,"Hidden",""),IF(ISNUMBER(C51),IF(R51="cocurrent",IF((D51=E51),0,(D51-C51)*100/(D51-E51)),IF((C51=E51),0,(C51-D51)*100/(C51-E51))),""))</f>
      </c>
      <c r="AI51" s="6">
        <f>IF(SUM($A$1:$A$1000)=0,IF(ROW($A51)=6,"Hidden",""),IF(ISNUMBER(C51),IF(R51="cocurrent",IF(C51=E51,0,(F51-E51)*100/(D51-E51)),IF(C51=E51,0,(F51-E51)*100/(C51-E51))),""))</f>
      </c>
      <c r="AJ51" s="6">
        <f>IF(SUM($A$1:$A$1000)=0,IF(ROW($A51)=6,"Hidden",""),IF(ISNUMBER(AH51),(AH51+AI51)/2,""))</f>
      </c>
      <c r="AK51" s="11">
        <f>IF(C51=F51,0,(D51-E51)/(C51-F51))</f>
      </c>
      <c r="AL51" s="8">
        <f>IF(ISNUMBER(F51),IF(OR(AK51&lt;=0,AK51=1),0,((D51-E51)-(C51-F51))/LN(AK51)),"")</f>
      </c>
      <c r="AM51" s="8">
        <f>IF(ISNUMBER(AL51),IF(AL51=0,0,(AB51*T51*Z51*1000)/(PI()*0.006*1.008*AL51)),"")</f>
      </c>
      <c r="AN51" s="12">
        <f>IF(ISNUMBER(A51),IF(ROW(A51)=2,1-(A51/13),""),"")</f>
      </c>
    </row>
    <row x14ac:dyDescent="0.25" r="52" customHeight="1" ht="12.75">
      <c r="A52" s="4">
        <v>1</v>
      </c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5"/>
      <c r="P52" s="8"/>
      <c r="Q52" s="6"/>
      <c r="R52" s="6">
        <f>IF(ISNUMBER(Q52),IF(Q52=1,"Countercurrent","Cocurrent"),"")</f>
      </c>
      <c r="S52" s="9"/>
      <c r="T52" s="7">
        <f>IF(ISNUMBER(C52),1.15290498E-12*(V52^6)-3.5879038802E-10*(V52^5)+4.710833256816E-08*(V52^4)-3.38194190874219E-06*(V52^3)+0.000148978977392744*(V52^2)-0.00373903643230733*(V52)+4.21734712411944,"")</f>
      </c>
      <c r="U52" s="7">
        <f>IF(ISNUMBER(D52),1.15290498E-12*(X52^6)-3.5879038802E-10*(X52^5)+4.710833256816E-08*(X52^4)-3.38194190874219E-06*(X52^3)+0.000148978977392744*(X52^2)-0.00373903643230733*(X52)+4.21734712411944,"")</f>
      </c>
      <c r="V52" s="8">
        <f>IF(ISNUMBER(C52),AVERAGE(C52,D52),"")</f>
      </c>
      <c r="W52" s="6">
        <f>IF(ISNUMBER(F52),-0.0000002301*(V52^4)+0.0000569866*(V52^3)-0.0082923226*(V52^2)+0.0654036947*V52+999.8017570756,"")</f>
      </c>
      <c r="X52" s="8">
        <f>IF(ISNUMBER(E52),AVERAGE(E52,F52),"")</f>
      </c>
      <c r="Y52" s="6">
        <f>IF(ISNUMBER(F52),-0.0000002301*(X52^4)+0.0000569866*(X52^3)-0.0082923226*(X52^2)+0.0654036947*X52+999.8017570756,"")</f>
      </c>
      <c r="Z52" s="6">
        <f>IF(ISNUMBER(C52),IF(R52="Countercurrent",C52-D52,D52-C52),"")</f>
      </c>
      <c r="AA52" s="6">
        <f>IF(ISNUMBER(E52),F52-E52,"")</f>
      </c>
      <c r="AB52" s="7">
        <f>IF(ISNUMBER(N52),N52*W52/(1000*60),"")</f>
      </c>
      <c r="AC52" s="7">
        <f>IF(ISNUMBER(P52),P52*Y52/(1000*60),"")</f>
      </c>
      <c r="AD52" s="6">
        <f>IF(SUM($A$1:$A$1000)=0,IF(ROW($A52)=6,"Hidden",""),IF(ISNUMBER(AB52),AB52*T52*ABS(Z52)*1000,""))</f>
      </c>
      <c r="AE52" s="6">
        <f>IF(SUM($A$1:$A$1000)=0,IF(ROW($A52)=6,"Hidden",""),IF(ISNUMBER(AC52),AC52*U52*AA52*1000,""))</f>
      </c>
      <c r="AF52" s="6">
        <f>IF(SUM($A$1:$A$1000)=0,IF(ROW($A52)=6,"Hidden",""),IF(ISNUMBER(AD52),AD52-AE52,""))</f>
      </c>
      <c r="AG52" s="6">
        <f>IF(SUM($A$1:$A$1000)=0,IF(ROW($A52)=6,"Hidden",""),IF(ISNUMBER(AD52),IF(AD52=0,0,AE52*100/AD52),""))</f>
      </c>
      <c r="AH52" s="6">
        <f>IF(SUM($A$1:$A$1000)=0,IF(ROW($A52)=6,"Hidden",""),IF(ISNUMBER(C52),IF(R52="cocurrent",IF((D52=E52),0,(D52-C52)*100/(D52-E52)),IF((C52=E52),0,(C52-D52)*100/(C52-E52))),""))</f>
      </c>
      <c r="AI52" s="6">
        <f>IF(SUM($A$1:$A$1000)=0,IF(ROW($A52)=6,"Hidden",""),IF(ISNUMBER(C52),IF(R52="cocurrent",IF(C52=E52,0,(F52-E52)*100/(D52-E52)),IF(C52=E52,0,(F52-E52)*100/(C52-E52))),""))</f>
      </c>
      <c r="AJ52" s="6">
        <f>IF(SUM($A$1:$A$1000)=0,IF(ROW($A52)=6,"Hidden",""),IF(ISNUMBER(AH52),(AH52+AI52)/2,""))</f>
      </c>
      <c r="AK52" s="11">
        <f>IF(C52=F52,0,(D52-E52)/(C52-F52))</f>
      </c>
      <c r="AL52" s="8">
        <f>IF(ISNUMBER(F52),IF(OR(AK52&lt;=0,AK52=1),0,((D52-E52)-(C52-F52))/LN(AK52)),"")</f>
      </c>
      <c r="AM52" s="8">
        <f>IF(ISNUMBER(AL52),IF(AL52=0,0,(AB52*T52*Z52*1000)/(PI()*0.006*1.008*AL52)),"")</f>
      </c>
      <c r="AN52" s="12">
        <f>IF(ISNUMBER(A52),IF(ROW(A52)=2,1-(A52/13),""),"")</f>
      </c>
    </row>
    <row x14ac:dyDescent="0.25" r="53" customHeight="1" ht="12.75">
      <c r="A53" s="4">
        <v>1</v>
      </c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5"/>
      <c r="P53" s="8"/>
      <c r="Q53" s="6"/>
      <c r="R53" s="6">
        <f>IF(ISNUMBER(Q53),IF(Q53=1,"Countercurrent","Cocurrent"),"")</f>
      </c>
      <c r="S53" s="9"/>
      <c r="T53" s="7">
        <f>IF(ISNUMBER(C53),1.15290498E-12*(V53^6)-3.5879038802E-10*(V53^5)+4.710833256816E-08*(V53^4)-3.38194190874219E-06*(V53^3)+0.000148978977392744*(V53^2)-0.00373903643230733*(V53)+4.21734712411944,"")</f>
      </c>
      <c r="U53" s="7">
        <f>IF(ISNUMBER(D53),1.15290498E-12*(X53^6)-3.5879038802E-10*(X53^5)+4.710833256816E-08*(X53^4)-3.38194190874219E-06*(X53^3)+0.000148978977392744*(X53^2)-0.00373903643230733*(X53)+4.21734712411944,"")</f>
      </c>
      <c r="V53" s="8">
        <f>IF(ISNUMBER(C53),AVERAGE(C53,D53),"")</f>
      </c>
      <c r="W53" s="6">
        <f>IF(ISNUMBER(F53),-0.0000002301*(V53^4)+0.0000569866*(V53^3)-0.0082923226*(V53^2)+0.0654036947*V53+999.8017570756,"")</f>
      </c>
      <c r="X53" s="8">
        <f>IF(ISNUMBER(E53),AVERAGE(E53,F53),"")</f>
      </c>
      <c r="Y53" s="6">
        <f>IF(ISNUMBER(F53),-0.0000002301*(X53^4)+0.0000569866*(X53^3)-0.0082923226*(X53^2)+0.0654036947*X53+999.8017570756,"")</f>
      </c>
      <c r="Z53" s="6">
        <f>IF(ISNUMBER(C53),IF(R53="Countercurrent",C53-D53,D53-C53),"")</f>
      </c>
      <c r="AA53" s="6">
        <f>IF(ISNUMBER(E53),F53-E53,"")</f>
      </c>
      <c r="AB53" s="7">
        <f>IF(ISNUMBER(N53),N53*W53/(1000*60),"")</f>
      </c>
      <c r="AC53" s="7">
        <f>IF(ISNUMBER(P53),P53*Y53/(1000*60),"")</f>
      </c>
      <c r="AD53" s="6">
        <f>IF(SUM($A$1:$A$1000)=0,IF(ROW($A53)=6,"Hidden",""),IF(ISNUMBER(AB53),AB53*T53*ABS(Z53)*1000,""))</f>
      </c>
      <c r="AE53" s="6">
        <f>IF(SUM($A$1:$A$1000)=0,IF(ROW($A53)=6,"Hidden",""),IF(ISNUMBER(AC53),AC53*U53*AA53*1000,""))</f>
      </c>
      <c r="AF53" s="6">
        <f>IF(SUM($A$1:$A$1000)=0,IF(ROW($A53)=6,"Hidden",""),IF(ISNUMBER(AD53),AD53-AE53,""))</f>
      </c>
      <c r="AG53" s="6">
        <f>IF(SUM($A$1:$A$1000)=0,IF(ROW($A53)=6,"Hidden",""),IF(ISNUMBER(AD53),IF(AD53=0,0,AE53*100/AD53),""))</f>
      </c>
      <c r="AH53" s="6">
        <f>IF(SUM($A$1:$A$1000)=0,IF(ROW($A53)=6,"Hidden",""),IF(ISNUMBER(C53),IF(R53="cocurrent",IF((D53=E53),0,(D53-C53)*100/(D53-E53)),IF((C53=E53),0,(C53-D53)*100/(C53-E53))),""))</f>
      </c>
      <c r="AI53" s="6">
        <f>IF(SUM($A$1:$A$1000)=0,IF(ROW($A53)=6,"Hidden",""),IF(ISNUMBER(C53),IF(R53="cocurrent",IF(C53=E53,0,(F53-E53)*100/(D53-E53)),IF(C53=E53,0,(F53-E53)*100/(C53-E53))),""))</f>
      </c>
      <c r="AJ53" s="6">
        <f>IF(SUM($A$1:$A$1000)=0,IF(ROW($A53)=6,"Hidden",""),IF(ISNUMBER(AH53),(AH53+AI53)/2,""))</f>
      </c>
      <c r="AK53" s="11">
        <f>IF(C53=F53,0,(D53-E53)/(C53-F53))</f>
      </c>
      <c r="AL53" s="8">
        <f>IF(ISNUMBER(F53),IF(OR(AK53&lt;=0,AK53=1),0,((D53-E53)-(C53-F53))/LN(AK53)),"")</f>
      </c>
      <c r="AM53" s="8">
        <f>IF(ISNUMBER(AL53),IF(AL53=0,0,(AB53*T53*Z53*1000)/(PI()*0.006*1.008*AL53)),"")</f>
      </c>
      <c r="AN53" s="12">
        <f>IF(ISNUMBER(A53),IF(ROW(A53)=2,1-(A53/13),""),"")</f>
      </c>
    </row>
    <row x14ac:dyDescent="0.25" r="54" customHeight="1" ht="12.75">
      <c r="A54" s="4">
        <v>1</v>
      </c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5"/>
      <c r="P54" s="8"/>
      <c r="Q54" s="6"/>
      <c r="R54" s="6">
        <f>IF(ISNUMBER(Q54),IF(Q54=1,"Countercurrent","Cocurrent"),"")</f>
      </c>
      <c r="S54" s="9"/>
      <c r="T54" s="7">
        <f>IF(ISNUMBER(C54),1.15290498E-12*(V54^6)-3.5879038802E-10*(V54^5)+4.710833256816E-08*(V54^4)-3.38194190874219E-06*(V54^3)+0.000148978977392744*(V54^2)-0.00373903643230733*(V54)+4.21734712411944,"")</f>
      </c>
      <c r="U54" s="7">
        <f>IF(ISNUMBER(D54),1.15290498E-12*(X54^6)-3.5879038802E-10*(X54^5)+4.710833256816E-08*(X54^4)-3.38194190874219E-06*(X54^3)+0.000148978977392744*(X54^2)-0.00373903643230733*(X54)+4.21734712411944,"")</f>
      </c>
      <c r="V54" s="8">
        <f>IF(ISNUMBER(C54),AVERAGE(C54,D54),"")</f>
      </c>
      <c r="W54" s="6">
        <f>IF(ISNUMBER(F54),-0.0000002301*(V54^4)+0.0000569866*(V54^3)-0.0082923226*(V54^2)+0.0654036947*V54+999.8017570756,"")</f>
      </c>
      <c r="X54" s="8">
        <f>IF(ISNUMBER(E54),AVERAGE(E54,F54),"")</f>
      </c>
      <c r="Y54" s="6">
        <f>IF(ISNUMBER(F54),-0.0000002301*(X54^4)+0.0000569866*(X54^3)-0.0082923226*(X54^2)+0.0654036947*X54+999.8017570756,"")</f>
      </c>
      <c r="Z54" s="6">
        <f>IF(ISNUMBER(C54),IF(R54="Countercurrent",C54-D54,D54-C54),"")</f>
      </c>
      <c r="AA54" s="6">
        <f>IF(ISNUMBER(E54),F54-E54,"")</f>
      </c>
      <c r="AB54" s="7">
        <f>IF(ISNUMBER(N54),N54*W54/(1000*60),"")</f>
      </c>
      <c r="AC54" s="7">
        <f>IF(ISNUMBER(P54),P54*Y54/(1000*60),"")</f>
      </c>
      <c r="AD54" s="6">
        <f>IF(SUM($A$1:$A$1000)=0,IF(ROW($A54)=6,"Hidden",""),IF(ISNUMBER(AB54),AB54*T54*ABS(Z54)*1000,""))</f>
      </c>
      <c r="AE54" s="6">
        <f>IF(SUM($A$1:$A$1000)=0,IF(ROW($A54)=6,"Hidden",""),IF(ISNUMBER(AC54),AC54*U54*AA54*1000,""))</f>
      </c>
      <c r="AF54" s="6">
        <f>IF(SUM($A$1:$A$1000)=0,IF(ROW($A54)=6,"Hidden",""),IF(ISNUMBER(AD54),AD54-AE54,""))</f>
      </c>
      <c r="AG54" s="6">
        <f>IF(SUM($A$1:$A$1000)=0,IF(ROW($A54)=6,"Hidden",""),IF(ISNUMBER(AD54),IF(AD54=0,0,AE54*100/AD54),""))</f>
      </c>
      <c r="AH54" s="6">
        <f>IF(SUM($A$1:$A$1000)=0,IF(ROW($A54)=6,"Hidden",""),IF(ISNUMBER(C54),IF(R54="cocurrent",IF((D54=E54),0,(D54-C54)*100/(D54-E54)),IF((C54=E54),0,(C54-D54)*100/(C54-E54))),""))</f>
      </c>
      <c r="AI54" s="6">
        <f>IF(SUM($A$1:$A$1000)=0,IF(ROW($A54)=6,"Hidden",""),IF(ISNUMBER(C54),IF(R54="cocurrent",IF(C54=E54,0,(F54-E54)*100/(D54-E54)),IF(C54=E54,0,(F54-E54)*100/(C54-E54))),""))</f>
      </c>
      <c r="AJ54" s="6">
        <f>IF(SUM($A$1:$A$1000)=0,IF(ROW($A54)=6,"Hidden",""),IF(ISNUMBER(AH54),(AH54+AI54)/2,""))</f>
      </c>
      <c r="AK54" s="11">
        <f>IF(C54=F54,0,(D54-E54)/(C54-F54))</f>
      </c>
      <c r="AL54" s="8">
        <f>IF(ISNUMBER(F54),IF(OR(AK54&lt;=0,AK54=1),0,((D54-E54)-(C54-F54))/LN(AK54)),"")</f>
      </c>
      <c r="AM54" s="8">
        <f>IF(ISNUMBER(AL54),IF(AL54=0,0,(AB54*T54*Z54*1000)/(PI()*0.006*1.008*AL54)),"")</f>
      </c>
      <c r="AN54" s="12">
        <f>IF(ISNUMBER(A54),IF(ROW(A54)=2,1-(A54/13),""),"")</f>
      </c>
    </row>
    <row x14ac:dyDescent="0.25" r="55" customHeight="1" ht="12.75">
      <c r="A55" s="4">
        <v>1</v>
      </c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5"/>
      <c r="P55" s="8"/>
      <c r="Q55" s="6"/>
      <c r="R55" s="6">
        <f>IF(ISNUMBER(Q55),IF(Q55=1,"Countercurrent","Cocurrent"),"")</f>
      </c>
      <c r="S55" s="9"/>
      <c r="T55" s="7">
        <f>IF(ISNUMBER(C55),1.15290498E-12*(V55^6)-3.5879038802E-10*(V55^5)+4.710833256816E-08*(V55^4)-3.38194190874219E-06*(V55^3)+0.000148978977392744*(V55^2)-0.00373903643230733*(V55)+4.21734712411944,"")</f>
      </c>
      <c r="U55" s="7">
        <f>IF(ISNUMBER(D55),1.15290498E-12*(X55^6)-3.5879038802E-10*(X55^5)+4.710833256816E-08*(X55^4)-3.38194190874219E-06*(X55^3)+0.000148978977392744*(X55^2)-0.00373903643230733*(X55)+4.21734712411944,"")</f>
      </c>
      <c r="V55" s="8">
        <f>IF(ISNUMBER(C55),AVERAGE(C55,D55),"")</f>
      </c>
      <c r="W55" s="6">
        <f>IF(ISNUMBER(F55),-0.0000002301*(V55^4)+0.0000569866*(V55^3)-0.0082923226*(V55^2)+0.0654036947*V55+999.8017570756,"")</f>
      </c>
      <c r="X55" s="8">
        <f>IF(ISNUMBER(E55),AVERAGE(E55,F55),"")</f>
      </c>
      <c r="Y55" s="6">
        <f>IF(ISNUMBER(F55),-0.0000002301*(X55^4)+0.0000569866*(X55^3)-0.0082923226*(X55^2)+0.0654036947*X55+999.8017570756,"")</f>
      </c>
      <c r="Z55" s="6">
        <f>IF(ISNUMBER(C55),IF(R55="Countercurrent",C55-D55,D55-C55),"")</f>
      </c>
      <c r="AA55" s="6">
        <f>IF(ISNUMBER(E55),F55-E55,"")</f>
      </c>
      <c r="AB55" s="7">
        <f>IF(ISNUMBER(N55),N55*W55/(1000*60),"")</f>
      </c>
      <c r="AC55" s="7">
        <f>IF(ISNUMBER(P55),P55*Y55/(1000*60),"")</f>
      </c>
      <c r="AD55" s="6">
        <f>IF(SUM($A$1:$A$1000)=0,IF(ROW($A55)=6,"Hidden",""),IF(ISNUMBER(AB55),AB55*T55*ABS(Z55)*1000,""))</f>
      </c>
      <c r="AE55" s="6">
        <f>IF(SUM($A$1:$A$1000)=0,IF(ROW($A55)=6,"Hidden",""),IF(ISNUMBER(AC55),AC55*U55*AA55*1000,""))</f>
      </c>
      <c r="AF55" s="6">
        <f>IF(SUM($A$1:$A$1000)=0,IF(ROW($A55)=6,"Hidden",""),IF(ISNUMBER(AD55),AD55-AE55,""))</f>
      </c>
      <c r="AG55" s="6">
        <f>IF(SUM($A$1:$A$1000)=0,IF(ROW($A55)=6,"Hidden",""),IF(ISNUMBER(AD55),IF(AD55=0,0,AE55*100/AD55),""))</f>
      </c>
      <c r="AH55" s="6">
        <f>IF(SUM($A$1:$A$1000)=0,IF(ROW($A55)=6,"Hidden",""),IF(ISNUMBER(C55),IF(R55="cocurrent",IF((D55=E55),0,(D55-C55)*100/(D55-E55)),IF((C55=E55),0,(C55-D55)*100/(C55-E55))),""))</f>
      </c>
      <c r="AI55" s="6">
        <f>IF(SUM($A$1:$A$1000)=0,IF(ROW($A55)=6,"Hidden",""),IF(ISNUMBER(C55),IF(R55="cocurrent",IF(C55=E55,0,(F55-E55)*100/(D55-E55)),IF(C55=E55,0,(F55-E55)*100/(C55-E55))),""))</f>
      </c>
      <c r="AJ55" s="6">
        <f>IF(SUM($A$1:$A$1000)=0,IF(ROW($A55)=6,"Hidden",""),IF(ISNUMBER(AH55),(AH55+AI55)/2,""))</f>
      </c>
      <c r="AK55" s="11">
        <f>IF(C55=F55,0,(D55-E55)/(C55-F55))</f>
      </c>
      <c r="AL55" s="8">
        <f>IF(ISNUMBER(F55),IF(OR(AK55&lt;=0,AK55=1),0,((D55-E55)-(C55-F55))/LN(AK55)),"")</f>
      </c>
      <c r="AM55" s="8">
        <f>IF(ISNUMBER(AL55),IF(AL55=0,0,(AB55*T55*Z55*1000)/(PI()*0.006*1.008*AL55)),"")</f>
      </c>
      <c r="AN55" s="12">
        <f>IF(ISNUMBER(A55),IF(ROW(A55)=2,1-(A55/13),""),"")</f>
      </c>
    </row>
    <row x14ac:dyDescent="0.25" r="56" customHeight="1" ht="12.75">
      <c r="A56" s="4">
        <v>1</v>
      </c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5"/>
      <c r="P56" s="8"/>
      <c r="Q56" s="6"/>
      <c r="R56" s="6">
        <f>IF(ISNUMBER(Q56),IF(Q56=1,"Countercurrent","Cocurrent"),"")</f>
      </c>
      <c r="S56" s="9"/>
      <c r="T56" s="7">
        <f>IF(ISNUMBER(C56),1.15290498E-12*(V56^6)-3.5879038802E-10*(V56^5)+4.710833256816E-08*(V56^4)-3.38194190874219E-06*(V56^3)+0.000148978977392744*(V56^2)-0.00373903643230733*(V56)+4.21734712411944,"")</f>
      </c>
      <c r="U56" s="7">
        <f>IF(ISNUMBER(D56),1.15290498E-12*(X56^6)-3.5879038802E-10*(X56^5)+4.710833256816E-08*(X56^4)-3.38194190874219E-06*(X56^3)+0.000148978977392744*(X56^2)-0.00373903643230733*(X56)+4.21734712411944,"")</f>
      </c>
      <c r="V56" s="8">
        <f>IF(ISNUMBER(C56),AVERAGE(C56,D56),"")</f>
      </c>
      <c r="W56" s="6">
        <f>IF(ISNUMBER(F56),-0.0000002301*(V56^4)+0.0000569866*(V56^3)-0.0082923226*(V56^2)+0.0654036947*V56+999.8017570756,"")</f>
      </c>
      <c r="X56" s="8">
        <f>IF(ISNUMBER(E56),AVERAGE(E56,F56),"")</f>
      </c>
      <c r="Y56" s="6">
        <f>IF(ISNUMBER(F56),-0.0000002301*(X56^4)+0.0000569866*(X56^3)-0.0082923226*(X56^2)+0.0654036947*X56+999.8017570756,"")</f>
      </c>
      <c r="Z56" s="6">
        <f>IF(ISNUMBER(C56),IF(R56="Countercurrent",C56-D56,D56-C56),"")</f>
      </c>
      <c r="AA56" s="6">
        <f>IF(ISNUMBER(E56),F56-E56,"")</f>
      </c>
      <c r="AB56" s="7">
        <f>IF(ISNUMBER(N56),N56*W56/(1000*60),"")</f>
      </c>
      <c r="AC56" s="7">
        <f>IF(ISNUMBER(P56),P56*Y56/(1000*60),"")</f>
      </c>
      <c r="AD56" s="6">
        <f>IF(SUM($A$1:$A$1000)=0,IF(ROW($A56)=6,"Hidden",""),IF(ISNUMBER(AB56),AB56*T56*ABS(Z56)*1000,""))</f>
      </c>
      <c r="AE56" s="6">
        <f>IF(SUM($A$1:$A$1000)=0,IF(ROW($A56)=6,"Hidden",""),IF(ISNUMBER(AC56),AC56*U56*AA56*1000,""))</f>
      </c>
      <c r="AF56" s="6">
        <f>IF(SUM($A$1:$A$1000)=0,IF(ROW($A56)=6,"Hidden",""),IF(ISNUMBER(AD56),AD56-AE56,""))</f>
      </c>
      <c r="AG56" s="6">
        <f>IF(SUM($A$1:$A$1000)=0,IF(ROW($A56)=6,"Hidden",""),IF(ISNUMBER(AD56),IF(AD56=0,0,AE56*100/AD56),""))</f>
      </c>
      <c r="AH56" s="6">
        <f>IF(SUM($A$1:$A$1000)=0,IF(ROW($A56)=6,"Hidden",""),IF(ISNUMBER(C56),IF(R56="cocurrent",IF((D56=E56),0,(D56-C56)*100/(D56-E56)),IF((C56=E56),0,(C56-D56)*100/(C56-E56))),""))</f>
      </c>
      <c r="AI56" s="6">
        <f>IF(SUM($A$1:$A$1000)=0,IF(ROW($A56)=6,"Hidden",""),IF(ISNUMBER(C56),IF(R56="cocurrent",IF(C56=E56,0,(F56-E56)*100/(D56-E56)),IF(C56=E56,0,(F56-E56)*100/(C56-E56))),""))</f>
      </c>
      <c r="AJ56" s="6">
        <f>IF(SUM($A$1:$A$1000)=0,IF(ROW($A56)=6,"Hidden",""),IF(ISNUMBER(AH56),(AH56+AI56)/2,""))</f>
      </c>
      <c r="AK56" s="11">
        <f>IF(C56=F56,0,(D56-E56)/(C56-F56))</f>
      </c>
      <c r="AL56" s="8">
        <f>IF(ISNUMBER(F56),IF(OR(AK56&lt;=0,AK56=1),0,((D56-E56)-(C56-F56))/LN(AK56)),"")</f>
      </c>
      <c r="AM56" s="8">
        <f>IF(ISNUMBER(AL56),IF(AL56=0,0,(AB56*T56*Z56*1000)/(PI()*0.006*1.008*AL56)),"")</f>
      </c>
      <c r="AN56" s="12">
        <f>IF(ISNUMBER(A56),IF(ROW(A56)=2,1-(A56/13),""),"")</f>
      </c>
    </row>
    <row x14ac:dyDescent="0.25" r="57" customHeight="1" ht="12.75">
      <c r="A57" s="4">
        <v>1</v>
      </c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5"/>
      <c r="P57" s="8"/>
      <c r="Q57" s="6"/>
      <c r="R57" s="6">
        <f>IF(ISNUMBER(Q57),IF(Q57=1,"Countercurrent","Cocurrent"),"")</f>
      </c>
      <c r="S57" s="9"/>
      <c r="T57" s="7">
        <f>IF(ISNUMBER(C57),1.15290498E-12*(V57^6)-3.5879038802E-10*(V57^5)+4.710833256816E-08*(V57^4)-3.38194190874219E-06*(V57^3)+0.000148978977392744*(V57^2)-0.00373903643230733*(V57)+4.21734712411944,"")</f>
      </c>
      <c r="U57" s="7">
        <f>IF(ISNUMBER(D57),1.15290498E-12*(X57^6)-3.5879038802E-10*(X57^5)+4.710833256816E-08*(X57^4)-3.38194190874219E-06*(X57^3)+0.000148978977392744*(X57^2)-0.00373903643230733*(X57)+4.21734712411944,"")</f>
      </c>
      <c r="V57" s="8">
        <f>IF(ISNUMBER(C57),AVERAGE(C57,D57),"")</f>
      </c>
      <c r="W57" s="6">
        <f>IF(ISNUMBER(F57),-0.0000002301*(V57^4)+0.0000569866*(V57^3)-0.0082923226*(V57^2)+0.0654036947*V57+999.8017570756,"")</f>
      </c>
      <c r="X57" s="8">
        <f>IF(ISNUMBER(E57),AVERAGE(E57,F57),"")</f>
      </c>
      <c r="Y57" s="6">
        <f>IF(ISNUMBER(F57),-0.0000002301*(X57^4)+0.0000569866*(X57^3)-0.0082923226*(X57^2)+0.0654036947*X57+999.8017570756,"")</f>
      </c>
      <c r="Z57" s="6">
        <f>IF(ISNUMBER(C57),IF(R57="Countercurrent",C57-D57,D57-C57),"")</f>
      </c>
      <c r="AA57" s="6">
        <f>IF(ISNUMBER(E57),F57-E57,"")</f>
      </c>
      <c r="AB57" s="7">
        <f>IF(ISNUMBER(N57),N57*W57/(1000*60),"")</f>
      </c>
      <c r="AC57" s="7">
        <f>IF(ISNUMBER(P57),P57*Y57/(1000*60),"")</f>
      </c>
      <c r="AD57" s="6">
        <f>IF(SUM($A$1:$A$1000)=0,IF(ROW($A57)=6,"Hidden",""),IF(ISNUMBER(AB57),AB57*T57*ABS(Z57)*1000,""))</f>
      </c>
      <c r="AE57" s="6">
        <f>IF(SUM($A$1:$A$1000)=0,IF(ROW($A57)=6,"Hidden",""),IF(ISNUMBER(AC57),AC57*U57*AA57*1000,""))</f>
      </c>
      <c r="AF57" s="6">
        <f>IF(SUM($A$1:$A$1000)=0,IF(ROW($A57)=6,"Hidden",""),IF(ISNUMBER(AD57),AD57-AE57,""))</f>
      </c>
      <c r="AG57" s="6">
        <f>IF(SUM($A$1:$A$1000)=0,IF(ROW($A57)=6,"Hidden",""),IF(ISNUMBER(AD57),IF(AD57=0,0,AE57*100/AD57),""))</f>
      </c>
      <c r="AH57" s="6">
        <f>IF(SUM($A$1:$A$1000)=0,IF(ROW($A57)=6,"Hidden",""),IF(ISNUMBER(C57),IF(R57="cocurrent",IF((D57=E57),0,(D57-C57)*100/(D57-E57)),IF((C57=E57),0,(C57-D57)*100/(C57-E57))),""))</f>
      </c>
      <c r="AI57" s="6">
        <f>IF(SUM($A$1:$A$1000)=0,IF(ROW($A57)=6,"Hidden",""),IF(ISNUMBER(C57),IF(R57="cocurrent",IF(C57=E57,0,(F57-E57)*100/(D57-E57)),IF(C57=E57,0,(F57-E57)*100/(C57-E57))),""))</f>
      </c>
      <c r="AJ57" s="6">
        <f>IF(SUM($A$1:$A$1000)=0,IF(ROW($A57)=6,"Hidden",""),IF(ISNUMBER(AH57),(AH57+AI57)/2,""))</f>
      </c>
      <c r="AK57" s="11">
        <f>IF(C57=F57,0,(D57-E57)/(C57-F57))</f>
      </c>
      <c r="AL57" s="8">
        <f>IF(ISNUMBER(F57),IF(OR(AK57&lt;=0,AK57=1),0,((D57-E57)-(C57-F57))/LN(AK57)),"")</f>
      </c>
      <c r="AM57" s="8">
        <f>IF(ISNUMBER(AL57),IF(AL57=0,0,(AB57*T57*Z57*1000)/(PI()*0.006*1.008*AL57)),"")</f>
      </c>
      <c r="AN57" s="12">
        <f>IF(ISNUMBER(A57),IF(ROW(A57)=2,1-(A57/13),""),"")</f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7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22" width="11.719285714285713" customWidth="1" bestFit="1"/>
    <col min="3" max="3" style="23" width="8.719285714285713" customWidth="1" bestFit="1"/>
    <col min="4" max="4" style="23" width="8.719285714285713" customWidth="1" bestFit="1"/>
    <col min="5" max="5" style="23" width="8.719285714285713" customWidth="1" bestFit="1"/>
    <col min="6" max="6" style="23" width="8.719285714285713" customWidth="1" bestFit="1"/>
    <col min="7" max="7" style="23" width="13.576428571428572" customWidth="1" bestFit="1" hidden="1"/>
    <col min="8" max="8" style="23" width="13.576428571428572" customWidth="1" bestFit="1" hidden="1"/>
    <col min="9" max="9" style="23" width="13.576428571428572" customWidth="1" bestFit="1" hidden="1"/>
    <col min="10" max="10" style="23" width="13.576428571428572" customWidth="1" bestFit="1" hidden="1"/>
    <col min="11" max="11" style="23" width="13.576428571428572" customWidth="1" bestFit="1" hidden="1"/>
    <col min="12" max="12" style="23" width="13.576428571428572" customWidth="1" bestFit="1" hidden="1"/>
    <col min="13" max="13" style="24" width="11.719285714285713" customWidth="1" bestFit="1"/>
    <col min="14" max="14" style="23" width="11.719285714285713" customWidth="1" bestFit="1"/>
    <col min="15" max="15" style="22" width="11.719285714285713" customWidth="1" bestFit="1"/>
    <col min="16" max="16" style="25" width="11.719285714285713" customWidth="1" bestFit="1"/>
    <col min="17" max="17" style="23" width="13.576428571428572" customWidth="1" bestFit="1" hidden="1"/>
    <col min="18" max="18" style="14" width="11.719285714285713" customWidth="1" bestFit="1"/>
    <col min="19" max="19" style="15" width="33.005" customWidth="1" bestFit="1"/>
    <col min="20" max="20" style="14" width="13.147857142857141" customWidth="1" bestFit="1"/>
    <col min="21" max="21" style="14" width="13.147857142857141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1.719285714285713" customWidth="1" bestFit="1"/>
    <col min="27" max="27" style="14" width="11.719285714285713" customWidth="1" bestFit="1"/>
    <col min="28" max="28" style="14" width="11.719285714285713" customWidth="1" bestFit="1"/>
    <col min="29" max="29" style="14" width="11.719285714285713" customWidth="1" bestFit="1"/>
    <col min="30" max="30" style="14" width="11.719285714285713" customWidth="1" bestFit="1"/>
    <col min="31" max="31" style="14" width="11.719285714285713" customWidth="1" bestFit="1"/>
    <col min="32" max="32" style="14" width="11.719285714285713" customWidth="1" bestFit="1"/>
    <col min="33" max="33" style="14" width="11.719285714285713" customWidth="1" bestFit="1"/>
    <col min="34" max="34" style="14" width="11.719285714285713" customWidth="1" bestFit="1"/>
    <col min="35" max="35" style="14" width="11.719285714285713" customWidth="1" bestFit="1"/>
    <col min="36" max="36" style="14" width="11.719285714285713" customWidth="1" bestFit="1"/>
    <col min="37" max="37" style="16" width="13.576428571428572" customWidth="1" bestFit="1" hidden="1"/>
    <col min="38" max="38" style="14" width="13.147857142857141" customWidth="1" bestFit="1"/>
    <col min="39" max="39" style="14" width="14.147857142857141" customWidth="1" bestFit="1"/>
    <col min="40" max="40" style="14" width="11.719285714285713" customWidth="1" bestFit="1"/>
  </cols>
  <sheetData>
    <row x14ac:dyDescent="0.25" r="1" customHeight="1" ht="66.75" customFormat="1" s="1">
      <c r="A1" s="2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9" t="s">
        <v>12</v>
      </c>
      <c r="N1" s="18" t="s">
        <v>13</v>
      </c>
      <c r="O1" s="17" t="s">
        <v>14</v>
      </c>
      <c r="P1" s="20" t="s">
        <v>15</v>
      </c>
      <c r="Q1" s="18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/>
      <c r="AL1" s="3" t="s">
        <v>35</v>
      </c>
      <c r="AM1" s="3" t="s">
        <v>36</v>
      </c>
      <c r="AN1" s="3" t="s">
        <v>37</v>
      </c>
    </row>
    <row x14ac:dyDescent="0.25" r="2" customHeight="1" ht="12.75">
      <c r="A2" s="11">
        <v>1</v>
      </c>
      <c r="B2" s="5">
        <v>1</v>
      </c>
      <c r="C2" s="6">
        <v>59.6162109375</v>
      </c>
      <c r="D2" s="6">
        <v>65.720703125</v>
      </c>
      <c r="E2" s="6">
        <v>21.30078125</v>
      </c>
      <c r="F2" s="6">
        <v>29.970458984375</v>
      </c>
      <c r="G2" s="6">
        <v>132.967529296875</v>
      </c>
      <c r="H2" s="6">
        <v>132.967529296875</v>
      </c>
      <c r="I2" s="6">
        <v>132.967529296875</v>
      </c>
      <c r="J2" s="6">
        <v>132.967529296875</v>
      </c>
      <c r="K2" s="6">
        <v>132.967529296875</v>
      </c>
      <c r="L2" s="6">
        <v>132.967529296875</v>
      </c>
      <c r="M2" s="7">
        <v>30</v>
      </c>
      <c r="N2" s="6">
        <v>2.06298828125</v>
      </c>
      <c r="O2" s="5">
        <v>20</v>
      </c>
      <c r="P2" s="8">
        <v>1.4892578125</v>
      </c>
      <c r="Q2" s="6">
        <v>0</v>
      </c>
      <c r="R2" s="10">
        <f>IF(ISNUMBER(Q2),IF(Q2=1,"Countercurrent","Cocurrent"),"")</f>
      </c>
      <c r="S2" s="21"/>
      <c r="T2" s="7">
        <f>IF(ISNUMBER(C2),1.15290498E-12*(V2^6)-3.5879038802E-10*(V2^5)+4.710833256816E-08*(V2^4)-3.38194190874219E-06*(V2^3)+0.000148978977392744*(V2^2)-0.00373903643230733*(V2)+4.21734712411944,"")</f>
      </c>
      <c r="U2" s="7">
        <f>IF(ISNUMBER(D2),1.15290498E-12*(X2^6)-3.5879038802E-10*(X2^5)+4.710833256816E-08*(X2^4)-3.38194190874219E-06*(X2^3)+0.000148978977392744*(X2^2)-0.00373903643230733*(X2)+4.21734712411944,"")</f>
      </c>
      <c r="V2" s="8">
        <f>IF(ISNUMBER(C2),AVERAGE(C2,D2),"")</f>
      </c>
      <c r="W2" s="6">
        <f>IF(ISNUMBER(F2),-0.0000002301*(V2^4)+0.0000569866*(V2^3)-0.0082923226*(V2^2)+0.0654036947*V2+999.8017570756,"")</f>
      </c>
      <c r="X2" s="8">
        <f>IF(ISNUMBER(E2),AVERAGE(E2,F2),"")</f>
      </c>
      <c r="Y2" s="6">
        <f>IF(ISNUMBER(F2),-0.0000002301*(X2^4)+0.0000569866*(X2^3)-0.0082923226*(X2^2)+0.0654036947*X2+999.8017570756,"")</f>
      </c>
      <c r="Z2" s="6">
        <f>IF(ISNUMBER(C2),IF(R2="Countercurrent",C2-D2,D2-C2),"")</f>
      </c>
      <c r="AA2" s="6">
        <f>IF(ISNUMBER(E2),F2-E2,"")</f>
      </c>
      <c r="AB2" s="7">
        <f>IF(ISNUMBER(N2),N2*W2/(1000*60),"")</f>
      </c>
      <c r="AC2" s="7">
        <f>IF(ISNUMBER(P2),P2*Y2/(1000*60),"")</f>
      </c>
      <c r="AD2" s="6">
        <f>IF(SUM($A$1:$A$1000)=0,IF(ROW($A2)=6,"Hidden",""),IF(ISNUMBER(AB2),AB2*T2*ABS(Z2)*1000,""))</f>
      </c>
      <c r="AE2" s="6">
        <f>IF(SUM($A$1:$A$1000)=0,IF(ROW($A2)=6,"Hidden",""),IF(ISNUMBER(AC2),AC2*U2*AA2*1000,""))</f>
      </c>
      <c r="AF2" s="6">
        <f>IF(SUM($A$1:$A$1000)=0,IF(ROW($A2)=6,"Hidden",""),IF(ISNUMBER(AD2),AD2-AE2,""))</f>
      </c>
      <c r="AG2" s="6">
        <f>IF(SUM($A$1:$A$1000)=0,IF(ROW($A2)=6,"Hidden",""),IF(ISNUMBER(AD2),IF(AD2=0,0,AE2*100/AD2),""))</f>
      </c>
      <c r="AH2" s="6">
        <f>IF(SUM($A$1:$A$1000)=0,IF(ROW($A2)=6,"Hidden",""),IF(ISNUMBER(C2),IF(R2="cocurrent",IF((D2=E2),0,(D2-C2)*100/(D2-E2)),IF((C2=E2),0,(C2-D2)*100/(C2-E2))),""))</f>
      </c>
      <c r="AI2" s="6">
        <f>IF(SUM($A$1:$A$1000)=0,IF(ROW($A2)=6,"Hidden",""),IF(ISNUMBER(C2),IF(R2="cocurrent",IF(C2=E2,0,(F2-E2)*100/(D2-E2)),IF(C2=E2,0,(F2-E2)*100/(C2-E2))),""))</f>
      </c>
      <c r="AJ2" s="6">
        <f>IF(SUM($A$1:$A$1000)=0,IF(ROW($A2)=6,"Hidden",""),IF(ISNUMBER(AH2),(AH2+AI2)/2,""))</f>
      </c>
      <c r="AK2" s="8">
        <f>IF(C2=F2,0,(D2-E2)/(C2-F2))</f>
      </c>
      <c r="AL2" s="8">
        <f>IF(ISNUMBER(F2),IF(OR(AK2&lt;=0,AK2=1),0,((D2-E2)-(C2-F2))/LN(AK2)),"")</f>
      </c>
      <c r="AM2" s="8">
        <f>IF(ISNUMBER(AL2),IF(AL2=0,0,(AB2*T2*Z2*1000)/(PI()*0.006*1.008*AL2)),"")</f>
      </c>
      <c r="AN2" s="12">
        <f>IF(ISNUMBER(A2),IF(ROW(A2)=2,1-(A2/13),""),"")</f>
      </c>
    </row>
    <row x14ac:dyDescent="0.25" r="3" customHeight="1" ht="12.75">
      <c r="A3" s="11">
        <v>1</v>
      </c>
      <c r="B3" s="5">
        <v>2</v>
      </c>
      <c r="C3" s="6">
        <v>59.259033203125</v>
      </c>
      <c r="D3" s="6">
        <v>65.0712890625</v>
      </c>
      <c r="E3" s="6">
        <v>21.333251953125</v>
      </c>
      <c r="F3" s="6">
        <v>30.06787109375</v>
      </c>
      <c r="G3" s="6">
        <v>132.967529296875</v>
      </c>
      <c r="H3" s="6">
        <v>132.967529296875</v>
      </c>
      <c r="I3" s="6">
        <v>132.967529296875</v>
      </c>
      <c r="J3" s="6">
        <v>132.967529296875</v>
      </c>
      <c r="K3" s="6">
        <v>132.967529296875</v>
      </c>
      <c r="L3" s="6">
        <v>132.967529296875</v>
      </c>
      <c r="M3" s="7">
        <v>30</v>
      </c>
      <c r="N3" s="6">
        <v>2.03857421875</v>
      </c>
      <c r="O3" s="5">
        <v>20</v>
      </c>
      <c r="P3" s="8">
        <v>1.416015625</v>
      </c>
      <c r="Q3" s="6">
        <v>0</v>
      </c>
      <c r="R3" s="10">
        <f>IF(ISNUMBER(Q3),IF(Q3=1,"Countercurrent","Cocurrent"),"")</f>
      </c>
      <c r="S3" s="21"/>
      <c r="T3" s="7">
        <f>IF(ISNUMBER(C3),1.15290498E-12*(V3^6)-3.5879038802E-10*(V3^5)+4.710833256816E-08*(V3^4)-3.38194190874219E-06*(V3^3)+0.000148978977392744*(V3^2)-0.00373903643230733*(V3)+4.21734712411944,"")</f>
      </c>
      <c r="U3" s="7">
        <f>IF(ISNUMBER(D3),1.15290498E-12*(X3^6)-3.5879038802E-10*(X3^5)+4.710833256816E-08*(X3^4)-3.38194190874219E-06*(X3^3)+0.000148978977392744*(X3^2)-0.00373903643230733*(X3)+4.21734712411944,"")</f>
      </c>
      <c r="V3" s="8">
        <f>IF(ISNUMBER(C3),AVERAGE(C3,D3),"")</f>
      </c>
      <c r="W3" s="6">
        <f>IF(ISNUMBER(F3),-0.0000002301*(V3^4)+0.0000569866*(V3^3)-0.0082923226*(V3^2)+0.0654036947*V3+999.8017570756,"")</f>
      </c>
      <c r="X3" s="8">
        <f>IF(ISNUMBER(E3),AVERAGE(E3,F3),"")</f>
      </c>
      <c r="Y3" s="6">
        <f>IF(ISNUMBER(F3),-0.0000002301*(X3^4)+0.0000569866*(X3^3)-0.0082923226*(X3^2)+0.0654036947*X3+999.8017570756,"")</f>
      </c>
      <c r="Z3" s="6">
        <f>IF(ISNUMBER(C3),IF(R3="Countercurrent",C3-D3,D3-C3),"")</f>
      </c>
      <c r="AA3" s="6">
        <f>IF(ISNUMBER(E3),F3-E3,"")</f>
      </c>
      <c r="AB3" s="7">
        <f>IF(ISNUMBER(N3),N3*W3/(1000*60),"")</f>
      </c>
      <c r="AC3" s="7">
        <f>IF(ISNUMBER(P3),P3*Y3/(1000*60),"")</f>
      </c>
      <c r="AD3" s="6">
        <f>IF(SUM($A$1:$A$1000)=0,IF(ROW($A3)=6,"Hidden",""),IF(ISNUMBER(AB3),AB3*T3*ABS(Z3)*1000,""))</f>
      </c>
      <c r="AE3" s="6">
        <f>IF(SUM($A$1:$A$1000)=0,IF(ROW($A3)=6,"Hidden",""),IF(ISNUMBER(AC3),AC3*U3*AA3*1000,""))</f>
      </c>
      <c r="AF3" s="6">
        <f>IF(SUM($A$1:$A$1000)=0,IF(ROW($A3)=6,"Hidden",""),IF(ISNUMBER(AD3),AD3-AE3,""))</f>
      </c>
      <c r="AG3" s="6">
        <f>IF(SUM($A$1:$A$1000)=0,IF(ROW($A3)=6,"Hidden",""),IF(ISNUMBER(AD3),IF(AD3=0,0,AE3*100/AD3),""))</f>
      </c>
      <c r="AH3" s="6">
        <f>IF(SUM($A$1:$A$1000)=0,IF(ROW($A3)=6,"Hidden",""),IF(ISNUMBER(C3),IF(R3="cocurrent",IF((D3=E3),0,(D3-C3)*100/(D3-E3)),IF((C3=E3),0,(C3-D3)*100/(C3-E3))),""))</f>
      </c>
      <c r="AI3" s="6">
        <f>IF(SUM($A$1:$A$1000)=0,IF(ROW($A3)=6,"Hidden",""),IF(ISNUMBER(C3),IF(R3="cocurrent",IF(C3=E3,0,(F3-E3)*100/(D3-E3)),IF(C3=E3,0,(F3-E3)*100/(C3-E3))),""))</f>
      </c>
      <c r="AJ3" s="6">
        <f>IF(SUM($A$1:$A$1000)=0,IF(ROW($A3)=6,"Hidden",""),IF(ISNUMBER(AH3),(AH3+AI3)/2,""))</f>
      </c>
      <c r="AK3" s="8">
        <f>IF(C3=F3,0,(D3-E3)/(C3-F3))</f>
      </c>
      <c r="AL3" s="8">
        <f>IF(ISNUMBER(F3),IF(OR(AK3&lt;=0,AK3=1),0,((D3-E3)-(C3-F3))/LN(AK3)),"")</f>
      </c>
      <c r="AM3" s="8">
        <f>IF(ISNUMBER(AL3),IF(AL3=0,0,(AB3*T3*Z3*1000)/(PI()*0.006*1.008*AL3)),"")</f>
      </c>
      <c r="AN3" s="12">
        <f>IF(ISNUMBER(A3),IF(ROW(A3)=2,1-(A3/13),""),"")</f>
      </c>
    </row>
    <row x14ac:dyDescent="0.25" r="4" customHeight="1" ht="12.75">
      <c r="A4" s="11">
        <v>1</v>
      </c>
      <c r="B4" s="5">
        <v>3</v>
      </c>
      <c r="C4" s="6">
        <v>59.388916015625</v>
      </c>
      <c r="D4" s="6">
        <v>65.3310546875</v>
      </c>
      <c r="E4" s="6">
        <v>21.333251953125</v>
      </c>
      <c r="F4" s="6">
        <v>29.905517578125</v>
      </c>
      <c r="G4" s="6">
        <v>132.967529296875</v>
      </c>
      <c r="H4" s="6">
        <v>132.967529296875</v>
      </c>
      <c r="I4" s="6">
        <v>132.967529296875</v>
      </c>
      <c r="J4" s="6">
        <v>132.967529296875</v>
      </c>
      <c r="K4" s="6">
        <v>132.967529296875</v>
      </c>
      <c r="L4" s="6">
        <v>132.967529296875</v>
      </c>
      <c r="M4" s="7">
        <v>30</v>
      </c>
      <c r="N4" s="6">
        <v>1.94091796875</v>
      </c>
      <c r="O4" s="5">
        <v>20</v>
      </c>
      <c r="P4" s="8">
        <v>1.513671875</v>
      </c>
      <c r="Q4" s="6">
        <v>0</v>
      </c>
      <c r="R4" s="10">
        <f>IF(ISNUMBER(Q4),IF(Q4=1,"Countercurrent","Cocurrent"),"")</f>
      </c>
      <c r="S4" s="21"/>
      <c r="T4" s="7">
        <f>IF(ISNUMBER(C4),1.15290498E-12*(V4^6)-3.5879038802E-10*(V4^5)+4.710833256816E-08*(V4^4)-3.38194190874219E-06*(V4^3)+0.000148978977392744*(V4^2)-0.00373903643230733*(V4)+4.21734712411944,"")</f>
      </c>
      <c r="U4" s="7">
        <f>IF(ISNUMBER(D4),1.15290498E-12*(X4^6)-3.5879038802E-10*(X4^5)+4.710833256816E-08*(X4^4)-3.38194190874219E-06*(X4^3)+0.000148978977392744*(X4^2)-0.00373903643230733*(X4)+4.21734712411944,"")</f>
      </c>
      <c r="V4" s="8">
        <f>IF(ISNUMBER(C4),AVERAGE(C4,D4),"")</f>
      </c>
      <c r="W4" s="6">
        <f>IF(ISNUMBER(F4),-0.0000002301*(V4^4)+0.0000569866*(V4^3)-0.0082923226*(V4^2)+0.0654036947*V4+999.8017570756,"")</f>
      </c>
      <c r="X4" s="8">
        <f>IF(ISNUMBER(E4),AVERAGE(E4,F4),"")</f>
      </c>
      <c r="Y4" s="6">
        <f>IF(ISNUMBER(F4),-0.0000002301*(X4^4)+0.0000569866*(X4^3)-0.0082923226*(X4^2)+0.0654036947*X4+999.8017570756,"")</f>
      </c>
      <c r="Z4" s="6">
        <f>IF(ISNUMBER(C4),IF(R4="Countercurrent",C4-D4,D4-C4),"")</f>
      </c>
      <c r="AA4" s="6">
        <f>IF(ISNUMBER(E4),F4-E4,"")</f>
      </c>
      <c r="AB4" s="7">
        <f>IF(ISNUMBER(N4),N4*W4/(1000*60),"")</f>
      </c>
      <c r="AC4" s="7">
        <f>IF(ISNUMBER(P4),P4*Y4/(1000*60),"")</f>
      </c>
      <c r="AD4" s="6">
        <f>IF(SUM($A$1:$A$1000)=0,IF(ROW($A4)=6,"Hidden",""),IF(ISNUMBER(AB4),AB4*T4*ABS(Z4)*1000,""))</f>
      </c>
      <c r="AE4" s="6">
        <f>IF(SUM($A$1:$A$1000)=0,IF(ROW($A4)=6,"Hidden",""),IF(ISNUMBER(AC4),AC4*U4*AA4*1000,""))</f>
      </c>
      <c r="AF4" s="6">
        <f>IF(SUM($A$1:$A$1000)=0,IF(ROW($A4)=6,"Hidden",""),IF(ISNUMBER(AD4),AD4-AE4,""))</f>
      </c>
      <c r="AG4" s="6">
        <f>IF(SUM($A$1:$A$1000)=0,IF(ROW($A4)=6,"Hidden",""),IF(ISNUMBER(AD4),IF(AD4=0,0,AE4*100/AD4),""))</f>
      </c>
      <c r="AH4" s="6">
        <f>IF(SUM($A$1:$A$1000)=0,IF(ROW($A4)=6,"Hidden",""),IF(ISNUMBER(C4),IF(R4="cocurrent",IF((D4=E4),0,(D4-C4)*100/(D4-E4)),IF((C4=E4),0,(C4-D4)*100/(C4-E4))),""))</f>
      </c>
      <c r="AI4" s="6">
        <f>IF(SUM($A$1:$A$1000)=0,IF(ROW($A4)=6,"Hidden",""),IF(ISNUMBER(C4),IF(R4="cocurrent",IF(C4=E4,0,(F4-E4)*100/(D4-E4)),IF(C4=E4,0,(F4-E4)*100/(C4-E4))),""))</f>
      </c>
      <c r="AJ4" s="6">
        <f>IF(SUM($A$1:$A$1000)=0,IF(ROW($A4)=6,"Hidden",""),IF(ISNUMBER(AH4),(AH4+AI4)/2,""))</f>
      </c>
      <c r="AK4" s="8">
        <f>IF(C4=F4,0,(D4-E4)/(C4-F4))</f>
      </c>
      <c r="AL4" s="8">
        <f>IF(ISNUMBER(F4),IF(OR(AK4&lt;=0,AK4=1),0,((D4-E4)-(C4-F4))/LN(AK4)),"")</f>
      </c>
      <c r="AM4" s="8">
        <f>IF(ISNUMBER(AL4),IF(AL4=0,0,(AB4*T4*Z4*1000)/(PI()*0.006*1.008*AL4)),"")</f>
      </c>
      <c r="AN4" s="12">
        <f>IF(ISNUMBER(A4),IF(ROW(A4)=2,1-(A4/13),""),"")</f>
      </c>
    </row>
    <row x14ac:dyDescent="0.25" r="5" customHeight="1" ht="12.75">
      <c r="A5" s="11">
        <v>1</v>
      </c>
      <c r="B5" s="5">
        <v>4</v>
      </c>
      <c r="C5" s="6">
        <v>59.0966796875</v>
      </c>
      <c r="D5" s="6">
        <v>65.038818359375</v>
      </c>
      <c r="E5" s="6">
        <v>21.333251953125</v>
      </c>
      <c r="F5" s="6">
        <v>29.905517578125</v>
      </c>
      <c r="G5" s="6">
        <v>132.967529296875</v>
      </c>
      <c r="H5" s="6">
        <v>132.967529296875</v>
      </c>
      <c r="I5" s="6">
        <v>132.967529296875</v>
      </c>
      <c r="J5" s="6">
        <v>132.967529296875</v>
      </c>
      <c r="K5" s="6">
        <v>132.967529296875</v>
      </c>
      <c r="L5" s="6">
        <v>132.967529296875</v>
      </c>
      <c r="M5" s="7">
        <v>30</v>
      </c>
      <c r="N5" s="6">
        <v>1.94091796875</v>
      </c>
      <c r="O5" s="5">
        <v>20</v>
      </c>
      <c r="P5" s="8">
        <v>1.46484375</v>
      </c>
      <c r="Q5" s="6">
        <v>0</v>
      </c>
      <c r="R5" s="10">
        <f>IF(ISNUMBER(Q5),IF(Q5=1,"Countercurrent","Cocurrent"),"")</f>
      </c>
      <c r="S5" s="21"/>
      <c r="T5" s="7">
        <f>IF(ISNUMBER(C5),1.15290498E-12*(V5^6)-3.5879038802E-10*(V5^5)+4.710833256816E-08*(V5^4)-3.38194190874219E-06*(V5^3)+0.000148978977392744*(V5^2)-0.00373903643230733*(V5)+4.21734712411944,"")</f>
      </c>
      <c r="U5" s="7">
        <f>IF(ISNUMBER(D5),1.15290498E-12*(X5^6)-3.5879038802E-10*(X5^5)+4.710833256816E-08*(X5^4)-3.38194190874219E-06*(X5^3)+0.000148978977392744*(X5^2)-0.00373903643230733*(X5)+4.21734712411944,"")</f>
      </c>
      <c r="V5" s="8">
        <f>IF(ISNUMBER(C5),AVERAGE(C5,D5),"")</f>
      </c>
      <c r="W5" s="6">
        <f>IF(ISNUMBER(F5),-0.0000002301*(V5^4)+0.0000569866*(V5^3)-0.0082923226*(V5^2)+0.0654036947*V5+999.8017570756,"")</f>
      </c>
      <c r="X5" s="8">
        <f>IF(ISNUMBER(E5),AVERAGE(E5,F5),"")</f>
      </c>
      <c r="Y5" s="6">
        <f>IF(ISNUMBER(F5),-0.0000002301*(X5^4)+0.0000569866*(X5^3)-0.0082923226*(X5^2)+0.0654036947*X5+999.8017570756,"")</f>
      </c>
      <c r="Z5" s="6">
        <f>IF(ISNUMBER(C5),IF(R5="Countercurrent",C5-D5,D5-C5),"")</f>
      </c>
      <c r="AA5" s="6">
        <f>IF(ISNUMBER(E5),F5-E5,"")</f>
      </c>
      <c r="AB5" s="7">
        <f>IF(ISNUMBER(N5),N5*W5/(1000*60),"")</f>
      </c>
      <c r="AC5" s="7">
        <f>IF(ISNUMBER(P5),P5*Y5/(1000*60),"")</f>
      </c>
      <c r="AD5" s="6">
        <f>IF(SUM($A$1:$A$1000)=0,IF(ROW($A5)=6,"Hidden",""),IF(ISNUMBER(AB5),AB5*T5*ABS(Z5)*1000,""))</f>
      </c>
      <c r="AE5" s="6">
        <f>IF(SUM($A$1:$A$1000)=0,IF(ROW($A5)=6,"Hidden",""),IF(ISNUMBER(AC5),AC5*U5*AA5*1000,""))</f>
      </c>
      <c r="AF5" s="6">
        <f>IF(SUM($A$1:$A$1000)=0,IF(ROW($A5)=6,"Hidden",""),IF(ISNUMBER(AD5),AD5-AE5,""))</f>
      </c>
      <c r="AG5" s="6">
        <f>IF(SUM($A$1:$A$1000)=0,IF(ROW($A5)=6,"Hidden",""),IF(ISNUMBER(AD5),IF(AD5=0,0,AE5*100/AD5),""))</f>
      </c>
      <c r="AH5" s="6">
        <f>IF(SUM($A$1:$A$1000)=0,IF(ROW($A5)=6,"Hidden",""),IF(ISNUMBER(C5),IF(R5="cocurrent",IF((D5=E5),0,(D5-C5)*100/(D5-E5)),IF((C5=E5),0,(C5-D5)*100/(C5-E5))),""))</f>
      </c>
      <c r="AI5" s="6">
        <f>IF(SUM($A$1:$A$1000)=0,IF(ROW($A5)=6,"Hidden",""),IF(ISNUMBER(C5),IF(R5="cocurrent",IF(C5=E5,0,(F5-E5)*100/(D5-E5)),IF(C5=E5,0,(F5-E5)*100/(C5-E5))),""))</f>
      </c>
      <c r="AJ5" s="6">
        <f>IF(SUM($A$1:$A$1000)=0,IF(ROW($A5)=6,"Hidden",""),IF(ISNUMBER(AH5),(AH5+AI5)/2,""))</f>
      </c>
      <c r="AK5" s="8">
        <f>IF(C5=F5,0,(D5-E5)/(C5-F5))</f>
      </c>
      <c r="AL5" s="8">
        <f>IF(ISNUMBER(F5),IF(OR(AK5&lt;=0,AK5=1),0,((D5-E5)-(C5-F5))/LN(AK5)),"")</f>
      </c>
      <c r="AM5" s="8">
        <f>IF(ISNUMBER(AL5),IF(AL5=0,0,(AB5*T5*Z5*1000)/(PI()*0.006*1.008*AL5)),"")</f>
      </c>
      <c r="AN5" s="12">
        <f>IF(ISNUMBER(A5),IF(ROW(A5)=2,1-(A5/13),""),"")</f>
      </c>
    </row>
    <row x14ac:dyDescent="0.25" r="6" customHeight="1" ht="12.75">
      <c r="A6" s="11">
        <v>1</v>
      </c>
      <c r="B6" s="5">
        <v>5</v>
      </c>
      <c r="C6" s="6">
        <v>59.388916015625</v>
      </c>
      <c r="D6" s="6">
        <v>65.201171875</v>
      </c>
      <c r="E6" s="6">
        <v>21.30078125</v>
      </c>
      <c r="F6" s="6">
        <v>29.905517578125</v>
      </c>
      <c r="G6" s="6">
        <v>132.967529296875</v>
      </c>
      <c r="H6" s="6">
        <v>132.967529296875</v>
      </c>
      <c r="I6" s="6">
        <v>132.967529296875</v>
      </c>
      <c r="J6" s="6">
        <v>132.967529296875</v>
      </c>
      <c r="K6" s="6">
        <v>132.967529296875</v>
      </c>
      <c r="L6" s="6">
        <v>132.967529296875</v>
      </c>
      <c r="M6" s="7">
        <v>31</v>
      </c>
      <c r="N6" s="6">
        <v>2.197265625</v>
      </c>
      <c r="O6" s="5">
        <v>20</v>
      </c>
      <c r="P6" s="8">
        <v>1.4892578125</v>
      </c>
      <c r="Q6" s="6">
        <v>0</v>
      </c>
      <c r="R6" s="10">
        <f>IF(ISNUMBER(Q6),IF(Q6=1,"Countercurrent","Cocurrent"),"")</f>
      </c>
      <c r="S6" s="21"/>
      <c r="T6" s="7">
        <f>IF(ISNUMBER(C6),1.15290498E-12*(V6^6)-3.5879038802E-10*(V6^5)+4.710833256816E-08*(V6^4)-3.38194190874219E-06*(V6^3)+0.000148978977392744*(V6^2)-0.00373903643230733*(V6)+4.21734712411944,"")</f>
      </c>
      <c r="U6" s="7">
        <f>IF(ISNUMBER(D6),1.15290498E-12*(X6^6)-3.5879038802E-10*(X6^5)+4.710833256816E-08*(X6^4)-3.38194190874219E-06*(X6^3)+0.000148978977392744*(X6^2)-0.00373903643230733*(X6)+4.21734712411944,"")</f>
      </c>
      <c r="V6" s="8">
        <f>IF(ISNUMBER(C6),AVERAGE(C6,D6),"")</f>
      </c>
      <c r="W6" s="6">
        <f>IF(ISNUMBER(F6),-0.0000002301*(V6^4)+0.0000569866*(V6^3)-0.0082923226*(V6^2)+0.0654036947*V6+999.8017570756,"")</f>
      </c>
      <c r="X6" s="8">
        <f>IF(ISNUMBER(E6),AVERAGE(E6,F6),"")</f>
      </c>
      <c r="Y6" s="6">
        <f>IF(ISNUMBER(F6),-0.0000002301*(X6^4)+0.0000569866*(X6^3)-0.0082923226*(X6^2)+0.0654036947*X6+999.8017570756,"")</f>
      </c>
      <c r="Z6" s="6">
        <f>IF(ISNUMBER(C6),IF(R6="Countercurrent",C6-D6,D6-C6),"")</f>
      </c>
      <c r="AA6" s="6">
        <f>IF(ISNUMBER(E6),F6-E6,"")</f>
      </c>
      <c r="AB6" s="7">
        <f>IF(ISNUMBER(N6),N6*W6/(1000*60),"")</f>
      </c>
      <c r="AC6" s="7">
        <f>IF(ISNUMBER(P6),P6*Y6/(1000*60),"")</f>
      </c>
      <c r="AD6" s="6">
        <f>IF(SUM($A$1:$A$1000)=0,IF(ROW($A6)=6,"Hidden",""),IF(ISNUMBER(AB6),AB6*T6*ABS(Z6)*1000,""))</f>
      </c>
      <c r="AE6" s="6">
        <f>IF(SUM($A$1:$A$1000)=0,IF(ROW($A6)=6,"Hidden",""),IF(ISNUMBER(AC6),AC6*U6*AA6*1000,""))</f>
      </c>
      <c r="AF6" s="6">
        <f>IF(SUM($A$1:$A$1000)=0,IF(ROW($A6)=6,"Hidden",""),IF(ISNUMBER(AD6),AD6-AE6,""))</f>
      </c>
      <c r="AG6" s="6">
        <f>IF(SUM($A$1:$A$1000)=0,IF(ROW($A6)=6,"Hidden",""),IF(ISNUMBER(AD6),IF(AD6=0,0,AE6*100/AD6),""))</f>
      </c>
      <c r="AH6" s="6">
        <f>IF(SUM($A$1:$A$1000)=0,IF(ROW($A6)=6,"Hidden",""),IF(ISNUMBER(C6),IF(R6="cocurrent",IF((D6=E6),0,(D6-C6)*100/(D6-E6)),IF((C6=E6),0,(C6-D6)*100/(C6-E6))),""))</f>
      </c>
      <c r="AI6" s="6">
        <f>IF(SUM($A$1:$A$1000)=0,IF(ROW($A6)=6,"Hidden",""),IF(ISNUMBER(C6),IF(R6="cocurrent",IF(C6=E6,0,(F6-E6)*100/(D6-E6)),IF(C6=E6,0,(F6-E6)*100/(C6-E6))),""))</f>
      </c>
      <c r="AJ6" s="6">
        <f>IF(SUM($A$1:$A$1000)=0,IF(ROW($A6)=6,"Hidden",""),IF(ISNUMBER(AH6),(AH6+AI6)/2,""))</f>
      </c>
      <c r="AK6" s="8">
        <f>IF(C6=F6,0,(D6-E6)/(C6-F6))</f>
      </c>
      <c r="AL6" s="8">
        <f>IF(ISNUMBER(F6),IF(OR(AK6&lt;=0,AK6=1),0,((D6-E6)-(C6-F6))/LN(AK6)),"")</f>
      </c>
      <c r="AM6" s="8">
        <f>IF(ISNUMBER(AL6),IF(AL6=0,0,(AB6*T6*Z6*1000)/(PI()*0.006*1.008*AL6)),"")</f>
      </c>
      <c r="AN6" s="12">
        <f>IF(ISNUMBER(A6),IF(ROW(A6)=2,1-(A6/13),""),"")</f>
      </c>
    </row>
    <row x14ac:dyDescent="0.25" r="7" customHeight="1" ht="12.75">
      <c r="A7" s="11">
        <v>1</v>
      </c>
      <c r="B7" s="5">
        <v>6</v>
      </c>
      <c r="C7" s="6">
        <v>59.03173828125</v>
      </c>
      <c r="D7" s="6">
        <v>64.94140625</v>
      </c>
      <c r="E7" s="6">
        <v>21.30078125</v>
      </c>
      <c r="F7" s="6">
        <v>29.840576171875</v>
      </c>
      <c r="G7" s="6">
        <v>132.967529296875</v>
      </c>
      <c r="H7" s="6">
        <v>132.967529296875</v>
      </c>
      <c r="I7" s="6">
        <v>132.967529296875</v>
      </c>
      <c r="J7" s="6">
        <v>132.967529296875</v>
      </c>
      <c r="K7" s="6">
        <v>132.967529296875</v>
      </c>
      <c r="L7" s="6">
        <v>132.967529296875</v>
      </c>
      <c r="M7" s="7">
        <v>29</v>
      </c>
      <c r="N7" s="6">
        <v>1.94091796875</v>
      </c>
      <c r="O7" s="5">
        <v>20</v>
      </c>
      <c r="P7" s="8">
        <v>1.47705078125</v>
      </c>
      <c r="Q7" s="6">
        <v>0</v>
      </c>
      <c r="R7" s="10">
        <f>IF(ISNUMBER(Q7),IF(Q7=1,"Countercurrent","Cocurrent"),"")</f>
      </c>
      <c r="S7" s="21"/>
      <c r="T7" s="7">
        <f>IF(ISNUMBER(C7),1.15290498E-12*(V7^6)-3.5879038802E-10*(V7^5)+4.710833256816E-08*(V7^4)-3.38194190874219E-06*(V7^3)+0.000148978977392744*(V7^2)-0.00373903643230733*(V7)+4.21734712411944,"")</f>
      </c>
      <c r="U7" s="7">
        <f>IF(ISNUMBER(D7),1.15290498E-12*(X7^6)-3.5879038802E-10*(X7^5)+4.710833256816E-08*(X7^4)-3.38194190874219E-06*(X7^3)+0.000148978977392744*(X7^2)-0.00373903643230733*(X7)+4.21734712411944,"")</f>
      </c>
      <c r="V7" s="8">
        <f>IF(ISNUMBER(C7),AVERAGE(C7,D7),"")</f>
      </c>
      <c r="W7" s="6">
        <f>IF(ISNUMBER(F7),-0.0000002301*(V7^4)+0.0000569866*(V7^3)-0.0082923226*(V7^2)+0.0654036947*V7+999.8017570756,"")</f>
      </c>
      <c r="X7" s="8">
        <f>IF(ISNUMBER(E7),AVERAGE(E7,F7),"")</f>
      </c>
      <c r="Y7" s="6">
        <f>IF(ISNUMBER(F7),-0.0000002301*(X7^4)+0.0000569866*(X7^3)-0.0082923226*(X7^2)+0.0654036947*X7+999.8017570756,"")</f>
      </c>
      <c r="Z7" s="6">
        <f>IF(ISNUMBER(C7),IF(R7="Countercurrent",C7-D7,D7-C7),"")</f>
      </c>
      <c r="AA7" s="6">
        <f>IF(ISNUMBER(E7),F7-E7,"")</f>
      </c>
      <c r="AB7" s="7">
        <f>IF(ISNUMBER(N7),N7*W7/(1000*60),"")</f>
      </c>
      <c r="AC7" s="7">
        <f>IF(ISNUMBER(P7),P7*Y7/(1000*60),"")</f>
      </c>
      <c r="AD7" s="6">
        <f>IF(SUM($A$1:$A$1000)=0,IF(ROW($A7)=6,"Hidden",""),IF(ISNUMBER(AB7),AB7*T7*ABS(Z7)*1000,""))</f>
      </c>
      <c r="AE7" s="6">
        <f>IF(SUM($A$1:$A$1000)=0,IF(ROW($A7)=6,"Hidden",""),IF(ISNUMBER(AC7),AC7*U7*AA7*1000,""))</f>
      </c>
      <c r="AF7" s="6">
        <f>IF(SUM($A$1:$A$1000)=0,IF(ROW($A7)=6,"Hidden",""),IF(ISNUMBER(AD7),AD7-AE7,""))</f>
      </c>
      <c r="AG7" s="6">
        <f>IF(SUM($A$1:$A$1000)=0,IF(ROW($A7)=6,"Hidden",""),IF(ISNUMBER(AD7),IF(AD7=0,0,AE7*100/AD7),""))</f>
      </c>
      <c r="AH7" s="6">
        <f>IF(SUM($A$1:$A$1000)=0,IF(ROW($A7)=6,"Hidden",""),IF(ISNUMBER(C7),IF(R7="cocurrent",IF((D7=E7),0,(D7-C7)*100/(D7-E7)),IF((C7=E7),0,(C7-D7)*100/(C7-E7))),""))</f>
      </c>
      <c r="AI7" s="6">
        <f>IF(SUM($A$1:$A$1000)=0,IF(ROW($A7)=6,"Hidden",""),IF(ISNUMBER(C7),IF(R7="cocurrent",IF(C7=E7,0,(F7-E7)*100/(D7-E7)),IF(C7=E7,0,(F7-E7)*100/(C7-E7))),""))</f>
      </c>
      <c r="AJ7" s="6">
        <f>IF(SUM($A$1:$A$1000)=0,IF(ROW($A7)=6,"Hidden",""),IF(ISNUMBER(AH7),(AH7+AI7)/2,""))</f>
      </c>
      <c r="AK7" s="8">
        <f>IF(C7=F7,0,(D7-E7)/(C7-F7))</f>
      </c>
      <c r="AL7" s="8">
        <f>IF(ISNUMBER(F7),IF(OR(AK7&lt;=0,AK7=1),0,((D7-E7)-(C7-F7))/LN(AK7)),"")</f>
      </c>
      <c r="AM7" s="8">
        <f>IF(ISNUMBER(AL7),IF(AL7=0,0,(AB7*T7*Z7*1000)/(PI()*0.006*1.008*AL7)),"")</f>
      </c>
      <c r="AN7" s="12">
        <f>IF(ISNUMBER(A7),IF(ROW(A7)=2,1-(A7/13),""),"")</f>
      </c>
    </row>
    <row x14ac:dyDescent="0.25" r="8" customHeight="1" ht="12.75">
      <c r="A8" s="11">
        <v>1</v>
      </c>
      <c r="B8" s="5">
        <v>7</v>
      </c>
      <c r="C8" s="6">
        <v>59.129150390625</v>
      </c>
      <c r="D8" s="6">
        <v>65.038818359375</v>
      </c>
      <c r="E8" s="6">
        <v>21.30078125</v>
      </c>
      <c r="F8" s="6">
        <v>29.93798828125</v>
      </c>
      <c r="G8" s="6">
        <v>132.967529296875</v>
      </c>
      <c r="H8" s="6">
        <v>132.967529296875</v>
      </c>
      <c r="I8" s="6">
        <v>132.967529296875</v>
      </c>
      <c r="J8" s="6">
        <v>132.967529296875</v>
      </c>
      <c r="K8" s="6">
        <v>132.967529296875</v>
      </c>
      <c r="L8" s="6">
        <v>132.967529296875</v>
      </c>
      <c r="M8" s="7">
        <v>30</v>
      </c>
      <c r="N8" s="6">
        <v>2.001953125</v>
      </c>
      <c r="O8" s="5">
        <v>20</v>
      </c>
      <c r="P8" s="8">
        <v>1.47705078125</v>
      </c>
      <c r="Q8" s="6">
        <v>0</v>
      </c>
      <c r="R8" s="10">
        <f>IF(ISNUMBER(Q8),IF(Q8=1,"Countercurrent","Cocurrent"),"")</f>
      </c>
      <c r="S8" s="21"/>
      <c r="T8" s="7">
        <f>IF(ISNUMBER(C8),1.15290498E-12*(V8^6)-3.5879038802E-10*(V8^5)+4.710833256816E-08*(V8^4)-3.38194190874219E-06*(V8^3)+0.000148978977392744*(V8^2)-0.00373903643230733*(V8)+4.21734712411944,"")</f>
      </c>
      <c r="U8" s="7">
        <f>IF(ISNUMBER(D8),1.15290498E-12*(X8^6)-3.5879038802E-10*(X8^5)+4.710833256816E-08*(X8^4)-3.38194190874219E-06*(X8^3)+0.000148978977392744*(X8^2)-0.00373903643230733*(X8)+4.21734712411944,"")</f>
      </c>
      <c r="V8" s="8">
        <f>IF(ISNUMBER(C8),AVERAGE(C8,D8),"")</f>
      </c>
      <c r="W8" s="6">
        <f>IF(ISNUMBER(F8),-0.0000002301*(V8^4)+0.0000569866*(V8^3)-0.0082923226*(V8^2)+0.0654036947*V8+999.8017570756,"")</f>
      </c>
      <c r="X8" s="8">
        <f>IF(ISNUMBER(E8),AVERAGE(E8,F8),"")</f>
      </c>
      <c r="Y8" s="6">
        <f>IF(ISNUMBER(F8),-0.0000002301*(X8^4)+0.0000569866*(X8^3)-0.0082923226*(X8^2)+0.0654036947*X8+999.8017570756,"")</f>
      </c>
      <c r="Z8" s="6">
        <f>IF(ISNUMBER(C8),IF(R8="Countercurrent",C8-D8,D8-C8),"")</f>
      </c>
      <c r="AA8" s="6">
        <f>IF(ISNUMBER(E8),F8-E8,"")</f>
      </c>
      <c r="AB8" s="7">
        <f>IF(ISNUMBER(N8),N8*W8/(1000*60),"")</f>
      </c>
      <c r="AC8" s="7">
        <f>IF(ISNUMBER(P8),P8*Y8/(1000*60),"")</f>
      </c>
      <c r="AD8" s="6">
        <f>IF(SUM($A$1:$A$1000)=0,IF(ROW($A8)=6,"Hidden",""),IF(ISNUMBER(AB8),AB8*T8*ABS(Z8)*1000,""))</f>
      </c>
      <c r="AE8" s="6">
        <f>IF(SUM($A$1:$A$1000)=0,IF(ROW($A8)=6,"Hidden",""),IF(ISNUMBER(AC8),AC8*U8*AA8*1000,""))</f>
      </c>
      <c r="AF8" s="6">
        <f>IF(SUM($A$1:$A$1000)=0,IF(ROW($A8)=6,"Hidden",""),IF(ISNUMBER(AD8),AD8-AE8,""))</f>
      </c>
      <c r="AG8" s="6">
        <f>IF(SUM($A$1:$A$1000)=0,IF(ROW($A8)=6,"Hidden",""),IF(ISNUMBER(AD8),IF(AD8=0,0,AE8*100/AD8),""))</f>
      </c>
      <c r="AH8" s="6">
        <f>IF(SUM($A$1:$A$1000)=0,IF(ROW($A8)=6,"Hidden",""),IF(ISNUMBER(C8),IF(R8="cocurrent",IF((D8=E8),0,(D8-C8)*100/(D8-E8)),IF((C8=E8),0,(C8-D8)*100/(C8-E8))),""))</f>
      </c>
      <c r="AI8" s="6">
        <f>IF(SUM($A$1:$A$1000)=0,IF(ROW($A8)=6,"Hidden",""),IF(ISNUMBER(C8),IF(R8="cocurrent",IF(C8=E8,0,(F8-E8)*100/(D8-E8)),IF(C8=E8,0,(F8-E8)*100/(C8-E8))),""))</f>
      </c>
      <c r="AJ8" s="6">
        <f>IF(SUM($A$1:$A$1000)=0,IF(ROW($A8)=6,"Hidden",""),IF(ISNUMBER(AH8),(AH8+AI8)/2,""))</f>
      </c>
      <c r="AK8" s="8">
        <f>IF(C8=F8,0,(D8-E8)/(C8-F8))</f>
      </c>
      <c r="AL8" s="8">
        <f>IF(ISNUMBER(F8),IF(OR(AK8&lt;=0,AK8=1),0,((D8-E8)-(C8-F8))/LN(AK8)),"")</f>
      </c>
      <c r="AM8" s="8">
        <f>IF(ISNUMBER(AL8),IF(AL8=0,0,(AB8*T8*Z8*1000)/(PI()*0.006*1.008*AL8)),"")</f>
      </c>
      <c r="AN8" s="12">
        <f>IF(ISNUMBER(A8),IF(ROW(A8)=2,1-(A8/13),""),"")</f>
      </c>
    </row>
    <row x14ac:dyDescent="0.25" r="9" customHeight="1" ht="12.75">
      <c r="A9" s="11">
        <v>1</v>
      </c>
      <c r="B9" s="5">
        <v>8</v>
      </c>
      <c r="C9" s="6">
        <v>58.966796875</v>
      </c>
      <c r="D9" s="6">
        <v>64.94140625</v>
      </c>
      <c r="E9" s="6">
        <v>21.333251953125</v>
      </c>
      <c r="F9" s="6">
        <v>29.775634765625</v>
      </c>
      <c r="G9" s="6">
        <v>132.967529296875</v>
      </c>
      <c r="H9" s="6">
        <v>132.967529296875</v>
      </c>
      <c r="I9" s="6">
        <v>132.967529296875</v>
      </c>
      <c r="J9" s="6">
        <v>132.967529296875</v>
      </c>
      <c r="K9" s="6">
        <v>132.967529296875</v>
      </c>
      <c r="L9" s="6">
        <v>132.967529296875</v>
      </c>
      <c r="M9" s="7">
        <v>30</v>
      </c>
      <c r="N9" s="6">
        <v>1.96533203125</v>
      </c>
      <c r="O9" s="5">
        <v>20</v>
      </c>
      <c r="P9" s="8">
        <v>1.50146484375</v>
      </c>
      <c r="Q9" s="6">
        <v>0</v>
      </c>
      <c r="R9" s="10">
        <f>IF(ISNUMBER(Q9),IF(Q9=1,"Countercurrent","Cocurrent"),"")</f>
      </c>
      <c r="S9" s="21"/>
      <c r="T9" s="7">
        <f>IF(ISNUMBER(C9),1.15290498E-12*(V9^6)-3.5879038802E-10*(V9^5)+4.710833256816E-08*(V9^4)-3.38194190874219E-06*(V9^3)+0.000148978977392744*(V9^2)-0.00373903643230733*(V9)+4.21734712411944,"")</f>
      </c>
      <c r="U9" s="7">
        <f>IF(ISNUMBER(D9),1.15290498E-12*(X9^6)-3.5879038802E-10*(X9^5)+4.710833256816E-08*(X9^4)-3.38194190874219E-06*(X9^3)+0.000148978977392744*(X9^2)-0.00373903643230733*(X9)+4.21734712411944,"")</f>
      </c>
      <c r="V9" s="8">
        <f>IF(ISNUMBER(C9),AVERAGE(C9,D9),"")</f>
      </c>
      <c r="W9" s="6">
        <f>IF(ISNUMBER(F9),-0.0000002301*(V9^4)+0.0000569866*(V9^3)-0.0082923226*(V9^2)+0.0654036947*V9+999.8017570756,"")</f>
      </c>
      <c r="X9" s="8">
        <f>IF(ISNUMBER(E9),AVERAGE(E9,F9),"")</f>
      </c>
      <c r="Y9" s="6">
        <f>IF(ISNUMBER(F9),-0.0000002301*(X9^4)+0.0000569866*(X9^3)-0.0082923226*(X9^2)+0.0654036947*X9+999.8017570756,"")</f>
      </c>
      <c r="Z9" s="6">
        <f>IF(ISNUMBER(C9),IF(R9="Countercurrent",C9-D9,D9-C9),"")</f>
      </c>
      <c r="AA9" s="6">
        <f>IF(ISNUMBER(E9),F9-E9,"")</f>
      </c>
      <c r="AB9" s="7">
        <f>IF(ISNUMBER(N9),N9*W9/(1000*60),"")</f>
      </c>
      <c r="AC9" s="7">
        <f>IF(ISNUMBER(P9),P9*Y9/(1000*60),"")</f>
      </c>
      <c r="AD9" s="6">
        <f>IF(SUM($A$1:$A$1000)=0,IF(ROW($A9)=6,"Hidden",""),IF(ISNUMBER(AB9),AB9*T9*ABS(Z9)*1000,""))</f>
      </c>
      <c r="AE9" s="6">
        <f>IF(SUM($A$1:$A$1000)=0,IF(ROW($A9)=6,"Hidden",""),IF(ISNUMBER(AC9),AC9*U9*AA9*1000,""))</f>
      </c>
      <c r="AF9" s="6">
        <f>IF(SUM($A$1:$A$1000)=0,IF(ROW($A9)=6,"Hidden",""),IF(ISNUMBER(AD9),AD9-AE9,""))</f>
      </c>
      <c r="AG9" s="6">
        <f>IF(SUM($A$1:$A$1000)=0,IF(ROW($A9)=6,"Hidden",""),IF(ISNUMBER(AD9),IF(AD9=0,0,AE9*100/AD9),""))</f>
      </c>
      <c r="AH9" s="6">
        <f>IF(SUM($A$1:$A$1000)=0,IF(ROW($A9)=6,"Hidden",""),IF(ISNUMBER(C9),IF(R9="cocurrent",IF((D9=E9),0,(D9-C9)*100/(D9-E9)),IF((C9=E9),0,(C9-D9)*100/(C9-E9))),""))</f>
      </c>
      <c r="AI9" s="6">
        <f>IF(SUM($A$1:$A$1000)=0,IF(ROW($A9)=6,"Hidden",""),IF(ISNUMBER(C9),IF(R9="cocurrent",IF(C9=E9,0,(F9-E9)*100/(D9-E9)),IF(C9=E9,0,(F9-E9)*100/(C9-E9))),""))</f>
      </c>
      <c r="AJ9" s="6">
        <f>IF(SUM($A$1:$A$1000)=0,IF(ROW($A9)=6,"Hidden",""),IF(ISNUMBER(AH9),(AH9+AI9)/2,""))</f>
      </c>
      <c r="AK9" s="8">
        <f>IF(C9=F9,0,(D9-E9)/(C9-F9))</f>
      </c>
      <c r="AL9" s="8">
        <f>IF(ISNUMBER(F9),IF(OR(AK9&lt;=0,AK9=1),0,((D9-E9)-(C9-F9))/LN(AK9)),"")</f>
      </c>
      <c r="AM9" s="8">
        <f>IF(ISNUMBER(AL9),IF(AL9=0,0,(AB9*T9*Z9*1000)/(PI()*0.006*1.008*AL9)),"")</f>
      </c>
      <c r="AN9" s="12">
        <f>IF(ISNUMBER(A9),IF(ROW(A9)=2,1-(A9/13),""),"")</f>
      </c>
    </row>
    <row x14ac:dyDescent="0.25" r="10" customHeight="1" ht="12.75">
      <c r="A10" s="11">
        <v>1</v>
      </c>
      <c r="B10" s="5">
        <v>9</v>
      </c>
      <c r="C10" s="6">
        <v>59.388916015625</v>
      </c>
      <c r="D10" s="6">
        <v>65.26611328125</v>
      </c>
      <c r="E10" s="6">
        <v>21.30078125</v>
      </c>
      <c r="F10" s="6">
        <v>29.93798828125</v>
      </c>
      <c r="G10" s="6">
        <v>132.967529296875</v>
      </c>
      <c r="H10" s="6">
        <v>132.967529296875</v>
      </c>
      <c r="I10" s="6">
        <v>132.967529296875</v>
      </c>
      <c r="J10" s="6">
        <v>132.967529296875</v>
      </c>
      <c r="K10" s="6">
        <v>132.967529296875</v>
      </c>
      <c r="L10" s="6">
        <v>132.967529296875</v>
      </c>
      <c r="M10" s="7">
        <v>30</v>
      </c>
      <c r="N10" s="6">
        <v>2.001953125</v>
      </c>
      <c r="O10" s="5">
        <v>20</v>
      </c>
      <c r="P10" s="8">
        <v>1.40380859375</v>
      </c>
      <c r="Q10" s="6">
        <v>0</v>
      </c>
      <c r="R10" s="10">
        <f>IF(ISNUMBER(Q10),IF(Q10=1,"Countercurrent","Cocurrent"),"")</f>
      </c>
      <c r="S10" s="21"/>
      <c r="T10" s="7">
        <f>IF(ISNUMBER(C10),1.15290498E-12*(V10^6)-3.5879038802E-10*(V10^5)+4.710833256816E-08*(V10^4)-3.38194190874219E-06*(V10^3)+0.000148978977392744*(V10^2)-0.00373903643230733*(V10)+4.21734712411944,"")</f>
      </c>
      <c r="U10" s="7">
        <f>IF(ISNUMBER(D10),1.15290498E-12*(X10^6)-3.5879038802E-10*(X10^5)+4.710833256816E-08*(X10^4)-3.38194190874219E-06*(X10^3)+0.000148978977392744*(X10^2)-0.00373903643230733*(X10)+4.21734712411944,"")</f>
      </c>
      <c r="V10" s="8">
        <f>IF(ISNUMBER(C10),AVERAGE(C10,D10),"")</f>
      </c>
      <c r="W10" s="6">
        <f>IF(ISNUMBER(F10),-0.0000002301*(V10^4)+0.0000569866*(V10^3)-0.0082923226*(V10^2)+0.0654036947*V10+999.8017570756,"")</f>
      </c>
      <c r="X10" s="8">
        <f>IF(ISNUMBER(E10),AVERAGE(E10,F10),"")</f>
      </c>
      <c r="Y10" s="6">
        <f>IF(ISNUMBER(F10),-0.0000002301*(X10^4)+0.0000569866*(X10^3)-0.0082923226*(X10^2)+0.0654036947*X10+999.8017570756,"")</f>
      </c>
      <c r="Z10" s="6">
        <f>IF(ISNUMBER(C10),IF(R10="Countercurrent",C10-D10,D10-C10),"")</f>
      </c>
      <c r="AA10" s="6">
        <f>IF(ISNUMBER(E10),F10-E10,"")</f>
      </c>
      <c r="AB10" s="7">
        <f>IF(ISNUMBER(N10),N10*W10/(1000*60),"")</f>
      </c>
      <c r="AC10" s="7">
        <f>IF(ISNUMBER(P10),P10*Y10/(1000*60),"")</f>
      </c>
      <c r="AD10" s="6">
        <f>IF(SUM($A$1:$A$1000)=0,IF(ROW($A10)=6,"Hidden",""),IF(ISNUMBER(AB10),AB10*T10*ABS(Z10)*1000,""))</f>
      </c>
      <c r="AE10" s="6">
        <f>IF(SUM($A$1:$A$1000)=0,IF(ROW($A10)=6,"Hidden",""),IF(ISNUMBER(AC10),AC10*U10*AA10*1000,""))</f>
      </c>
      <c r="AF10" s="6">
        <f>IF(SUM($A$1:$A$1000)=0,IF(ROW($A10)=6,"Hidden",""),IF(ISNUMBER(AD10),AD10-AE10,""))</f>
      </c>
      <c r="AG10" s="6">
        <f>IF(SUM($A$1:$A$1000)=0,IF(ROW($A10)=6,"Hidden",""),IF(ISNUMBER(AD10),IF(AD10=0,0,AE10*100/AD10),""))</f>
      </c>
      <c r="AH10" s="6">
        <f>IF(SUM($A$1:$A$1000)=0,IF(ROW($A10)=6,"Hidden",""),IF(ISNUMBER(C10),IF(R10="cocurrent",IF((D10=E10),0,(D10-C10)*100/(D10-E10)),IF((C10=E10),0,(C10-D10)*100/(C10-E10))),""))</f>
      </c>
      <c r="AI10" s="6">
        <f>IF(SUM($A$1:$A$1000)=0,IF(ROW($A10)=6,"Hidden",""),IF(ISNUMBER(C10),IF(R10="cocurrent",IF(C10=E10,0,(F10-E10)*100/(D10-E10)),IF(C10=E10,0,(F10-E10)*100/(C10-E10))),""))</f>
      </c>
      <c r="AJ10" s="6">
        <f>IF(SUM($A$1:$A$1000)=0,IF(ROW($A10)=6,"Hidden",""),IF(ISNUMBER(AH10),(AH10+AI10)/2,""))</f>
      </c>
      <c r="AK10" s="8">
        <f>IF(C10=F10,0,(D10-E10)/(C10-F10))</f>
      </c>
      <c r="AL10" s="8">
        <f>IF(ISNUMBER(F10),IF(OR(AK10&lt;=0,AK10=1),0,((D10-E10)-(C10-F10))/LN(AK10)),"")</f>
      </c>
      <c r="AM10" s="8">
        <f>IF(ISNUMBER(AL10),IF(AL10=0,0,(AB10*T10*Z10*1000)/(PI()*0.006*1.008*AL10)),"")</f>
      </c>
      <c r="AN10" s="12">
        <f>IF(ISNUMBER(A10),IF(ROW(A10)=2,1-(A10/13),""),"")</f>
      </c>
    </row>
    <row x14ac:dyDescent="0.25" r="11" customHeight="1" ht="12.75">
      <c r="A11" s="11">
        <v>1</v>
      </c>
      <c r="B11" s="5">
        <v>10</v>
      </c>
      <c r="C11" s="6">
        <v>58.90185546875</v>
      </c>
      <c r="D11" s="6">
        <v>64.8115234375</v>
      </c>
      <c r="E11" s="6">
        <v>21.30078125</v>
      </c>
      <c r="F11" s="6">
        <v>29.905517578125</v>
      </c>
      <c r="G11" s="6">
        <v>132.967529296875</v>
      </c>
      <c r="H11" s="6">
        <v>132.967529296875</v>
      </c>
      <c r="I11" s="6">
        <v>132.967529296875</v>
      </c>
      <c r="J11" s="6">
        <v>132.967529296875</v>
      </c>
      <c r="K11" s="6">
        <v>132.967529296875</v>
      </c>
      <c r="L11" s="6">
        <v>132.967529296875</v>
      </c>
      <c r="M11" s="7">
        <v>30</v>
      </c>
      <c r="N11" s="6">
        <v>1.94091796875</v>
      </c>
      <c r="O11" s="5">
        <v>20</v>
      </c>
      <c r="P11" s="8">
        <v>1.45263671875</v>
      </c>
      <c r="Q11" s="6">
        <v>0</v>
      </c>
      <c r="R11" s="10">
        <f>IF(ISNUMBER(Q11),IF(Q11=1,"Countercurrent","Cocurrent"),"")</f>
      </c>
      <c r="S11" s="21"/>
      <c r="T11" s="7">
        <f>IF(ISNUMBER(C11),1.15290498E-12*(V11^6)-3.5879038802E-10*(V11^5)+4.710833256816E-08*(V11^4)-3.38194190874219E-06*(V11^3)+0.000148978977392744*(V11^2)-0.00373903643230733*(V11)+4.21734712411944,"")</f>
      </c>
      <c r="U11" s="7">
        <f>IF(ISNUMBER(D11),1.15290498E-12*(X11^6)-3.5879038802E-10*(X11^5)+4.710833256816E-08*(X11^4)-3.38194190874219E-06*(X11^3)+0.000148978977392744*(X11^2)-0.00373903643230733*(X11)+4.21734712411944,"")</f>
      </c>
      <c r="V11" s="8">
        <f>IF(ISNUMBER(C11),AVERAGE(C11,D11),"")</f>
      </c>
      <c r="W11" s="6">
        <f>IF(ISNUMBER(F11),-0.0000002301*(V11^4)+0.0000569866*(V11^3)-0.0082923226*(V11^2)+0.0654036947*V11+999.8017570756,"")</f>
      </c>
      <c r="X11" s="8">
        <f>IF(ISNUMBER(E11),AVERAGE(E11,F11),"")</f>
      </c>
      <c r="Y11" s="6">
        <f>IF(ISNUMBER(F11),-0.0000002301*(X11^4)+0.0000569866*(X11^3)-0.0082923226*(X11^2)+0.0654036947*X11+999.8017570756,"")</f>
      </c>
      <c r="Z11" s="6">
        <f>IF(ISNUMBER(C11),IF(R11="Countercurrent",C11-D11,D11-C11),"")</f>
      </c>
      <c r="AA11" s="6">
        <f>IF(ISNUMBER(E11),F11-E11,"")</f>
      </c>
      <c r="AB11" s="7">
        <f>IF(ISNUMBER(N11),N11*W11/(1000*60),"")</f>
      </c>
      <c r="AC11" s="7">
        <f>IF(ISNUMBER(P11),P11*Y11/(1000*60),"")</f>
      </c>
      <c r="AD11" s="6">
        <f>IF(SUM($A$1:$A$1000)=0,IF(ROW($A11)=6,"Hidden",""),IF(ISNUMBER(AB11),AB11*T11*ABS(Z11)*1000,""))</f>
      </c>
      <c r="AE11" s="6">
        <f>IF(SUM($A$1:$A$1000)=0,IF(ROW($A11)=6,"Hidden",""),IF(ISNUMBER(AC11),AC11*U11*AA11*1000,""))</f>
      </c>
      <c r="AF11" s="6">
        <f>IF(SUM($A$1:$A$1000)=0,IF(ROW($A11)=6,"Hidden",""),IF(ISNUMBER(AD11),AD11-AE11,""))</f>
      </c>
      <c r="AG11" s="6">
        <f>IF(SUM($A$1:$A$1000)=0,IF(ROW($A11)=6,"Hidden",""),IF(ISNUMBER(AD11),IF(AD11=0,0,AE11*100/AD11),""))</f>
      </c>
      <c r="AH11" s="6">
        <f>IF(SUM($A$1:$A$1000)=0,IF(ROW($A11)=6,"Hidden",""),IF(ISNUMBER(C11),IF(R11="cocurrent",IF((D11=E11),0,(D11-C11)*100/(D11-E11)),IF((C11=E11),0,(C11-D11)*100/(C11-E11))),""))</f>
      </c>
      <c r="AI11" s="6">
        <f>IF(SUM($A$1:$A$1000)=0,IF(ROW($A11)=6,"Hidden",""),IF(ISNUMBER(C11),IF(R11="cocurrent",IF(C11=E11,0,(F11-E11)*100/(D11-E11)),IF(C11=E11,0,(F11-E11)*100/(C11-E11))),""))</f>
      </c>
      <c r="AJ11" s="6">
        <f>IF(SUM($A$1:$A$1000)=0,IF(ROW($A11)=6,"Hidden",""),IF(ISNUMBER(AH11),(AH11+AI11)/2,""))</f>
      </c>
      <c r="AK11" s="8">
        <f>IF(C11=F11,0,(D11-E11)/(C11-F11))</f>
      </c>
      <c r="AL11" s="8">
        <f>IF(ISNUMBER(F11),IF(OR(AK11&lt;=0,AK11=1),0,((D11-E11)-(C11-F11))/LN(AK11)),"")</f>
      </c>
      <c r="AM11" s="8">
        <f>IF(ISNUMBER(AL11),IF(AL11=0,0,(AB11*T11*Z11*1000)/(PI()*0.006*1.008*AL11)),"")</f>
      </c>
      <c r="AN11" s="12">
        <f>IF(ISNUMBER(A11),IF(ROW(A11)=2,1-(A11/13),""),"")</f>
      </c>
    </row>
    <row x14ac:dyDescent="0.25" r="12" customHeight="1" ht="12.75">
      <c r="A12" s="11">
        <v>1</v>
      </c>
      <c r="B12" s="5">
        <v>11</v>
      </c>
      <c r="C12" s="6">
        <v>59.16162109375</v>
      </c>
      <c r="D12" s="6">
        <v>65.103759765625</v>
      </c>
      <c r="E12" s="6">
        <v>21.30078125</v>
      </c>
      <c r="F12" s="6">
        <v>29.840576171875</v>
      </c>
      <c r="G12" s="6">
        <v>132.967529296875</v>
      </c>
      <c r="H12" s="6">
        <v>132.967529296875</v>
      </c>
      <c r="I12" s="6">
        <v>132.967529296875</v>
      </c>
      <c r="J12" s="6">
        <v>132.967529296875</v>
      </c>
      <c r="K12" s="6">
        <v>132.967529296875</v>
      </c>
      <c r="L12" s="6">
        <v>132.967529296875</v>
      </c>
      <c r="M12" s="7">
        <v>30</v>
      </c>
      <c r="N12" s="6">
        <v>2.05078125</v>
      </c>
      <c r="O12" s="5">
        <v>20</v>
      </c>
      <c r="P12" s="8">
        <v>1.4892578125</v>
      </c>
      <c r="Q12" s="6">
        <v>0</v>
      </c>
      <c r="R12" s="10">
        <f>IF(ISNUMBER(Q12),IF(Q12=1,"Countercurrent","Cocurrent"),"")</f>
      </c>
      <c r="S12" s="21"/>
      <c r="T12" s="7">
        <f>IF(ISNUMBER(C12),1.15290498E-12*(V12^6)-3.5879038802E-10*(V12^5)+4.710833256816E-08*(V12^4)-3.38194190874219E-06*(V12^3)+0.000148978977392744*(V12^2)-0.00373903643230733*(V12)+4.21734712411944,"")</f>
      </c>
      <c r="U12" s="7">
        <f>IF(ISNUMBER(D12),1.15290498E-12*(X12^6)-3.5879038802E-10*(X12^5)+4.710833256816E-08*(X12^4)-3.38194190874219E-06*(X12^3)+0.000148978977392744*(X12^2)-0.00373903643230733*(X12)+4.21734712411944,"")</f>
      </c>
      <c r="V12" s="8">
        <f>IF(ISNUMBER(C12),AVERAGE(C12,D12),"")</f>
      </c>
      <c r="W12" s="6">
        <f>IF(ISNUMBER(F12),-0.0000002301*(V12^4)+0.0000569866*(V12^3)-0.0082923226*(V12^2)+0.0654036947*V12+999.8017570756,"")</f>
      </c>
      <c r="X12" s="8">
        <f>IF(ISNUMBER(E12),AVERAGE(E12,F12),"")</f>
      </c>
      <c r="Y12" s="6">
        <f>IF(ISNUMBER(F12),-0.0000002301*(X12^4)+0.0000569866*(X12^3)-0.0082923226*(X12^2)+0.0654036947*X12+999.8017570756,"")</f>
      </c>
      <c r="Z12" s="6">
        <f>IF(ISNUMBER(C12),IF(R12="Countercurrent",C12-D12,D12-C12),"")</f>
      </c>
      <c r="AA12" s="6">
        <f>IF(ISNUMBER(E12),F12-E12,"")</f>
      </c>
      <c r="AB12" s="7">
        <f>IF(ISNUMBER(N12),N12*W12/(1000*60),"")</f>
      </c>
      <c r="AC12" s="7">
        <f>IF(ISNUMBER(P12),P12*Y12/(1000*60),"")</f>
      </c>
      <c r="AD12" s="6">
        <f>IF(SUM($A$1:$A$1000)=0,IF(ROW($A12)=6,"Hidden",""),IF(ISNUMBER(AB12),AB12*T12*ABS(Z12)*1000,""))</f>
      </c>
      <c r="AE12" s="6">
        <f>IF(SUM($A$1:$A$1000)=0,IF(ROW($A12)=6,"Hidden",""),IF(ISNUMBER(AC12),AC12*U12*AA12*1000,""))</f>
      </c>
      <c r="AF12" s="6">
        <f>IF(SUM($A$1:$A$1000)=0,IF(ROW($A12)=6,"Hidden",""),IF(ISNUMBER(AD12),AD12-AE12,""))</f>
      </c>
      <c r="AG12" s="6">
        <f>IF(SUM($A$1:$A$1000)=0,IF(ROW($A12)=6,"Hidden",""),IF(ISNUMBER(AD12),IF(AD12=0,0,AE12*100/AD12),""))</f>
      </c>
      <c r="AH12" s="6">
        <f>IF(SUM($A$1:$A$1000)=0,IF(ROW($A12)=6,"Hidden",""),IF(ISNUMBER(C12),IF(R12="cocurrent",IF((D12=E12),0,(D12-C12)*100/(D12-E12)),IF((C12=E12),0,(C12-D12)*100/(C12-E12))),""))</f>
      </c>
      <c r="AI12" s="6">
        <f>IF(SUM($A$1:$A$1000)=0,IF(ROW($A12)=6,"Hidden",""),IF(ISNUMBER(C12),IF(R12="cocurrent",IF(C12=E12,0,(F12-E12)*100/(D12-E12)),IF(C12=E12,0,(F12-E12)*100/(C12-E12))),""))</f>
      </c>
      <c r="AJ12" s="6">
        <f>IF(SUM($A$1:$A$1000)=0,IF(ROW($A12)=6,"Hidden",""),IF(ISNUMBER(AH12),(AH12+AI12)/2,""))</f>
      </c>
      <c r="AK12" s="8">
        <f>IF(C12=F12,0,(D12-E12)/(C12-F12))</f>
      </c>
      <c r="AL12" s="8">
        <f>IF(ISNUMBER(F12),IF(OR(AK12&lt;=0,AK12=1),0,((D12-E12)-(C12-F12))/LN(AK12)),"")</f>
      </c>
      <c r="AM12" s="8">
        <f>IF(ISNUMBER(AL12),IF(AL12=0,0,(AB12*T12*Z12*1000)/(PI()*0.006*1.008*AL12)),"")</f>
      </c>
      <c r="AN12" s="12">
        <f>IF(ISNUMBER(A12),IF(ROW(A12)=2,1-(A12/13),""),"")</f>
      </c>
    </row>
    <row x14ac:dyDescent="0.25" r="13" customHeight="1" ht="12.75">
      <c r="A13" s="11">
        <v>1</v>
      </c>
      <c r="B13" s="5">
        <v>12</v>
      </c>
      <c r="C13" s="6">
        <v>59.064208984375</v>
      </c>
      <c r="D13" s="6">
        <v>64.908935546875</v>
      </c>
      <c r="E13" s="6">
        <v>21.30078125</v>
      </c>
      <c r="F13" s="6">
        <v>29.970458984375</v>
      </c>
      <c r="G13" s="6">
        <v>132.967529296875</v>
      </c>
      <c r="H13" s="6">
        <v>132.967529296875</v>
      </c>
      <c r="I13" s="6">
        <v>132.967529296875</v>
      </c>
      <c r="J13" s="6">
        <v>132.967529296875</v>
      </c>
      <c r="K13" s="6">
        <v>132.967529296875</v>
      </c>
      <c r="L13" s="6">
        <v>132.967529296875</v>
      </c>
      <c r="M13" s="7">
        <v>30</v>
      </c>
      <c r="N13" s="6">
        <v>2.06298828125</v>
      </c>
      <c r="O13" s="5">
        <v>20</v>
      </c>
      <c r="P13" s="8">
        <v>1.46484375</v>
      </c>
      <c r="Q13" s="6">
        <v>0</v>
      </c>
      <c r="R13" s="10">
        <f>IF(ISNUMBER(Q13),IF(Q13=1,"Countercurrent","Cocurrent"),"")</f>
      </c>
      <c r="S13" s="21"/>
      <c r="T13" s="7">
        <f>IF(ISNUMBER(C13),1.15290498E-12*(V13^6)-3.5879038802E-10*(V13^5)+4.710833256816E-08*(V13^4)-3.38194190874219E-06*(V13^3)+0.000148978977392744*(V13^2)-0.00373903643230733*(V13)+4.21734712411944,"")</f>
      </c>
      <c r="U13" s="7">
        <f>IF(ISNUMBER(D13),1.15290498E-12*(X13^6)-3.5879038802E-10*(X13^5)+4.710833256816E-08*(X13^4)-3.38194190874219E-06*(X13^3)+0.000148978977392744*(X13^2)-0.00373903643230733*(X13)+4.21734712411944,"")</f>
      </c>
      <c r="V13" s="8">
        <f>IF(ISNUMBER(C13),AVERAGE(C13,D13),"")</f>
      </c>
      <c r="W13" s="6">
        <f>IF(ISNUMBER(F13),-0.0000002301*(V13^4)+0.0000569866*(V13^3)-0.0082923226*(V13^2)+0.0654036947*V13+999.8017570756,"")</f>
      </c>
      <c r="X13" s="8">
        <f>IF(ISNUMBER(E13),AVERAGE(E13,F13),"")</f>
      </c>
      <c r="Y13" s="6">
        <f>IF(ISNUMBER(F13),-0.0000002301*(X13^4)+0.0000569866*(X13^3)-0.0082923226*(X13^2)+0.0654036947*X13+999.8017570756,"")</f>
      </c>
      <c r="Z13" s="6">
        <f>IF(ISNUMBER(C13),IF(R13="Countercurrent",C13-D13,D13-C13),"")</f>
      </c>
      <c r="AA13" s="6">
        <f>IF(ISNUMBER(E13),F13-E13,"")</f>
      </c>
      <c r="AB13" s="7">
        <f>IF(ISNUMBER(N13),N13*W13/(1000*60),"")</f>
      </c>
      <c r="AC13" s="7">
        <f>IF(ISNUMBER(P13),P13*Y13/(1000*60),"")</f>
      </c>
      <c r="AD13" s="6">
        <f>IF(SUM($A$1:$A$1000)=0,IF(ROW($A13)=6,"Hidden",""),IF(ISNUMBER(AB13),AB13*T13*ABS(Z13)*1000,""))</f>
      </c>
      <c r="AE13" s="6">
        <f>IF(SUM($A$1:$A$1000)=0,IF(ROW($A13)=6,"Hidden",""),IF(ISNUMBER(AC13),AC13*U13*AA13*1000,""))</f>
      </c>
      <c r="AF13" s="6">
        <f>IF(SUM($A$1:$A$1000)=0,IF(ROW($A13)=6,"Hidden",""),IF(ISNUMBER(AD13),AD13-AE13,""))</f>
      </c>
      <c r="AG13" s="6">
        <f>IF(SUM($A$1:$A$1000)=0,IF(ROW($A13)=6,"Hidden",""),IF(ISNUMBER(AD13),IF(AD13=0,0,AE13*100/AD13),""))</f>
      </c>
      <c r="AH13" s="6">
        <f>IF(SUM($A$1:$A$1000)=0,IF(ROW($A13)=6,"Hidden",""),IF(ISNUMBER(C13),IF(R13="cocurrent",IF((D13=E13),0,(D13-C13)*100/(D13-E13)),IF((C13=E13),0,(C13-D13)*100/(C13-E13))),""))</f>
      </c>
      <c r="AI13" s="6">
        <f>IF(SUM($A$1:$A$1000)=0,IF(ROW($A13)=6,"Hidden",""),IF(ISNUMBER(C13),IF(R13="cocurrent",IF(C13=E13,0,(F13-E13)*100/(D13-E13)),IF(C13=E13,0,(F13-E13)*100/(C13-E13))),""))</f>
      </c>
      <c r="AJ13" s="6">
        <f>IF(SUM($A$1:$A$1000)=0,IF(ROW($A13)=6,"Hidden",""),IF(ISNUMBER(AH13),(AH13+AI13)/2,""))</f>
      </c>
      <c r="AK13" s="8">
        <f>IF(C13=F13,0,(D13-E13)/(C13-F13))</f>
      </c>
      <c r="AL13" s="8">
        <f>IF(ISNUMBER(F13),IF(OR(AK13&lt;=0,AK13=1),0,((D13-E13)-(C13-F13))/LN(AK13)),"")</f>
      </c>
      <c r="AM13" s="8">
        <f>IF(ISNUMBER(AL13),IF(AL13=0,0,(AB13*T13*Z13*1000)/(PI()*0.006*1.008*AL13)),"")</f>
      </c>
      <c r="AN13" s="12">
        <f>IF(ISNUMBER(A13),IF(ROW(A13)=2,1-(A13/13),""),"")</f>
      </c>
    </row>
    <row x14ac:dyDescent="0.25" r="14" customHeight="1" ht="12.75">
      <c r="A14" s="11">
        <v>1</v>
      </c>
      <c r="B14" s="5">
        <v>13</v>
      </c>
      <c r="C14" s="6">
        <v>59.129150390625</v>
      </c>
      <c r="D14" s="6">
        <v>64.973876953125</v>
      </c>
      <c r="E14" s="6">
        <v>21.30078125</v>
      </c>
      <c r="F14" s="6">
        <v>29.905517578125</v>
      </c>
      <c r="G14" s="6">
        <v>132.967529296875</v>
      </c>
      <c r="H14" s="6">
        <v>132.967529296875</v>
      </c>
      <c r="I14" s="6">
        <v>132.967529296875</v>
      </c>
      <c r="J14" s="6">
        <v>132.967529296875</v>
      </c>
      <c r="K14" s="6">
        <v>132.967529296875</v>
      </c>
      <c r="L14" s="6">
        <v>132.967529296875</v>
      </c>
      <c r="M14" s="7">
        <v>29</v>
      </c>
      <c r="N14" s="6">
        <v>2.13623046875</v>
      </c>
      <c r="O14" s="5">
        <v>20</v>
      </c>
      <c r="P14" s="8">
        <v>1.42822265625</v>
      </c>
      <c r="Q14" s="6">
        <v>0</v>
      </c>
      <c r="R14" s="10">
        <f>IF(ISNUMBER(Q14),IF(Q14=1,"Countercurrent","Cocurrent"),"")</f>
      </c>
      <c r="S14" s="21"/>
      <c r="T14" s="7">
        <f>IF(ISNUMBER(C14),1.15290498E-12*(V14^6)-3.5879038802E-10*(V14^5)+4.710833256816E-08*(V14^4)-3.38194190874219E-06*(V14^3)+0.000148978977392744*(V14^2)-0.00373903643230733*(V14)+4.21734712411944,"")</f>
      </c>
      <c r="U14" s="7">
        <f>IF(ISNUMBER(D14),1.15290498E-12*(X14^6)-3.5879038802E-10*(X14^5)+4.710833256816E-08*(X14^4)-3.38194190874219E-06*(X14^3)+0.000148978977392744*(X14^2)-0.00373903643230733*(X14)+4.21734712411944,"")</f>
      </c>
      <c r="V14" s="8">
        <f>IF(ISNUMBER(C14),AVERAGE(C14,D14),"")</f>
      </c>
      <c r="W14" s="6">
        <f>IF(ISNUMBER(F14),-0.0000002301*(V14^4)+0.0000569866*(V14^3)-0.0082923226*(V14^2)+0.0654036947*V14+999.8017570756,"")</f>
      </c>
      <c r="X14" s="8">
        <f>IF(ISNUMBER(E14),AVERAGE(E14,F14),"")</f>
      </c>
      <c r="Y14" s="6">
        <f>IF(ISNUMBER(F14),-0.0000002301*(X14^4)+0.0000569866*(X14^3)-0.0082923226*(X14^2)+0.0654036947*X14+999.8017570756,"")</f>
      </c>
      <c r="Z14" s="6">
        <f>IF(ISNUMBER(C14),IF(R14="Countercurrent",C14-D14,D14-C14),"")</f>
      </c>
      <c r="AA14" s="6">
        <f>IF(ISNUMBER(E14),F14-E14,"")</f>
      </c>
      <c r="AB14" s="7">
        <f>IF(ISNUMBER(N14),N14*W14/(1000*60),"")</f>
      </c>
      <c r="AC14" s="7">
        <f>IF(ISNUMBER(P14),P14*Y14/(1000*60),"")</f>
      </c>
      <c r="AD14" s="6">
        <f>IF(SUM($A$1:$A$1000)=0,IF(ROW($A14)=6,"Hidden",""),IF(ISNUMBER(AB14),AB14*T14*ABS(Z14)*1000,""))</f>
      </c>
      <c r="AE14" s="6">
        <f>IF(SUM($A$1:$A$1000)=0,IF(ROW($A14)=6,"Hidden",""),IF(ISNUMBER(AC14),AC14*U14*AA14*1000,""))</f>
      </c>
      <c r="AF14" s="6">
        <f>IF(SUM($A$1:$A$1000)=0,IF(ROW($A14)=6,"Hidden",""),IF(ISNUMBER(AD14),AD14-AE14,""))</f>
      </c>
      <c r="AG14" s="6">
        <f>IF(SUM($A$1:$A$1000)=0,IF(ROW($A14)=6,"Hidden",""),IF(ISNUMBER(AD14),IF(AD14=0,0,AE14*100/AD14),""))</f>
      </c>
      <c r="AH14" s="6">
        <f>IF(SUM($A$1:$A$1000)=0,IF(ROW($A14)=6,"Hidden",""),IF(ISNUMBER(C14),IF(R14="cocurrent",IF((D14=E14),0,(D14-C14)*100/(D14-E14)),IF((C14=E14),0,(C14-D14)*100/(C14-E14))),""))</f>
      </c>
      <c r="AI14" s="6">
        <f>IF(SUM($A$1:$A$1000)=0,IF(ROW($A14)=6,"Hidden",""),IF(ISNUMBER(C14),IF(R14="cocurrent",IF(C14=E14,0,(F14-E14)*100/(D14-E14)),IF(C14=E14,0,(F14-E14)*100/(C14-E14))),""))</f>
      </c>
      <c r="AJ14" s="6">
        <f>IF(SUM($A$1:$A$1000)=0,IF(ROW($A14)=6,"Hidden",""),IF(ISNUMBER(AH14),(AH14+AI14)/2,""))</f>
      </c>
      <c r="AK14" s="8">
        <f>IF(C14=F14,0,(D14-E14)/(C14-F14))</f>
      </c>
      <c r="AL14" s="8">
        <f>IF(ISNUMBER(F14),IF(OR(AK14&lt;=0,AK14=1),0,((D14-E14)-(C14-F14))/LN(AK14)),"")</f>
      </c>
      <c r="AM14" s="8">
        <f>IF(ISNUMBER(AL14),IF(AL14=0,0,(AB14*T14*Z14*1000)/(PI()*0.006*1.008*AL14)),"")</f>
      </c>
      <c r="AN14" s="12">
        <f>IF(ISNUMBER(A14),IF(ROW(A14)=2,1-(A14/13),""),"")</f>
      </c>
    </row>
    <row x14ac:dyDescent="0.25" r="15" customHeight="1" ht="12.75">
      <c r="A15" s="11">
        <v>1</v>
      </c>
      <c r="B15" s="5">
        <v>14</v>
      </c>
      <c r="C15" s="6">
        <v>58.934326171875</v>
      </c>
      <c r="D15" s="6">
        <v>64.8115234375</v>
      </c>
      <c r="E15" s="6">
        <v>21.30078125</v>
      </c>
      <c r="F15" s="6">
        <v>29.80810546875</v>
      </c>
      <c r="G15" s="6">
        <v>132.967529296875</v>
      </c>
      <c r="H15" s="6">
        <v>132.967529296875</v>
      </c>
      <c r="I15" s="6">
        <v>132.967529296875</v>
      </c>
      <c r="J15" s="6">
        <v>132.967529296875</v>
      </c>
      <c r="K15" s="6">
        <v>132.967529296875</v>
      </c>
      <c r="L15" s="6">
        <v>132.967529296875</v>
      </c>
      <c r="M15" s="7">
        <v>30</v>
      </c>
      <c r="N15" s="6">
        <v>2.0263671875</v>
      </c>
      <c r="O15" s="5">
        <v>20</v>
      </c>
      <c r="P15" s="8">
        <v>1.5625</v>
      </c>
      <c r="Q15" s="6">
        <v>0</v>
      </c>
      <c r="R15" s="10">
        <f>IF(ISNUMBER(Q15),IF(Q15=1,"Countercurrent","Cocurrent"),"")</f>
      </c>
      <c r="S15" s="21"/>
      <c r="T15" s="7">
        <f>IF(ISNUMBER(C15),1.15290498E-12*(V15^6)-3.5879038802E-10*(V15^5)+4.710833256816E-08*(V15^4)-3.38194190874219E-06*(V15^3)+0.000148978977392744*(V15^2)-0.00373903643230733*(V15)+4.21734712411944,"")</f>
      </c>
      <c r="U15" s="7">
        <f>IF(ISNUMBER(D15),1.15290498E-12*(X15^6)-3.5879038802E-10*(X15^5)+4.710833256816E-08*(X15^4)-3.38194190874219E-06*(X15^3)+0.000148978977392744*(X15^2)-0.00373903643230733*(X15)+4.21734712411944,"")</f>
      </c>
      <c r="V15" s="8">
        <f>IF(ISNUMBER(C15),AVERAGE(C15,D15),"")</f>
      </c>
      <c r="W15" s="6">
        <f>IF(ISNUMBER(F15),-0.0000002301*(V15^4)+0.0000569866*(V15^3)-0.0082923226*(V15^2)+0.0654036947*V15+999.8017570756,"")</f>
      </c>
      <c r="X15" s="8">
        <f>IF(ISNUMBER(E15),AVERAGE(E15,F15),"")</f>
      </c>
      <c r="Y15" s="6">
        <f>IF(ISNUMBER(F15),-0.0000002301*(X15^4)+0.0000569866*(X15^3)-0.0082923226*(X15^2)+0.0654036947*X15+999.8017570756,"")</f>
      </c>
      <c r="Z15" s="6">
        <f>IF(ISNUMBER(C15),IF(R15="Countercurrent",C15-D15,D15-C15),"")</f>
      </c>
      <c r="AA15" s="6">
        <f>IF(ISNUMBER(E15),F15-E15,"")</f>
      </c>
      <c r="AB15" s="7">
        <f>IF(ISNUMBER(N15),N15*W15/(1000*60),"")</f>
      </c>
      <c r="AC15" s="7">
        <f>IF(ISNUMBER(P15),P15*Y15/(1000*60),"")</f>
      </c>
      <c r="AD15" s="6">
        <f>IF(SUM($A$1:$A$1000)=0,IF(ROW($A15)=6,"Hidden",""),IF(ISNUMBER(AB15),AB15*T15*ABS(Z15)*1000,""))</f>
      </c>
      <c r="AE15" s="6">
        <f>IF(SUM($A$1:$A$1000)=0,IF(ROW($A15)=6,"Hidden",""),IF(ISNUMBER(AC15),AC15*U15*AA15*1000,""))</f>
      </c>
      <c r="AF15" s="6">
        <f>IF(SUM($A$1:$A$1000)=0,IF(ROW($A15)=6,"Hidden",""),IF(ISNUMBER(AD15),AD15-AE15,""))</f>
      </c>
      <c r="AG15" s="6">
        <f>IF(SUM($A$1:$A$1000)=0,IF(ROW($A15)=6,"Hidden",""),IF(ISNUMBER(AD15),IF(AD15=0,0,AE15*100/AD15),""))</f>
      </c>
      <c r="AH15" s="6">
        <f>IF(SUM($A$1:$A$1000)=0,IF(ROW($A15)=6,"Hidden",""),IF(ISNUMBER(C15),IF(R15="cocurrent",IF((D15=E15),0,(D15-C15)*100/(D15-E15)),IF((C15=E15),0,(C15-D15)*100/(C15-E15))),""))</f>
      </c>
      <c r="AI15" s="6">
        <f>IF(SUM($A$1:$A$1000)=0,IF(ROW($A15)=6,"Hidden",""),IF(ISNUMBER(C15),IF(R15="cocurrent",IF(C15=E15,0,(F15-E15)*100/(D15-E15)),IF(C15=E15,0,(F15-E15)*100/(C15-E15))),""))</f>
      </c>
      <c r="AJ15" s="6">
        <f>IF(SUM($A$1:$A$1000)=0,IF(ROW($A15)=6,"Hidden",""),IF(ISNUMBER(AH15),(AH15+AI15)/2,""))</f>
      </c>
      <c r="AK15" s="8">
        <f>IF(C15=F15,0,(D15-E15)/(C15-F15))</f>
      </c>
      <c r="AL15" s="8">
        <f>IF(ISNUMBER(F15),IF(OR(AK15&lt;=0,AK15=1),0,((D15-E15)-(C15-F15))/LN(AK15)),"")</f>
      </c>
      <c r="AM15" s="8">
        <f>IF(ISNUMBER(AL15),IF(AL15=0,0,(AB15*T15*Z15*1000)/(PI()*0.006*1.008*AL15)),"")</f>
      </c>
      <c r="AN15" s="12">
        <f>IF(ISNUMBER(A15),IF(ROW(A15)=2,1-(A15/13),""),"")</f>
      </c>
    </row>
    <row x14ac:dyDescent="0.25" r="16" customHeight="1" ht="12.75">
      <c r="A16" s="11">
        <v>1</v>
      </c>
      <c r="B16" s="5">
        <v>15</v>
      </c>
      <c r="C16" s="6">
        <v>59.259033203125</v>
      </c>
      <c r="D16" s="6">
        <v>65.233642578125</v>
      </c>
      <c r="E16" s="6">
        <v>21.30078125</v>
      </c>
      <c r="F16" s="6">
        <v>29.873046875</v>
      </c>
      <c r="G16" s="6">
        <v>132.967529296875</v>
      </c>
      <c r="H16" s="6">
        <v>132.967529296875</v>
      </c>
      <c r="I16" s="6">
        <v>132.967529296875</v>
      </c>
      <c r="J16" s="6">
        <v>132.967529296875</v>
      </c>
      <c r="K16" s="6">
        <v>132.967529296875</v>
      </c>
      <c r="L16" s="6">
        <v>132.967529296875</v>
      </c>
      <c r="M16" s="7">
        <v>30</v>
      </c>
      <c r="N16" s="6">
        <v>1.9775390625</v>
      </c>
      <c r="O16" s="5">
        <v>20</v>
      </c>
      <c r="P16" s="8">
        <v>1.47705078125</v>
      </c>
      <c r="Q16" s="6">
        <v>0</v>
      </c>
      <c r="R16" s="10">
        <f>IF(ISNUMBER(Q16),IF(Q16=1,"Countercurrent","Cocurrent"),"")</f>
      </c>
      <c r="S16" s="21"/>
      <c r="T16" s="7">
        <f>IF(ISNUMBER(C16),1.15290498E-12*(V16^6)-3.5879038802E-10*(V16^5)+4.710833256816E-08*(V16^4)-3.38194190874219E-06*(V16^3)+0.000148978977392744*(V16^2)-0.00373903643230733*(V16)+4.21734712411944,"")</f>
      </c>
      <c r="U16" s="7">
        <f>IF(ISNUMBER(D16),1.15290498E-12*(X16^6)-3.5879038802E-10*(X16^5)+4.710833256816E-08*(X16^4)-3.38194190874219E-06*(X16^3)+0.000148978977392744*(X16^2)-0.00373903643230733*(X16)+4.21734712411944,"")</f>
      </c>
      <c r="V16" s="8">
        <f>IF(ISNUMBER(C16),AVERAGE(C16,D16),"")</f>
      </c>
      <c r="W16" s="6">
        <f>IF(ISNUMBER(F16),-0.0000002301*(V16^4)+0.0000569866*(V16^3)-0.0082923226*(V16^2)+0.0654036947*V16+999.8017570756,"")</f>
      </c>
      <c r="X16" s="8">
        <f>IF(ISNUMBER(E16),AVERAGE(E16,F16),"")</f>
      </c>
      <c r="Y16" s="6">
        <f>IF(ISNUMBER(F16),-0.0000002301*(X16^4)+0.0000569866*(X16^3)-0.0082923226*(X16^2)+0.0654036947*X16+999.8017570756,"")</f>
      </c>
      <c r="Z16" s="6">
        <f>IF(ISNUMBER(C16),IF(R16="Countercurrent",C16-D16,D16-C16),"")</f>
      </c>
      <c r="AA16" s="6">
        <f>IF(ISNUMBER(E16),F16-E16,"")</f>
      </c>
      <c r="AB16" s="7">
        <f>IF(ISNUMBER(N16),N16*W16/(1000*60),"")</f>
      </c>
      <c r="AC16" s="7">
        <f>IF(ISNUMBER(P16),P16*Y16/(1000*60),"")</f>
      </c>
      <c r="AD16" s="6">
        <f>IF(SUM($A$1:$A$1000)=0,IF(ROW($A16)=6,"Hidden",""),IF(ISNUMBER(AB16),AB16*T16*ABS(Z16)*1000,""))</f>
      </c>
      <c r="AE16" s="6">
        <f>IF(SUM($A$1:$A$1000)=0,IF(ROW($A16)=6,"Hidden",""),IF(ISNUMBER(AC16),AC16*U16*AA16*1000,""))</f>
      </c>
      <c r="AF16" s="6">
        <f>IF(SUM($A$1:$A$1000)=0,IF(ROW($A16)=6,"Hidden",""),IF(ISNUMBER(AD16),AD16-AE16,""))</f>
      </c>
      <c r="AG16" s="6">
        <f>IF(SUM($A$1:$A$1000)=0,IF(ROW($A16)=6,"Hidden",""),IF(ISNUMBER(AD16),IF(AD16=0,0,AE16*100/AD16),""))</f>
      </c>
      <c r="AH16" s="6">
        <f>IF(SUM($A$1:$A$1000)=0,IF(ROW($A16)=6,"Hidden",""),IF(ISNUMBER(C16),IF(R16="cocurrent",IF((D16=E16),0,(D16-C16)*100/(D16-E16)),IF((C16=E16),0,(C16-D16)*100/(C16-E16))),""))</f>
      </c>
      <c r="AI16" s="6">
        <f>IF(SUM($A$1:$A$1000)=0,IF(ROW($A16)=6,"Hidden",""),IF(ISNUMBER(C16),IF(R16="cocurrent",IF(C16=E16,0,(F16-E16)*100/(D16-E16)),IF(C16=E16,0,(F16-E16)*100/(C16-E16))),""))</f>
      </c>
      <c r="AJ16" s="6">
        <f>IF(SUM($A$1:$A$1000)=0,IF(ROW($A16)=6,"Hidden",""),IF(ISNUMBER(AH16),(AH16+AI16)/2,""))</f>
      </c>
      <c r="AK16" s="8">
        <f>IF(C16=F16,0,(D16-E16)/(C16-F16))</f>
      </c>
      <c r="AL16" s="8">
        <f>IF(ISNUMBER(F16),IF(OR(AK16&lt;=0,AK16=1),0,((D16-E16)-(C16-F16))/LN(AK16)),"")</f>
      </c>
      <c r="AM16" s="8">
        <f>IF(ISNUMBER(AL16),IF(AL16=0,0,(AB16*T16*Z16*1000)/(PI()*0.006*1.008*AL16)),"")</f>
      </c>
      <c r="AN16" s="12">
        <f>IF(ISNUMBER(A16),IF(ROW(A16)=2,1-(A16/13),""),"")</f>
      </c>
    </row>
    <row x14ac:dyDescent="0.25" r="17" customHeight="1" ht="12.75">
      <c r="A17" s="11">
        <v>1</v>
      </c>
      <c r="B17" s="5">
        <v>16</v>
      </c>
      <c r="C17" s="6">
        <v>59.2265625</v>
      </c>
      <c r="D17" s="6">
        <v>64.973876953125</v>
      </c>
      <c r="E17" s="6">
        <v>21.30078125</v>
      </c>
      <c r="F17" s="6">
        <v>29.93798828125</v>
      </c>
      <c r="G17" s="6">
        <v>132.967529296875</v>
      </c>
      <c r="H17" s="6">
        <v>132.967529296875</v>
      </c>
      <c r="I17" s="6">
        <v>132.967529296875</v>
      </c>
      <c r="J17" s="6">
        <v>132.967529296875</v>
      </c>
      <c r="K17" s="6">
        <v>132.967529296875</v>
      </c>
      <c r="L17" s="6">
        <v>132.967529296875</v>
      </c>
      <c r="M17" s="7">
        <v>29</v>
      </c>
      <c r="N17" s="6">
        <v>2.20947265625</v>
      </c>
      <c r="O17" s="5">
        <v>20</v>
      </c>
      <c r="P17" s="8">
        <v>1.4892578125</v>
      </c>
      <c r="Q17" s="6">
        <v>0</v>
      </c>
      <c r="R17" s="10">
        <f>IF(ISNUMBER(Q17),IF(Q17=1,"Countercurrent","Cocurrent"),"")</f>
      </c>
      <c r="S17" s="21"/>
      <c r="T17" s="7">
        <f>IF(ISNUMBER(C17),1.15290498E-12*(V17^6)-3.5879038802E-10*(V17^5)+4.710833256816E-08*(V17^4)-3.38194190874219E-06*(V17^3)+0.000148978977392744*(V17^2)-0.00373903643230733*(V17)+4.21734712411944,"")</f>
      </c>
      <c r="U17" s="7">
        <f>IF(ISNUMBER(D17),1.15290498E-12*(X17^6)-3.5879038802E-10*(X17^5)+4.710833256816E-08*(X17^4)-3.38194190874219E-06*(X17^3)+0.000148978977392744*(X17^2)-0.00373903643230733*(X17)+4.21734712411944,"")</f>
      </c>
      <c r="V17" s="8">
        <f>IF(ISNUMBER(C17),AVERAGE(C17,D17),"")</f>
      </c>
      <c r="W17" s="6">
        <f>IF(ISNUMBER(F17),-0.0000002301*(V17^4)+0.0000569866*(V17^3)-0.0082923226*(V17^2)+0.0654036947*V17+999.8017570756,"")</f>
      </c>
      <c r="X17" s="8">
        <f>IF(ISNUMBER(E17),AVERAGE(E17,F17),"")</f>
      </c>
      <c r="Y17" s="6">
        <f>IF(ISNUMBER(F17),-0.0000002301*(X17^4)+0.0000569866*(X17^3)-0.0082923226*(X17^2)+0.0654036947*X17+999.8017570756,"")</f>
      </c>
      <c r="Z17" s="6">
        <f>IF(ISNUMBER(C17),IF(R17="Countercurrent",C17-D17,D17-C17),"")</f>
      </c>
      <c r="AA17" s="6">
        <f>IF(ISNUMBER(E17),F17-E17,"")</f>
      </c>
      <c r="AB17" s="7">
        <f>IF(ISNUMBER(N17),N17*W17/(1000*60),"")</f>
      </c>
      <c r="AC17" s="7">
        <f>IF(ISNUMBER(P17),P17*Y17/(1000*60),"")</f>
      </c>
      <c r="AD17" s="6">
        <f>IF(SUM($A$1:$A$1000)=0,IF(ROW($A17)=6,"Hidden",""),IF(ISNUMBER(AB17),AB17*T17*ABS(Z17)*1000,""))</f>
      </c>
      <c r="AE17" s="6">
        <f>IF(SUM($A$1:$A$1000)=0,IF(ROW($A17)=6,"Hidden",""),IF(ISNUMBER(AC17),AC17*U17*AA17*1000,""))</f>
      </c>
      <c r="AF17" s="6">
        <f>IF(SUM($A$1:$A$1000)=0,IF(ROW($A17)=6,"Hidden",""),IF(ISNUMBER(AD17),AD17-AE17,""))</f>
      </c>
      <c r="AG17" s="6">
        <f>IF(SUM($A$1:$A$1000)=0,IF(ROW($A17)=6,"Hidden",""),IF(ISNUMBER(AD17),IF(AD17=0,0,AE17*100/AD17),""))</f>
      </c>
      <c r="AH17" s="6">
        <f>IF(SUM($A$1:$A$1000)=0,IF(ROW($A17)=6,"Hidden",""),IF(ISNUMBER(C17),IF(R17="cocurrent",IF((D17=E17),0,(D17-C17)*100/(D17-E17)),IF((C17=E17),0,(C17-D17)*100/(C17-E17))),""))</f>
      </c>
      <c r="AI17" s="6">
        <f>IF(SUM($A$1:$A$1000)=0,IF(ROW($A17)=6,"Hidden",""),IF(ISNUMBER(C17),IF(R17="cocurrent",IF(C17=E17,0,(F17-E17)*100/(D17-E17)),IF(C17=E17,0,(F17-E17)*100/(C17-E17))),""))</f>
      </c>
      <c r="AJ17" s="6">
        <f>IF(SUM($A$1:$A$1000)=0,IF(ROW($A17)=6,"Hidden",""),IF(ISNUMBER(AH17),(AH17+AI17)/2,""))</f>
      </c>
      <c r="AK17" s="8">
        <f>IF(C17=F17,0,(D17-E17)/(C17-F17))</f>
      </c>
      <c r="AL17" s="8">
        <f>IF(ISNUMBER(F17),IF(OR(AK17&lt;=0,AK17=1),0,((D17-E17)-(C17-F17))/LN(AK17)),"")</f>
      </c>
      <c r="AM17" s="8">
        <f>IF(ISNUMBER(AL17),IF(AL17=0,0,(AB17*T17*Z17*1000)/(PI()*0.006*1.008*AL17)),"")</f>
      </c>
      <c r="AN17" s="12">
        <f>IF(ISNUMBER(A17),IF(ROW(A17)=2,1-(A17/13),""),"")</f>
      </c>
    </row>
    <row x14ac:dyDescent="0.25" r="18" customHeight="1" ht="12.75">
      <c r="A18" s="11">
        <v>1</v>
      </c>
      <c r="B18" s="5">
        <v>17</v>
      </c>
      <c r="C18" s="6">
        <v>59.0966796875</v>
      </c>
      <c r="D18" s="6">
        <v>65.00634765625</v>
      </c>
      <c r="E18" s="6">
        <v>21.333251953125</v>
      </c>
      <c r="F18" s="6">
        <v>29.873046875</v>
      </c>
      <c r="G18" s="6">
        <v>132.967529296875</v>
      </c>
      <c r="H18" s="6">
        <v>132.967529296875</v>
      </c>
      <c r="I18" s="6">
        <v>132.967529296875</v>
      </c>
      <c r="J18" s="6">
        <v>132.967529296875</v>
      </c>
      <c r="K18" s="6">
        <v>132.967529296875</v>
      </c>
      <c r="L18" s="6">
        <v>132.967529296875</v>
      </c>
      <c r="M18" s="7">
        <v>29</v>
      </c>
      <c r="N18" s="6">
        <v>2.06298828125</v>
      </c>
      <c r="O18" s="5">
        <v>20</v>
      </c>
      <c r="P18" s="8">
        <v>1.50146484375</v>
      </c>
      <c r="Q18" s="6">
        <v>0</v>
      </c>
      <c r="R18" s="10">
        <f>IF(ISNUMBER(Q18),IF(Q18=1,"Countercurrent","Cocurrent"),"")</f>
      </c>
      <c r="S18" s="21"/>
      <c r="T18" s="7">
        <f>IF(ISNUMBER(C18),1.15290498E-12*(V18^6)-3.5879038802E-10*(V18^5)+4.710833256816E-08*(V18^4)-3.38194190874219E-06*(V18^3)+0.000148978977392744*(V18^2)-0.00373903643230733*(V18)+4.21734712411944,"")</f>
      </c>
      <c r="U18" s="7">
        <f>IF(ISNUMBER(D18),1.15290498E-12*(X18^6)-3.5879038802E-10*(X18^5)+4.710833256816E-08*(X18^4)-3.38194190874219E-06*(X18^3)+0.000148978977392744*(X18^2)-0.00373903643230733*(X18)+4.21734712411944,"")</f>
      </c>
      <c r="V18" s="8">
        <f>IF(ISNUMBER(C18),AVERAGE(C18,D18),"")</f>
      </c>
      <c r="W18" s="6">
        <f>IF(ISNUMBER(F18),-0.0000002301*(V18^4)+0.0000569866*(V18^3)-0.0082923226*(V18^2)+0.0654036947*V18+999.8017570756,"")</f>
      </c>
      <c r="X18" s="8">
        <f>IF(ISNUMBER(E18),AVERAGE(E18,F18),"")</f>
      </c>
      <c r="Y18" s="6">
        <f>IF(ISNUMBER(F18),-0.0000002301*(X18^4)+0.0000569866*(X18^3)-0.0082923226*(X18^2)+0.0654036947*X18+999.8017570756,"")</f>
      </c>
      <c r="Z18" s="6">
        <f>IF(ISNUMBER(C18),IF(R18="Countercurrent",C18-D18,D18-C18),"")</f>
      </c>
      <c r="AA18" s="6">
        <f>IF(ISNUMBER(E18),F18-E18,"")</f>
      </c>
      <c r="AB18" s="7">
        <f>IF(ISNUMBER(N18),N18*W18/(1000*60),"")</f>
      </c>
      <c r="AC18" s="7">
        <f>IF(ISNUMBER(P18),P18*Y18/(1000*60),"")</f>
      </c>
      <c r="AD18" s="6">
        <f>IF(SUM($A$1:$A$1000)=0,IF(ROW($A18)=6,"Hidden",""),IF(ISNUMBER(AB18),AB18*T18*ABS(Z18)*1000,""))</f>
      </c>
      <c r="AE18" s="6">
        <f>IF(SUM($A$1:$A$1000)=0,IF(ROW($A18)=6,"Hidden",""),IF(ISNUMBER(AC18),AC18*U18*AA18*1000,""))</f>
      </c>
      <c r="AF18" s="6">
        <f>IF(SUM($A$1:$A$1000)=0,IF(ROW($A18)=6,"Hidden",""),IF(ISNUMBER(AD18),AD18-AE18,""))</f>
      </c>
      <c r="AG18" s="6">
        <f>IF(SUM($A$1:$A$1000)=0,IF(ROW($A18)=6,"Hidden",""),IF(ISNUMBER(AD18),IF(AD18=0,0,AE18*100/AD18),""))</f>
      </c>
      <c r="AH18" s="6">
        <f>IF(SUM($A$1:$A$1000)=0,IF(ROW($A18)=6,"Hidden",""),IF(ISNUMBER(C18),IF(R18="cocurrent",IF((D18=E18),0,(D18-C18)*100/(D18-E18)),IF((C18=E18),0,(C18-D18)*100/(C18-E18))),""))</f>
      </c>
      <c r="AI18" s="6">
        <f>IF(SUM($A$1:$A$1000)=0,IF(ROW($A18)=6,"Hidden",""),IF(ISNUMBER(C18),IF(R18="cocurrent",IF(C18=E18,0,(F18-E18)*100/(D18-E18)),IF(C18=E18,0,(F18-E18)*100/(C18-E18))),""))</f>
      </c>
      <c r="AJ18" s="6">
        <f>IF(SUM($A$1:$A$1000)=0,IF(ROW($A18)=6,"Hidden",""),IF(ISNUMBER(AH18),(AH18+AI18)/2,""))</f>
      </c>
      <c r="AK18" s="8">
        <f>IF(C18=F18,0,(D18-E18)/(C18-F18))</f>
      </c>
      <c r="AL18" s="8">
        <f>IF(ISNUMBER(F18),IF(OR(AK18&lt;=0,AK18=1),0,((D18-E18)-(C18-F18))/LN(AK18)),"")</f>
      </c>
      <c r="AM18" s="8">
        <f>IF(ISNUMBER(AL18),IF(AL18=0,0,(AB18*T18*Z18*1000)/(PI()*0.006*1.008*AL18)),"")</f>
      </c>
      <c r="AN18" s="12">
        <f>IF(ISNUMBER(A18),IF(ROW(A18)=2,1-(A18/13),""),"")</f>
      </c>
    </row>
    <row x14ac:dyDescent="0.25" r="19" customHeight="1" ht="12.75">
      <c r="A19" s="11">
        <v>1</v>
      </c>
      <c r="B19" s="5">
        <v>18</v>
      </c>
      <c r="C19" s="6">
        <v>59.03173828125</v>
      </c>
      <c r="D19" s="6">
        <v>64.843994140625</v>
      </c>
      <c r="E19" s="6">
        <v>21.30078125</v>
      </c>
      <c r="F19" s="6">
        <v>29.840576171875</v>
      </c>
      <c r="G19" s="6">
        <v>132.967529296875</v>
      </c>
      <c r="H19" s="6">
        <v>132.967529296875</v>
      </c>
      <c r="I19" s="6">
        <v>132.967529296875</v>
      </c>
      <c r="J19" s="6">
        <v>132.967529296875</v>
      </c>
      <c r="K19" s="6">
        <v>132.967529296875</v>
      </c>
      <c r="L19" s="6">
        <v>132.967529296875</v>
      </c>
      <c r="M19" s="7">
        <v>29</v>
      </c>
      <c r="N19" s="6">
        <v>2.1728515625</v>
      </c>
      <c r="O19" s="5">
        <v>20</v>
      </c>
      <c r="P19" s="8">
        <v>1.513671875</v>
      </c>
      <c r="Q19" s="6">
        <v>0</v>
      </c>
      <c r="R19" s="10">
        <f>IF(ISNUMBER(Q19),IF(Q19=1,"Countercurrent","Cocurrent"),"")</f>
      </c>
      <c r="S19" s="21"/>
      <c r="T19" s="7">
        <f>IF(ISNUMBER(C19),1.15290498E-12*(V19^6)-3.5879038802E-10*(V19^5)+4.710833256816E-08*(V19^4)-3.38194190874219E-06*(V19^3)+0.000148978977392744*(V19^2)-0.00373903643230733*(V19)+4.21734712411944,"")</f>
      </c>
      <c r="U19" s="7">
        <f>IF(ISNUMBER(D19),1.15290498E-12*(X19^6)-3.5879038802E-10*(X19^5)+4.710833256816E-08*(X19^4)-3.38194190874219E-06*(X19^3)+0.000148978977392744*(X19^2)-0.00373903643230733*(X19)+4.21734712411944,"")</f>
      </c>
      <c r="V19" s="8">
        <f>IF(ISNUMBER(C19),AVERAGE(C19,D19),"")</f>
      </c>
      <c r="W19" s="6">
        <f>IF(ISNUMBER(F19),-0.0000002301*(V19^4)+0.0000569866*(V19^3)-0.0082923226*(V19^2)+0.0654036947*V19+999.8017570756,"")</f>
      </c>
      <c r="X19" s="8">
        <f>IF(ISNUMBER(E19),AVERAGE(E19,F19),"")</f>
      </c>
      <c r="Y19" s="6">
        <f>IF(ISNUMBER(F19),-0.0000002301*(X19^4)+0.0000569866*(X19^3)-0.0082923226*(X19^2)+0.0654036947*X19+999.8017570756,"")</f>
      </c>
      <c r="Z19" s="6">
        <f>IF(ISNUMBER(C19),IF(R19="Countercurrent",C19-D19,D19-C19),"")</f>
      </c>
      <c r="AA19" s="6">
        <f>IF(ISNUMBER(E19),F19-E19,"")</f>
      </c>
      <c r="AB19" s="7">
        <f>IF(ISNUMBER(N19),N19*W19/(1000*60),"")</f>
      </c>
      <c r="AC19" s="7">
        <f>IF(ISNUMBER(P19),P19*Y19/(1000*60),"")</f>
      </c>
      <c r="AD19" s="6">
        <f>IF(SUM($A$1:$A$1000)=0,IF(ROW($A19)=6,"Hidden",""),IF(ISNUMBER(AB19),AB19*T19*ABS(Z19)*1000,""))</f>
      </c>
      <c r="AE19" s="6">
        <f>IF(SUM($A$1:$A$1000)=0,IF(ROW($A19)=6,"Hidden",""),IF(ISNUMBER(AC19),AC19*U19*AA19*1000,""))</f>
      </c>
      <c r="AF19" s="6">
        <f>IF(SUM($A$1:$A$1000)=0,IF(ROW($A19)=6,"Hidden",""),IF(ISNUMBER(AD19),AD19-AE19,""))</f>
      </c>
      <c r="AG19" s="6">
        <f>IF(SUM($A$1:$A$1000)=0,IF(ROW($A19)=6,"Hidden",""),IF(ISNUMBER(AD19),IF(AD19=0,0,AE19*100/AD19),""))</f>
      </c>
      <c r="AH19" s="6">
        <f>IF(SUM($A$1:$A$1000)=0,IF(ROW($A19)=6,"Hidden",""),IF(ISNUMBER(C19),IF(R19="cocurrent",IF((D19=E19),0,(D19-C19)*100/(D19-E19)),IF((C19=E19),0,(C19-D19)*100/(C19-E19))),""))</f>
      </c>
      <c r="AI19" s="6">
        <f>IF(SUM($A$1:$A$1000)=0,IF(ROW($A19)=6,"Hidden",""),IF(ISNUMBER(C19),IF(R19="cocurrent",IF(C19=E19,0,(F19-E19)*100/(D19-E19)),IF(C19=E19,0,(F19-E19)*100/(C19-E19))),""))</f>
      </c>
      <c r="AJ19" s="6">
        <f>IF(SUM($A$1:$A$1000)=0,IF(ROW($A19)=6,"Hidden",""),IF(ISNUMBER(AH19),(AH19+AI19)/2,""))</f>
      </c>
      <c r="AK19" s="8">
        <f>IF(C19=F19,0,(D19-E19)/(C19-F19))</f>
      </c>
      <c r="AL19" s="8">
        <f>IF(ISNUMBER(F19),IF(OR(AK19&lt;=0,AK19=1),0,((D19-E19)-(C19-F19))/LN(AK19)),"")</f>
      </c>
      <c r="AM19" s="8">
        <f>IF(ISNUMBER(AL19),IF(AL19=0,0,(AB19*T19*Z19*1000)/(PI()*0.006*1.008*AL19)),"")</f>
      </c>
      <c r="AN19" s="12">
        <f>IF(ISNUMBER(A19),IF(ROW(A19)=2,1-(A19/13),""),"")</f>
      </c>
    </row>
    <row x14ac:dyDescent="0.25" r="20" customHeight="1" ht="12.75">
      <c r="A20" s="11">
        <v>1</v>
      </c>
      <c r="B20" s="5">
        <v>19</v>
      </c>
      <c r="C20" s="6">
        <v>59.0966796875</v>
      </c>
      <c r="D20" s="6">
        <v>65.13623046875</v>
      </c>
      <c r="E20" s="6">
        <v>21.30078125</v>
      </c>
      <c r="F20" s="6">
        <v>29.905517578125</v>
      </c>
      <c r="G20" s="6">
        <v>132.967529296875</v>
      </c>
      <c r="H20" s="6">
        <v>132.967529296875</v>
      </c>
      <c r="I20" s="6">
        <v>132.967529296875</v>
      </c>
      <c r="J20" s="6">
        <v>132.967529296875</v>
      </c>
      <c r="K20" s="6">
        <v>132.967529296875</v>
      </c>
      <c r="L20" s="6">
        <v>132.967529296875</v>
      </c>
      <c r="M20" s="7">
        <v>29</v>
      </c>
      <c r="N20" s="6">
        <v>1.9775390625</v>
      </c>
      <c r="O20" s="5">
        <v>20</v>
      </c>
      <c r="P20" s="8">
        <v>1.45263671875</v>
      </c>
      <c r="Q20" s="6">
        <v>0</v>
      </c>
      <c r="R20" s="10">
        <f>IF(ISNUMBER(Q20),IF(Q20=1,"Countercurrent","Cocurrent"),"")</f>
      </c>
      <c r="S20" s="21"/>
      <c r="T20" s="7">
        <f>IF(ISNUMBER(C20),1.15290498E-12*(V20^6)-3.5879038802E-10*(V20^5)+4.710833256816E-08*(V20^4)-3.38194190874219E-06*(V20^3)+0.000148978977392744*(V20^2)-0.00373903643230733*(V20)+4.21734712411944,"")</f>
      </c>
      <c r="U20" s="7">
        <f>IF(ISNUMBER(D20),1.15290498E-12*(X20^6)-3.5879038802E-10*(X20^5)+4.710833256816E-08*(X20^4)-3.38194190874219E-06*(X20^3)+0.000148978977392744*(X20^2)-0.00373903643230733*(X20)+4.21734712411944,"")</f>
      </c>
      <c r="V20" s="8">
        <f>IF(ISNUMBER(C20),AVERAGE(C20,D20),"")</f>
      </c>
      <c r="W20" s="6">
        <f>IF(ISNUMBER(F20),-0.0000002301*(V20^4)+0.0000569866*(V20^3)-0.0082923226*(V20^2)+0.0654036947*V20+999.8017570756,"")</f>
      </c>
      <c r="X20" s="8">
        <f>IF(ISNUMBER(E20),AVERAGE(E20,F20),"")</f>
      </c>
      <c r="Y20" s="6">
        <f>IF(ISNUMBER(F20),-0.0000002301*(X20^4)+0.0000569866*(X20^3)-0.0082923226*(X20^2)+0.0654036947*X20+999.8017570756,"")</f>
      </c>
      <c r="Z20" s="6">
        <f>IF(ISNUMBER(C20),IF(R20="Countercurrent",C20-D20,D20-C20),"")</f>
      </c>
      <c r="AA20" s="6">
        <f>IF(ISNUMBER(E20),F20-E20,"")</f>
      </c>
      <c r="AB20" s="7">
        <f>IF(ISNUMBER(N20),N20*W20/(1000*60),"")</f>
      </c>
      <c r="AC20" s="7">
        <f>IF(ISNUMBER(P20),P20*Y20/(1000*60),"")</f>
      </c>
      <c r="AD20" s="6">
        <f>IF(SUM($A$1:$A$1000)=0,IF(ROW($A20)=6,"Hidden",""),IF(ISNUMBER(AB20),AB20*T20*ABS(Z20)*1000,""))</f>
      </c>
      <c r="AE20" s="6">
        <f>IF(SUM($A$1:$A$1000)=0,IF(ROW($A20)=6,"Hidden",""),IF(ISNUMBER(AC20),AC20*U20*AA20*1000,""))</f>
      </c>
      <c r="AF20" s="6">
        <f>IF(SUM($A$1:$A$1000)=0,IF(ROW($A20)=6,"Hidden",""),IF(ISNUMBER(AD20),AD20-AE20,""))</f>
      </c>
      <c r="AG20" s="6">
        <f>IF(SUM($A$1:$A$1000)=0,IF(ROW($A20)=6,"Hidden",""),IF(ISNUMBER(AD20),IF(AD20=0,0,AE20*100/AD20),""))</f>
      </c>
      <c r="AH20" s="6">
        <f>IF(SUM($A$1:$A$1000)=0,IF(ROW($A20)=6,"Hidden",""),IF(ISNUMBER(C20),IF(R20="cocurrent",IF((D20=E20),0,(D20-C20)*100/(D20-E20)),IF((C20=E20),0,(C20-D20)*100/(C20-E20))),""))</f>
      </c>
      <c r="AI20" s="6">
        <f>IF(SUM($A$1:$A$1000)=0,IF(ROW($A20)=6,"Hidden",""),IF(ISNUMBER(C20),IF(R20="cocurrent",IF(C20=E20,0,(F20-E20)*100/(D20-E20)),IF(C20=E20,0,(F20-E20)*100/(C20-E20))),""))</f>
      </c>
      <c r="AJ20" s="6">
        <f>IF(SUM($A$1:$A$1000)=0,IF(ROW($A20)=6,"Hidden",""),IF(ISNUMBER(AH20),(AH20+AI20)/2,""))</f>
      </c>
      <c r="AK20" s="8">
        <f>IF(C20=F20,0,(D20-E20)/(C20-F20))</f>
      </c>
      <c r="AL20" s="8">
        <f>IF(ISNUMBER(F20),IF(OR(AK20&lt;=0,AK20=1),0,((D20-E20)-(C20-F20))/LN(AK20)),"")</f>
      </c>
      <c r="AM20" s="8">
        <f>IF(ISNUMBER(AL20),IF(AL20=0,0,(AB20*T20*Z20*1000)/(PI()*0.006*1.008*AL20)),"")</f>
      </c>
      <c r="AN20" s="12">
        <f>IF(ISNUMBER(A20),IF(ROW(A20)=2,1-(A20/13),""),"")</f>
      </c>
    </row>
    <row x14ac:dyDescent="0.25" r="21" customHeight="1" ht="12.75">
      <c r="A21" s="11">
        <v>1</v>
      </c>
      <c r="B21" s="5">
        <v>20</v>
      </c>
      <c r="C21" s="6">
        <v>59.0966796875</v>
      </c>
      <c r="D21" s="6">
        <v>65.038818359375</v>
      </c>
      <c r="E21" s="6">
        <v>21.30078125</v>
      </c>
      <c r="F21" s="6">
        <v>29.80810546875</v>
      </c>
      <c r="G21" s="6">
        <v>132.967529296875</v>
      </c>
      <c r="H21" s="6">
        <v>132.967529296875</v>
      </c>
      <c r="I21" s="6">
        <v>132.967529296875</v>
      </c>
      <c r="J21" s="6">
        <v>132.967529296875</v>
      </c>
      <c r="K21" s="6">
        <v>132.967529296875</v>
      </c>
      <c r="L21" s="6">
        <v>132.967529296875</v>
      </c>
      <c r="M21" s="7">
        <v>31</v>
      </c>
      <c r="N21" s="6">
        <v>2.001953125</v>
      </c>
      <c r="O21" s="5">
        <v>20</v>
      </c>
      <c r="P21" s="8">
        <v>1.4404296875</v>
      </c>
      <c r="Q21" s="6">
        <v>0</v>
      </c>
      <c r="R21" s="10">
        <f>IF(ISNUMBER(Q21),IF(Q21=1,"Countercurrent","Cocurrent"),"")</f>
      </c>
      <c r="S21" s="21"/>
      <c r="T21" s="7">
        <f>IF(ISNUMBER(C21),1.15290498E-12*(V21^6)-3.5879038802E-10*(V21^5)+4.710833256816E-08*(V21^4)-3.38194190874219E-06*(V21^3)+0.000148978977392744*(V21^2)-0.00373903643230733*(V21)+4.21734712411944,"")</f>
      </c>
      <c r="U21" s="7">
        <f>IF(ISNUMBER(D21),1.15290498E-12*(X21^6)-3.5879038802E-10*(X21^5)+4.710833256816E-08*(X21^4)-3.38194190874219E-06*(X21^3)+0.000148978977392744*(X21^2)-0.00373903643230733*(X21)+4.21734712411944,"")</f>
      </c>
      <c r="V21" s="8">
        <f>IF(ISNUMBER(C21),AVERAGE(C21,D21),"")</f>
      </c>
      <c r="W21" s="6">
        <f>IF(ISNUMBER(F21),-0.0000002301*(V21^4)+0.0000569866*(V21^3)-0.0082923226*(V21^2)+0.0654036947*V21+999.8017570756,"")</f>
      </c>
      <c r="X21" s="8">
        <f>IF(ISNUMBER(E21),AVERAGE(E21,F21),"")</f>
      </c>
      <c r="Y21" s="6">
        <f>IF(ISNUMBER(F21),-0.0000002301*(X21^4)+0.0000569866*(X21^3)-0.0082923226*(X21^2)+0.0654036947*X21+999.8017570756,"")</f>
      </c>
      <c r="Z21" s="6">
        <f>IF(ISNUMBER(C21),IF(R21="Countercurrent",C21-D21,D21-C21),"")</f>
      </c>
      <c r="AA21" s="6">
        <f>IF(ISNUMBER(E21),F21-E21,"")</f>
      </c>
      <c r="AB21" s="7">
        <f>IF(ISNUMBER(N21),N21*W21/(1000*60),"")</f>
      </c>
      <c r="AC21" s="7">
        <f>IF(ISNUMBER(P21),P21*Y21/(1000*60),"")</f>
      </c>
      <c r="AD21" s="6">
        <f>IF(SUM($A$1:$A$1000)=0,IF(ROW($A21)=6,"Hidden",""),IF(ISNUMBER(AB21),AB21*T21*ABS(Z21)*1000,""))</f>
      </c>
      <c r="AE21" s="6">
        <f>IF(SUM($A$1:$A$1000)=0,IF(ROW($A21)=6,"Hidden",""),IF(ISNUMBER(AC21),AC21*U21*AA21*1000,""))</f>
      </c>
      <c r="AF21" s="6">
        <f>IF(SUM($A$1:$A$1000)=0,IF(ROW($A21)=6,"Hidden",""),IF(ISNUMBER(AD21),AD21-AE21,""))</f>
      </c>
      <c r="AG21" s="6">
        <f>IF(SUM($A$1:$A$1000)=0,IF(ROW($A21)=6,"Hidden",""),IF(ISNUMBER(AD21),IF(AD21=0,0,AE21*100/AD21),""))</f>
      </c>
      <c r="AH21" s="6">
        <f>IF(SUM($A$1:$A$1000)=0,IF(ROW($A21)=6,"Hidden",""),IF(ISNUMBER(C21),IF(R21="cocurrent",IF((D21=E21),0,(D21-C21)*100/(D21-E21)),IF((C21=E21),0,(C21-D21)*100/(C21-E21))),""))</f>
      </c>
      <c r="AI21" s="6">
        <f>IF(SUM($A$1:$A$1000)=0,IF(ROW($A21)=6,"Hidden",""),IF(ISNUMBER(C21),IF(R21="cocurrent",IF(C21=E21,0,(F21-E21)*100/(D21-E21)),IF(C21=E21,0,(F21-E21)*100/(C21-E21))),""))</f>
      </c>
      <c r="AJ21" s="6">
        <f>IF(SUM($A$1:$A$1000)=0,IF(ROW($A21)=6,"Hidden",""),IF(ISNUMBER(AH21),(AH21+AI21)/2,""))</f>
      </c>
      <c r="AK21" s="8">
        <f>IF(C21=F21,0,(D21-E21)/(C21-F21))</f>
      </c>
      <c r="AL21" s="8">
        <f>IF(ISNUMBER(F21),IF(OR(AK21&lt;=0,AK21=1),0,((D21-E21)-(C21-F21))/LN(AK21)),"")</f>
      </c>
      <c r="AM21" s="8">
        <f>IF(ISNUMBER(AL21),IF(AL21=0,0,(AB21*T21*Z21*1000)/(PI()*0.006*1.008*AL21)),"")</f>
      </c>
      <c r="AN21" s="12">
        <f>IF(ISNUMBER(A21),IF(ROW(A21)=2,1-(A21/13),""),"")</f>
      </c>
    </row>
    <row x14ac:dyDescent="0.25" r="22" customHeight="1" ht="12.75">
      <c r="A22" s="11">
        <v>1</v>
      </c>
      <c r="B22" s="5">
        <v>21</v>
      </c>
      <c r="C22" s="6">
        <v>58.869384765625</v>
      </c>
      <c r="D22" s="6">
        <v>64.843994140625</v>
      </c>
      <c r="E22" s="6">
        <v>21.30078125</v>
      </c>
      <c r="F22" s="6">
        <v>29.873046875</v>
      </c>
      <c r="G22" s="6">
        <v>132.967529296875</v>
      </c>
      <c r="H22" s="6">
        <v>132.967529296875</v>
      </c>
      <c r="I22" s="6">
        <v>132.967529296875</v>
      </c>
      <c r="J22" s="6">
        <v>132.967529296875</v>
      </c>
      <c r="K22" s="6">
        <v>132.967529296875</v>
      </c>
      <c r="L22" s="6">
        <v>132.967529296875</v>
      </c>
      <c r="M22" s="7">
        <v>30</v>
      </c>
      <c r="N22" s="6">
        <v>2.0751953125</v>
      </c>
      <c r="O22" s="5">
        <v>20</v>
      </c>
      <c r="P22" s="8">
        <v>1.50146484375</v>
      </c>
      <c r="Q22" s="6">
        <v>0</v>
      </c>
      <c r="R22" s="10">
        <f>IF(ISNUMBER(Q22),IF(Q22=1,"Countercurrent","Cocurrent"),"")</f>
      </c>
      <c r="S22" s="21"/>
      <c r="T22" s="7">
        <f>IF(ISNUMBER(C22),1.15290498E-12*(V22^6)-3.5879038802E-10*(V22^5)+4.710833256816E-08*(V22^4)-3.38194190874219E-06*(V22^3)+0.000148978977392744*(V22^2)-0.00373903643230733*(V22)+4.21734712411944,"")</f>
      </c>
      <c r="U22" s="7">
        <f>IF(ISNUMBER(D22),1.15290498E-12*(X22^6)-3.5879038802E-10*(X22^5)+4.710833256816E-08*(X22^4)-3.38194190874219E-06*(X22^3)+0.000148978977392744*(X22^2)-0.00373903643230733*(X22)+4.21734712411944,"")</f>
      </c>
      <c r="V22" s="8">
        <f>IF(ISNUMBER(C22),AVERAGE(C22,D22),"")</f>
      </c>
      <c r="W22" s="6">
        <f>IF(ISNUMBER(F22),-0.0000002301*(V22^4)+0.0000569866*(V22^3)-0.0082923226*(V22^2)+0.0654036947*V22+999.8017570756,"")</f>
      </c>
      <c r="X22" s="8">
        <f>IF(ISNUMBER(E22),AVERAGE(E22,F22),"")</f>
      </c>
      <c r="Y22" s="6">
        <f>IF(ISNUMBER(F22),-0.0000002301*(X22^4)+0.0000569866*(X22^3)-0.0082923226*(X22^2)+0.0654036947*X22+999.8017570756,"")</f>
      </c>
      <c r="Z22" s="6">
        <f>IF(ISNUMBER(C22),IF(R22="Countercurrent",C22-D22,D22-C22),"")</f>
      </c>
      <c r="AA22" s="6">
        <f>IF(ISNUMBER(E22),F22-E22,"")</f>
      </c>
      <c r="AB22" s="7">
        <f>IF(ISNUMBER(N22),N22*W22/(1000*60),"")</f>
      </c>
      <c r="AC22" s="7">
        <f>IF(ISNUMBER(P22),P22*Y22/(1000*60),"")</f>
      </c>
      <c r="AD22" s="6">
        <f>IF(SUM($A$1:$A$1000)=0,IF(ROW($A22)=6,"Hidden",""),IF(ISNUMBER(AB22),AB22*T22*ABS(Z22)*1000,""))</f>
      </c>
      <c r="AE22" s="6">
        <f>IF(SUM($A$1:$A$1000)=0,IF(ROW($A22)=6,"Hidden",""),IF(ISNUMBER(AC22),AC22*U22*AA22*1000,""))</f>
      </c>
      <c r="AF22" s="6">
        <f>IF(SUM($A$1:$A$1000)=0,IF(ROW($A22)=6,"Hidden",""),IF(ISNUMBER(AD22),AD22-AE22,""))</f>
      </c>
      <c r="AG22" s="6">
        <f>IF(SUM($A$1:$A$1000)=0,IF(ROW($A22)=6,"Hidden",""),IF(ISNUMBER(AD22),IF(AD22=0,0,AE22*100/AD22),""))</f>
      </c>
      <c r="AH22" s="6">
        <f>IF(SUM($A$1:$A$1000)=0,IF(ROW($A22)=6,"Hidden",""),IF(ISNUMBER(C22),IF(R22="cocurrent",IF((D22=E22),0,(D22-C22)*100/(D22-E22)),IF((C22=E22),0,(C22-D22)*100/(C22-E22))),""))</f>
      </c>
      <c r="AI22" s="6">
        <f>IF(SUM($A$1:$A$1000)=0,IF(ROW($A22)=6,"Hidden",""),IF(ISNUMBER(C22),IF(R22="cocurrent",IF(C22=E22,0,(F22-E22)*100/(D22-E22)),IF(C22=E22,0,(F22-E22)*100/(C22-E22))),""))</f>
      </c>
      <c r="AJ22" s="6">
        <f>IF(SUM($A$1:$A$1000)=0,IF(ROW($A22)=6,"Hidden",""),IF(ISNUMBER(AH22),(AH22+AI22)/2,""))</f>
      </c>
      <c r="AK22" s="8">
        <f>IF(C22=F22,0,(D22-E22)/(C22-F22))</f>
      </c>
      <c r="AL22" s="8">
        <f>IF(ISNUMBER(F22),IF(OR(AK22&lt;=0,AK22=1),0,((D22-E22)-(C22-F22))/LN(AK22)),"")</f>
      </c>
      <c r="AM22" s="8">
        <f>IF(ISNUMBER(AL22),IF(AL22=0,0,(AB22*T22*Z22*1000)/(PI()*0.006*1.008*AL22)),"")</f>
      </c>
      <c r="AN22" s="12">
        <f>IF(ISNUMBER(A22),IF(ROW(A22)=2,1-(A22/13),""),"")</f>
      </c>
    </row>
    <row x14ac:dyDescent="0.25" r="23" customHeight="1" ht="12.75">
      <c r="A23" s="11">
        <v>1</v>
      </c>
      <c r="B23" s="5">
        <v>22</v>
      </c>
      <c r="C23" s="6">
        <v>59.064208984375</v>
      </c>
      <c r="D23" s="6">
        <v>65.00634765625</v>
      </c>
      <c r="E23" s="6">
        <v>21.30078125</v>
      </c>
      <c r="F23" s="6">
        <v>29.905517578125</v>
      </c>
      <c r="G23" s="6">
        <v>132.967529296875</v>
      </c>
      <c r="H23" s="6">
        <v>132.967529296875</v>
      </c>
      <c r="I23" s="6">
        <v>132.967529296875</v>
      </c>
      <c r="J23" s="6">
        <v>132.967529296875</v>
      </c>
      <c r="K23" s="6">
        <v>132.967529296875</v>
      </c>
      <c r="L23" s="6">
        <v>132.967529296875</v>
      </c>
      <c r="M23" s="7">
        <v>30</v>
      </c>
      <c r="N23" s="6">
        <v>2.099609375</v>
      </c>
      <c r="O23" s="5">
        <v>20</v>
      </c>
      <c r="P23" s="8">
        <v>1.513671875</v>
      </c>
      <c r="Q23" s="6">
        <v>0</v>
      </c>
      <c r="R23" s="10">
        <f>IF(ISNUMBER(Q23),IF(Q23=1,"Countercurrent","Cocurrent"),"")</f>
      </c>
      <c r="S23" s="21"/>
      <c r="T23" s="7">
        <f>IF(ISNUMBER(C23),1.15290498E-12*(V23^6)-3.5879038802E-10*(V23^5)+4.710833256816E-08*(V23^4)-3.38194190874219E-06*(V23^3)+0.000148978977392744*(V23^2)-0.00373903643230733*(V23)+4.21734712411944,"")</f>
      </c>
      <c r="U23" s="7">
        <f>IF(ISNUMBER(D23),1.15290498E-12*(X23^6)-3.5879038802E-10*(X23^5)+4.710833256816E-08*(X23^4)-3.38194190874219E-06*(X23^3)+0.000148978977392744*(X23^2)-0.00373903643230733*(X23)+4.21734712411944,"")</f>
      </c>
      <c r="V23" s="8">
        <f>IF(ISNUMBER(C23),AVERAGE(C23,D23),"")</f>
      </c>
      <c r="W23" s="6">
        <f>IF(ISNUMBER(F23),-0.0000002301*(V23^4)+0.0000569866*(V23^3)-0.0082923226*(V23^2)+0.0654036947*V23+999.8017570756,"")</f>
      </c>
      <c r="X23" s="8">
        <f>IF(ISNUMBER(E23),AVERAGE(E23,F23),"")</f>
      </c>
      <c r="Y23" s="6">
        <f>IF(ISNUMBER(F23),-0.0000002301*(X23^4)+0.0000569866*(X23^3)-0.0082923226*(X23^2)+0.0654036947*X23+999.8017570756,"")</f>
      </c>
      <c r="Z23" s="6">
        <f>IF(ISNUMBER(C23),IF(R23="Countercurrent",C23-D23,D23-C23),"")</f>
      </c>
      <c r="AA23" s="6">
        <f>IF(ISNUMBER(E23),F23-E23,"")</f>
      </c>
      <c r="AB23" s="7">
        <f>IF(ISNUMBER(N23),N23*W23/(1000*60),"")</f>
      </c>
      <c r="AC23" s="7">
        <f>IF(ISNUMBER(P23),P23*Y23/(1000*60),"")</f>
      </c>
      <c r="AD23" s="6">
        <f>IF(SUM($A$1:$A$1000)=0,IF(ROW($A23)=6,"Hidden",""),IF(ISNUMBER(AB23),AB23*T23*ABS(Z23)*1000,""))</f>
      </c>
      <c r="AE23" s="6">
        <f>IF(SUM($A$1:$A$1000)=0,IF(ROW($A23)=6,"Hidden",""),IF(ISNUMBER(AC23),AC23*U23*AA23*1000,""))</f>
      </c>
      <c r="AF23" s="6">
        <f>IF(SUM($A$1:$A$1000)=0,IF(ROW($A23)=6,"Hidden",""),IF(ISNUMBER(AD23),AD23-AE23,""))</f>
      </c>
      <c r="AG23" s="6">
        <f>IF(SUM($A$1:$A$1000)=0,IF(ROW($A23)=6,"Hidden",""),IF(ISNUMBER(AD23),IF(AD23=0,0,AE23*100/AD23),""))</f>
      </c>
      <c r="AH23" s="6">
        <f>IF(SUM($A$1:$A$1000)=0,IF(ROW($A23)=6,"Hidden",""),IF(ISNUMBER(C23),IF(R23="cocurrent",IF((D23=E23),0,(D23-C23)*100/(D23-E23)),IF((C23=E23),0,(C23-D23)*100/(C23-E23))),""))</f>
      </c>
      <c r="AI23" s="6">
        <f>IF(SUM($A$1:$A$1000)=0,IF(ROW($A23)=6,"Hidden",""),IF(ISNUMBER(C23),IF(R23="cocurrent",IF(C23=E23,0,(F23-E23)*100/(D23-E23)),IF(C23=E23,0,(F23-E23)*100/(C23-E23))),""))</f>
      </c>
      <c r="AJ23" s="6">
        <f>IF(SUM($A$1:$A$1000)=0,IF(ROW($A23)=6,"Hidden",""),IF(ISNUMBER(AH23),(AH23+AI23)/2,""))</f>
      </c>
      <c r="AK23" s="8">
        <f>IF(C23=F23,0,(D23-E23)/(C23-F23))</f>
      </c>
      <c r="AL23" s="8">
        <f>IF(ISNUMBER(F23),IF(OR(AK23&lt;=0,AK23=1),0,((D23-E23)-(C23-F23))/LN(AK23)),"")</f>
      </c>
      <c r="AM23" s="8">
        <f>IF(ISNUMBER(AL23),IF(AL23=0,0,(AB23*T23*Z23*1000)/(PI()*0.006*1.008*AL23)),"")</f>
      </c>
      <c r="AN23" s="12">
        <f>IF(ISNUMBER(A23),IF(ROW(A23)=2,1-(A23/13),""),"")</f>
      </c>
    </row>
    <row x14ac:dyDescent="0.25" r="24" customHeight="1" ht="12.75">
      <c r="A24" s="11">
        <v>1</v>
      </c>
      <c r="B24" s="5">
        <v>23</v>
      </c>
      <c r="C24" s="6">
        <v>59.16162109375</v>
      </c>
      <c r="D24" s="6">
        <v>65.103759765625</v>
      </c>
      <c r="E24" s="6">
        <v>21.333251953125</v>
      </c>
      <c r="F24" s="6">
        <v>29.93798828125</v>
      </c>
      <c r="G24" s="6">
        <v>132.967529296875</v>
      </c>
      <c r="H24" s="6">
        <v>132.967529296875</v>
      </c>
      <c r="I24" s="6">
        <v>132.967529296875</v>
      </c>
      <c r="J24" s="6">
        <v>132.967529296875</v>
      </c>
      <c r="K24" s="6">
        <v>132.967529296875</v>
      </c>
      <c r="L24" s="6">
        <v>132.967529296875</v>
      </c>
      <c r="M24" s="7">
        <v>30</v>
      </c>
      <c r="N24" s="6">
        <v>1.94091796875</v>
      </c>
      <c r="O24" s="5">
        <v>20</v>
      </c>
      <c r="P24" s="8">
        <v>1.45263671875</v>
      </c>
      <c r="Q24" s="6">
        <v>0</v>
      </c>
      <c r="R24" s="10">
        <f>IF(ISNUMBER(Q24),IF(Q24=1,"Countercurrent","Cocurrent"),"")</f>
      </c>
      <c r="S24" s="21"/>
      <c r="T24" s="7">
        <f>IF(ISNUMBER(C24),1.15290498E-12*(V24^6)-3.5879038802E-10*(V24^5)+4.710833256816E-08*(V24^4)-3.38194190874219E-06*(V24^3)+0.000148978977392744*(V24^2)-0.00373903643230733*(V24)+4.21734712411944,"")</f>
      </c>
      <c r="U24" s="7">
        <f>IF(ISNUMBER(D24),1.15290498E-12*(X24^6)-3.5879038802E-10*(X24^5)+4.710833256816E-08*(X24^4)-3.38194190874219E-06*(X24^3)+0.000148978977392744*(X24^2)-0.00373903643230733*(X24)+4.21734712411944,"")</f>
      </c>
      <c r="V24" s="8">
        <f>IF(ISNUMBER(C24),AVERAGE(C24,D24),"")</f>
      </c>
      <c r="W24" s="6">
        <f>IF(ISNUMBER(F24),-0.0000002301*(V24^4)+0.0000569866*(V24^3)-0.0082923226*(V24^2)+0.0654036947*V24+999.8017570756,"")</f>
      </c>
      <c r="X24" s="8">
        <f>IF(ISNUMBER(E24),AVERAGE(E24,F24),"")</f>
      </c>
      <c r="Y24" s="6">
        <f>IF(ISNUMBER(F24),-0.0000002301*(X24^4)+0.0000569866*(X24^3)-0.0082923226*(X24^2)+0.0654036947*X24+999.8017570756,"")</f>
      </c>
      <c r="Z24" s="6">
        <f>IF(ISNUMBER(C24),IF(R24="Countercurrent",C24-D24,D24-C24),"")</f>
      </c>
      <c r="AA24" s="6">
        <f>IF(ISNUMBER(E24),F24-E24,"")</f>
      </c>
      <c r="AB24" s="7">
        <f>IF(ISNUMBER(N24),N24*W24/(1000*60),"")</f>
      </c>
      <c r="AC24" s="7">
        <f>IF(ISNUMBER(P24),P24*Y24/(1000*60),"")</f>
      </c>
      <c r="AD24" s="6">
        <f>IF(SUM($A$1:$A$1000)=0,IF(ROW($A24)=6,"Hidden",""),IF(ISNUMBER(AB24),AB24*T24*ABS(Z24)*1000,""))</f>
      </c>
      <c r="AE24" s="6">
        <f>IF(SUM($A$1:$A$1000)=0,IF(ROW($A24)=6,"Hidden",""),IF(ISNUMBER(AC24),AC24*U24*AA24*1000,""))</f>
      </c>
      <c r="AF24" s="6">
        <f>IF(SUM($A$1:$A$1000)=0,IF(ROW($A24)=6,"Hidden",""),IF(ISNUMBER(AD24),AD24-AE24,""))</f>
      </c>
      <c r="AG24" s="6">
        <f>IF(SUM($A$1:$A$1000)=0,IF(ROW($A24)=6,"Hidden",""),IF(ISNUMBER(AD24),IF(AD24=0,0,AE24*100/AD24),""))</f>
      </c>
      <c r="AH24" s="6">
        <f>IF(SUM($A$1:$A$1000)=0,IF(ROW($A24)=6,"Hidden",""),IF(ISNUMBER(C24),IF(R24="cocurrent",IF((D24=E24),0,(D24-C24)*100/(D24-E24)),IF((C24=E24),0,(C24-D24)*100/(C24-E24))),""))</f>
      </c>
      <c r="AI24" s="6">
        <f>IF(SUM($A$1:$A$1000)=0,IF(ROW($A24)=6,"Hidden",""),IF(ISNUMBER(C24),IF(R24="cocurrent",IF(C24=E24,0,(F24-E24)*100/(D24-E24)),IF(C24=E24,0,(F24-E24)*100/(C24-E24))),""))</f>
      </c>
      <c r="AJ24" s="6">
        <f>IF(SUM($A$1:$A$1000)=0,IF(ROW($A24)=6,"Hidden",""),IF(ISNUMBER(AH24),(AH24+AI24)/2,""))</f>
      </c>
      <c r="AK24" s="8">
        <f>IF(C24=F24,0,(D24-E24)/(C24-F24))</f>
      </c>
      <c r="AL24" s="8">
        <f>IF(ISNUMBER(F24),IF(OR(AK24&lt;=0,AK24=1),0,((D24-E24)-(C24-F24))/LN(AK24)),"")</f>
      </c>
      <c r="AM24" s="8">
        <f>IF(ISNUMBER(AL24),IF(AL24=0,0,(AB24*T24*Z24*1000)/(PI()*0.006*1.008*AL24)),"")</f>
      </c>
      <c r="AN24" s="12">
        <f>IF(ISNUMBER(A24),IF(ROW(A24)=2,1-(A24/13),""),"")</f>
      </c>
    </row>
    <row x14ac:dyDescent="0.25" r="25" customHeight="1" ht="12.75">
      <c r="A25" s="11">
        <v>1</v>
      </c>
      <c r="B25" s="5">
        <v>24</v>
      </c>
      <c r="C25" s="6">
        <v>58.999267578125</v>
      </c>
      <c r="D25" s="6">
        <v>64.843994140625</v>
      </c>
      <c r="E25" s="6">
        <v>21.30078125</v>
      </c>
      <c r="F25" s="6">
        <v>29.905517578125</v>
      </c>
      <c r="G25" s="6">
        <v>132.967529296875</v>
      </c>
      <c r="H25" s="6">
        <v>132.967529296875</v>
      </c>
      <c r="I25" s="6">
        <v>132.967529296875</v>
      </c>
      <c r="J25" s="6">
        <v>132.967529296875</v>
      </c>
      <c r="K25" s="6">
        <v>132.967529296875</v>
      </c>
      <c r="L25" s="6">
        <v>132.967529296875</v>
      </c>
      <c r="M25" s="7">
        <v>30</v>
      </c>
      <c r="N25" s="6">
        <v>2.06298828125</v>
      </c>
      <c r="O25" s="5">
        <v>20</v>
      </c>
      <c r="P25" s="8">
        <v>1.42822265625</v>
      </c>
      <c r="Q25" s="6">
        <v>0</v>
      </c>
      <c r="R25" s="10">
        <f>IF(ISNUMBER(Q25),IF(Q25=1,"Countercurrent","Cocurrent"),"")</f>
      </c>
      <c r="S25" s="21"/>
      <c r="T25" s="7">
        <f>IF(ISNUMBER(C25),1.15290498E-12*(V25^6)-3.5879038802E-10*(V25^5)+4.710833256816E-08*(V25^4)-3.38194190874219E-06*(V25^3)+0.000148978977392744*(V25^2)-0.00373903643230733*(V25)+4.21734712411944,"")</f>
      </c>
      <c r="U25" s="7">
        <f>IF(ISNUMBER(D25),1.15290498E-12*(X25^6)-3.5879038802E-10*(X25^5)+4.710833256816E-08*(X25^4)-3.38194190874219E-06*(X25^3)+0.000148978977392744*(X25^2)-0.00373903643230733*(X25)+4.21734712411944,"")</f>
      </c>
      <c r="V25" s="8">
        <f>IF(ISNUMBER(C25),AVERAGE(C25,D25),"")</f>
      </c>
      <c r="W25" s="6">
        <f>IF(ISNUMBER(F25),-0.0000002301*(V25^4)+0.0000569866*(V25^3)-0.0082923226*(V25^2)+0.0654036947*V25+999.8017570756,"")</f>
      </c>
      <c r="X25" s="8">
        <f>IF(ISNUMBER(E25),AVERAGE(E25,F25),"")</f>
      </c>
      <c r="Y25" s="6">
        <f>IF(ISNUMBER(F25),-0.0000002301*(X25^4)+0.0000569866*(X25^3)-0.0082923226*(X25^2)+0.0654036947*X25+999.8017570756,"")</f>
      </c>
      <c r="Z25" s="6">
        <f>IF(ISNUMBER(C25),IF(R25="Countercurrent",C25-D25,D25-C25),"")</f>
      </c>
      <c r="AA25" s="6">
        <f>IF(ISNUMBER(E25),F25-E25,"")</f>
      </c>
      <c r="AB25" s="7">
        <f>IF(ISNUMBER(N25),N25*W25/(1000*60),"")</f>
      </c>
      <c r="AC25" s="7">
        <f>IF(ISNUMBER(P25),P25*Y25/(1000*60),"")</f>
      </c>
      <c r="AD25" s="6">
        <f>IF(SUM($A$1:$A$1000)=0,IF(ROW($A25)=6,"Hidden",""),IF(ISNUMBER(AB25),AB25*T25*ABS(Z25)*1000,""))</f>
      </c>
      <c r="AE25" s="6">
        <f>IF(SUM($A$1:$A$1000)=0,IF(ROW($A25)=6,"Hidden",""),IF(ISNUMBER(AC25),AC25*U25*AA25*1000,""))</f>
      </c>
      <c r="AF25" s="6">
        <f>IF(SUM($A$1:$A$1000)=0,IF(ROW($A25)=6,"Hidden",""),IF(ISNUMBER(AD25),AD25-AE25,""))</f>
      </c>
      <c r="AG25" s="6">
        <f>IF(SUM($A$1:$A$1000)=0,IF(ROW($A25)=6,"Hidden",""),IF(ISNUMBER(AD25),IF(AD25=0,0,AE25*100/AD25),""))</f>
      </c>
      <c r="AH25" s="6">
        <f>IF(SUM($A$1:$A$1000)=0,IF(ROW($A25)=6,"Hidden",""),IF(ISNUMBER(C25),IF(R25="cocurrent",IF((D25=E25),0,(D25-C25)*100/(D25-E25)),IF((C25=E25),0,(C25-D25)*100/(C25-E25))),""))</f>
      </c>
      <c r="AI25" s="6">
        <f>IF(SUM($A$1:$A$1000)=0,IF(ROW($A25)=6,"Hidden",""),IF(ISNUMBER(C25),IF(R25="cocurrent",IF(C25=E25,0,(F25-E25)*100/(D25-E25)),IF(C25=E25,0,(F25-E25)*100/(C25-E25))),""))</f>
      </c>
      <c r="AJ25" s="6">
        <f>IF(SUM($A$1:$A$1000)=0,IF(ROW($A25)=6,"Hidden",""),IF(ISNUMBER(AH25),(AH25+AI25)/2,""))</f>
      </c>
      <c r="AK25" s="8">
        <f>IF(C25=F25,0,(D25-E25)/(C25-F25))</f>
      </c>
      <c r="AL25" s="8">
        <f>IF(ISNUMBER(F25),IF(OR(AK25&lt;=0,AK25=1),0,((D25-E25)-(C25-F25))/LN(AK25)),"")</f>
      </c>
      <c r="AM25" s="8">
        <f>IF(ISNUMBER(AL25),IF(AL25=0,0,(AB25*T25*Z25*1000)/(PI()*0.006*1.008*AL25)),"")</f>
      </c>
      <c r="AN25" s="12">
        <f>IF(ISNUMBER(A25),IF(ROW(A25)=2,1-(A25/13),""),"")</f>
      </c>
    </row>
    <row x14ac:dyDescent="0.25" r="26" customHeight="1" ht="12.75">
      <c r="A26" s="11">
        <v>1</v>
      </c>
      <c r="B26" s="5">
        <v>25</v>
      </c>
      <c r="C26" s="6">
        <v>59.2265625</v>
      </c>
      <c r="D26" s="6">
        <v>65.233642578125</v>
      </c>
      <c r="E26" s="6">
        <v>21.30078125</v>
      </c>
      <c r="F26" s="6">
        <v>29.873046875</v>
      </c>
      <c r="G26" s="6">
        <v>132.967529296875</v>
      </c>
      <c r="H26" s="6">
        <v>132.967529296875</v>
      </c>
      <c r="I26" s="6">
        <v>132.967529296875</v>
      </c>
      <c r="J26" s="6">
        <v>132.967529296875</v>
      </c>
      <c r="K26" s="6">
        <v>132.967529296875</v>
      </c>
      <c r="L26" s="6">
        <v>132.967529296875</v>
      </c>
      <c r="M26" s="7">
        <v>29</v>
      </c>
      <c r="N26" s="6">
        <v>2.13623046875</v>
      </c>
      <c r="O26" s="5">
        <v>20</v>
      </c>
      <c r="P26" s="8">
        <v>1.46484375</v>
      </c>
      <c r="Q26" s="6">
        <v>0</v>
      </c>
      <c r="R26" s="10">
        <f>IF(ISNUMBER(Q26),IF(Q26=1,"Countercurrent","Cocurrent"),"")</f>
      </c>
      <c r="S26" s="21"/>
      <c r="T26" s="7">
        <f>IF(ISNUMBER(C26),1.15290498E-12*(V26^6)-3.5879038802E-10*(V26^5)+4.710833256816E-08*(V26^4)-3.38194190874219E-06*(V26^3)+0.000148978977392744*(V26^2)-0.00373903643230733*(V26)+4.21734712411944,"")</f>
      </c>
      <c r="U26" s="7">
        <f>IF(ISNUMBER(D26),1.15290498E-12*(X26^6)-3.5879038802E-10*(X26^5)+4.710833256816E-08*(X26^4)-3.38194190874219E-06*(X26^3)+0.000148978977392744*(X26^2)-0.00373903643230733*(X26)+4.21734712411944,"")</f>
      </c>
      <c r="V26" s="8">
        <f>IF(ISNUMBER(C26),AVERAGE(C26,D26),"")</f>
      </c>
      <c r="W26" s="6">
        <f>IF(ISNUMBER(F26),-0.0000002301*(V26^4)+0.0000569866*(V26^3)-0.0082923226*(V26^2)+0.0654036947*V26+999.8017570756,"")</f>
      </c>
      <c r="X26" s="8">
        <f>IF(ISNUMBER(E26),AVERAGE(E26,F26),"")</f>
      </c>
      <c r="Y26" s="6">
        <f>IF(ISNUMBER(F26),-0.0000002301*(X26^4)+0.0000569866*(X26^3)-0.0082923226*(X26^2)+0.0654036947*X26+999.8017570756,"")</f>
      </c>
      <c r="Z26" s="6">
        <f>IF(ISNUMBER(C26),IF(R26="Countercurrent",C26-D26,D26-C26),"")</f>
      </c>
      <c r="AA26" s="6">
        <f>IF(ISNUMBER(E26),F26-E26,"")</f>
      </c>
      <c r="AB26" s="7">
        <f>IF(ISNUMBER(N26),N26*W26/(1000*60),"")</f>
      </c>
      <c r="AC26" s="7">
        <f>IF(ISNUMBER(P26),P26*Y26/(1000*60),"")</f>
      </c>
      <c r="AD26" s="6">
        <f>IF(SUM($A$1:$A$1000)=0,IF(ROW($A26)=6,"Hidden",""),IF(ISNUMBER(AB26),AB26*T26*ABS(Z26)*1000,""))</f>
      </c>
      <c r="AE26" s="6">
        <f>IF(SUM($A$1:$A$1000)=0,IF(ROW($A26)=6,"Hidden",""),IF(ISNUMBER(AC26),AC26*U26*AA26*1000,""))</f>
      </c>
      <c r="AF26" s="6">
        <f>IF(SUM($A$1:$A$1000)=0,IF(ROW($A26)=6,"Hidden",""),IF(ISNUMBER(AD26),AD26-AE26,""))</f>
      </c>
      <c r="AG26" s="6">
        <f>IF(SUM($A$1:$A$1000)=0,IF(ROW($A26)=6,"Hidden",""),IF(ISNUMBER(AD26),IF(AD26=0,0,AE26*100/AD26),""))</f>
      </c>
      <c r="AH26" s="6">
        <f>IF(SUM($A$1:$A$1000)=0,IF(ROW($A26)=6,"Hidden",""),IF(ISNUMBER(C26),IF(R26="cocurrent",IF((D26=E26),0,(D26-C26)*100/(D26-E26)),IF((C26=E26),0,(C26-D26)*100/(C26-E26))),""))</f>
      </c>
      <c r="AI26" s="6">
        <f>IF(SUM($A$1:$A$1000)=0,IF(ROW($A26)=6,"Hidden",""),IF(ISNUMBER(C26),IF(R26="cocurrent",IF(C26=E26,0,(F26-E26)*100/(D26-E26)),IF(C26=E26,0,(F26-E26)*100/(C26-E26))),""))</f>
      </c>
      <c r="AJ26" s="6">
        <f>IF(SUM($A$1:$A$1000)=0,IF(ROW($A26)=6,"Hidden",""),IF(ISNUMBER(AH26),(AH26+AI26)/2,""))</f>
      </c>
      <c r="AK26" s="8">
        <f>IF(C26=F26,0,(D26-E26)/(C26-F26))</f>
      </c>
      <c r="AL26" s="8">
        <f>IF(ISNUMBER(F26),IF(OR(AK26&lt;=0,AK26=1),0,((D26-E26)-(C26-F26))/LN(AK26)),"")</f>
      </c>
      <c r="AM26" s="8">
        <f>IF(ISNUMBER(AL26),IF(AL26=0,0,(AB26*T26*Z26*1000)/(PI()*0.006*1.008*AL26)),"")</f>
      </c>
      <c r="AN26" s="12">
        <f>IF(ISNUMBER(A26),IF(ROW(A26)=2,1-(A26/13),""),"")</f>
      </c>
    </row>
    <row x14ac:dyDescent="0.25" r="27" customHeight="1" ht="12.75">
      <c r="A27" s="11">
        <v>1</v>
      </c>
      <c r="B27" s="5">
        <v>26</v>
      </c>
      <c r="C27" s="6">
        <v>59.0966796875</v>
      </c>
      <c r="D27" s="6">
        <v>64.87646484375</v>
      </c>
      <c r="E27" s="6">
        <v>21.30078125</v>
      </c>
      <c r="F27" s="6">
        <v>29.93798828125</v>
      </c>
      <c r="G27" s="6">
        <v>132.967529296875</v>
      </c>
      <c r="H27" s="6">
        <v>132.967529296875</v>
      </c>
      <c r="I27" s="6">
        <v>132.967529296875</v>
      </c>
      <c r="J27" s="6">
        <v>132.967529296875</v>
      </c>
      <c r="K27" s="6">
        <v>132.967529296875</v>
      </c>
      <c r="L27" s="6">
        <v>132.967529296875</v>
      </c>
      <c r="M27" s="7">
        <v>30</v>
      </c>
      <c r="N27" s="6">
        <v>2.001953125</v>
      </c>
      <c r="O27" s="5">
        <v>20</v>
      </c>
      <c r="P27" s="8">
        <v>1.47705078125</v>
      </c>
      <c r="Q27" s="6">
        <v>0</v>
      </c>
      <c r="R27" s="10">
        <f>IF(ISNUMBER(Q27),IF(Q27=1,"Countercurrent","Cocurrent"),"")</f>
      </c>
      <c r="S27" s="21"/>
      <c r="T27" s="7">
        <f>IF(ISNUMBER(C27),1.15290498E-12*(V27^6)-3.5879038802E-10*(V27^5)+4.710833256816E-08*(V27^4)-3.38194190874219E-06*(V27^3)+0.000148978977392744*(V27^2)-0.00373903643230733*(V27)+4.21734712411944,"")</f>
      </c>
      <c r="U27" s="7">
        <f>IF(ISNUMBER(D27),1.15290498E-12*(X27^6)-3.5879038802E-10*(X27^5)+4.710833256816E-08*(X27^4)-3.38194190874219E-06*(X27^3)+0.000148978977392744*(X27^2)-0.00373903643230733*(X27)+4.21734712411944,"")</f>
      </c>
      <c r="V27" s="8">
        <f>IF(ISNUMBER(C27),AVERAGE(C27,D27),"")</f>
      </c>
      <c r="W27" s="6">
        <f>IF(ISNUMBER(F27),-0.0000002301*(V27^4)+0.0000569866*(V27^3)-0.0082923226*(V27^2)+0.0654036947*V27+999.8017570756,"")</f>
      </c>
      <c r="X27" s="8">
        <f>IF(ISNUMBER(E27),AVERAGE(E27,F27),"")</f>
      </c>
      <c r="Y27" s="6">
        <f>IF(ISNUMBER(F27),-0.0000002301*(X27^4)+0.0000569866*(X27^3)-0.0082923226*(X27^2)+0.0654036947*X27+999.8017570756,"")</f>
      </c>
      <c r="Z27" s="6">
        <f>IF(ISNUMBER(C27),IF(R27="Countercurrent",C27-D27,D27-C27),"")</f>
      </c>
      <c r="AA27" s="6">
        <f>IF(ISNUMBER(E27),F27-E27,"")</f>
      </c>
      <c r="AB27" s="7">
        <f>IF(ISNUMBER(N27),N27*W27/(1000*60),"")</f>
      </c>
      <c r="AC27" s="7">
        <f>IF(ISNUMBER(P27),P27*Y27/(1000*60),"")</f>
      </c>
      <c r="AD27" s="6">
        <f>IF(SUM($A$1:$A$1000)=0,IF(ROW($A27)=6,"Hidden",""),IF(ISNUMBER(AB27),AB27*T27*ABS(Z27)*1000,""))</f>
      </c>
      <c r="AE27" s="6">
        <f>IF(SUM($A$1:$A$1000)=0,IF(ROW($A27)=6,"Hidden",""),IF(ISNUMBER(AC27),AC27*U27*AA27*1000,""))</f>
      </c>
      <c r="AF27" s="6">
        <f>IF(SUM($A$1:$A$1000)=0,IF(ROW($A27)=6,"Hidden",""),IF(ISNUMBER(AD27),AD27-AE27,""))</f>
      </c>
      <c r="AG27" s="6">
        <f>IF(SUM($A$1:$A$1000)=0,IF(ROW($A27)=6,"Hidden",""),IF(ISNUMBER(AD27),IF(AD27=0,0,AE27*100/AD27),""))</f>
      </c>
      <c r="AH27" s="6">
        <f>IF(SUM($A$1:$A$1000)=0,IF(ROW($A27)=6,"Hidden",""),IF(ISNUMBER(C27),IF(R27="cocurrent",IF((D27=E27),0,(D27-C27)*100/(D27-E27)),IF((C27=E27),0,(C27-D27)*100/(C27-E27))),""))</f>
      </c>
      <c r="AI27" s="6">
        <f>IF(SUM($A$1:$A$1000)=0,IF(ROW($A27)=6,"Hidden",""),IF(ISNUMBER(C27),IF(R27="cocurrent",IF(C27=E27,0,(F27-E27)*100/(D27-E27)),IF(C27=E27,0,(F27-E27)*100/(C27-E27))),""))</f>
      </c>
      <c r="AJ27" s="6">
        <f>IF(SUM($A$1:$A$1000)=0,IF(ROW($A27)=6,"Hidden",""),IF(ISNUMBER(AH27),(AH27+AI27)/2,""))</f>
      </c>
      <c r="AK27" s="8">
        <f>IF(C27=F27,0,(D27-E27)/(C27-F27))</f>
      </c>
      <c r="AL27" s="8">
        <f>IF(ISNUMBER(F27),IF(OR(AK27&lt;=0,AK27=1),0,((D27-E27)-(C27-F27))/LN(AK27)),"")</f>
      </c>
      <c r="AM27" s="8">
        <f>IF(ISNUMBER(AL27),IF(AL27=0,0,(AB27*T27*Z27*1000)/(PI()*0.006*1.008*AL27)),"")</f>
      </c>
      <c r="AN27" s="12">
        <f>IF(ISNUMBER(A27),IF(ROW(A27)=2,1-(A27/13),""),"")</f>
      </c>
    </row>
    <row x14ac:dyDescent="0.25" r="28" customHeight="1" ht="12.75">
      <c r="A28" s="11">
        <v>1</v>
      </c>
      <c r="B28" s="5">
        <v>27</v>
      </c>
      <c r="C28" s="6">
        <v>59.194091796875</v>
      </c>
      <c r="D28" s="6">
        <v>65.0712890625</v>
      </c>
      <c r="E28" s="6">
        <v>21.30078125</v>
      </c>
      <c r="F28" s="6">
        <v>29.873046875</v>
      </c>
      <c r="G28" s="6">
        <v>132.967529296875</v>
      </c>
      <c r="H28" s="6">
        <v>132.967529296875</v>
      </c>
      <c r="I28" s="6">
        <v>132.967529296875</v>
      </c>
      <c r="J28" s="6">
        <v>132.967529296875</v>
      </c>
      <c r="K28" s="6">
        <v>132.967529296875</v>
      </c>
      <c r="L28" s="6">
        <v>132.967529296875</v>
      </c>
      <c r="M28" s="7">
        <v>30</v>
      </c>
      <c r="N28" s="6">
        <v>2.001953125</v>
      </c>
      <c r="O28" s="5">
        <v>20</v>
      </c>
      <c r="P28" s="8">
        <v>1.37939453125</v>
      </c>
      <c r="Q28" s="6">
        <v>0</v>
      </c>
      <c r="R28" s="10">
        <f>IF(ISNUMBER(Q28),IF(Q28=1,"Countercurrent","Cocurrent"),"")</f>
      </c>
      <c r="S28" s="21"/>
      <c r="T28" s="7">
        <f>IF(ISNUMBER(C28),1.15290498E-12*(V28^6)-3.5879038802E-10*(V28^5)+4.710833256816E-08*(V28^4)-3.38194190874219E-06*(V28^3)+0.000148978977392744*(V28^2)-0.00373903643230733*(V28)+4.21734712411944,"")</f>
      </c>
      <c r="U28" s="7">
        <f>IF(ISNUMBER(D28),1.15290498E-12*(X28^6)-3.5879038802E-10*(X28^5)+4.710833256816E-08*(X28^4)-3.38194190874219E-06*(X28^3)+0.000148978977392744*(X28^2)-0.00373903643230733*(X28)+4.21734712411944,"")</f>
      </c>
      <c r="V28" s="8">
        <f>IF(ISNUMBER(C28),AVERAGE(C28,D28),"")</f>
      </c>
      <c r="W28" s="6">
        <f>IF(ISNUMBER(F28),-0.0000002301*(V28^4)+0.0000569866*(V28^3)-0.0082923226*(V28^2)+0.0654036947*V28+999.8017570756,"")</f>
      </c>
      <c r="X28" s="8">
        <f>IF(ISNUMBER(E28),AVERAGE(E28,F28),"")</f>
      </c>
      <c r="Y28" s="6">
        <f>IF(ISNUMBER(F28),-0.0000002301*(X28^4)+0.0000569866*(X28^3)-0.0082923226*(X28^2)+0.0654036947*X28+999.8017570756,"")</f>
      </c>
      <c r="Z28" s="6">
        <f>IF(ISNUMBER(C28),IF(R28="Countercurrent",C28-D28,D28-C28),"")</f>
      </c>
      <c r="AA28" s="6">
        <f>IF(ISNUMBER(E28),F28-E28,"")</f>
      </c>
      <c r="AB28" s="7">
        <f>IF(ISNUMBER(N28),N28*W28/(1000*60),"")</f>
      </c>
      <c r="AC28" s="7">
        <f>IF(ISNUMBER(P28),P28*Y28/(1000*60),"")</f>
      </c>
      <c r="AD28" s="6">
        <f>IF(SUM($A$1:$A$1000)=0,IF(ROW($A28)=6,"Hidden",""),IF(ISNUMBER(AB28),AB28*T28*ABS(Z28)*1000,""))</f>
      </c>
      <c r="AE28" s="6">
        <f>IF(SUM($A$1:$A$1000)=0,IF(ROW($A28)=6,"Hidden",""),IF(ISNUMBER(AC28),AC28*U28*AA28*1000,""))</f>
      </c>
      <c r="AF28" s="6">
        <f>IF(SUM($A$1:$A$1000)=0,IF(ROW($A28)=6,"Hidden",""),IF(ISNUMBER(AD28),AD28-AE28,""))</f>
      </c>
      <c r="AG28" s="6">
        <f>IF(SUM($A$1:$A$1000)=0,IF(ROW($A28)=6,"Hidden",""),IF(ISNUMBER(AD28),IF(AD28=0,0,AE28*100/AD28),""))</f>
      </c>
      <c r="AH28" s="6">
        <f>IF(SUM($A$1:$A$1000)=0,IF(ROW($A28)=6,"Hidden",""),IF(ISNUMBER(C28),IF(R28="cocurrent",IF((D28=E28),0,(D28-C28)*100/(D28-E28)),IF((C28=E28),0,(C28-D28)*100/(C28-E28))),""))</f>
      </c>
      <c r="AI28" s="6">
        <f>IF(SUM($A$1:$A$1000)=0,IF(ROW($A28)=6,"Hidden",""),IF(ISNUMBER(C28),IF(R28="cocurrent",IF(C28=E28,0,(F28-E28)*100/(D28-E28)),IF(C28=E28,0,(F28-E28)*100/(C28-E28))),""))</f>
      </c>
      <c r="AJ28" s="6">
        <f>IF(SUM($A$1:$A$1000)=0,IF(ROW($A28)=6,"Hidden",""),IF(ISNUMBER(AH28),(AH28+AI28)/2,""))</f>
      </c>
      <c r="AK28" s="8">
        <f>IF(C28=F28,0,(D28-E28)/(C28-F28))</f>
      </c>
      <c r="AL28" s="8">
        <f>IF(ISNUMBER(F28),IF(OR(AK28&lt;=0,AK28=1),0,((D28-E28)-(C28-F28))/LN(AK28)),"")</f>
      </c>
      <c r="AM28" s="8">
        <f>IF(ISNUMBER(AL28),IF(AL28=0,0,(AB28*T28*Z28*1000)/(PI()*0.006*1.008*AL28)),"")</f>
      </c>
      <c r="AN28" s="12">
        <f>IF(ISNUMBER(A28),IF(ROW(A28)=2,1-(A28/13),""),"")</f>
      </c>
    </row>
    <row x14ac:dyDescent="0.25" r="29" customHeight="1" ht="12.75">
      <c r="A29" s="11">
        <v>1</v>
      </c>
      <c r="B29" s="5">
        <v>28</v>
      </c>
      <c r="C29" s="6">
        <v>59.259033203125</v>
      </c>
      <c r="D29" s="6">
        <v>65.103759765625</v>
      </c>
      <c r="E29" s="6">
        <v>21.30078125</v>
      </c>
      <c r="F29" s="6">
        <v>29.970458984375</v>
      </c>
      <c r="G29" s="6">
        <v>132.967529296875</v>
      </c>
      <c r="H29" s="6">
        <v>132.967529296875</v>
      </c>
      <c r="I29" s="6">
        <v>132.967529296875</v>
      </c>
      <c r="J29" s="6">
        <v>132.967529296875</v>
      </c>
      <c r="K29" s="6">
        <v>132.967529296875</v>
      </c>
      <c r="L29" s="6">
        <v>132.967529296875</v>
      </c>
      <c r="M29" s="7">
        <v>30</v>
      </c>
      <c r="N29" s="6">
        <v>2.001953125</v>
      </c>
      <c r="O29" s="5">
        <v>20</v>
      </c>
      <c r="P29" s="8">
        <v>1.42822265625</v>
      </c>
      <c r="Q29" s="6">
        <v>0</v>
      </c>
      <c r="R29" s="10">
        <f>IF(ISNUMBER(Q29),IF(Q29=1,"Countercurrent","Cocurrent"),"")</f>
      </c>
      <c r="S29" s="21"/>
      <c r="T29" s="7">
        <f>IF(ISNUMBER(C29),1.15290498E-12*(V29^6)-3.5879038802E-10*(V29^5)+4.710833256816E-08*(V29^4)-3.38194190874219E-06*(V29^3)+0.000148978977392744*(V29^2)-0.00373903643230733*(V29)+4.21734712411944,"")</f>
      </c>
      <c r="U29" s="7">
        <f>IF(ISNUMBER(D29),1.15290498E-12*(X29^6)-3.5879038802E-10*(X29^5)+4.710833256816E-08*(X29^4)-3.38194190874219E-06*(X29^3)+0.000148978977392744*(X29^2)-0.00373903643230733*(X29)+4.21734712411944,"")</f>
      </c>
      <c r="V29" s="8">
        <f>IF(ISNUMBER(C29),AVERAGE(C29,D29),"")</f>
      </c>
      <c r="W29" s="6">
        <f>IF(ISNUMBER(F29),-0.0000002301*(V29^4)+0.0000569866*(V29^3)-0.0082923226*(V29^2)+0.0654036947*V29+999.8017570756,"")</f>
      </c>
      <c r="X29" s="8">
        <f>IF(ISNUMBER(E29),AVERAGE(E29,F29),"")</f>
      </c>
      <c r="Y29" s="6">
        <f>IF(ISNUMBER(F29),-0.0000002301*(X29^4)+0.0000569866*(X29^3)-0.0082923226*(X29^2)+0.0654036947*X29+999.8017570756,"")</f>
      </c>
      <c r="Z29" s="6">
        <f>IF(ISNUMBER(C29),IF(R29="Countercurrent",C29-D29,D29-C29),"")</f>
      </c>
      <c r="AA29" s="6">
        <f>IF(ISNUMBER(E29),F29-E29,"")</f>
      </c>
      <c r="AB29" s="7">
        <f>IF(ISNUMBER(N29),N29*W29/(1000*60),"")</f>
      </c>
      <c r="AC29" s="7">
        <f>IF(ISNUMBER(P29),P29*Y29/(1000*60),"")</f>
      </c>
      <c r="AD29" s="6">
        <f>IF(SUM($A$1:$A$1000)=0,IF(ROW($A29)=6,"Hidden",""),IF(ISNUMBER(AB29),AB29*T29*ABS(Z29)*1000,""))</f>
      </c>
      <c r="AE29" s="6">
        <f>IF(SUM($A$1:$A$1000)=0,IF(ROW($A29)=6,"Hidden",""),IF(ISNUMBER(AC29),AC29*U29*AA29*1000,""))</f>
      </c>
      <c r="AF29" s="6">
        <f>IF(SUM($A$1:$A$1000)=0,IF(ROW($A29)=6,"Hidden",""),IF(ISNUMBER(AD29),AD29-AE29,""))</f>
      </c>
      <c r="AG29" s="6">
        <f>IF(SUM($A$1:$A$1000)=0,IF(ROW($A29)=6,"Hidden",""),IF(ISNUMBER(AD29),IF(AD29=0,0,AE29*100/AD29),""))</f>
      </c>
      <c r="AH29" s="6">
        <f>IF(SUM($A$1:$A$1000)=0,IF(ROW($A29)=6,"Hidden",""),IF(ISNUMBER(C29),IF(R29="cocurrent",IF((D29=E29),0,(D29-C29)*100/(D29-E29)),IF((C29=E29),0,(C29-D29)*100/(C29-E29))),""))</f>
      </c>
      <c r="AI29" s="6">
        <f>IF(SUM($A$1:$A$1000)=0,IF(ROW($A29)=6,"Hidden",""),IF(ISNUMBER(C29),IF(R29="cocurrent",IF(C29=E29,0,(F29-E29)*100/(D29-E29)),IF(C29=E29,0,(F29-E29)*100/(C29-E29))),""))</f>
      </c>
      <c r="AJ29" s="6">
        <f>IF(SUM($A$1:$A$1000)=0,IF(ROW($A29)=6,"Hidden",""),IF(ISNUMBER(AH29),(AH29+AI29)/2,""))</f>
      </c>
      <c r="AK29" s="8">
        <f>IF(C29=F29,0,(D29-E29)/(C29-F29))</f>
      </c>
      <c r="AL29" s="8">
        <f>IF(ISNUMBER(F29),IF(OR(AK29&lt;=0,AK29=1),0,((D29-E29)-(C29-F29))/LN(AK29)),"")</f>
      </c>
      <c r="AM29" s="8">
        <f>IF(ISNUMBER(AL29),IF(AL29=0,0,(AB29*T29*Z29*1000)/(PI()*0.006*1.008*AL29)),"")</f>
      </c>
      <c r="AN29" s="12">
        <f>IF(ISNUMBER(A29),IF(ROW(A29)=2,1-(A29/13),""),"")</f>
      </c>
    </row>
    <row x14ac:dyDescent="0.25" r="30" customHeight="1" ht="12.75">
      <c r="A30" s="11">
        <v>1</v>
      </c>
      <c r="B30" s="5">
        <v>29</v>
      </c>
      <c r="C30" s="6">
        <v>59.0966796875</v>
      </c>
      <c r="D30" s="6">
        <v>64.94140625</v>
      </c>
      <c r="E30" s="6">
        <v>21.333251953125</v>
      </c>
      <c r="F30" s="6">
        <v>29.970458984375</v>
      </c>
      <c r="G30" s="6">
        <v>132.967529296875</v>
      </c>
      <c r="H30" s="6">
        <v>132.967529296875</v>
      </c>
      <c r="I30" s="6">
        <v>132.967529296875</v>
      </c>
      <c r="J30" s="6">
        <v>132.967529296875</v>
      </c>
      <c r="K30" s="6">
        <v>132.967529296875</v>
      </c>
      <c r="L30" s="6">
        <v>132.967529296875</v>
      </c>
      <c r="M30" s="7">
        <v>30</v>
      </c>
      <c r="N30" s="6">
        <v>1.8798828125</v>
      </c>
      <c r="O30" s="5">
        <v>20</v>
      </c>
      <c r="P30" s="8">
        <v>1.47705078125</v>
      </c>
      <c r="Q30" s="6">
        <v>0</v>
      </c>
      <c r="R30" s="10">
        <f>IF(ISNUMBER(Q30),IF(Q30=1,"Countercurrent","Cocurrent"),"")</f>
      </c>
      <c r="S30" s="21"/>
      <c r="T30" s="7">
        <f>IF(ISNUMBER(C30),1.15290498E-12*(V30^6)-3.5879038802E-10*(V30^5)+4.710833256816E-08*(V30^4)-3.38194190874219E-06*(V30^3)+0.000148978977392744*(V30^2)-0.00373903643230733*(V30)+4.21734712411944,"")</f>
      </c>
      <c r="U30" s="7">
        <f>IF(ISNUMBER(D30),1.15290498E-12*(X30^6)-3.5879038802E-10*(X30^5)+4.710833256816E-08*(X30^4)-3.38194190874219E-06*(X30^3)+0.000148978977392744*(X30^2)-0.00373903643230733*(X30)+4.21734712411944,"")</f>
      </c>
      <c r="V30" s="8">
        <f>IF(ISNUMBER(C30),AVERAGE(C30,D30),"")</f>
      </c>
      <c r="W30" s="6">
        <f>IF(ISNUMBER(F30),-0.0000002301*(V30^4)+0.0000569866*(V30^3)-0.0082923226*(V30^2)+0.0654036947*V30+999.8017570756,"")</f>
      </c>
      <c r="X30" s="8">
        <f>IF(ISNUMBER(E30),AVERAGE(E30,F30),"")</f>
      </c>
      <c r="Y30" s="6">
        <f>IF(ISNUMBER(F30),-0.0000002301*(X30^4)+0.0000569866*(X30^3)-0.0082923226*(X30^2)+0.0654036947*X30+999.8017570756,"")</f>
      </c>
      <c r="Z30" s="6">
        <f>IF(ISNUMBER(C30),IF(R30="Countercurrent",C30-D30,D30-C30),"")</f>
      </c>
      <c r="AA30" s="6">
        <f>IF(ISNUMBER(E30),F30-E30,"")</f>
      </c>
      <c r="AB30" s="7">
        <f>IF(ISNUMBER(N30),N30*W30/(1000*60),"")</f>
      </c>
      <c r="AC30" s="7">
        <f>IF(ISNUMBER(P30),P30*Y30/(1000*60),"")</f>
      </c>
      <c r="AD30" s="6">
        <f>IF(SUM($A$1:$A$1000)=0,IF(ROW($A30)=6,"Hidden",""),IF(ISNUMBER(AB30),AB30*T30*ABS(Z30)*1000,""))</f>
      </c>
      <c r="AE30" s="6">
        <f>IF(SUM($A$1:$A$1000)=0,IF(ROW($A30)=6,"Hidden",""),IF(ISNUMBER(AC30),AC30*U30*AA30*1000,""))</f>
      </c>
      <c r="AF30" s="6">
        <f>IF(SUM($A$1:$A$1000)=0,IF(ROW($A30)=6,"Hidden",""),IF(ISNUMBER(AD30),AD30-AE30,""))</f>
      </c>
      <c r="AG30" s="6">
        <f>IF(SUM($A$1:$A$1000)=0,IF(ROW($A30)=6,"Hidden",""),IF(ISNUMBER(AD30),IF(AD30=0,0,AE30*100/AD30),""))</f>
      </c>
      <c r="AH30" s="6">
        <f>IF(SUM($A$1:$A$1000)=0,IF(ROW($A30)=6,"Hidden",""),IF(ISNUMBER(C30),IF(R30="cocurrent",IF((D30=E30),0,(D30-C30)*100/(D30-E30)),IF((C30=E30),0,(C30-D30)*100/(C30-E30))),""))</f>
      </c>
      <c r="AI30" s="6">
        <f>IF(SUM($A$1:$A$1000)=0,IF(ROW($A30)=6,"Hidden",""),IF(ISNUMBER(C30),IF(R30="cocurrent",IF(C30=E30,0,(F30-E30)*100/(D30-E30)),IF(C30=E30,0,(F30-E30)*100/(C30-E30))),""))</f>
      </c>
      <c r="AJ30" s="6">
        <f>IF(SUM($A$1:$A$1000)=0,IF(ROW($A30)=6,"Hidden",""),IF(ISNUMBER(AH30),(AH30+AI30)/2,""))</f>
      </c>
      <c r="AK30" s="8">
        <f>IF(C30=F30,0,(D30-E30)/(C30-F30))</f>
      </c>
      <c r="AL30" s="8">
        <f>IF(ISNUMBER(F30),IF(OR(AK30&lt;=0,AK30=1),0,((D30-E30)-(C30-F30))/LN(AK30)),"")</f>
      </c>
      <c r="AM30" s="8">
        <f>IF(ISNUMBER(AL30),IF(AL30=0,0,(AB30*T30*Z30*1000)/(PI()*0.006*1.008*AL30)),"")</f>
      </c>
      <c r="AN30" s="12">
        <f>IF(ISNUMBER(A30),IF(ROW(A30)=2,1-(A30/13),""),"")</f>
      </c>
    </row>
    <row x14ac:dyDescent="0.25" r="31" customHeight="1" ht="12.75">
      <c r="A31" s="11">
        <v>1</v>
      </c>
      <c r="B31" s="5">
        <v>30</v>
      </c>
      <c r="C31" s="6">
        <v>59.03173828125</v>
      </c>
      <c r="D31" s="6">
        <v>64.8115234375</v>
      </c>
      <c r="E31" s="6">
        <v>21.30078125</v>
      </c>
      <c r="F31" s="6">
        <v>29.840576171875</v>
      </c>
      <c r="G31" s="6">
        <v>132.967529296875</v>
      </c>
      <c r="H31" s="6">
        <v>132.967529296875</v>
      </c>
      <c r="I31" s="6">
        <v>132.967529296875</v>
      </c>
      <c r="J31" s="6">
        <v>132.967529296875</v>
      </c>
      <c r="K31" s="6">
        <v>132.967529296875</v>
      </c>
      <c r="L31" s="6">
        <v>132.967529296875</v>
      </c>
      <c r="M31" s="7">
        <v>30</v>
      </c>
      <c r="N31" s="6">
        <v>2.099609375</v>
      </c>
      <c r="O31" s="5">
        <v>20</v>
      </c>
      <c r="P31" s="8">
        <v>1.42822265625</v>
      </c>
      <c r="Q31" s="6">
        <v>0</v>
      </c>
      <c r="R31" s="10">
        <f>IF(ISNUMBER(Q31),IF(Q31=1,"Countercurrent","Cocurrent"),"")</f>
      </c>
      <c r="S31" s="21"/>
      <c r="T31" s="7">
        <f>IF(ISNUMBER(C31),1.15290498E-12*(V31^6)-3.5879038802E-10*(V31^5)+4.710833256816E-08*(V31^4)-3.38194190874219E-06*(V31^3)+0.000148978977392744*(V31^2)-0.00373903643230733*(V31)+4.21734712411944,"")</f>
      </c>
      <c r="U31" s="7">
        <f>IF(ISNUMBER(D31),1.15290498E-12*(X31^6)-3.5879038802E-10*(X31^5)+4.710833256816E-08*(X31^4)-3.38194190874219E-06*(X31^3)+0.000148978977392744*(X31^2)-0.00373903643230733*(X31)+4.21734712411944,"")</f>
      </c>
      <c r="V31" s="8">
        <f>IF(ISNUMBER(C31),AVERAGE(C31,D31),"")</f>
      </c>
      <c r="W31" s="6">
        <f>IF(ISNUMBER(F31),-0.0000002301*(V31^4)+0.0000569866*(V31^3)-0.0082923226*(V31^2)+0.0654036947*V31+999.8017570756,"")</f>
      </c>
      <c r="X31" s="8">
        <f>IF(ISNUMBER(E31),AVERAGE(E31,F31),"")</f>
      </c>
      <c r="Y31" s="6">
        <f>IF(ISNUMBER(F31),-0.0000002301*(X31^4)+0.0000569866*(X31^3)-0.0082923226*(X31^2)+0.0654036947*X31+999.8017570756,"")</f>
      </c>
      <c r="Z31" s="6">
        <f>IF(ISNUMBER(C31),IF(R31="Countercurrent",C31-D31,D31-C31),"")</f>
      </c>
      <c r="AA31" s="6">
        <f>IF(ISNUMBER(E31),F31-E31,"")</f>
      </c>
      <c r="AB31" s="7">
        <f>IF(ISNUMBER(N31),N31*W31/(1000*60),"")</f>
      </c>
      <c r="AC31" s="7">
        <f>IF(ISNUMBER(P31),P31*Y31/(1000*60),"")</f>
      </c>
      <c r="AD31" s="6">
        <f>IF(SUM($A$1:$A$1000)=0,IF(ROW($A31)=6,"Hidden",""),IF(ISNUMBER(AB31),AB31*T31*ABS(Z31)*1000,""))</f>
      </c>
      <c r="AE31" s="6">
        <f>IF(SUM($A$1:$A$1000)=0,IF(ROW($A31)=6,"Hidden",""),IF(ISNUMBER(AC31),AC31*U31*AA31*1000,""))</f>
      </c>
      <c r="AF31" s="6">
        <f>IF(SUM($A$1:$A$1000)=0,IF(ROW($A31)=6,"Hidden",""),IF(ISNUMBER(AD31),AD31-AE31,""))</f>
      </c>
      <c r="AG31" s="6">
        <f>IF(SUM($A$1:$A$1000)=0,IF(ROW($A31)=6,"Hidden",""),IF(ISNUMBER(AD31),IF(AD31=0,0,AE31*100/AD31),""))</f>
      </c>
      <c r="AH31" s="6">
        <f>IF(SUM($A$1:$A$1000)=0,IF(ROW($A31)=6,"Hidden",""),IF(ISNUMBER(C31),IF(R31="cocurrent",IF((D31=E31),0,(D31-C31)*100/(D31-E31)),IF((C31=E31),0,(C31-D31)*100/(C31-E31))),""))</f>
      </c>
      <c r="AI31" s="6">
        <f>IF(SUM($A$1:$A$1000)=0,IF(ROW($A31)=6,"Hidden",""),IF(ISNUMBER(C31),IF(R31="cocurrent",IF(C31=E31,0,(F31-E31)*100/(D31-E31)),IF(C31=E31,0,(F31-E31)*100/(C31-E31))),""))</f>
      </c>
      <c r="AJ31" s="6">
        <f>IF(SUM($A$1:$A$1000)=0,IF(ROW($A31)=6,"Hidden",""),IF(ISNUMBER(AH31),(AH31+AI31)/2,""))</f>
      </c>
      <c r="AK31" s="8">
        <f>IF(C31=F31,0,(D31-E31)/(C31-F31))</f>
      </c>
      <c r="AL31" s="8">
        <f>IF(ISNUMBER(F31),IF(OR(AK31&lt;=0,AK31=1),0,((D31-E31)-(C31-F31))/LN(AK31)),"")</f>
      </c>
      <c r="AM31" s="8">
        <f>IF(ISNUMBER(AL31),IF(AL31=0,0,(AB31*T31*Z31*1000)/(PI()*0.006*1.008*AL31)),"")</f>
      </c>
      <c r="AN31" s="12">
        <f>IF(ISNUMBER(A31),IF(ROW(A31)=2,1-(A31/13),""),"")</f>
      </c>
    </row>
    <row x14ac:dyDescent="0.25" r="32" customHeight="1" ht="12.75">
      <c r="A32" s="4">
        <v>1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6"/>
      <c r="O32" s="5"/>
      <c r="P32" s="8"/>
      <c r="Q32" s="6"/>
      <c r="R32" s="6">
        <f>IF(ISNUMBER(Q32),IF(Q32=1,"Countercurrent","Cocurrent"),"")</f>
      </c>
      <c r="S32" s="9"/>
      <c r="T32" s="7">
        <f>IF(ISNUMBER(C32),1.15290498E-12*(V32^6)-3.5879038802E-10*(V32^5)+4.710833256816E-08*(V32^4)-3.38194190874219E-06*(V32^3)+0.000148978977392744*(V32^2)-0.00373903643230733*(V32)+4.21734712411944,"")</f>
      </c>
      <c r="U32" s="7">
        <f>IF(ISNUMBER(D32),1.15290498E-12*(X32^6)-3.5879038802E-10*(X32^5)+4.710833256816E-08*(X32^4)-3.38194190874219E-06*(X32^3)+0.000148978977392744*(X32^2)-0.00373903643230733*(X32)+4.21734712411944,"")</f>
      </c>
      <c r="V32" s="8">
        <f>IF(ISNUMBER(C32),AVERAGE(C32,D32),"")</f>
      </c>
      <c r="W32" s="6">
        <f>IF(ISNUMBER(F32),-0.0000002301*(V32^4)+0.0000569866*(V32^3)-0.0082923226*(V32^2)+0.0654036947*V32+999.8017570756,"")</f>
      </c>
      <c r="X32" s="8">
        <f>IF(ISNUMBER(E32),AVERAGE(E32,F32),"")</f>
      </c>
      <c r="Y32" s="6">
        <f>IF(ISNUMBER(F32),-0.0000002301*(X32^4)+0.0000569866*(X32^3)-0.0082923226*(X32^2)+0.0654036947*X32+999.8017570756,"")</f>
      </c>
      <c r="Z32" s="6">
        <f>IF(ISNUMBER(C32),IF(R32="Countercurrent",C32-D32,D32-C32),"")</f>
      </c>
      <c r="AA32" s="6">
        <f>IF(ISNUMBER(E32),F32-E32,"")</f>
      </c>
      <c r="AB32" s="7">
        <f>IF(ISNUMBER(N32),N32*W32/(1000*60),"")</f>
      </c>
      <c r="AC32" s="7">
        <f>IF(ISNUMBER(P32),P32*Y32/(1000*60),"")</f>
      </c>
      <c r="AD32" s="6">
        <f>IF(SUM($A$1:$A$1000)=0,IF(ROW($A32)=6,"Hidden",""),IF(ISNUMBER(AB32),AB32*T32*ABS(Z32)*1000,""))</f>
      </c>
      <c r="AE32" s="6">
        <f>IF(SUM($A$1:$A$1000)=0,IF(ROW($A32)=6,"Hidden",""),IF(ISNUMBER(AC32),AC32*U32*AA32*1000,""))</f>
      </c>
      <c r="AF32" s="6">
        <f>IF(SUM($A$1:$A$1000)=0,IF(ROW($A32)=6,"Hidden",""),IF(ISNUMBER(AD32),AD32-AE32,""))</f>
      </c>
      <c r="AG32" s="6">
        <f>IF(SUM($A$1:$A$1000)=0,IF(ROW($A32)=6,"Hidden",""),IF(ISNUMBER(AD32),IF(AD32=0,0,AE32*100/AD32),""))</f>
      </c>
      <c r="AH32" s="6">
        <f>IF(SUM($A$1:$A$1000)=0,IF(ROW($A32)=6,"Hidden",""),IF(ISNUMBER(C32),IF(R32="cocurrent",IF((D32=E32),0,(D32-C32)*100/(D32-E32)),IF((C32=E32),0,(C32-D32)*100/(C32-E32))),""))</f>
      </c>
      <c r="AI32" s="6">
        <f>IF(SUM($A$1:$A$1000)=0,IF(ROW($A32)=6,"Hidden",""),IF(ISNUMBER(C32),IF(R32="cocurrent",IF(C32=E32,0,(F32-E32)*100/(D32-E32)),IF(C32=E32,0,(F32-E32)*100/(C32-E32))),""))</f>
      </c>
      <c r="AJ32" s="6">
        <f>IF(SUM($A$1:$A$1000)=0,IF(ROW($A32)=6,"Hidden",""),IF(ISNUMBER(AH32),(AH32+AI32)/2,""))</f>
      </c>
      <c r="AK32" s="11">
        <f>IF(C32=F32,0,(D32-E32)/(C32-F32))</f>
      </c>
      <c r="AL32" s="8">
        <f>IF(ISNUMBER(F32),IF(OR(AK32&lt;=0,AK32=1),0,((D32-E32)-(C32-F32))/LN(AK32)),"")</f>
      </c>
      <c r="AM32" s="8">
        <f>IF(ISNUMBER(AL32),IF(AL32=0,0,(AB32*T32*Z32*1000)/(PI()*0.006*1.008*AL32)),"")</f>
      </c>
      <c r="AN32" s="12">
        <f>IF(ISNUMBER(A32),IF(ROW(A32)=2,1-(A32/13),""),"")</f>
      </c>
    </row>
    <row x14ac:dyDescent="0.25" r="33" customHeight="1" ht="12.75">
      <c r="A33" s="4">
        <v>1</v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5"/>
      <c r="P33" s="8"/>
      <c r="Q33" s="6"/>
      <c r="R33" s="6">
        <f>IF(ISNUMBER(Q33),IF(Q33=1,"Countercurrent","Cocurrent"),"")</f>
      </c>
      <c r="S33" s="9"/>
      <c r="T33" s="7">
        <f>IF(ISNUMBER(C33),1.15290498E-12*(V33^6)-3.5879038802E-10*(V33^5)+4.710833256816E-08*(V33^4)-3.38194190874219E-06*(V33^3)+0.000148978977392744*(V33^2)-0.00373903643230733*(V33)+4.21734712411944,"")</f>
      </c>
      <c r="U33" s="7">
        <f>IF(ISNUMBER(D33),1.15290498E-12*(X33^6)-3.5879038802E-10*(X33^5)+4.710833256816E-08*(X33^4)-3.38194190874219E-06*(X33^3)+0.000148978977392744*(X33^2)-0.00373903643230733*(X33)+4.21734712411944,"")</f>
      </c>
      <c r="V33" s="8">
        <f>IF(ISNUMBER(C33),AVERAGE(C33,D33),"")</f>
      </c>
      <c r="W33" s="6">
        <f>IF(ISNUMBER(F33),-0.0000002301*(V33^4)+0.0000569866*(V33^3)-0.0082923226*(V33^2)+0.0654036947*V33+999.8017570756,"")</f>
      </c>
      <c r="X33" s="8">
        <f>IF(ISNUMBER(E33),AVERAGE(E33,F33),"")</f>
      </c>
      <c r="Y33" s="6">
        <f>IF(ISNUMBER(F33),-0.0000002301*(X33^4)+0.0000569866*(X33^3)-0.0082923226*(X33^2)+0.0654036947*X33+999.8017570756,"")</f>
      </c>
      <c r="Z33" s="6">
        <f>IF(ISNUMBER(C33),IF(R33="Countercurrent",C33-D33,D33-C33),"")</f>
      </c>
      <c r="AA33" s="6">
        <f>IF(ISNUMBER(E33),F33-E33,"")</f>
      </c>
      <c r="AB33" s="7">
        <f>IF(ISNUMBER(N33),N33*W33/(1000*60),"")</f>
      </c>
      <c r="AC33" s="7">
        <f>IF(ISNUMBER(P33),P33*Y33/(1000*60),"")</f>
      </c>
      <c r="AD33" s="6">
        <f>IF(SUM($A$1:$A$1000)=0,IF(ROW($A33)=6,"Hidden",""),IF(ISNUMBER(AB33),AB33*T33*ABS(Z33)*1000,""))</f>
      </c>
      <c r="AE33" s="6">
        <f>IF(SUM($A$1:$A$1000)=0,IF(ROW($A33)=6,"Hidden",""),IF(ISNUMBER(AC33),AC33*U33*AA33*1000,""))</f>
      </c>
      <c r="AF33" s="6">
        <f>IF(SUM($A$1:$A$1000)=0,IF(ROW($A33)=6,"Hidden",""),IF(ISNUMBER(AD33),AD33-AE33,""))</f>
      </c>
      <c r="AG33" s="6">
        <f>IF(SUM($A$1:$A$1000)=0,IF(ROW($A33)=6,"Hidden",""),IF(ISNUMBER(AD33),IF(AD33=0,0,AE33*100/AD33),""))</f>
      </c>
      <c r="AH33" s="6">
        <f>IF(SUM($A$1:$A$1000)=0,IF(ROW($A33)=6,"Hidden",""),IF(ISNUMBER(C33),IF(R33="cocurrent",IF((D33=E33),0,(D33-C33)*100/(D33-E33)),IF((C33=E33),0,(C33-D33)*100/(C33-E33))),""))</f>
      </c>
      <c r="AI33" s="6">
        <f>IF(SUM($A$1:$A$1000)=0,IF(ROW($A33)=6,"Hidden",""),IF(ISNUMBER(C33),IF(R33="cocurrent",IF(C33=E33,0,(F33-E33)*100/(D33-E33)),IF(C33=E33,0,(F33-E33)*100/(C33-E33))),""))</f>
      </c>
      <c r="AJ33" s="6">
        <f>IF(SUM($A$1:$A$1000)=0,IF(ROW($A33)=6,"Hidden",""),IF(ISNUMBER(AH33),(AH33+AI33)/2,""))</f>
      </c>
      <c r="AK33" s="11">
        <f>IF(C33=F33,0,(D33-E33)/(C33-F33))</f>
      </c>
      <c r="AL33" s="8">
        <f>IF(ISNUMBER(F33),IF(OR(AK33&lt;=0,AK33=1),0,((D33-E33)-(C33-F33))/LN(AK33)),"")</f>
      </c>
      <c r="AM33" s="8">
        <f>IF(ISNUMBER(AL33),IF(AL33=0,0,(AB33*T33*Z33*1000)/(PI()*0.006*1.008*AL33)),"")</f>
      </c>
      <c r="AN33" s="12">
        <f>IF(ISNUMBER(A33),IF(ROW(A33)=2,1-(A33/13),""),"")</f>
      </c>
    </row>
    <row x14ac:dyDescent="0.25" r="34" customHeight="1" ht="12.75">
      <c r="A34" s="4">
        <v>1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5"/>
      <c r="P34" s="8"/>
      <c r="Q34" s="6"/>
      <c r="R34" s="6">
        <f>IF(ISNUMBER(Q34),IF(Q34=1,"Countercurrent","Cocurrent"),"")</f>
      </c>
      <c r="S34" s="9"/>
      <c r="T34" s="7">
        <f>IF(ISNUMBER(C34),1.15290498E-12*(V34^6)-3.5879038802E-10*(V34^5)+4.710833256816E-08*(V34^4)-3.38194190874219E-06*(V34^3)+0.000148978977392744*(V34^2)-0.00373903643230733*(V34)+4.21734712411944,"")</f>
      </c>
      <c r="U34" s="7">
        <f>IF(ISNUMBER(D34),1.15290498E-12*(X34^6)-3.5879038802E-10*(X34^5)+4.710833256816E-08*(X34^4)-3.38194190874219E-06*(X34^3)+0.000148978977392744*(X34^2)-0.00373903643230733*(X34)+4.21734712411944,"")</f>
      </c>
      <c r="V34" s="8">
        <f>IF(ISNUMBER(C34),AVERAGE(C34,D34),"")</f>
      </c>
      <c r="W34" s="6">
        <f>IF(ISNUMBER(F34),-0.0000002301*(V34^4)+0.0000569866*(V34^3)-0.0082923226*(V34^2)+0.0654036947*V34+999.8017570756,"")</f>
      </c>
      <c r="X34" s="8">
        <f>IF(ISNUMBER(E34),AVERAGE(E34,F34),"")</f>
      </c>
      <c r="Y34" s="6">
        <f>IF(ISNUMBER(F34),-0.0000002301*(X34^4)+0.0000569866*(X34^3)-0.0082923226*(X34^2)+0.0654036947*X34+999.8017570756,"")</f>
      </c>
      <c r="Z34" s="6">
        <f>IF(ISNUMBER(C34),IF(R34="Countercurrent",C34-D34,D34-C34),"")</f>
      </c>
      <c r="AA34" s="6">
        <f>IF(ISNUMBER(E34),F34-E34,"")</f>
      </c>
      <c r="AB34" s="7">
        <f>IF(ISNUMBER(N34),N34*W34/(1000*60),"")</f>
      </c>
      <c r="AC34" s="7">
        <f>IF(ISNUMBER(P34),P34*Y34/(1000*60),"")</f>
      </c>
      <c r="AD34" s="6">
        <f>IF(SUM($A$1:$A$1000)=0,IF(ROW($A34)=6,"Hidden",""),IF(ISNUMBER(AB34),AB34*T34*ABS(Z34)*1000,""))</f>
      </c>
      <c r="AE34" s="6">
        <f>IF(SUM($A$1:$A$1000)=0,IF(ROW($A34)=6,"Hidden",""),IF(ISNUMBER(AC34),AC34*U34*AA34*1000,""))</f>
      </c>
      <c r="AF34" s="6">
        <f>IF(SUM($A$1:$A$1000)=0,IF(ROW($A34)=6,"Hidden",""),IF(ISNUMBER(AD34),AD34-AE34,""))</f>
      </c>
      <c r="AG34" s="6">
        <f>IF(SUM($A$1:$A$1000)=0,IF(ROW($A34)=6,"Hidden",""),IF(ISNUMBER(AD34),IF(AD34=0,0,AE34*100/AD34),""))</f>
      </c>
      <c r="AH34" s="6">
        <f>IF(SUM($A$1:$A$1000)=0,IF(ROW($A34)=6,"Hidden",""),IF(ISNUMBER(C34),IF(R34="cocurrent",IF((D34=E34),0,(D34-C34)*100/(D34-E34)),IF((C34=E34),0,(C34-D34)*100/(C34-E34))),""))</f>
      </c>
      <c r="AI34" s="6">
        <f>IF(SUM($A$1:$A$1000)=0,IF(ROW($A34)=6,"Hidden",""),IF(ISNUMBER(C34),IF(R34="cocurrent",IF(C34=E34,0,(F34-E34)*100/(D34-E34)),IF(C34=E34,0,(F34-E34)*100/(C34-E34))),""))</f>
      </c>
      <c r="AJ34" s="6">
        <f>IF(SUM($A$1:$A$1000)=0,IF(ROW($A34)=6,"Hidden",""),IF(ISNUMBER(AH34),(AH34+AI34)/2,""))</f>
      </c>
      <c r="AK34" s="11">
        <f>IF(C34=F34,0,(D34-E34)/(C34-F34))</f>
      </c>
      <c r="AL34" s="8">
        <f>IF(ISNUMBER(F34),IF(OR(AK34&lt;=0,AK34=1),0,((D34-E34)-(C34-F34))/LN(AK34)),"")</f>
      </c>
      <c r="AM34" s="8">
        <f>IF(ISNUMBER(AL34),IF(AL34=0,0,(AB34*T34*Z34*1000)/(PI()*0.006*1.008*AL34)),"")</f>
      </c>
      <c r="AN34" s="12">
        <f>IF(ISNUMBER(A34),IF(ROW(A34)=2,1-(A34/13),""),"")</f>
      </c>
    </row>
    <row x14ac:dyDescent="0.25" r="35" customHeight="1" ht="12.75">
      <c r="A35" s="4">
        <v>1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5"/>
      <c r="P35" s="8"/>
      <c r="Q35" s="6"/>
      <c r="R35" s="6">
        <f>IF(ISNUMBER(Q35),IF(Q35=1,"Countercurrent","Cocurrent"),"")</f>
      </c>
      <c r="S35" s="9"/>
      <c r="T35" s="7">
        <f>IF(ISNUMBER(C35),1.15290498E-12*(V35^6)-3.5879038802E-10*(V35^5)+4.710833256816E-08*(V35^4)-3.38194190874219E-06*(V35^3)+0.000148978977392744*(V35^2)-0.00373903643230733*(V35)+4.21734712411944,"")</f>
      </c>
      <c r="U35" s="7">
        <f>IF(ISNUMBER(D35),1.15290498E-12*(X35^6)-3.5879038802E-10*(X35^5)+4.710833256816E-08*(X35^4)-3.38194190874219E-06*(X35^3)+0.000148978977392744*(X35^2)-0.00373903643230733*(X35)+4.21734712411944,"")</f>
      </c>
      <c r="V35" s="8">
        <f>IF(ISNUMBER(C35),AVERAGE(C35,D35),"")</f>
      </c>
      <c r="W35" s="6">
        <f>IF(ISNUMBER(F35),-0.0000002301*(V35^4)+0.0000569866*(V35^3)-0.0082923226*(V35^2)+0.0654036947*V35+999.8017570756,"")</f>
      </c>
      <c r="X35" s="8">
        <f>IF(ISNUMBER(E35),AVERAGE(E35,F35),"")</f>
      </c>
      <c r="Y35" s="6">
        <f>IF(ISNUMBER(F35),-0.0000002301*(X35^4)+0.0000569866*(X35^3)-0.0082923226*(X35^2)+0.0654036947*X35+999.8017570756,"")</f>
      </c>
      <c r="Z35" s="6">
        <f>IF(ISNUMBER(C35),IF(R35="Countercurrent",C35-D35,D35-C35),"")</f>
      </c>
      <c r="AA35" s="6">
        <f>IF(ISNUMBER(E35),F35-E35,"")</f>
      </c>
      <c r="AB35" s="7">
        <f>IF(ISNUMBER(N35),N35*W35/(1000*60),"")</f>
      </c>
      <c r="AC35" s="7">
        <f>IF(ISNUMBER(P35),P35*Y35/(1000*60),"")</f>
      </c>
      <c r="AD35" s="6">
        <f>IF(SUM($A$1:$A$1000)=0,IF(ROW($A35)=6,"Hidden",""),IF(ISNUMBER(AB35),AB35*T35*ABS(Z35)*1000,""))</f>
      </c>
      <c r="AE35" s="6">
        <f>IF(SUM($A$1:$A$1000)=0,IF(ROW($A35)=6,"Hidden",""),IF(ISNUMBER(AC35),AC35*U35*AA35*1000,""))</f>
      </c>
      <c r="AF35" s="6">
        <f>IF(SUM($A$1:$A$1000)=0,IF(ROW($A35)=6,"Hidden",""),IF(ISNUMBER(AD35),AD35-AE35,""))</f>
      </c>
      <c r="AG35" s="6">
        <f>IF(SUM($A$1:$A$1000)=0,IF(ROW($A35)=6,"Hidden",""),IF(ISNUMBER(AD35),IF(AD35=0,0,AE35*100/AD35),""))</f>
      </c>
      <c r="AH35" s="6">
        <f>IF(SUM($A$1:$A$1000)=0,IF(ROW($A35)=6,"Hidden",""),IF(ISNUMBER(C35),IF(R35="cocurrent",IF((D35=E35),0,(D35-C35)*100/(D35-E35)),IF((C35=E35),0,(C35-D35)*100/(C35-E35))),""))</f>
      </c>
      <c r="AI35" s="6">
        <f>IF(SUM($A$1:$A$1000)=0,IF(ROW($A35)=6,"Hidden",""),IF(ISNUMBER(C35),IF(R35="cocurrent",IF(C35=E35,0,(F35-E35)*100/(D35-E35)),IF(C35=E35,0,(F35-E35)*100/(C35-E35))),""))</f>
      </c>
      <c r="AJ35" s="6">
        <f>IF(SUM($A$1:$A$1000)=0,IF(ROW($A35)=6,"Hidden",""),IF(ISNUMBER(AH35),(AH35+AI35)/2,""))</f>
      </c>
      <c r="AK35" s="11">
        <f>IF(C35=F35,0,(D35-E35)/(C35-F35))</f>
      </c>
      <c r="AL35" s="8">
        <f>IF(ISNUMBER(F35),IF(OR(AK35&lt;=0,AK35=1),0,((D35-E35)-(C35-F35))/LN(AK35)),"")</f>
      </c>
      <c r="AM35" s="8">
        <f>IF(ISNUMBER(AL35),IF(AL35=0,0,(AB35*T35*Z35*1000)/(PI()*0.006*1.008*AL35)),"")</f>
      </c>
      <c r="AN35" s="12">
        <f>IF(ISNUMBER(A35),IF(ROW(A35)=2,1-(A35/13),""),"")</f>
      </c>
    </row>
    <row x14ac:dyDescent="0.25" r="36" customHeight="1" ht="12.75">
      <c r="A36" s="4">
        <v>1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5"/>
      <c r="P36" s="8"/>
      <c r="Q36" s="6"/>
      <c r="R36" s="6">
        <f>IF(ISNUMBER(Q36),IF(Q36=1,"Countercurrent","Cocurrent"),"")</f>
      </c>
      <c r="S36" s="9"/>
      <c r="T36" s="7">
        <f>IF(ISNUMBER(C36),1.15290498E-12*(V36^6)-3.5879038802E-10*(V36^5)+4.710833256816E-08*(V36^4)-3.38194190874219E-06*(V36^3)+0.000148978977392744*(V36^2)-0.00373903643230733*(V36)+4.21734712411944,"")</f>
      </c>
      <c r="U36" s="7">
        <f>IF(ISNUMBER(D36),1.15290498E-12*(X36^6)-3.5879038802E-10*(X36^5)+4.710833256816E-08*(X36^4)-3.38194190874219E-06*(X36^3)+0.000148978977392744*(X36^2)-0.00373903643230733*(X36)+4.21734712411944,"")</f>
      </c>
      <c r="V36" s="8">
        <f>IF(ISNUMBER(C36),AVERAGE(C36,D36),"")</f>
      </c>
      <c r="W36" s="6">
        <f>IF(ISNUMBER(F36),-0.0000002301*(V36^4)+0.0000569866*(V36^3)-0.0082923226*(V36^2)+0.0654036947*V36+999.8017570756,"")</f>
      </c>
      <c r="X36" s="8">
        <f>IF(ISNUMBER(E36),AVERAGE(E36,F36),"")</f>
      </c>
      <c r="Y36" s="6">
        <f>IF(ISNUMBER(F36),-0.0000002301*(X36^4)+0.0000569866*(X36^3)-0.0082923226*(X36^2)+0.0654036947*X36+999.8017570756,"")</f>
      </c>
      <c r="Z36" s="6">
        <f>IF(ISNUMBER(C36),IF(R36="Countercurrent",C36-D36,D36-C36),"")</f>
      </c>
      <c r="AA36" s="6">
        <f>IF(ISNUMBER(E36),F36-E36,"")</f>
      </c>
      <c r="AB36" s="7">
        <f>IF(ISNUMBER(N36),N36*W36/(1000*60),"")</f>
      </c>
      <c r="AC36" s="7">
        <f>IF(ISNUMBER(P36),P36*Y36/(1000*60),"")</f>
      </c>
      <c r="AD36" s="6">
        <f>IF(SUM($A$1:$A$1000)=0,IF(ROW($A36)=6,"Hidden",""),IF(ISNUMBER(AB36),AB36*T36*ABS(Z36)*1000,""))</f>
      </c>
      <c r="AE36" s="6">
        <f>IF(SUM($A$1:$A$1000)=0,IF(ROW($A36)=6,"Hidden",""),IF(ISNUMBER(AC36),AC36*U36*AA36*1000,""))</f>
      </c>
      <c r="AF36" s="6">
        <f>IF(SUM($A$1:$A$1000)=0,IF(ROW($A36)=6,"Hidden",""),IF(ISNUMBER(AD36),AD36-AE36,""))</f>
      </c>
      <c r="AG36" s="6">
        <f>IF(SUM($A$1:$A$1000)=0,IF(ROW($A36)=6,"Hidden",""),IF(ISNUMBER(AD36),IF(AD36=0,0,AE36*100/AD36),""))</f>
      </c>
      <c r="AH36" s="6">
        <f>IF(SUM($A$1:$A$1000)=0,IF(ROW($A36)=6,"Hidden",""),IF(ISNUMBER(C36),IF(R36="cocurrent",IF((D36=E36),0,(D36-C36)*100/(D36-E36)),IF((C36=E36),0,(C36-D36)*100/(C36-E36))),""))</f>
      </c>
      <c r="AI36" s="6">
        <f>IF(SUM($A$1:$A$1000)=0,IF(ROW($A36)=6,"Hidden",""),IF(ISNUMBER(C36),IF(R36="cocurrent",IF(C36=E36,0,(F36-E36)*100/(D36-E36)),IF(C36=E36,0,(F36-E36)*100/(C36-E36))),""))</f>
      </c>
      <c r="AJ36" s="6">
        <f>IF(SUM($A$1:$A$1000)=0,IF(ROW($A36)=6,"Hidden",""),IF(ISNUMBER(AH36),(AH36+AI36)/2,""))</f>
      </c>
      <c r="AK36" s="11">
        <f>IF(C36=F36,0,(D36-E36)/(C36-F36))</f>
      </c>
      <c r="AL36" s="8">
        <f>IF(ISNUMBER(F36),IF(OR(AK36&lt;=0,AK36=1),0,((D36-E36)-(C36-F36))/LN(AK36)),"")</f>
      </c>
      <c r="AM36" s="8">
        <f>IF(ISNUMBER(AL36),IF(AL36=0,0,(AB36*T36*Z36*1000)/(PI()*0.006*1.008*AL36)),"")</f>
      </c>
      <c r="AN36" s="12">
        <f>IF(ISNUMBER(A36),IF(ROW(A36)=2,1-(A36/13),""),"")</f>
      </c>
    </row>
    <row x14ac:dyDescent="0.25" r="37" customHeight="1" ht="12.75">
      <c r="A37" s="4">
        <v>1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5"/>
      <c r="P37" s="8"/>
      <c r="Q37" s="6"/>
      <c r="R37" s="6">
        <f>IF(ISNUMBER(Q37),IF(Q37=1,"Countercurrent","Cocurrent"),"")</f>
      </c>
      <c r="S37" s="9"/>
      <c r="T37" s="7">
        <f>IF(ISNUMBER(C37),1.15290498E-12*(V37^6)-3.5879038802E-10*(V37^5)+4.710833256816E-08*(V37^4)-3.38194190874219E-06*(V37^3)+0.000148978977392744*(V37^2)-0.00373903643230733*(V37)+4.21734712411944,"")</f>
      </c>
      <c r="U37" s="7">
        <f>IF(ISNUMBER(D37),1.15290498E-12*(X37^6)-3.5879038802E-10*(X37^5)+4.710833256816E-08*(X37^4)-3.38194190874219E-06*(X37^3)+0.000148978977392744*(X37^2)-0.00373903643230733*(X37)+4.21734712411944,"")</f>
      </c>
      <c r="V37" s="8">
        <f>IF(ISNUMBER(C37),AVERAGE(C37,D37),"")</f>
      </c>
      <c r="W37" s="6">
        <f>IF(ISNUMBER(F37),-0.0000002301*(V37^4)+0.0000569866*(V37^3)-0.0082923226*(V37^2)+0.0654036947*V37+999.8017570756,"")</f>
      </c>
      <c r="X37" s="8">
        <f>IF(ISNUMBER(E37),AVERAGE(E37,F37),"")</f>
      </c>
      <c r="Y37" s="6">
        <f>IF(ISNUMBER(F37),-0.0000002301*(X37^4)+0.0000569866*(X37^3)-0.0082923226*(X37^2)+0.0654036947*X37+999.8017570756,"")</f>
      </c>
      <c r="Z37" s="6">
        <f>IF(ISNUMBER(C37),IF(R37="Countercurrent",C37-D37,D37-C37),"")</f>
      </c>
      <c r="AA37" s="6">
        <f>IF(ISNUMBER(E37),F37-E37,"")</f>
      </c>
      <c r="AB37" s="7">
        <f>IF(ISNUMBER(N37),N37*W37/(1000*60),"")</f>
      </c>
      <c r="AC37" s="7">
        <f>IF(ISNUMBER(P37),P37*Y37/(1000*60),"")</f>
      </c>
      <c r="AD37" s="6">
        <f>IF(SUM($A$1:$A$1000)=0,IF(ROW($A37)=6,"Hidden",""),IF(ISNUMBER(AB37),AB37*T37*ABS(Z37)*1000,""))</f>
      </c>
      <c r="AE37" s="6">
        <f>IF(SUM($A$1:$A$1000)=0,IF(ROW($A37)=6,"Hidden",""),IF(ISNUMBER(AC37),AC37*U37*AA37*1000,""))</f>
      </c>
      <c r="AF37" s="6">
        <f>IF(SUM($A$1:$A$1000)=0,IF(ROW($A37)=6,"Hidden",""),IF(ISNUMBER(AD37),AD37-AE37,""))</f>
      </c>
      <c r="AG37" s="6">
        <f>IF(SUM($A$1:$A$1000)=0,IF(ROW($A37)=6,"Hidden",""),IF(ISNUMBER(AD37),IF(AD37=0,0,AE37*100/AD37),""))</f>
      </c>
      <c r="AH37" s="6">
        <f>IF(SUM($A$1:$A$1000)=0,IF(ROW($A37)=6,"Hidden",""),IF(ISNUMBER(C37),IF(R37="cocurrent",IF((D37=E37),0,(D37-C37)*100/(D37-E37)),IF((C37=E37),0,(C37-D37)*100/(C37-E37))),""))</f>
      </c>
      <c r="AI37" s="6">
        <f>IF(SUM($A$1:$A$1000)=0,IF(ROW($A37)=6,"Hidden",""),IF(ISNUMBER(C37),IF(R37="cocurrent",IF(C37=E37,0,(F37-E37)*100/(D37-E37)),IF(C37=E37,0,(F37-E37)*100/(C37-E37))),""))</f>
      </c>
      <c r="AJ37" s="6">
        <f>IF(SUM($A$1:$A$1000)=0,IF(ROW($A37)=6,"Hidden",""),IF(ISNUMBER(AH37),(AH37+AI37)/2,""))</f>
      </c>
      <c r="AK37" s="11">
        <f>IF(C37=F37,0,(D37-E37)/(C37-F37))</f>
      </c>
      <c r="AL37" s="8">
        <f>IF(ISNUMBER(F37),IF(OR(AK37&lt;=0,AK37=1),0,((D37-E37)-(C37-F37))/LN(AK37)),"")</f>
      </c>
      <c r="AM37" s="8">
        <f>IF(ISNUMBER(AL37),IF(AL37=0,0,(AB37*T37*Z37*1000)/(PI()*0.006*1.008*AL37)),"")</f>
      </c>
      <c r="AN37" s="12">
        <f>IF(ISNUMBER(A37),IF(ROW(A37)=2,1-(A37/13),""),"")</f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47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22" width="11.719285714285713" customWidth="1" bestFit="1"/>
    <col min="3" max="3" style="23" width="8.719285714285713" customWidth="1" bestFit="1"/>
    <col min="4" max="4" style="23" width="8.719285714285713" customWidth="1" bestFit="1"/>
    <col min="5" max="5" style="23" width="8.719285714285713" customWidth="1" bestFit="1"/>
    <col min="6" max="6" style="23" width="8.719285714285713" customWidth="1" bestFit="1"/>
    <col min="7" max="7" style="23" width="13.576428571428572" customWidth="1" bestFit="1" hidden="1"/>
    <col min="8" max="8" style="23" width="13.576428571428572" customWidth="1" bestFit="1" hidden="1"/>
    <col min="9" max="9" style="23" width="13.576428571428572" customWidth="1" bestFit="1" hidden="1"/>
    <col min="10" max="10" style="23" width="13.576428571428572" customWidth="1" bestFit="1" hidden="1"/>
    <col min="11" max="11" style="23" width="13.576428571428572" customWidth="1" bestFit="1" hidden="1"/>
    <col min="12" max="12" style="23" width="13.576428571428572" customWidth="1" bestFit="1" hidden="1"/>
    <col min="13" max="13" style="24" width="11.719285714285713" customWidth="1" bestFit="1"/>
    <col min="14" max="14" style="23" width="11.719285714285713" customWidth="1" bestFit="1"/>
    <col min="15" max="15" style="22" width="11.719285714285713" customWidth="1" bestFit="1"/>
    <col min="16" max="16" style="25" width="11.719285714285713" customWidth="1" bestFit="1"/>
    <col min="17" max="17" style="23" width="13.576428571428572" customWidth="1" bestFit="1" hidden="1"/>
    <col min="18" max="18" style="14" width="11.719285714285713" customWidth="1" bestFit="1"/>
    <col min="19" max="19" style="15" width="33.005" customWidth="1" bestFit="1"/>
    <col min="20" max="20" style="14" width="13.147857142857141" customWidth="1" bestFit="1"/>
    <col min="21" max="21" style="14" width="13.147857142857141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1.719285714285713" customWidth="1" bestFit="1"/>
    <col min="27" max="27" style="14" width="11.719285714285713" customWidth="1" bestFit="1"/>
    <col min="28" max="28" style="14" width="11.719285714285713" customWidth="1" bestFit="1"/>
    <col min="29" max="29" style="14" width="11.719285714285713" customWidth="1" bestFit="1"/>
    <col min="30" max="30" style="14" width="11.719285714285713" customWidth="1" bestFit="1"/>
    <col min="31" max="31" style="14" width="11.719285714285713" customWidth="1" bestFit="1"/>
    <col min="32" max="32" style="14" width="11.719285714285713" customWidth="1" bestFit="1"/>
    <col min="33" max="33" style="14" width="11.719285714285713" customWidth="1" bestFit="1"/>
    <col min="34" max="34" style="14" width="11.719285714285713" customWidth="1" bestFit="1"/>
    <col min="35" max="35" style="14" width="11.719285714285713" customWidth="1" bestFit="1"/>
    <col min="36" max="36" style="14" width="11.719285714285713" customWidth="1" bestFit="1"/>
    <col min="37" max="37" style="16" width="13.576428571428572" customWidth="1" bestFit="1" hidden="1"/>
    <col min="38" max="38" style="14" width="13.147857142857141" customWidth="1" bestFit="1"/>
    <col min="39" max="39" style="14" width="14.147857142857141" customWidth="1" bestFit="1"/>
    <col min="40" max="40" style="14" width="11.719285714285713" customWidth="1" bestFit="1"/>
  </cols>
  <sheetData>
    <row x14ac:dyDescent="0.25" r="1" customHeight="1" ht="66.75" customFormat="1" s="1">
      <c r="A1" s="2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9" t="s">
        <v>12</v>
      </c>
      <c r="N1" s="18" t="s">
        <v>13</v>
      </c>
      <c r="O1" s="17" t="s">
        <v>14</v>
      </c>
      <c r="P1" s="20" t="s">
        <v>15</v>
      </c>
      <c r="Q1" s="18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/>
      <c r="AL1" s="3" t="s">
        <v>35</v>
      </c>
      <c r="AM1" s="3" t="s">
        <v>36</v>
      </c>
      <c r="AN1" s="3" t="s">
        <v>37</v>
      </c>
    </row>
    <row x14ac:dyDescent="0.25" r="2" customHeight="1" ht="12.75">
      <c r="A2" s="11">
        <v>1</v>
      </c>
      <c r="B2" s="5">
        <v>1</v>
      </c>
      <c r="C2" s="6">
        <v>58.70703125</v>
      </c>
      <c r="D2" s="6">
        <v>64.973876953125</v>
      </c>
      <c r="E2" s="6">
        <v>21.268310546875</v>
      </c>
      <c r="F2" s="6">
        <v>28.217041015625</v>
      </c>
      <c r="G2" s="6">
        <v>132.967529296875</v>
      </c>
      <c r="H2" s="6">
        <v>132.967529296875</v>
      </c>
      <c r="I2" s="6">
        <v>132.967529296875</v>
      </c>
      <c r="J2" s="6">
        <v>132.967529296875</v>
      </c>
      <c r="K2" s="6">
        <v>132.967529296875</v>
      </c>
      <c r="L2" s="6">
        <v>132.967529296875</v>
      </c>
      <c r="M2" s="7">
        <v>30</v>
      </c>
      <c r="N2" s="6">
        <v>1.7822265625</v>
      </c>
      <c r="O2" s="5">
        <v>30</v>
      </c>
      <c r="P2" s="8">
        <v>2.01416015625</v>
      </c>
      <c r="Q2" s="6">
        <v>0</v>
      </c>
      <c r="R2" s="10">
        <f>IF(ISNUMBER(Q2),IF(Q2=1,"Countercurrent","Cocurrent"),"")</f>
      </c>
      <c r="S2" s="21"/>
      <c r="T2" s="7">
        <f>IF(ISNUMBER(C2),1.15290498E-12*(V2^6)-3.5879038802E-10*(V2^5)+4.710833256816E-08*(V2^4)-3.38194190874219E-06*(V2^3)+0.000148978977392744*(V2^2)-0.00373903643230733*(V2)+4.21734712411944,"")</f>
      </c>
      <c r="U2" s="7">
        <f>IF(ISNUMBER(D2),1.15290498E-12*(X2^6)-3.5879038802E-10*(X2^5)+4.710833256816E-08*(X2^4)-3.38194190874219E-06*(X2^3)+0.000148978977392744*(X2^2)-0.00373903643230733*(X2)+4.21734712411944,"")</f>
      </c>
      <c r="V2" s="8">
        <f>IF(ISNUMBER(C2),AVERAGE(C2,D2),"")</f>
      </c>
      <c r="W2" s="6">
        <f>IF(ISNUMBER(F2),-0.0000002301*(V2^4)+0.0000569866*(V2^3)-0.0082923226*(V2^2)+0.0654036947*V2+999.8017570756,"")</f>
      </c>
      <c r="X2" s="8">
        <f>IF(ISNUMBER(E2),AVERAGE(E2,F2),"")</f>
      </c>
      <c r="Y2" s="6">
        <f>IF(ISNUMBER(F2),-0.0000002301*(X2^4)+0.0000569866*(X2^3)-0.0082923226*(X2^2)+0.0654036947*X2+999.8017570756,"")</f>
      </c>
      <c r="Z2" s="6">
        <f>IF(ISNUMBER(C2),IF(R2="Countercurrent",C2-D2,D2-C2),"")</f>
      </c>
      <c r="AA2" s="6">
        <f>IF(ISNUMBER(E2),F2-E2,"")</f>
      </c>
      <c r="AB2" s="7">
        <f>IF(ISNUMBER(N2),N2*W2/(1000*60),"")</f>
      </c>
      <c r="AC2" s="7">
        <f>IF(ISNUMBER(P2),P2*Y2/(1000*60),"")</f>
      </c>
      <c r="AD2" s="6">
        <f>IF(SUM($A$1:$A$1000)=0,IF(ROW($A2)=6,"Hidden",""),IF(ISNUMBER(AB2),AB2*T2*ABS(Z2)*1000,""))</f>
      </c>
      <c r="AE2" s="6">
        <f>IF(SUM($A$1:$A$1000)=0,IF(ROW($A2)=6,"Hidden",""),IF(ISNUMBER(AC2),AC2*U2*AA2*1000,""))</f>
      </c>
      <c r="AF2" s="6">
        <f>IF(SUM($A$1:$A$1000)=0,IF(ROW($A2)=6,"Hidden",""),IF(ISNUMBER(AD2),AD2-AE2,""))</f>
      </c>
      <c r="AG2" s="6">
        <f>IF(SUM($A$1:$A$1000)=0,IF(ROW($A2)=6,"Hidden",""),IF(ISNUMBER(AD2),IF(AD2=0,0,AE2*100/AD2),""))</f>
      </c>
      <c r="AH2" s="6">
        <f>IF(SUM($A$1:$A$1000)=0,IF(ROW($A2)=6,"Hidden",""),IF(ISNUMBER(C2),IF(R2="cocurrent",IF((D2=E2),0,(D2-C2)*100/(D2-E2)),IF((C2=E2),0,(C2-D2)*100/(C2-E2))),""))</f>
      </c>
      <c r="AI2" s="6">
        <f>IF(SUM($A$1:$A$1000)=0,IF(ROW($A2)=6,"Hidden",""),IF(ISNUMBER(C2),IF(R2="cocurrent",IF(C2=E2,0,(F2-E2)*100/(D2-E2)),IF(C2=E2,0,(F2-E2)*100/(C2-E2))),""))</f>
      </c>
      <c r="AJ2" s="6">
        <f>IF(SUM($A$1:$A$1000)=0,IF(ROW($A2)=6,"Hidden",""),IF(ISNUMBER(AH2),(AH2+AI2)/2,""))</f>
      </c>
      <c r="AK2" s="8">
        <f>IF(C2=F2,0,(D2-E2)/(C2-F2))</f>
      </c>
      <c r="AL2" s="8">
        <f>IF(ISNUMBER(F2),IF(OR(AK2&lt;=0,AK2=1),0,((D2-E2)-(C2-F2))/LN(AK2)),"")</f>
      </c>
      <c r="AM2" s="8">
        <f>IF(ISNUMBER(AL2),IF(AL2=0,0,(AB2*T2*Z2*1000)/(PI()*0.006*1.008*AL2)),"")</f>
      </c>
      <c r="AN2" s="12">
        <f>IF(ISNUMBER(A2),IF(ROW(A2)=2,1-(A2/13),""),"")</f>
      </c>
    </row>
    <row x14ac:dyDescent="0.25" r="3" customHeight="1" ht="12.75">
      <c r="A3" s="11">
        <v>1</v>
      </c>
      <c r="B3" s="5">
        <v>2</v>
      </c>
      <c r="C3" s="6">
        <v>58.155029296875</v>
      </c>
      <c r="D3" s="6">
        <v>64.681640625</v>
      </c>
      <c r="E3" s="6">
        <v>21.268310546875</v>
      </c>
      <c r="F3" s="6">
        <v>28.281982421875</v>
      </c>
      <c r="G3" s="6">
        <v>132.967529296875</v>
      </c>
      <c r="H3" s="6">
        <v>132.967529296875</v>
      </c>
      <c r="I3" s="6">
        <v>132.967529296875</v>
      </c>
      <c r="J3" s="6">
        <v>132.967529296875</v>
      </c>
      <c r="K3" s="6">
        <v>132.967529296875</v>
      </c>
      <c r="L3" s="6">
        <v>132.967529296875</v>
      </c>
      <c r="M3" s="7">
        <v>29</v>
      </c>
      <c r="N3" s="6">
        <v>2.03857421875</v>
      </c>
      <c r="O3" s="5">
        <v>30</v>
      </c>
      <c r="P3" s="8">
        <v>2.05078125</v>
      </c>
      <c r="Q3" s="6">
        <v>0</v>
      </c>
      <c r="R3" s="10">
        <f>IF(ISNUMBER(Q3),IF(Q3=1,"Countercurrent","Cocurrent"),"")</f>
      </c>
      <c r="S3" s="21"/>
      <c r="T3" s="7">
        <f>IF(ISNUMBER(C3),1.15290498E-12*(V3^6)-3.5879038802E-10*(V3^5)+4.710833256816E-08*(V3^4)-3.38194190874219E-06*(V3^3)+0.000148978977392744*(V3^2)-0.00373903643230733*(V3)+4.21734712411944,"")</f>
      </c>
      <c r="U3" s="7">
        <f>IF(ISNUMBER(D3),1.15290498E-12*(X3^6)-3.5879038802E-10*(X3^5)+4.710833256816E-08*(X3^4)-3.38194190874219E-06*(X3^3)+0.000148978977392744*(X3^2)-0.00373903643230733*(X3)+4.21734712411944,"")</f>
      </c>
      <c r="V3" s="8">
        <f>IF(ISNUMBER(C3),AVERAGE(C3,D3),"")</f>
      </c>
      <c r="W3" s="6">
        <f>IF(ISNUMBER(F3),-0.0000002301*(V3^4)+0.0000569866*(V3^3)-0.0082923226*(V3^2)+0.0654036947*V3+999.8017570756,"")</f>
      </c>
      <c r="X3" s="8">
        <f>IF(ISNUMBER(E3),AVERAGE(E3,F3),"")</f>
      </c>
      <c r="Y3" s="6">
        <f>IF(ISNUMBER(F3),-0.0000002301*(X3^4)+0.0000569866*(X3^3)-0.0082923226*(X3^2)+0.0654036947*X3+999.8017570756,"")</f>
      </c>
      <c r="Z3" s="6">
        <f>IF(ISNUMBER(C3),IF(R3="Countercurrent",C3-D3,D3-C3),"")</f>
      </c>
      <c r="AA3" s="6">
        <f>IF(ISNUMBER(E3),F3-E3,"")</f>
      </c>
      <c r="AB3" s="7">
        <f>IF(ISNUMBER(N3),N3*W3/(1000*60),"")</f>
      </c>
      <c r="AC3" s="7">
        <f>IF(ISNUMBER(P3),P3*Y3/(1000*60),"")</f>
      </c>
      <c r="AD3" s="6">
        <f>IF(SUM($A$1:$A$1000)=0,IF(ROW($A3)=6,"Hidden",""),IF(ISNUMBER(AB3),AB3*T3*ABS(Z3)*1000,""))</f>
      </c>
      <c r="AE3" s="6">
        <f>IF(SUM($A$1:$A$1000)=0,IF(ROW($A3)=6,"Hidden",""),IF(ISNUMBER(AC3),AC3*U3*AA3*1000,""))</f>
      </c>
      <c r="AF3" s="6">
        <f>IF(SUM($A$1:$A$1000)=0,IF(ROW($A3)=6,"Hidden",""),IF(ISNUMBER(AD3),AD3-AE3,""))</f>
      </c>
      <c r="AG3" s="6">
        <f>IF(SUM($A$1:$A$1000)=0,IF(ROW($A3)=6,"Hidden",""),IF(ISNUMBER(AD3),IF(AD3=0,0,AE3*100/AD3),""))</f>
      </c>
      <c r="AH3" s="6">
        <f>IF(SUM($A$1:$A$1000)=0,IF(ROW($A3)=6,"Hidden",""),IF(ISNUMBER(C3),IF(R3="cocurrent",IF((D3=E3),0,(D3-C3)*100/(D3-E3)),IF((C3=E3),0,(C3-D3)*100/(C3-E3))),""))</f>
      </c>
      <c r="AI3" s="6">
        <f>IF(SUM($A$1:$A$1000)=0,IF(ROW($A3)=6,"Hidden",""),IF(ISNUMBER(C3),IF(R3="cocurrent",IF(C3=E3,0,(F3-E3)*100/(D3-E3)),IF(C3=E3,0,(F3-E3)*100/(C3-E3))),""))</f>
      </c>
      <c r="AJ3" s="6">
        <f>IF(SUM($A$1:$A$1000)=0,IF(ROW($A3)=6,"Hidden",""),IF(ISNUMBER(AH3),(AH3+AI3)/2,""))</f>
      </c>
      <c r="AK3" s="8">
        <f>IF(C3=F3,0,(D3-E3)/(C3-F3))</f>
      </c>
      <c r="AL3" s="8">
        <f>IF(ISNUMBER(F3),IF(OR(AK3&lt;=0,AK3=1),0,((D3-E3)-(C3-F3))/LN(AK3)),"")</f>
      </c>
      <c r="AM3" s="8">
        <f>IF(ISNUMBER(AL3),IF(AL3=0,0,(AB3*T3*Z3*1000)/(PI()*0.006*1.008*AL3)),"")</f>
      </c>
      <c r="AN3" s="12">
        <f>IF(ISNUMBER(A3),IF(ROW(A3)=2,1-(A3/13),""),"")</f>
      </c>
    </row>
    <row x14ac:dyDescent="0.25" r="4" customHeight="1" ht="12.75">
      <c r="A4" s="11">
        <v>1</v>
      </c>
      <c r="B4" s="5">
        <v>3</v>
      </c>
      <c r="C4" s="6">
        <v>58.77197265625</v>
      </c>
      <c r="D4" s="6">
        <v>65.201171875</v>
      </c>
      <c r="E4" s="6">
        <v>21.30078125</v>
      </c>
      <c r="F4" s="6">
        <v>28.346923828125</v>
      </c>
      <c r="G4" s="6">
        <v>132.967529296875</v>
      </c>
      <c r="H4" s="6">
        <v>132.967529296875</v>
      </c>
      <c r="I4" s="6">
        <v>132.967529296875</v>
      </c>
      <c r="J4" s="6">
        <v>132.967529296875</v>
      </c>
      <c r="K4" s="6">
        <v>132.967529296875</v>
      </c>
      <c r="L4" s="6">
        <v>132.967529296875</v>
      </c>
      <c r="M4" s="7">
        <v>30</v>
      </c>
      <c r="N4" s="6">
        <v>2.08740234375</v>
      </c>
      <c r="O4" s="5">
        <v>30</v>
      </c>
      <c r="P4" s="8">
        <v>2.03857421875</v>
      </c>
      <c r="Q4" s="6">
        <v>0</v>
      </c>
      <c r="R4" s="10">
        <f>IF(ISNUMBER(Q4),IF(Q4=1,"Countercurrent","Cocurrent"),"")</f>
      </c>
      <c r="S4" s="21"/>
      <c r="T4" s="7">
        <f>IF(ISNUMBER(C4),1.15290498E-12*(V4^6)-3.5879038802E-10*(V4^5)+4.710833256816E-08*(V4^4)-3.38194190874219E-06*(V4^3)+0.000148978977392744*(V4^2)-0.00373903643230733*(V4)+4.21734712411944,"")</f>
      </c>
      <c r="U4" s="7">
        <f>IF(ISNUMBER(D4),1.15290498E-12*(X4^6)-3.5879038802E-10*(X4^5)+4.710833256816E-08*(X4^4)-3.38194190874219E-06*(X4^3)+0.000148978977392744*(X4^2)-0.00373903643230733*(X4)+4.21734712411944,"")</f>
      </c>
      <c r="V4" s="8">
        <f>IF(ISNUMBER(C4),AVERAGE(C4,D4),"")</f>
      </c>
      <c r="W4" s="6">
        <f>IF(ISNUMBER(F4),-0.0000002301*(V4^4)+0.0000569866*(V4^3)-0.0082923226*(V4^2)+0.0654036947*V4+999.8017570756,"")</f>
      </c>
      <c r="X4" s="8">
        <f>IF(ISNUMBER(E4),AVERAGE(E4,F4),"")</f>
      </c>
      <c r="Y4" s="6">
        <f>IF(ISNUMBER(F4),-0.0000002301*(X4^4)+0.0000569866*(X4^3)-0.0082923226*(X4^2)+0.0654036947*X4+999.8017570756,"")</f>
      </c>
      <c r="Z4" s="6">
        <f>IF(ISNUMBER(C4),IF(R4="Countercurrent",C4-D4,D4-C4),"")</f>
      </c>
      <c r="AA4" s="6">
        <f>IF(ISNUMBER(E4),F4-E4,"")</f>
      </c>
      <c r="AB4" s="7">
        <f>IF(ISNUMBER(N4),N4*W4/(1000*60),"")</f>
      </c>
      <c r="AC4" s="7">
        <f>IF(ISNUMBER(P4),P4*Y4/(1000*60),"")</f>
      </c>
      <c r="AD4" s="6">
        <f>IF(SUM($A$1:$A$1000)=0,IF(ROW($A4)=6,"Hidden",""),IF(ISNUMBER(AB4),AB4*T4*ABS(Z4)*1000,""))</f>
      </c>
      <c r="AE4" s="6">
        <f>IF(SUM($A$1:$A$1000)=0,IF(ROW($A4)=6,"Hidden",""),IF(ISNUMBER(AC4),AC4*U4*AA4*1000,""))</f>
      </c>
      <c r="AF4" s="6">
        <f>IF(SUM($A$1:$A$1000)=0,IF(ROW($A4)=6,"Hidden",""),IF(ISNUMBER(AD4),AD4-AE4,""))</f>
      </c>
      <c r="AG4" s="6">
        <f>IF(SUM($A$1:$A$1000)=0,IF(ROW($A4)=6,"Hidden",""),IF(ISNUMBER(AD4),IF(AD4=0,0,AE4*100/AD4),""))</f>
      </c>
      <c r="AH4" s="6">
        <f>IF(SUM($A$1:$A$1000)=0,IF(ROW($A4)=6,"Hidden",""),IF(ISNUMBER(C4),IF(R4="cocurrent",IF((D4=E4),0,(D4-C4)*100/(D4-E4)),IF((C4=E4),0,(C4-D4)*100/(C4-E4))),""))</f>
      </c>
      <c r="AI4" s="6">
        <f>IF(SUM($A$1:$A$1000)=0,IF(ROW($A4)=6,"Hidden",""),IF(ISNUMBER(C4),IF(R4="cocurrent",IF(C4=E4,0,(F4-E4)*100/(D4-E4)),IF(C4=E4,0,(F4-E4)*100/(C4-E4))),""))</f>
      </c>
      <c r="AJ4" s="6">
        <f>IF(SUM($A$1:$A$1000)=0,IF(ROW($A4)=6,"Hidden",""),IF(ISNUMBER(AH4),(AH4+AI4)/2,""))</f>
      </c>
      <c r="AK4" s="8">
        <f>IF(C4=F4,0,(D4-E4)/(C4-F4))</f>
      </c>
      <c r="AL4" s="8">
        <f>IF(ISNUMBER(F4),IF(OR(AK4&lt;=0,AK4=1),0,((D4-E4)-(C4-F4))/LN(AK4)),"")</f>
      </c>
      <c r="AM4" s="8">
        <f>IF(ISNUMBER(AL4),IF(AL4=0,0,(AB4*T4*Z4*1000)/(PI()*0.006*1.008*AL4)),"")</f>
      </c>
      <c r="AN4" s="12">
        <f>IF(ISNUMBER(A4),IF(ROW(A4)=2,1-(A4/13),""),"")</f>
      </c>
    </row>
    <row x14ac:dyDescent="0.25" r="5" customHeight="1" ht="12.75">
      <c r="A5" s="11">
        <v>1</v>
      </c>
      <c r="B5" s="5">
        <v>4</v>
      </c>
      <c r="C5" s="6">
        <v>58.38232421875</v>
      </c>
      <c r="D5" s="6">
        <v>64.714111328125</v>
      </c>
      <c r="E5" s="6">
        <v>21.268310546875</v>
      </c>
      <c r="F5" s="6">
        <v>28.314453125</v>
      </c>
      <c r="G5" s="6">
        <v>132.967529296875</v>
      </c>
      <c r="H5" s="6">
        <v>132.967529296875</v>
      </c>
      <c r="I5" s="6">
        <v>132.967529296875</v>
      </c>
      <c r="J5" s="6">
        <v>132.967529296875</v>
      </c>
      <c r="K5" s="6">
        <v>132.967529296875</v>
      </c>
      <c r="L5" s="6">
        <v>132.967529296875</v>
      </c>
      <c r="M5" s="7">
        <v>30</v>
      </c>
      <c r="N5" s="6">
        <v>2.06298828125</v>
      </c>
      <c r="O5" s="5">
        <v>30</v>
      </c>
      <c r="P5" s="8">
        <v>2.08740234375</v>
      </c>
      <c r="Q5" s="6">
        <v>0</v>
      </c>
      <c r="R5" s="10">
        <f>IF(ISNUMBER(Q5),IF(Q5=1,"Countercurrent","Cocurrent"),"")</f>
      </c>
      <c r="S5" s="21"/>
      <c r="T5" s="7">
        <f>IF(ISNUMBER(C5),1.15290498E-12*(V5^6)-3.5879038802E-10*(V5^5)+4.710833256816E-08*(V5^4)-3.38194190874219E-06*(V5^3)+0.000148978977392744*(V5^2)-0.00373903643230733*(V5)+4.21734712411944,"")</f>
      </c>
      <c r="U5" s="7">
        <f>IF(ISNUMBER(D5),1.15290498E-12*(X5^6)-3.5879038802E-10*(X5^5)+4.710833256816E-08*(X5^4)-3.38194190874219E-06*(X5^3)+0.000148978977392744*(X5^2)-0.00373903643230733*(X5)+4.21734712411944,"")</f>
      </c>
      <c r="V5" s="8">
        <f>IF(ISNUMBER(C5),AVERAGE(C5,D5),"")</f>
      </c>
      <c r="W5" s="6">
        <f>IF(ISNUMBER(F5),-0.0000002301*(V5^4)+0.0000569866*(V5^3)-0.0082923226*(V5^2)+0.0654036947*V5+999.8017570756,"")</f>
      </c>
      <c r="X5" s="8">
        <f>IF(ISNUMBER(E5),AVERAGE(E5,F5),"")</f>
      </c>
      <c r="Y5" s="6">
        <f>IF(ISNUMBER(F5),-0.0000002301*(X5^4)+0.0000569866*(X5^3)-0.0082923226*(X5^2)+0.0654036947*X5+999.8017570756,"")</f>
      </c>
      <c r="Z5" s="6">
        <f>IF(ISNUMBER(C5),IF(R5="Countercurrent",C5-D5,D5-C5),"")</f>
      </c>
      <c r="AA5" s="6">
        <f>IF(ISNUMBER(E5),F5-E5,"")</f>
      </c>
      <c r="AB5" s="7">
        <f>IF(ISNUMBER(N5),N5*W5/(1000*60),"")</f>
      </c>
      <c r="AC5" s="7">
        <f>IF(ISNUMBER(P5),P5*Y5/(1000*60),"")</f>
      </c>
      <c r="AD5" s="6">
        <f>IF(SUM($A$1:$A$1000)=0,IF(ROW($A5)=6,"Hidden",""),IF(ISNUMBER(AB5),AB5*T5*ABS(Z5)*1000,""))</f>
      </c>
      <c r="AE5" s="6">
        <f>IF(SUM($A$1:$A$1000)=0,IF(ROW($A5)=6,"Hidden",""),IF(ISNUMBER(AC5),AC5*U5*AA5*1000,""))</f>
      </c>
      <c r="AF5" s="6">
        <f>IF(SUM($A$1:$A$1000)=0,IF(ROW($A5)=6,"Hidden",""),IF(ISNUMBER(AD5),AD5-AE5,""))</f>
      </c>
      <c r="AG5" s="6">
        <f>IF(SUM($A$1:$A$1000)=0,IF(ROW($A5)=6,"Hidden",""),IF(ISNUMBER(AD5),IF(AD5=0,0,AE5*100/AD5),""))</f>
      </c>
      <c r="AH5" s="6">
        <f>IF(SUM($A$1:$A$1000)=0,IF(ROW($A5)=6,"Hidden",""),IF(ISNUMBER(C5),IF(R5="cocurrent",IF((D5=E5),0,(D5-C5)*100/(D5-E5)),IF((C5=E5),0,(C5-D5)*100/(C5-E5))),""))</f>
      </c>
      <c r="AI5" s="6">
        <f>IF(SUM($A$1:$A$1000)=0,IF(ROW($A5)=6,"Hidden",""),IF(ISNUMBER(C5),IF(R5="cocurrent",IF(C5=E5,0,(F5-E5)*100/(D5-E5)),IF(C5=E5,0,(F5-E5)*100/(C5-E5))),""))</f>
      </c>
      <c r="AJ5" s="6">
        <f>IF(SUM($A$1:$A$1000)=0,IF(ROW($A5)=6,"Hidden",""),IF(ISNUMBER(AH5),(AH5+AI5)/2,""))</f>
      </c>
      <c r="AK5" s="8">
        <f>IF(C5=F5,0,(D5-E5)/(C5-F5))</f>
      </c>
      <c r="AL5" s="8">
        <f>IF(ISNUMBER(F5),IF(OR(AK5&lt;=0,AK5=1),0,((D5-E5)-(C5-F5))/LN(AK5)),"")</f>
      </c>
      <c r="AM5" s="8">
        <f>IF(ISNUMBER(AL5),IF(AL5=0,0,(AB5*T5*Z5*1000)/(PI()*0.006*1.008*AL5)),"")</f>
      </c>
      <c r="AN5" s="12">
        <f>IF(ISNUMBER(A5),IF(ROW(A5)=2,1-(A5/13),""),"")</f>
      </c>
    </row>
    <row x14ac:dyDescent="0.25" r="6" customHeight="1" ht="12.75">
      <c r="A6" s="11">
        <v>1</v>
      </c>
      <c r="B6" s="5">
        <v>5</v>
      </c>
      <c r="C6" s="6">
        <v>58.3173828125</v>
      </c>
      <c r="D6" s="6">
        <v>64.8115234375</v>
      </c>
      <c r="E6" s="6">
        <v>21.30078125</v>
      </c>
      <c r="F6" s="6">
        <v>28.281982421875</v>
      </c>
      <c r="G6" s="6">
        <v>132.967529296875</v>
      </c>
      <c r="H6" s="6">
        <v>132.967529296875</v>
      </c>
      <c r="I6" s="6">
        <v>132.967529296875</v>
      </c>
      <c r="J6" s="6">
        <v>132.967529296875</v>
      </c>
      <c r="K6" s="6">
        <v>132.967529296875</v>
      </c>
      <c r="L6" s="6">
        <v>132.967529296875</v>
      </c>
      <c r="M6" s="7">
        <v>30</v>
      </c>
      <c r="N6" s="6">
        <v>1.94091796875</v>
      </c>
      <c r="O6" s="5">
        <v>30</v>
      </c>
      <c r="P6" s="8">
        <v>1.953125</v>
      </c>
      <c r="Q6" s="6">
        <v>0</v>
      </c>
      <c r="R6" s="10">
        <f>IF(ISNUMBER(Q6),IF(Q6=1,"Countercurrent","Cocurrent"),"")</f>
      </c>
      <c r="S6" s="21"/>
      <c r="T6" s="7">
        <f>IF(ISNUMBER(C6),1.15290498E-12*(V6^6)-3.5879038802E-10*(V6^5)+4.710833256816E-08*(V6^4)-3.38194190874219E-06*(V6^3)+0.000148978977392744*(V6^2)-0.00373903643230733*(V6)+4.21734712411944,"")</f>
      </c>
      <c r="U6" s="7">
        <f>IF(ISNUMBER(D6),1.15290498E-12*(X6^6)-3.5879038802E-10*(X6^5)+4.710833256816E-08*(X6^4)-3.38194190874219E-06*(X6^3)+0.000148978977392744*(X6^2)-0.00373903643230733*(X6)+4.21734712411944,"")</f>
      </c>
      <c r="V6" s="8">
        <f>IF(ISNUMBER(C6),AVERAGE(C6,D6),"")</f>
      </c>
      <c r="W6" s="6">
        <f>IF(ISNUMBER(F6),-0.0000002301*(V6^4)+0.0000569866*(V6^3)-0.0082923226*(V6^2)+0.0654036947*V6+999.8017570756,"")</f>
      </c>
      <c r="X6" s="8">
        <f>IF(ISNUMBER(E6),AVERAGE(E6,F6),"")</f>
      </c>
      <c r="Y6" s="6">
        <f>IF(ISNUMBER(F6),-0.0000002301*(X6^4)+0.0000569866*(X6^3)-0.0082923226*(X6^2)+0.0654036947*X6+999.8017570756,"")</f>
      </c>
      <c r="Z6" s="6">
        <f>IF(ISNUMBER(C6),IF(R6="Countercurrent",C6-D6,D6-C6),"")</f>
      </c>
      <c r="AA6" s="6">
        <f>IF(ISNUMBER(E6),F6-E6,"")</f>
      </c>
      <c r="AB6" s="7">
        <f>IF(ISNUMBER(N6),N6*W6/(1000*60),"")</f>
      </c>
      <c r="AC6" s="7">
        <f>IF(ISNUMBER(P6),P6*Y6/(1000*60),"")</f>
      </c>
      <c r="AD6" s="6">
        <f>IF(SUM($A$1:$A$1000)=0,IF(ROW($A6)=6,"Hidden",""),IF(ISNUMBER(AB6),AB6*T6*ABS(Z6)*1000,""))</f>
      </c>
      <c r="AE6" s="6">
        <f>IF(SUM($A$1:$A$1000)=0,IF(ROW($A6)=6,"Hidden",""),IF(ISNUMBER(AC6),AC6*U6*AA6*1000,""))</f>
      </c>
      <c r="AF6" s="6">
        <f>IF(SUM($A$1:$A$1000)=0,IF(ROW($A6)=6,"Hidden",""),IF(ISNUMBER(AD6),AD6-AE6,""))</f>
      </c>
      <c r="AG6" s="6">
        <f>IF(SUM($A$1:$A$1000)=0,IF(ROW($A6)=6,"Hidden",""),IF(ISNUMBER(AD6),IF(AD6=0,0,AE6*100/AD6),""))</f>
      </c>
      <c r="AH6" s="6">
        <f>IF(SUM($A$1:$A$1000)=0,IF(ROW($A6)=6,"Hidden",""),IF(ISNUMBER(C6),IF(R6="cocurrent",IF((D6=E6),0,(D6-C6)*100/(D6-E6)),IF((C6=E6),0,(C6-D6)*100/(C6-E6))),""))</f>
      </c>
      <c r="AI6" s="6">
        <f>IF(SUM($A$1:$A$1000)=0,IF(ROW($A6)=6,"Hidden",""),IF(ISNUMBER(C6),IF(R6="cocurrent",IF(C6=E6,0,(F6-E6)*100/(D6-E6)),IF(C6=E6,0,(F6-E6)*100/(C6-E6))),""))</f>
      </c>
      <c r="AJ6" s="6">
        <f>IF(SUM($A$1:$A$1000)=0,IF(ROW($A6)=6,"Hidden",""),IF(ISNUMBER(AH6),(AH6+AI6)/2,""))</f>
      </c>
      <c r="AK6" s="8">
        <f>IF(C6=F6,0,(D6-E6)/(C6-F6))</f>
      </c>
      <c r="AL6" s="8">
        <f>IF(ISNUMBER(F6),IF(OR(AK6&lt;=0,AK6=1),0,((D6-E6)-(C6-F6))/LN(AK6)),"")</f>
      </c>
      <c r="AM6" s="8">
        <f>IF(ISNUMBER(AL6),IF(AL6=0,0,(AB6*T6*Z6*1000)/(PI()*0.006*1.008*AL6)),"")</f>
      </c>
      <c r="AN6" s="12">
        <f>IF(ISNUMBER(A6),IF(ROW(A6)=2,1-(A6/13),""),"")</f>
      </c>
    </row>
    <row x14ac:dyDescent="0.25" r="7" customHeight="1" ht="12.75">
      <c r="A7" s="11">
        <v>1</v>
      </c>
      <c r="B7" s="5">
        <v>6</v>
      </c>
      <c r="C7" s="6">
        <v>58.349853515625</v>
      </c>
      <c r="D7" s="6">
        <v>64.74658203125</v>
      </c>
      <c r="E7" s="6">
        <v>21.30078125</v>
      </c>
      <c r="F7" s="6">
        <v>28.24951171875</v>
      </c>
      <c r="G7" s="6">
        <v>132.967529296875</v>
      </c>
      <c r="H7" s="6">
        <v>132.967529296875</v>
      </c>
      <c r="I7" s="6">
        <v>132.967529296875</v>
      </c>
      <c r="J7" s="6">
        <v>132.967529296875</v>
      </c>
      <c r="K7" s="6">
        <v>132.967529296875</v>
      </c>
      <c r="L7" s="6">
        <v>132.967529296875</v>
      </c>
      <c r="M7" s="7">
        <v>29</v>
      </c>
      <c r="N7" s="6">
        <v>1.94091796875</v>
      </c>
      <c r="O7" s="5">
        <v>30</v>
      </c>
      <c r="P7" s="8">
        <v>2.001953125</v>
      </c>
      <c r="Q7" s="6">
        <v>0</v>
      </c>
      <c r="R7" s="10">
        <f>IF(ISNUMBER(Q7),IF(Q7=1,"Countercurrent","Cocurrent"),"")</f>
      </c>
      <c r="S7" s="21"/>
      <c r="T7" s="7">
        <f>IF(ISNUMBER(C7),1.15290498E-12*(V7^6)-3.5879038802E-10*(V7^5)+4.710833256816E-08*(V7^4)-3.38194190874219E-06*(V7^3)+0.000148978977392744*(V7^2)-0.00373903643230733*(V7)+4.21734712411944,"")</f>
      </c>
      <c r="U7" s="7">
        <f>IF(ISNUMBER(D7),1.15290498E-12*(X7^6)-3.5879038802E-10*(X7^5)+4.710833256816E-08*(X7^4)-3.38194190874219E-06*(X7^3)+0.000148978977392744*(X7^2)-0.00373903643230733*(X7)+4.21734712411944,"")</f>
      </c>
      <c r="V7" s="8">
        <f>IF(ISNUMBER(C7),AVERAGE(C7,D7),"")</f>
      </c>
      <c r="W7" s="6">
        <f>IF(ISNUMBER(F7),-0.0000002301*(V7^4)+0.0000569866*(V7^3)-0.0082923226*(V7^2)+0.0654036947*V7+999.8017570756,"")</f>
      </c>
      <c r="X7" s="8">
        <f>IF(ISNUMBER(E7),AVERAGE(E7,F7),"")</f>
      </c>
      <c r="Y7" s="6">
        <f>IF(ISNUMBER(F7),-0.0000002301*(X7^4)+0.0000569866*(X7^3)-0.0082923226*(X7^2)+0.0654036947*X7+999.8017570756,"")</f>
      </c>
      <c r="Z7" s="6">
        <f>IF(ISNUMBER(C7),IF(R7="Countercurrent",C7-D7,D7-C7),"")</f>
      </c>
      <c r="AA7" s="6">
        <f>IF(ISNUMBER(E7),F7-E7,"")</f>
      </c>
      <c r="AB7" s="7">
        <f>IF(ISNUMBER(N7),N7*W7/(1000*60),"")</f>
      </c>
      <c r="AC7" s="7">
        <f>IF(ISNUMBER(P7),P7*Y7/(1000*60),"")</f>
      </c>
      <c r="AD7" s="6">
        <f>IF(SUM($A$1:$A$1000)=0,IF(ROW($A7)=6,"Hidden",""),IF(ISNUMBER(AB7),AB7*T7*ABS(Z7)*1000,""))</f>
      </c>
      <c r="AE7" s="6">
        <f>IF(SUM($A$1:$A$1000)=0,IF(ROW($A7)=6,"Hidden",""),IF(ISNUMBER(AC7),AC7*U7*AA7*1000,""))</f>
      </c>
      <c r="AF7" s="6">
        <f>IF(SUM($A$1:$A$1000)=0,IF(ROW($A7)=6,"Hidden",""),IF(ISNUMBER(AD7),AD7-AE7,""))</f>
      </c>
      <c r="AG7" s="6">
        <f>IF(SUM($A$1:$A$1000)=0,IF(ROW($A7)=6,"Hidden",""),IF(ISNUMBER(AD7),IF(AD7=0,0,AE7*100/AD7),""))</f>
      </c>
      <c r="AH7" s="6">
        <f>IF(SUM($A$1:$A$1000)=0,IF(ROW($A7)=6,"Hidden",""),IF(ISNUMBER(C7),IF(R7="cocurrent",IF((D7=E7),0,(D7-C7)*100/(D7-E7)),IF((C7=E7),0,(C7-D7)*100/(C7-E7))),""))</f>
      </c>
      <c r="AI7" s="6">
        <f>IF(SUM($A$1:$A$1000)=0,IF(ROW($A7)=6,"Hidden",""),IF(ISNUMBER(C7),IF(R7="cocurrent",IF(C7=E7,0,(F7-E7)*100/(D7-E7)),IF(C7=E7,0,(F7-E7)*100/(C7-E7))),""))</f>
      </c>
      <c r="AJ7" s="6">
        <f>IF(SUM($A$1:$A$1000)=0,IF(ROW($A7)=6,"Hidden",""),IF(ISNUMBER(AH7),(AH7+AI7)/2,""))</f>
      </c>
      <c r="AK7" s="8">
        <f>IF(C7=F7,0,(D7-E7)/(C7-F7))</f>
      </c>
      <c r="AL7" s="8">
        <f>IF(ISNUMBER(F7),IF(OR(AK7&lt;=0,AK7=1),0,((D7-E7)-(C7-F7))/LN(AK7)),"")</f>
      </c>
      <c r="AM7" s="8">
        <f>IF(ISNUMBER(AL7),IF(AL7=0,0,(AB7*T7*Z7*1000)/(PI()*0.006*1.008*AL7)),"")</f>
      </c>
      <c r="AN7" s="12">
        <f>IF(ISNUMBER(A7),IF(ROW(A7)=2,1-(A7/13),""),"")</f>
      </c>
    </row>
    <row x14ac:dyDescent="0.25" r="8" customHeight="1" ht="12.75">
      <c r="A8" s="11">
        <v>1</v>
      </c>
      <c r="B8" s="5">
        <v>7</v>
      </c>
      <c r="C8" s="6">
        <v>58.414794921875</v>
      </c>
      <c r="D8" s="6">
        <v>64.87646484375</v>
      </c>
      <c r="E8" s="6">
        <v>21.268310546875</v>
      </c>
      <c r="F8" s="6">
        <v>28.281982421875</v>
      </c>
      <c r="G8" s="6">
        <v>132.967529296875</v>
      </c>
      <c r="H8" s="6">
        <v>132.967529296875</v>
      </c>
      <c r="I8" s="6">
        <v>132.967529296875</v>
      </c>
      <c r="J8" s="6">
        <v>132.967529296875</v>
      </c>
      <c r="K8" s="6">
        <v>132.967529296875</v>
      </c>
      <c r="L8" s="6">
        <v>132.967529296875</v>
      </c>
      <c r="M8" s="7">
        <v>30</v>
      </c>
      <c r="N8" s="6">
        <v>1.9287109375</v>
      </c>
      <c r="O8" s="5">
        <v>30</v>
      </c>
      <c r="P8" s="8">
        <v>2.0751953125</v>
      </c>
      <c r="Q8" s="6">
        <v>0</v>
      </c>
      <c r="R8" s="10">
        <f>IF(ISNUMBER(Q8),IF(Q8=1,"Countercurrent","Cocurrent"),"")</f>
      </c>
      <c r="S8" s="21"/>
      <c r="T8" s="7">
        <f>IF(ISNUMBER(C8),1.15290498E-12*(V8^6)-3.5879038802E-10*(V8^5)+4.710833256816E-08*(V8^4)-3.38194190874219E-06*(V8^3)+0.000148978977392744*(V8^2)-0.00373903643230733*(V8)+4.21734712411944,"")</f>
      </c>
      <c r="U8" s="7">
        <f>IF(ISNUMBER(D8),1.15290498E-12*(X8^6)-3.5879038802E-10*(X8^5)+4.710833256816E-08*(X8^4)-3.38194190874219E-06*(X8^3)+0.000148978977392744*(X8^2)-0.00373903643230733*(X8)+4.21734712411944,"")</f>
      </c>
      <c r="V8" s="8">
        <f>IF(ISNUMBER(C8),AVERAGE(C8,D8),"")</f>
      </c>
      <c r="W8" s="6">
        <f>IF(ISNUMBER(F8),-0.0000002301*(V8^4)+0.0000569866*(V8^3)-0.0082923226*(V8^2)+0.0654036947*V8+999.8017570756,"")</f>
      </c>
      <c r="X8" s="8">
        <f>IF(ISNUMBER(E8),AVERAGE(E8,F8),"")</f>
      </c>
      <c r="Y8" s="6">
        <f>IF(ISNUMBER(F8),-0.0000002301*(X8^4)+0.0000569866*(X8^3)-0.0082923226*(X8^2)+0.0654036947*X8+999.8017570756,"")</f>
      </c>
      <c r="Z8" s="6">
        <f>IF(ISNUMBER(C8),IF(R8="Countercurrent",C8-D8,D8-C8),"")</f>
      </c>
      <c r="AA8" s="6">
        <f>IF(ISNUMBER(E8),F8-E8,"")</f>
      </c>
      <c r="AB8" s="7">
        <f>IF(ISNUMBER(N8),N8*W8/(1000*60),"")</f>
      </c>
      <c r="AC8" s="7">
        <f>IF(ISNUMBER(P8),P8*Y8/(1000*60),"")</f>
      </c>
      <c r="AD8" s="6">
        <f>IF(SUM($A$1:$A$1000)=0,IF(ROW($A8)=6,"Hidden",""),IF(ISNUMBER(AB8),AB8*T8*ABS(Z8)*1000,""))</f>
      </c>
      <c r="AE8" s="6">
        <f>IF(SUM($A$1:$A$1000)=0,IF(ROW($A8)=6,"Hidden",""),IF(ISNUMBER(AC8),AC8*U8*AA8*1000,""))</f>
      </c>
      <c r="AF8" s="6">
        <f>IF(SUM($A$1:$A$1000)=0,IF(ROW($A8)=6,"Hidden",""),IF(ISNUMBER(AD8),AD8-AE8,""))</f>
      </c>
      <c r="AG8" s="6">
        <f>IF(SUM($A$1:$A$1000)=0,IF(ROW($A8)=6,"Hidden",""),IF(ISNUMBER(AD8),IF(AD8=0,0,AE8*100/AD8),""))</f>
      </c>
      <c r="AH8" s="6">
        <f>IF(SUM($A$1:$A$1000)=0,IF(ROW($A8)=6,"Hidden",""),IF(ISNUMBER(C8),IF(R8="cocurrent",IF((D8=E8),0,(D8-C8)*100/(D8-E8)),IF((C8=E8),0,(C8-D8)*100/(C8-E8))),""))</f>
      </c>
      <c r="AI8" s="6">
        <f>IF(SUM($A$1:$A$1000)=0,IF(ROW($A8)=6,"Hidden",""),IF(ISNUMBER(C8),IF(R8="cocurrent",IF(C8=E8,0,(F8-E8)*100/(D8-E8)),IF(C8=E8,0,(F8-E8)*100/(C8-E8))),""))</f>
      </c>
      <c r="AJ8" s="6">
        <f>IF(SUM($A$1:$A$1000)=0,IF(ROW($A8)=6,"Hidden",""),IF(ISNUMBER(AH8),(AH8+AI8)/2,""))</f>
      </c>
      <c r="AK8" s="8">
        <f>IF(C8=F8,0,(D8-E8)/(C8-F8))</f>
      </c>
      <c r="AL8" s="8">
        <f>IF(ISNUMBER(F8),IF(OR(AK8&lt;=0,AK8=1),0,((D8-E8)-(C8-F8))/LN(AK8)),"")</f>
      </c>
      <c r="AM8" s="8">
        <f>IF(ISNUMBER(AL8),IF(AL8=0,0,(AB8*T8*Z8*1000)/(PI()*0.006*1.008*AL8)),"")</f>
      </c>
      <c r="AN8" s="12">
        <f>IF(ISNUMBER(A8),IF(ROW(A8)=2,1-(A8/13),""),"")</f>
      </c>
    </row>
    <row x14ac:dyDescent="0.25" r="9" customHeight="1" ht="12.75">
      <c r="A9" s="11">
        <v>1</v>
      </c>
      <c r="B9" s="5">
        <v>8</v>
      </c>
      <c r="C9" s="6">
        <v>58.219970703125</v>
      </c>
      <c r="D9" s="6">
        <v>64.519287109375</v>
      </c>
      <c r="E9" s="6">
        <v>21.30078125</v>
      </c>
      <c r="F9" s="6">
        <v>28.281982421875</v>
      </c>
      <c r="G9" s="6">
        <v>132.967529296875</v>
      </c>
      <c r="H9" s="6">
        <v>132.967529296875</v>
      </c>
      <c r="I9" s="6">
        <v>132.967529296875</v>
      </c>
      <c r="J9" s="6">
        <v>132.967529296875</v>
      </c>
      <c r="K9" s="6">
        <v>132.967529296875</v>
      </c>
      <c r="L9" s="6">
        <v>132.967529296875</v>
      </c>
      <c r="M9" s="7">
        <v>30</v>
      </c>
      <c r="N9" s="6">
        <v>1.904296875</v>
      </c>
      <c r="O9" s="5">
        <v>30</v>
      </c>
      <c r="P9" s="8">
        <v>2.0263671875</v>
      </c>
      <c r="Q9" s="6">
        <v>0</v>
      </c>
      <c r="R9" s="10">
        <f>IF(ISNUMBER(Q9),IF(Q9=1,"Countercurrent","Cocurrent"),"")</f>
      </c>
      <c r="S9" s="21"/>
      <c r="T9" s="7">
        <f>IF(ISNUMBER(C9),1.15290498E-12*(V9^6)-3.5879038802E-10*(V9^5)+4.710833256816E-08*(V9^4)-3.38194190874219E-06*(V9^3)+0.000148978977392744*(V9^2)-0.00373903643230733*(V9)+4.21734712411944,"")</f>
      </c>
      <c r="U9" s="7">
        <f>IF(ISNUMBER(D9),1.15290498E-12*(X9^6)-3.5879038802E-10*(X9^5)+4.710833256816E-08*(X9^4)-3.38194190874219E-06*(X9^3)+0.000148978977392744*(X9^2)-0.00373903643230733*(X9)+4.21734712411944,"")</f>
      </c>
      <c r="V9" s="8">
        <f>IF(ISNUMBER(C9),AVERAGE(C9,D9),"")</f>
      </c>
      <c r="W9" s="6">
        <f>IF(ISNUMBER(F9),-0.0000002301*(V9^4)+0.0000569866*(V9^3)-0.0082923226*(V9^2)+0.0654036947*V9+999.8017570756,"")</f>
      </c>
      <c r="X9" s="8">
        <f>IF(ISNUMBER(E9),AVERAGE(E9,F9),"")</f>
      </c>
      <c r="Y9" s="6">
        <f>IF(ISNUMBER(F9),-0.0000002301*(X9^4)+0.0000569866*(X9^3)-0.0082923226*(X9^2)+0.0654036947*X9+999.8017570756,"")</f>
      </c>
      <c r="Z9" s="6">
        <f>IF(ISNUMBER(C9),IF(R9="Countercurrent",C9-D9,D9-C9),"")</f>
      </c>
      <c r="AA9" s="6">
        <f>IF(ISNUMBER(E9),F9-E9,"")</f>
      </c>
      <c r="AB9" s="7">
        <f>IF(ISNUMBER(N9),N9*W9/(1000*60),"")</f>
      </c>
      <c r="AC9" s="7">
        <f>IF(ISNUMBER(P9),P9*Y9/(1000*60),"")</f>
      </c>
      <c r="AD9" s="6">
        <f>IF(SUM($A$1:$A$1000)=0,IF(ROW($A9)=6,"Hidden",""),IF(ISNUMBER(AB9),AB9*T9*ABS(Z9)*1000,""))</f>
      </c>
      <c r="AE9" s="6">
        <f>IF(SUM($A$1:$A$1000)=0,IF(ROW($A9)=6,"Hidden",""),IF(ISNUMBER(AC9),AC9*U9*AA9*1000,""))</f>
      </c>
      <c r="AF9" s="6">
        <f>IF(SUM($A$1:$A$1000)=0,IF(ROW($A9)=6,"Hidden",""),IF(ISNUMBER(AD9),AD9-AE9,""))</f>
      </c>
      <c r="AG9" s="6">
        <f>IF(SUM($A$1:$A$1000)=0,IF(ROW($A9)=6,"Hidden",""),IF(ISNUMBER(AD9),IF(AD9=0,0,AE9*100/AD9),""))</f>
      </c>
      <c r="AH9" s="6">
        <f>IF(SUM($A$1:$A$1000)=0,IF(ROW($A9)=6,"Hidden",""),IF(ISNUMBER(C9),IF(R9="cocurrent",IF((D9=E9),0,(D9-C9)*100/(D9-E9)),IF((C9=E9),0,(C9-D9)*100/(C9-E9))),""))</f>
      </c>
      <c r="AI9" s="6">
        <f>IF(SUM($A$1:$A$1000)=0,IF(ROW($A9)=6,"Hidden",""),IF(ISNUMBER(C9),IF(R9="cocurrent",IF(C9=E9,0,(F9-E9)*100/(D9-E9)),IF(C9=E9,0,(F9-E9)*100/(C9-E9))),""))</f>
      </c>
      <c r="AJ9" s="6">
        <f>IF(SUM($A$1:$A$1000)=0,IF(ROW($A9)=6,"Hidden",""),IF(ISNUMBER(AH9),(AH9+AI9)/2,""))</f>
      </c>
      <c r="AK9" s="8">
        <f>IF(C9=F9,0,(D9-E9)/(C9-F9))</f>
      </c>
      <c r="AL9" s="8">
        <f>IF(ISNUMBER(F9),IF(OR(AK9&lt;=0,AK9=1),0,((D9-E9)-(C9-F9))/LN(AK9)),"")</f>
      </c>
      <c r="AM9" s="8">
        <f>IF(ISNUMBER(AL9),IF(AL9=0,0,(AB9*T9*Z9*1000)/(PI()*0.006*1.008*AL9)),"")</f>
      </c>
      <c r="AN9" s="12">
        <f>IF(ISNUMBER(A9),IF(ROW(A9)=2,1-(A9/13),""),"")</f>
      </c>
    </row>
    <row x14ac:dyDescent="0.25" r="10" customHeight="1" ht="12.75">
      <c r="A10" s="11">
        <v>1</v>
      </c>
      <c r="B10" s="5">
        <v>9</v>
      </c>
      <c r="C10" s="6">
        <v>58.38232421875</v>
      </c>
      <c r="D10" s="6">
        <v>64.74658203125</v>
      </c>
      <c r="E10" s="6">
        <v>21.268310546875</v>
      </c>
      <c r="F10" s="6">
        <v>28.281982421875</v>
      </c>
      <c r="G10" s="6">
        <v>132.967529296875</v>
      </c>
      <c r="H10" s="6">
        <v>132.967529296875</v>
      </c>
      <c r="I10" s="6">
        <v>132.967529296875</v>
      </c>
      <c r="J10" s="6">
        <v>132.967529296875</v>
      </c>
      <c r="K10" s="6">
        <v>132.967529296875</v>
      </c>
      <c r="L10" s="6">
        <v>132.967529296875</v>
      </c>
      <c r="M10" s="7">
        <v>30</v>
      </c>
      <c r="N10" s="6">
        <v>2.001953125</v>
      </c>
      <c r="O10" s="5">
        <v>30</v>
      </c>
      <c r="P10" s="8">
        <v>1.953125</v>
      </c>
      <c r="Q10" s="6">
        <v>0</v>
      </c>
      <c r="R10" s="10">
        <f>IF(ISNUMBER(Q10),IF(Q10=1,"Countercurrent","Cocurrent"),"")</f>
      </c>
      <c r="S10" s="21"/>
      <c r="T10" s="7">
        <f>IF(ISNUMBER(C10),1.15290498E-12*(V10^6)-3.5879038802E-10*(V10^5)+4.710833256816E-08*(V10^4)-3.38194190874219E-06*(V10^3)+0.000148978977392744*(V10^2)-0.00373903643230733*(V10)+4.21734712411944,"")</f>
      </c>
      <c r="U10" s="7">
        <f>IF(ISNUMBER(D10),1.15290498E-12*(X10^6)-3.5879038802E-10*(X10^5)+4.710833256816E-08*(X10^4)-3.38194190874219E-06*(X10^3)+0.000148978977392744*(X10^2)-0.00373903643230733*(X10)+4.21734712411944,"")</f>
      </c>
      <c r="V10" s="8">
        <f>IF(ISNUMBER(C10),AVERAGE(C10,D10),"")</f>
      </c>
      <c r="W10" s="6">
        <f>IF(ISNUMBER(F10),-0.0000002301*(V10^4)+0.0000569866*(V10^3)-0.0082923226*(V10^2)+0.0654036947*V10+999.8017570756,"")</f>
      </c>
      <c r="X10" s="8">
        <f>IF(ISNUMBER(E10),AVERAGE(E10,F10),"")</f>
      </c>
      <c r="Y10" s="6">
        <f>IF(ISNUMBER(F10),-0.0000002301*(X10^4)+0.0000569866*(X10^3)-0.0082923226*(X10^2)+0.0654036947*X10+999.8017570756,"")</f>
      </c>
      <c r="Z10" s="6">
        <f>IF(ISNUMBER(C10),IF(R10="Countercurrent",C10-D10,D10-C10),"")</f>
      </c>
      <c r="AA10" s="6">
        <f>IF(ISNUMBER(E10),F10-E10,"")</f>
      </c>
      <c r="AB10" s="7">
        <f>IF(ISNUMBER(N10),N10*W10/(1000*60),"")</f>
      </c>
      <c r="AC10" s="7">
        <f>IF(ISNUMBER(P10),P10*Y10/(1000*60),"")</f>
      </c>
      <c r="AD10" s="6">
        <f>IF(SUM($A$1:$A$1000)=0,IF(ROW($A10)=6,"Hidden",""),IF(ISNUMBER(AB10),AB10*T10*ABS(Z10)*1000,""))</f>
      </c>
      <c r="AE10" s="6">
        <f>IF(SUM($A$1:$A$1000)=0,IF(ROW($A10)=6,"Hidden",""),IF(ISNUMBER(AC10),AC10*U10*AA10*1000,""))</f>
      </c>
      <c r="AF10" s="6">
        <f>IF(SUM($A$1:$A$1000)=0,IF(ROW($A10)=6,"Hidden",""),IF(ISNUMBER(AD10),AD10-AE10,""))</f>
      </c>
      <c r="AG10" s="6">
        <f>IF(SUM($A$1:$A$1000)=0,IF(ROW($A10)=6,"Hidden",""),IF(ISNUMBER(AD10),IF(AD10=0,0,AE10*100/AD10),""))</f>
      </c>
      <c r="AH10" s="6">
        <f>IF(SUM($A$1:$A$1000)=0,IF(ROW($A10)=6,"Hidden",""),IF(ISNUMBER(C10),IF(R10="cocurrent",IF((D10=E10),0,(D10-C10)*100/(D10-E10)),IF((C10=E10),0,(C10-D10)*100/(C10-E10))),""))</f>
      </c>
      <c r="AI10" s="6">
        <f>IF(SUM($A$1:$A$1000)=0,IF(ROW($A10)=6,"Hidden",""),IF(ISNUMBER(C10),IF(R10="cocurrent",IF(C10=E10,0,(F10-E10)*100/(D10-E10)),IF(C10=E10,0,(F10-E10)*100/(C10-E10))),""))</f>
      </c>
      <c r="AJ10" s="6">
        <f>IF(SUM($A$1:$A$1000)=0,IF(ROW($A10)=6,"Hidden",""),IF(ISNUMBER(AH10),(AH10+AI10)/2,""))</f>
      </c>
      <c r="AK10" s="8">
        <f>IF(C10=F10,0,(D10-E10)/(C10-F10))</f>
      </c>
      <c r="AL10" s="8">
        <f>IF(ISNUMBER(F10),IF(OR(AK10&lt;=0,AK10=1),0,((D10-E10)-(C10-F10))/LN(AK10)),"")</f>
      </c>
      <c r="AM10" s="8">
        <f>IF(ISNUMBER(AL10),IF(AL10=0,0,(AB10*T10*Z10*1000)/(PI()*0.006*1.008*AL10)),"")</f>
      </c>
      <c r="AN10" s="12">
        <f>IF(ISNUMBER(A10),IF(ROW(A10)=2,1-(A10/13),""),"")</f>
      </c>
    </row>
    <row x14ac:dyDescent="0.25" r="11" customHeight="1" ht="12.75">
      <c r="A11" s="11">
        <v>1</v>
      </c>
      <c r="B11" s="5">
        <v>10</v>
      </c>
      <c r="C11" s="6">
        <v>58.284912109375</v>
      </c>
      <c r="D11" s="6">
        <v>64.714111328125</v>
      </c>
      <c r="E11" s="6">
        <v>21.30078125</v>
      </c>
      <c r="F11" s="6">
        <v>28.281982421875</v>
      </c>
      <c r="G11" s="6">
        <v>132.967529296875</v>
      </c>
      <c r="H11" s="6">
        <v>132.967529296875</v>
      </c>
      <c r="I11" s="6">
        <v>132.967529296875</v>
      </c>
      <c r="J11" s="6">
        <v>132.967529296875</v>
      </c>
      <c r="K11" s="6">
        <v>132.967529296875</v>
      </c>
      <c r="L11" s="6">
        <v>132.967529296875</v>
      </c>
      <c r="M11" s="7">
        <v>29</v>
      </c>
      <c r="N11" s="6">
        <v>2.06298828125</v>
      </c>
      <c r="O11" s="5">
        <v>30</v>
      </c>
      <c r="P11" s="8">
        <v>1.953125</v>
      </c>
      <c r="Q11" s="6">
        <v>0</v>
      </c>
      <c r="R11" s="10">
        <f>IF(ISNUMBER(Q11),IF(Q11=1,"Countercurrent","Cocurrent"),"")</f>
      </c>
      <c r="S11" s="21"/>
      <c r="T11" s="7">
        <f>IF(ISNUMBER(C11),1.15290498E-12*(V11^6)-3.5879038802E-10*(V11^5)+4.710833256816E-08*(V11^4)-3.38194190874219E-06*(V11^3)+0.000148978977392744*(V11^2)-0.00373903643230733*(V11)+4.21734712411944,"")</f>
      </c>
      <c r="U11" s="7">
        <f>IF(ISNUMBER(D11),1.15290498E-12*(X11^6)-3.5879038802E-10*(X11^5)+4.710833256816E-08*(X11^4)-3.38194190874219E-06*(X11^3)+0.000148978977392744*(X11^2)-0.00373903643230733*(X11)+4.21734712411944,"")</f>
      </c>
      <c r="V11" s="8">
        <f>IF(ISNUMBER(C11),AVERAGE(C11,D11),"")</f>
      </c>
      <c r="W11" s="6">
        <f>IF(ISNUMBER(F11),-0.0000002301*(V11^4)+0.0000569866*(V11^3)-0.0082923226*(V11^2)+0.0654036947*V11+999.8017570756,"")</f>
      </c>
      <c r="X11" s="8">
        <f>IF(ISNUMBER(E11),AVERAGE(E11,F11),"")</f>
      </c>
      <c r="Y11" s="6">
        <f>IF(ISNUMBER(F11),-0.0000002301*(X11^4)+0.0000569866*(X11^3)-0.0082923226*(X11^2)+0.0654036947*X11+999.8017570756,"")</f>
      </c>
      <c r="Z11" s="6">
        <f>IF(ISNUMBER(C11),IF(R11="Countercurrent",C11-D11,D11-C11),"")</f>
      </c>
      <c r="AA11" s="6">
        <f>IF(ISNUMBER(E11),F11-E11,"")</f>
      </c>
      <c r="AB11" s="7">
        <f>IF(ISNUMBER(N11),N11*W11/(1000*60),"")</f>
      </c>
      <c r="AC11" s="7">
        <f>IF(ISNUMBER(P11),P11*Y11/(1000*60),"")</f>
      </c>
      <c r="AD11" s="6">
        <f>IF(SUM($A$1:$A$1000)=0,IF(ROW($A11)=6,"Hidden",""),IF(ISNUMBER(AB11),AB11*T11*ABS(Z11)*1000,""))</f>
      </c>
      <c r="AE11" s="6">
        <f>IF(SUM($A$1:$A$1000)=0,IF(ROW($A11)=6,"Hidden",""),IF(ISNUMBER(AC11),AC11*U11*AA11*1000,""))</f>
      </c>
      <c r="AF11" s="6">
        <f>IF(SUM($A$1:$A$1000)=0,IF(ROW($A11)=6,"Hidden",""),IF(ISNUMBER(AD11),AD11-AE11,""))</f>
      </c>
      <c r="AG11" s="6">
        <f>IF(SUM($A$1:$A$1000)=0,IF(ROW($A11)=6,"Hidden",""),IF(ISNUMBER(AD11),IF(AD11=0,0,AE11*100/AD11),""))</f>
      </c>
      <c r="AH11" s="6">
        <f>IF(SUM($A$1:$A$1000)=0,IF(ROW($A11)=6,"Hidden",""),IF(ISNUMBER(C11),IF(R11="cocurrent",IF((D11=E11),0,(D11-C11)*100/(D11-E11)),IF((C11=E11),0,(C11-D11)*100/(C11-E11))),""))</f>
      </c>
      <c r="AI11" s="6">
        <f>IF(SUM($A$1:$A$1000)=0,IF(ROW($A11)=6,"Hidden",""),IF(ISNUMBER(C11),IF(R11="cocurrent",IF(C11=E11,0,(F11-E11)*100/(D11-E11)),IF(C11=E11,0,(F11-E11)*100/(C11-E11))),""))</f>
      </c>
      <c r="AJ11" s="6">
        <f>IF(SUM($A$1:$A$1000)=0,IF(ROW($A11)=6,"Hidden",""),IF(ISNUMBER(AH11),(AH11+AI11)/2,""))</f>
      </c>
      <c r="AK11" s="8">
        <f>IF(C11=F11,0,(D11-E11)/(C11-F11))</f>
      </c>
      <c r="AL11" s="8">
        <f>IF(ISNUMBER(F11),IF(OR(AK11&lt;=0,AK11=1),0,((D11-E11)-(C11-F11))/LN(AK11)),"")</f>
      </c>
      <c r="AM11" s="8">
        <f>IF(ISNUMBER(AL11),IF(AL11=0,0,(AB11*T11*Z11*1000)/(PI()*0.006*1.008*AL11)),"")</f>
      </c>
      <c r="AN11" s="12">
        <f>IF(ISNUMBER(A11),IF(ROW(A11)=2,1-(A11/13),""),"")</f>
      </c>
    </row>
    <row x14ac:dyDescent="0.25" r="12" customHeight="1" ht="12.75">
      <c r="A12" s="11">
        <v>1</v>
      </c>
      <c r="B12" s="5">
        <v>11</v>
      </c>
      <c r="C12" s="6">
        <v>58.479736328125</v>
      </c>
      <c r="D12" s="6">
        <v>64.87646484375</v>
      </c>
      <c r="E12" s="6">
        <v>21.30078125</v>
      </c>
      <c r="F12" s="6">
        <v>28.281982421875</v>
      </c>
      <c r="G12" s="6">
        <v>132.967529296875</v>
      </c>
      <c r="H12" s="6">
        <v>132.967529296875</v>
      </c>
      <c r="I12" s="6">
        <v>132.967529296875</v>
      </c>
      <c r="J12" s="6">
        <v>132.967529296875</v>
      </c>
      <c r="K12" s="6">
        <v>132.967529296875</v>
      </c>
      <c r="L12" s="6">
        <v>132.967529296875</v>
      </c>
      <c r="M12" s="7">
        <v>30</v>
      </c>
      <c r="N12" s="6">
        <v>2.001953125</v>
      </c>
      <c r="O12" s="5">
        <v>30</v>
      </c>
      <c r="P12" s="8">
        <v>2.06298828125</v>
      </c>
      <c r="Q12" s="6">
        <v>0</v>
      </c>
      <c r="R12" s="10">
        <f>IF(ISNUMBER(Q12),IF(Q12=1,"Countercurrent","Cocurrent"),"")</f>
      </c>
      <c r="S12" s="21"/>
      <c r="T12" s="7">
        <f>IF(ISNUMBER(C12),1.15290498E-12*(V12^6)-3.5879038802E-10*(V12^5)+4.710833256816E-08*(V12^4)-3.38194190874219E-06*(V12^3)+0.000148978977392744*(V12^2)-0.00373903643230733*(V12)+4.21734712411944,"")</f>
      </c>
      <c r="U12" s="7">
        <f>IF(ISNUMBER(D12),1.15290498E-12*(X12^6)-3.5879038802E-10*(X12^5)+4.710833256816E-08*(X12^4)-3.38194190874219E-06*(X12^3)+0.000148978977392744*(X12^2)-0.00373903643230733*(X12)+4.21734712411944,"")</f>
      </c>
      <c r="V12" s="8">
        <f>IF(ISNUMBER(C12),AVERAGE(C12,D12),"")</f>
      </c>
      <c r="W12" s="6">
        <f>IF(ISNUMBER(F12),-0.0000002301*(V12^4)+0.0000569866*(V12^3)-0.0082923226*(V12^2)+0.0654036947*V12+999.8017570756,"")</f>
      </c>
      <c r="X12" s="8">
        <f>IF(ISNUMBER(E12),AVERAGE(E12,F12),"")</f>
      </c>
      <c r="Y12" s="6">
        <f>IF(ISNUMBER(F12),-0.0000002301*(X12^4)+0.0000569866*(X12^3)-0.0082923226*(X12^2)+0.0654036947*X12+999.8017570756,"")</f>
      </c>
      <c r="Z12" s="6">
        <f>IF(ISNUMBER(C12),IF(R12="Countercurrent",C12-D12,D12-C12),"")</f>
      </c>
      <c r="AA12" s="6">
        <f>IF(ISNUMBER(E12),F12-E12,"")</f>
      </c>
      <c r="AB12" s="7">
        <f>IF(ISNUMBER(N12),N12*W12/(1000*60),"")</f>
      </c>
      <c r="AC12" s="7">
        <f>IF(ISNUMBER(P12),P12*Y12/(1000*60),"")</f>
      </c>
      <c r="AD12" s="6">
        <f>IF(SUM($A$1:$A$1000)=0,IF(ROW($A12)=6,"Hidden",""),IF(ISNUMBER(AB12),AB12*T12*ABS(Z12)*1000,""))</f>
      </c>
      <c r="AE12" s="6">
        <f>IF(SUM($A$1:$A$1000)=0,IF(ROW($A12)=6,"Hidden",""),IF(ISNUMBER(AC12),AC12*U12*AA12*1000,""))</f>
      </c>
      <c r="AF12" s="6">
        <f>IF(SUM($A$1:$A$1000)=0,IF(ROW($A12)=6,"Hidden",""),IF(ISNUMBER(AD12),AD12-AE12,""))</f>
      </c>
      <c r="AG12" s="6">
        <f>IF(SUM($A$1:$A$1000)=0,IF(ROW($A12)=6,"Hidden",""),IF(ISNUMBER(AD12),IF(AD12=0,0,AE12*100/AD12),""))</f>
      </c>
      <c r="AH12" s="6">
        <f>IF(SUM($A$1:$A$1000)=0,IF(ROW($A12)=6,"Hidden",""),IF(ISNUMBER(C12),IF(R12="cocurrent",IF((D12=E12),0,(D12-C12)*100/(D12-E12)),IF((C12=E12),0,(C12-D12)*100/(C12-E12))),""))</f>
      </c>
      <c r="AI12" s="6">
        <f>IF(SUM($A$1:$A$1000)=0,IF(ROW($A12)=6,"Hidden",""),IF(ISNUMBER(C12),IF(R12="cocurrent",IF(C12=E12,0,(F12-E12)*100/(D12-E12)),IF(C12=E12,0,(F12-E12)*100/(C12-E12))),""))</f>
      </c>
      <c r="AJ12" s="6">
        <f>IF(SUM($A$1:$A$1000)=0,IF(ROW($A12)=6,"Hidden",""),IF(ISNUMBER(AH12),(AH12+AI12)/2,""))</f>
      </c>
      <c r="AK12" s="8">
        <f>IF(C12=F12,0,(D12-E12)/(C12-F12))</f>
      </c>
      <c r="AL12" s="8">
        <f>IF(ISNUMBER(F12),IF(OR(AK12&lt;=0,AK12=1),0,((D12-E12)-(C12-F12))/LN(AK12)),"")</f>
      </c>
      <c r="AM12" s="8">
        <f>IF(ISNUMBER(AL12),IF(AL12=0,0,(AB12*T12*Z12*1000)/(PI()*0.006*1.008*AL12)),"")</f>
      </c>
      <c r="AN12" s="12">
        <f>IF(ISNUMBER(A12),IF(ROW(A12)=2,1-(A12/13),""),"")</f>
      </c>
    </row>
    <row x14ac:dyDescent="0.25" r="13" customHeight="1" ht="12.75">
      <c r="A13" s="11">
        <v>1</v>
      </c>
      <c r="B13" s="5">
        <v>12</v>
      </c>
      <c r="C13" s="6">
        <v>58.284912109375</v>
      </c>
      <c r="D13" s="6">
        <v>64.649169921875</v>
      </c>
      <c r="E13" s="6">
        <v>21.30078125</v>
      </c>
      <c r="F13" s="6">
        <v>28.314453125</v>
      </c>
      <c r="G13" s="6">
        <v>132.967529296875</v>
      </c>
      <c r="H13" s="6">
        <v>132.967529296875</v>
      </c>
      <c r="I13" s="6">
        <v>132.967529296875</v>
      </c>
      <c r="J13" s="6">
        <v>132.967529296875</v>
      </c>
      <c r="K13" s="6">
        <v>132.967529296875</v>
      </c>
      <c r="L13" s="6">
        <v>132.967529296875</v>
      </c>
      <c r="M13" s="7">
        <v>30</v>
      </c>
      <c r="N13" s="6">
        <v>2.01416015625</v>
      </c>
      <c r="O13" s="5">
        <v>30</v>
      </c>
      <c r="P13" s="8">
        <v>2.099609375</v>
      </c>
      <c r="Q13" s="6">
        <v>0</v>
      </c>
      <c r="R13" s="10">
        <f>IF(ISNUMBER(Q13),IF(Q13=1,"Countercurrent","Cocurrent"),"")</f>
      </c>
      <c r="S13" s="21"/>
      <c r="T13" s="7">
        <f>IF(ISNUMBER(C13),1.15290498E-12*(V13^6)-3.5879038802E-10*(V13^5)+4.710833256816E-08*(V13^4)-3.38194190874219E-06*(V13^3)+0.000148978977392744*(V13^2)-0.00373903643230733*(V13)+4.21734712411944,"")</f>
      </c>
      <c r="U13" s="7">
        <f>IF(ISNUMBER(D13),1.15290498E-12*(X13^6)-3.5879038802E-10*(X13^5)+4.710833256816E-08*(X13^4)-3.38194190874219E-06*(X13^3)+0.000148978977392744*(X13^2)-0.00373903643230733*(X13)+4.21734712411944,"")</f>
      </c>
      <c r="V13" s="8">
        <f>IF(ISNUMBER(C13),AVERAGE(C13,D13),"")</f>
      </c>
      <c r="W13" s="6">
        <f>IF(ISNUMBER(F13),-0.0000002301*(V13^4)+0.0000569866*(V13^3)-0.0082923226*(V13^2)+0.0654036947*V13+999.8017570756,"")</f>
      </c>
      <c r="X13" s="8">
        <f>IF(ISNUMBER(E13),AVERAGE(E13,F13),"")</f>
      </c>
      <c r="Y13" s="6">
        <f>IF(ISNUMBER(F13),-0.0000002301*(X13^4)+0.0000569866*(X13^3)-0.0082923226*(X13^2)+0.0654036947*X13+999.8017570756,"")</f>
      </c>
      <c r="Z13" s="6">
        <f>IF(ISNUMBER(C13),IF(R13="Countercurrent",C13-D13,D13-C13),"")</f>
      </c>
      <c r="AA13" s="6">
        <f>IF(ISNUMBER(E13),F13-E13,"")</f>
      </c>
      <c r="AB13" s="7">
        <f>IF(ISNUMBER(N13),N13*W13/(1000*60),"")</f>
      </c>
      <c r="AC13" s="7">
        <f>IF(ISNUMBER(P13),P13*Y13/(1000*60),"")</f>
      </c>
      <c r="AD13" s="6">
        <f>IF(SUM($A$1:$A$1000)=0,IF(ROW($A13)=6,"Hidden",""),IF(ISNUMBER(AB13),AB13*T13*ABS(Z13)*1000,""))</f>
      </c>
      <c r="AE13" s="6">
        <f>IF(SUM($A$1:$A$1000)=0,IF(ROW($A13)=6,"Hidden",""),IF(ISNUMBER(AC13),AC13*U13*AA13*1000,""))</f>
      </c>
      <c r="AF13" s="6">
        <f>IF(SUM($A$1:$A$1000)=0,IF(ROW($A13)=6,"Hidden",""),IF(ISNUMBER(AD13),AD13-AE13,""))</f>
      </c>
      <c r="AG13" s="6">
        <f>IF(SUM($A$1:$A$1000)=0,IF(ROW($A13)=6,"Hidden",""),IF(ISNUMBER(AD13),IF(AD13=0,0,AE13*100/AD13),""))</f>
      </c>
      <c r="AH13" s="6">
        <f>IF(SUM($A$1:$A$1000)=0,IF(ROW($A13)=6,"Hidden",""),IF(ISNUMBER(C13),IF(R13="cocurrent",IF((D13=E13),0,(D13-C13)*100/(D13-E13)),IF((C13=E13),0,(C13-D13)*100/(C13-E13))),""))</f>
      </c>
      <c r="AI13" s="6">
        <f>IF(SUM($A$1:$A$1000)=0,IF(ROW($A13)=6,"Hidden",""),IF(ISNUMBER(C13),IF(R13="cocurrent",IF(C13=E13,0,(F13-E13)*100/(D13-E13)),IF(C13=E13,0,(F13-E13)*100/(C13-E13))),""))</f>
      </c>
      <c r="AJ13" s="6">
        <f>IF(SUM($A$1:$A$1000)=0,IF(ROW($A13)=6,"Hidden",""),IF(ISNUMBER(AH13),(AH13+AI13)/2,""))</f>
      </c>
      <c r="AK13" s="8">
        <f>IF(C13=F13,0,(D13-E13)/(C13-F13))</f>
      </c>
      <c r="AL13" s="8">
        <f>IF(ISNUMBER(F13),IF(OR(AK13&lt;=0,AK13=1),0,((D13-E13)-(C13-F13))/LN(AK13)),"")</f>
      </c>
      <c r="AM13" s="8">
        <f>IF(ISNUMBER(AL13),IF(AL13=0,0,(AB13*T13*Z13*1000)/(PI()*0.006*1.008*AL13)),"")</f>
      </c>
      <c r="AN13" s="12">
        <f>IF(ISNUMBER(A13),IF(ROW(A13)=2,1-(A13/13),""),"")</f>
      </c>
    </row>
    <row x14ac:dyDescent="0.25" r="14" customHeight="1" ht="12.75">
      <c r="A14" s="11">
        <v>1</v>
      </c>
      <c r="B14" s="5">
        <v>13</v>
      </c>
      <c r="C14" s="6">
        <v>58.5771484375</v>
      </c>
      <c r="D14" s="6">
        <v>64.87646484375</v>
      </c>
      <c r="E14" s="6">
        <v>21.268310546875</v>
      </c>
      <c r="F14" s="6">
        <v>28.346923828125</v>
      </c>
      <c r="G14" s="6">
        <v>132.967529296875</v>
      </c>
      <c r="H14" s="6">
        <v>132.967529296875</v>
      </c>
      <c r="I14" s="6">
        <v>132.967529296875</v>
      </c>
      <c r="J14" s="6">
        <v>132.967529296875</v>
      </c>
      <c r="K14" s="6">
        <v>132.967529296875</v>
      </c>
      <c r="L14" s="6">
        <v>132.967529296875</v>
      </c>
      <c r="M14" s="7">
        <v>30</v>
      </c>
      <c r="N14" s="6">
        <v>2.1240234375</v>
      </c>
      <c r="O14" s="5">
        <v>30</v>
      </c>
      <c r="P14" s="8">
        <v>2.0263671875</v>
      </c>
      <c r="Q14" s="6">
        <v>0</v>
      </c>
      <c r="R14" s="10">
        <f>IF(ISNUMBER(Q14),IF(Q14=1,"Countercurrent","Cocurrent"),"")</f>
      </c>
      <c r="S14" s="21"/>
      <c r="T14" s="7">
        <f>IF(ISNUMBER(C14),1.15290498E-12*(V14^6)-3.5879038802E-10*(V14^5)+4.710833256816E-08*(V14^4)-3.38194190874219E-06*(V14^3)+0.000148978977392744*(V14^2)-0.00373903643230733*(V14)+4.21734712411944,"")</f>
      </c>
      <c r="U14" s="7">
        <f>IF(ISNUMBER(D14),1.15290498E-12*(X14^6)-3.5879038802E-10*(X14^5)+4.710833256816E-08*(X14^4)-3.38194190874219E-06*(X14^3)+0.000148978977392744*(X14^2)-0.00373903643230733*(X14)+4.21734712411944,"")</f>
      </c>
      <c r="V14" s="8">
        <f>IF(ISNUMBER(C14),AVERAGE(C14,D14),"")</f>
      </c>
      <c r="W14" s="6">
        <f>IF(ISNUMBER(F14),-0.0000002301*(V14^4)+0.0000569866*(V14^3)-0.0082923226*(V14^2)+0.0654036947*V14+999.8017570756,"")</f>
      </c>
      <c r="X14" s="8">
        <f>IF(ISNUMBER(E14),AVERAGE(E14,F14),"")</f>
      </c>
      <c r="Y14" s="6">
        <f>IF(ISNUMBER(F14),-0.0000002301*(X14^4)+0.0000569866*(X14^3)-0.0082923226*(X14^2)+0.0654036947*X14+999.8017570756,"")</f>
      </c>
      <c r="Z14" s="6">
        <f>IF(ISNUMBER(C14),IF(R14="Countercurrent",C14-D14,D14-C14),"")</f>
      </c>
      <c r="AA14" s="6">
        <f>IF(ISNUMBER(E14),F14-E14,"")</f>
      </c>
      <c r="AB14" s="7">
        <f>IF(ISNUMBER(N14),N14*W14/(1000*60),"")</f>
      </c>
      <c r="AC14" s="7">
        <f>IF(ISNUMBER(P14),P14*Y14/(1000*60),"")</f>
      </c>
      <c r="AD14" s="6">
        <f>IF(SUM($A$1:$A$1000)=0,IF(ROW($A14)=6,"Hidden",""),IF(ISNUMBER(AB14),AB14*T14*ABS(Z14)*1000,""))</f>
      </c>
      <c r="AE14" s="6">
        <f>IF(SUM($A$1:$A$1000)=0,IF(ROW($A14)=6,"Hidden",""),IF(ISNUMBER(AC14),AC14*U14*AA14*1000,""))</f>
      </c>
      <c r="AF14" s="6">
        <f>IF(SUM($A$1:$A$1000)=0,IF(ROW($A14)=6,"Hidden",""),IF(ISNUMBER(AD14),AD14-AE14,""))</f>
      </c>
      <c r="AG14" s="6">
        <f>IF(SUM($A$1:$A$1000)=0,IF(ROW($A14)=6,"Hidden",""),IF(ISNUMBER(AD14),IF(AD14=0,0,AE14*100/AD14),""))</f>
      </c>
      <c r="AH14" s="6">
        <f>IF(SUM($A$1:$A$1000)=0,IF(ROW($A14)=6,"Hidden",""),IF(ISNUMBER(C14),IF(R14="cocurrent",IF((D14=E14),0,(D14-C14)*100/(D14-E14)),IF((C14=E14),0,(C14-D14)*100/(C14-E14))),""))</f>
      </c>
      <c r="AI14" s="6">
        <f>IF(SUM($A$1:$A$1000)=0,IF(ROW($A14)=6,"Hidden",""),IF(ISNUMBER(C14),IF(R14="cocurrent",IF(C14=E14,0,(F14-E14)*100/(D14-E14)),IF(C14=E14,0,(F14-E14)*100/(C14-E14))),""))</f>
      </c>
      <c r="AJ14" s="6">
        <f>IF(SUM($A$1:$A$1000)=0,IF(ROW($A14)=6,"Hidden",""),IF(ISNUMBER(AH14),(AH14+AI14)/2,""))</f>
      </c>
      <c r="AK14" s="8">
        <f>IF(C14=F14,0,(D14-E14)/(C14-F14))</f>
      </c>
      <c r="AL14" s="8">
        <f>IF(ISNUMBER(F14),IF(OR(AK14&lt;=0,AK14=1),0,((D14-E14)-(C14-F14))/LN(AK14)),"")</f>
      </c>
      <c r="AM14" s="8">
        <f>IF(ISNUMBER(AL14),IF(AL14=0,0,(AB14*T14*Z14*1000)/(PI()*0.006*1.008*AL14)),"")</f>
      </c>
      <c r="AN14" s="12">
        <f>IF(ISNUMBER(A14),IF(ROW(A14)=2,1-(A14/13),""),"")</f>
      </c>
    </row>
    <row x14ac:dyDescent="0.25" r="15" customHeight="1" ht="12.75">
      <c r="A15" s="11">
        <v>1</v>
      </c>
      <c r="B15" s="5">
        <v>14</v>
      </c>
      <c r="C15" s="6">
        <v>58.544677734375</v>
      </c>
      <c r="D15" s="6">
        <v>65.0712890625</v>
      </c>
      <c r="E15" s="6">
        <v>21.30078125</v>
      </c>
      <c r="F15" s="6">
        <v>28.314453125</v>
      </c>
      <c r="G15" s="6">
        <v>132.967529296875</v>
      </c>
      <c r="H15" s="6">
        <v>132.967529296875</v>
      </c>
      <c r="I15" s="6">
        <v>132.967529296875</v>
      </c>
      <c r="J15" s="6">
        <v>132.967529296875</v>
      </c>
      <c r="K15" s="6">
        <v>132.967529296875</v>
      </c>
      <c r="L15" s="6">
        <v>132.967529296875</v>
      </c>
      <c r="M15" s="7">
        <v>29</v>
      </c>
      <c r="N15" s="6">
        <v>1.806640625</v>
      </c>
      <c r="O15" s="5">
        <v>30</v>
      </c>
      <c r="P15" s="8">
        <v>1.96533203125</v>
      </c>
      <c r="Q15" s="6">
        <v>0</v>
      </c>
      <c r="R15" s="10">
        <f>IF(ISNUMBER(Q15),IF(Q15=1,"Countercurrent","Cocurrent"),"")</f>
      </c>
      <c r="S15" s="21"/>
      <c r="T15" s="7">
        <f>IF(ISNUMBER(C15),1.15290498E-12*(V15^6)-3.5879038802E-10*(V15^5)+4.710833256816E-08*(V15^4)-3.38194190874219E-06*(V15^3)+0.000148978977392744*(V15^2)-0.00373903643230733*(V15)+4.21734712411944,"")</f>
      </c>
      <c r="U15" s="7">
        <f>IF(ISNUMBER(D15),1.15290498E-12*(X15^6)-3.5879038802E-10*(X15^5)+4.710833256816E-08*(X15^4)-3.38194190874219E-06*(X15^3)+0.000148978977392744*(X15^2)-0.00373903643230733*(X15)+4.21734712411944,"")</f>
      </c>
      <c r="V15" s="8">
        <f>IF(ISNUMBER(C15),AVERAGE(C15,D15),"")</f>
      </c>
      <c r="W15" s="6">
        <f>IF(ISNUMBER(F15),-0.0000002301*(V15^4)+0.0000569866*(V15^3)-0.0082923226*(V15^2)+0.0654036947*V15+999.8017570756,"")</f>
      </c>
      <c r="X15" s="8">
        <f>IF(ISNUMBER(E15),AVERAGE(E15,F15),"")</f>
      </c>
      <c r="Y15" s="6">
        <f>IF(ISNUMBER(F15),-0.0000002301*(X15^4)+0.0000569866*(X15^3)-0.0082923226*(X15^2)+0.0654036947*X15+999.8017570756,"")</f>
      </c>
      <c r="Z15" s="6">
        <f>IF(ISNUMBER(C15),IF(R15="Countercurrent",C15-D15,D15-C15),"")</f>
      </c>
      <c r="AA15" s="6">
        <f>IF(ISNUMBER(E15),F15-E15,"")</f>
      </c>
      <c r="AB15" s="7">
        <f>IF(ISNUMBER(N15),N15*W15/(1000*60),"")</f>
      </c>
      <c r="AC15" s="7">
        <f>IF(ISNUMBER(P15),P15*Y15/(1000*60),"")</f>
      </c>
      <c r="AD15" s="6">
        <f>IF(SUM($A$1:$A$1000)=0,IF(ROW($A15)=6,"Hidden",""),IF(ISNUMBER(AB15),AB15*T15*ABS(Z15)*1000,""))</f>
      </c>
      <c r="AE15" s="6">
        <f>IF(SUM($A$1:$A$1000)=0,IF(ROW($A15)=6,"Hidden",""),IF(ISNUMBER(AC15),AC15*U15*AA15*1000,""))</f>
      </c>
      <c r="AF15" s="6">
        <f>IF(SUM($A$1:$A$1000)=0,IF(ROW($A15)=6,"Hidden",""),IF(ISNUMBER(AD15),AD15-AE15,""))</f>
      </c>
      <c r="AG15" s="6">
        <f>IF(SUM($A$1:$A$1000)=0,IF(ROW($A15)=6,"Hidden",""),IF(ISNUMBER(AD15),IF(AD15=0,0,AE15*100/AD15),""))</f>
      </c>
      <c r="AH15" s="6">
        <f>IF(SUM($A$1:$A$1000)=0,IF(ROW($A15)=6,"Hidden",""),IF(ISNUMBER(C15),IF(R15="cocurrent",IF((D15=E15),0,(D15-C15)*100/(D15-E15)),IF((C15=E15),0,(C15-D15)*100/(C15-E15))),""))</f>
      </c>
      <c r="AI15" s="6">
        <f>IF(SUM($A$1:$A$1000)=0,IF(ROW($A15)=6,"Hidden",""),IF(ISNUMBER(C15),IF(R15="cocurrent",IF(C15=E15,0,(F15-E15)*100/(D15-E15)),IF(C15=E15,0,(F15-E15)*100/(C15-E15))),""))</f>
      </c>
      <c r="AJ15" s="6">
        <f>IF(SUM($A$1:$A$1000)=0,IF(ROW($A15)=6,"Hidden",""),IF(ISNUMBER(AH15),(AH15+AI15)/2,""))</f>
      </c>
      <c r="AK15" s="8">
        <f>IF(C15=F15,0,(D15-E15)/(C15-F15))</f>
      </c>
      <c r="AL15" s="8">
        <f>IF(ISNUMBER(F15),IF(OR(AK15&lt;=0,AK15=1),0,((D15-E15)-(C15-F15))/LN(AK15)),"")</f>
      </c>
      <c r="AM15" s="8">
        <f>IF(ISNUMBER(AL15),IF(AL15=0,0,(AB15*T15*Z15*1000)/(PI()*0.006*1.008*AL15)),"")</f>
      </c>
      <c r="AN15" s="12">
        <f>IF(ISNUMBER(A15),IF(ROW(A15)=2,1-(A15/13),""),"")</f>
      </c>
    </row>
    <row x14ac:dyDescent="0.25" r="16" customHeight="1" ht="12.75">
      <c r="A16" s="11">
        <v>1</v>
      </c>
      <c r="B16" s="5">
        <v>15</v>
      </c>
      <c r="C16" s="6">
        <v>58.70703125</v>
      </c>
      <c r="D16" s="6">
        <v>65.13623046875</v>
      </c>
      <c r="E16" s="6">
        <v>21.30078125</v>
      </c>
      <c r="F16" s="6">
        <v>28.346923828125</v>
      </c>
      <c r="G16" s="6">
        <v>132.967529296875</v>
      </c>
      <c r="H16" s="6">
        <v>132.967529296875</v>
      </c>
      <c r="I16" s="6">
        <v>132.967529296875</v>
      </c>
      <c r="J16" s="6">
        <v>132.967529296875</v>
      </c>
      <c r="K16" s="6">
        <v>132.967529296875</v>
      </c>
      <c r="L16" s="6">
        <v>132.967529296875</v>
      </c>
      <c r="M16" s="7">
        <v>29</v>
      </c>
      <c r="N16" s="6">
        <v>2.13623046875</v>
      </c>
      <c r="O16" s="5">
        <v>30</v>
      </c>
      <c r="P16" s="8">
        <v>2.01416015625</v>
      </c>
      <c r="Q16" s="6">
        <v>0</v>
      </c>
      <c r="R16" s="10">
        <f>IF(ISNUMBER(Q16),IF(Q16=1,"Countercurrent","Cocurrent"),"")</f>
      </c>
      <c r="S16" s="21"/>
      <c r="T16" s="7">
        <f>IF(ISNUMBER(C16),1.15290498E-12*(V16^6)-3.5879038802E-10*(V16^5)+4.710833256816E-08*(V16^4)-3.38194190874219E-06*(V16^3)+0.000148978977392744*(V16^2)-0.00373903643230733*(V16)+4.21734712411944,"")</f>
      </c>
      <c r="U16" s="7">
        <f>IF(ISNUMBER(D16),1.15290498E-12*(X16^6)-3.5879038802E-10*(X16^5)+4.710833256816E-08*(X16^4)-3.38194190874219E-06*(X16^3)+0.000148978977392744*(X16^2)-0.00373903643230733*(X16)+4.21734712411944,"")</f>
      </c>
      <c r="V16" s="8">
        <f>IF(ISNUMBER(C16),AVERAGE(C16,D16),"")</f>
      </c>
      <c r="W16" s="6">
        <f>IF(ISNUMBER(F16),-0.0000002301*(V16^4)+0.0000569866*(V16^3)-0.0082923226*(V16^2)+0.0654036947*V16+999.8017570756,"")</f>
      </c>
      <c r="X16" s="8">
        <f>IF(ISNUMBER(E16),AVERAGE(E16,F16),"")</f>
      </c>
      <c r="Y16" s="6">
        <f>IF(ISNUMBER(F16),-0.0000002301*(X16^4)+0.0000569866*(X16^3)-0.0082923226*(X16^2)+0.0654036947*X16+999.8017570756,"")</f>
      </c>
      <c r="Z16" s="6">
        <f>IF(ISNUMBER(C16),IF(R16="Countercurrent",C16-D16,D16-C16),"")</f>
      </c>
      <c r="AA16" s="6">
        <f>IF(ISNUMBER(E16),F16-E16,"")</f>
      </c>
      <c r="AB16" s="7">
        <f>IF(ISNUMBER(N16),N16*W16/(1000*60),"")</f>
      </c>
      <c r="AC16" s="7">
        <f>IF(ISNUMBER(P16),P16*Y16/(1000*60),"")</f>
      </c>
      <c r="AD16" s="6">
        <f>IF(SUM($A$1:$A$1000)=0,IF(ROW($A16)=6,"Hidden",""),IF(ISNUMBER(AB16),AB16*T16*ABS(Z16)*1000,""))</f>
      </c>
      <c r="AE16" s="6">
        <f>IF(SUM($A$1:$A$1000)=0,IF(ROW($A16)=6,"Hidden",""),IF(ISNUMBER(AC16),AC16*U16*AA16*1000,""))</f>
      </c>
      <c r="AF16" s="6">
        <f>IF(SUM($A$1:$A$1000)=0,IF(ROW($A16)=6,"Hidden",""),IF(ISNUMBER(AD16),AD16-AE16,""))</f>
      </c>
      <c r="AG16" s="6">
        <f>IF(SUM($A$1:$A$1000)=0,IF(ROW($A16)=6,"Hidden",""),IF(ISNUMBER(AD16),IF(AD16=0,0,AE16*100/AD16),""))</f>
      </c>
      <c r="AH16" s="6">
        <f>IF(SUM($A$1:$A$1000)=0,IF(ROW($A16)=6,"Hidden",""),IF(ISNUMBER(C16),IF(R16="cocurrent",IF((D16=E16),0,(D16-C16)*100/(D16-E16)),IF((C16=E16),0,(C16-D16)*100/(C16-E16))),""))</f>
      </c>
      <c r="AI16" s="6">
        <f>IF(SUM($A$1:$A$1000)=0,IF(ROW($A16)=6,"Hidden",""),IF(ISNUMBER(C16),IF(R16="cocurrent",IF(C16=E16,0,(F16-E16)*100/(D16-E16)),IF(C16=E16,0,(F16-E16)*100/(C16-E16))),""))</f>
      </c>
      <c r="AJ16" s="6">
        <f>IF(SUM($A$1:$A$1000)=0,IF(ROW($A16)=6,"Hidden",""),IF(ISNUMBER(AH16),(AH16+AI16)/2,""))</f>
      </c>
      <c r="AK16" s="8">
        <f>IF(C16=F16,0,(D16-E16)/(C16-F16))</f>
      </c>
      <c r="AL16" s="8">
        <f>IF(ISNUMBER(F16),IF(OR(AK16&lt;=0,AK16=1),0,((D16-E16)-(C16-F16))/LN(AK16)),"")</f>
      </c>
      <c r="AM16" s="8">
        <f>IF(ISNUMBER(AL16),IF(AL16=0,0,(AB16*T16*Z16*1000)/(PI()*0.006*1.008*AL16)),"")</f>
      </c>
      <c r="AN16" s="12">
        <f>IF(ISNUMBER(A16),IF(ROW(A16)=2,1-(A16/13),""),"")</f>
      </c>
    </row>
    <row x14ac:dyDescent="0.25" r="17" customHeight="1" ht="12.75">
      <c r="A17" s="11">
        <v>1</v>
      </c>
      <c r="B17" s="5">
        <v>16</v>
      </c>
      <c r="C17" s="6">
        <v>58.1875</v>
      </c>
      <c r="D17" s="6">
        <v>64.519287109375</v>
      </c>
      <c r="E17" s="6">
        <v>21.268310546875</v>
      </c>
      <c r="F17" s="6">
        <v>28.314453125</v>
      </c>
      <c r="G17" s="6">
        <v>132.967529296875</v>
      </c>
      <c r="H17" s="6">
        <v>132.967529296875</v>
      </c>
      <c r="I17" s="6">
        <v>132.967529296875</v>
      </c>
      <c r="J17" s="6">
        <v>132.967529296875</v>
      </c>
      <c r="K17" s="6">
        <v>132.967529296875</v>
      </c>
      <c r="L17" s="6">
        <v>132.967529296875</v>
      </c>
      <c r="M17" s="7">
        <v>30</v>
      </c>
      <c r="N17" s="6">
        <v>1.9287109375</v>
      </c>
      <c r="O17" s="5">
        <v>30</v>
      </c>
      <c r="P17" s="8">
        <v>1.96533203125</v>
      </c>
      <c r="Q17" s="6">
        <v>0</v>
      </c>
      <c r="R17" s="10">
        <f>IF(ISNUMBER(Q17),IF(Q17=1,"Countercurrent","Cocurrent"),"")</f>
      </c>
      <c r="S17" s="21"/>
      <c r="T17" s="7">
        <f>IF(ISNUMBER(C17),1.15290498E-12*(V17^6)-3.5879038802E-10*(V17^5)+4.710833256816E-08*(V17^4)-3.38194190874219E-06*(V17^3)+0.000148978977392744*(V17^2)-0.00373903643230733*(V17)+4.21734712411944,"")</f>
      </c>
      <c r="U17" s="7">
        <f>IF(ISNUMBER(D17),1.15290498E-12*(X17^6)-3.5879038802E-10*(X17^5)+4.710833256816E-08*(X17^4)-3.38194190874219E-06*(X17^3)+0.000148978977392744*(X17^2)-0.00373903643230733*(X17)+4.21734712411944,"")</f>
      </c>
      <c r="V17" s="8">
        <f>IF(ISNUMBER(C17),AVERAGE(C17,D17),"")</f>
      </c>
      <c r="W17" s="6">
        <f>IF(ISNUMBER(F17),-0.0000002301*(V17^4)+0.0000569866*(V17^3)-0.0082923226*(V17^2)+0.0654036947*V17+999.8017570756,"")</f>
      </c>
      <c r="X17" s="8">
        <f>IF(ISNUMBER(E17),AVERAGE(E17,F17),"")</f>
      </c>
      <c r="Y17" s="6">
        <f>IF(ISNUMBER(F17),-0.0000002301*(X17^4)+0.0000569866*(X17^3)-0.0082923226*(X17^2)+0.0654036947*X17+999.8017570756,"")</f>
      </c>
      <c r="Z17" s="6">
        <f>IF(ISNUMBER(C17),IF(R17="Countercurrent",C17-D17,D17-C17),"")</f>
      </c>
      <c r="AA17" s="6">
        <f>IF(ISNUMBER(E17),F17-E17,"")</f>
      </c>
      <c r="AB17" s="7">
        <f>IF(ISNUMBER(N17),N17*W17/(1000*60),"")</f>
      </c>
      <c r="AC17" s="7">
        <f>IF(ISNUMBER(P17),P17*Y17/(1000*60),"")</f>
      </c>
      <c r="AD17" s="6">
        <f>IF(SUM($A$1:$A$1000)=0,IF(ROW($A17)=6,"Hidden",""),IF(ISNUMBER(AB17),AB17*T17*ABS(Z17)*1000,""))</f>
      </c>
      <c r="AE17" s="6">
        <f>IF(SUM($A$1:$A$1000)=0,IF(ROW($A17)=6,"Hidden",""),IF(ISNUMBER(AC17),AC17*U17*AA17*1000,""))</f>
      </c>
      <c r="AF17" s="6">
        <f>IF(SUM($A$1:$A$1000)=0,IF(ROW($A17)=6,"Hidden",""),IF(ISNUMBER(AD17),AD17-AE17,""))</f>
      </c>
      <c r="AG17" s="6">
        <f>IF(SUM($A$1:$A$1000)=0,IF(ROW($A17)=6,"Hidden",""),IF(ISNUMBER(AD17),IF(AD17=0,0,AE17*100/AD17),""))</f>
      </c>
      <c r="AH17" s="6">
        <f>IF(SUM($A$1:$A$1000)=0,IF(ROW($A17)=6,"Hidden",""),IF(ISNUMBER(C17),IF(R17="cocurrent",IF((D17=E17),0,(D17-C17)*100/(D17-E17)),IF((C17=E17),0,(C17-D17)*100/(C17-E17))),""))</f>
      </c>
      <c r="AI17" s="6">
        <f>IF(SUM($A$1:$A$1000)=0,IF(ROW($A17)=6,"Hidden",""),IF(ISNUMBER(C17),IF(R17="cocurrent",IF(C17=E17,0,(F17-E17)*100/(D17-E17)),IF(C17=E17,0,(F17-E17)*100/(C17-E17))),""))</f>
      </c>
      <c r="AJ17" s="6">
        <f>IF(SUM($A$1:$A$1000)=0,IF(ROW($A17)=6,"Hidden",""),IF(ISNUMBER(AH17),(AH17+AI17)/2,""))</f>
      </c>
      <c r="AK17" s="8">
        <f>IF(C17=F17,0,(D17-E17)/(C17-F17))</f>
      </c>
      <c r="AL17" s="8">
        <f>IF(ISNUMBER(F17),IF(OR(AK17&lt;=0,AK17=1),0,((D17-E17)-(C17-F17))/LN(AK17)),"")</f>
      </c>
      <c r="AM17" s="8">
        <f>IF(ISNUMBER(AL17),IF(AL17=0,0,(AB17*T17*Z17*1000)/(PI()*0.006*1.008*AL17)),"")</f>
      </c>
      <c r="AN17" s="12">
        <f>IF(ISNUMBER(A17),IF(ROW(A17)=2,1-(A17/13),""),"")</f>
      </c>
    </row>
    <row x14ac:dyDescent="0.25" r="18" customHeight="1" ht="12.75">
      <c r="A18" s="11">
        <v>1</v>
      </c>
      <c r="B18" s="5">
        <v>17</v>
      </c>
      <c r="C18" s="6">
        <v>58.3173828125</v>
      </c>
      <c r="D18" s="6">
        <v>64.74658203125</v>
      </c>
      <c r="E18" s="6">
        <v>21.268310546875</v>
      </c>
      <c r="F18" s="6">
        <v>28.24951171875</v>
      </c>
      <c r="G18" s="6">
        <v>132.967529296875</v>
      </c>
      <c r="H18" s="6">
        <v>132.967529296875</v>
      </c>
      <c r="I18" s="6">
        <v>132.967529296875</v>
      </c>
      <c r="J18" s="6">
        <v>132.967529296875</v>
      </c>
      <c r="K18" s="6">
        <v>132.967529296875</v>
      </c>
      <c r="L18" s="6">
        <v>132.967529296875</v>
      </c>
      <c r="M18" s="7">
        <v>29</v>
      </c>
      <c r="N18" s="6">
        <v>2.0751953125</v>
      </c>
      <c r="O18" s="5">
        <v>30</v>
      </c>
      <c r="P18" s="8">
        <v>2.06298828125</v>
      </c>
      <c r="Q18" s="6">
        <v>0</v>
      </c>
      <c r="R18" s="10">
        <f>IF(ISNUMBER(Q18),IF(Q18=1,"Countercurrent","Cocurrent"),"")</f>
      </c>
      <c r="S18" s="21"/>
      <c r="T18" s="7">
        <f>IF(ISNUMBER(C18),1.15290498E-12*(V18^6)-3.5879038802E-10*(V18^5)+4.710833256816E-08*(V18^4)-3.38194190874219E-06*(V18^3)+0.000148978977392744*(V18^2)-0.00373903643230733*(V18)+4.21734712411944,"")</f>
      </c>
      <c r="U18" s="7">
        <f>IF(ISNUMBER(D18),1.15290498E-12*(X18^6)-3.5879038802E-10*(X18^5)+4.710833256816E-08*(X18^4)-3.38194190874219E-06*(X18^3)+0.000148978977392744*(X18^2)-0.00373903643230733*(X18)+4.21734712411944,"")</f>
      </c>
      <c r="V18" s="8">
        <f>IF(ISNUMBER(C18),AVERAGE(C18,D18),"")</f>
      </c>
      <c r="W18" s="6">
        <f>IF(ISNUMBER(F18),-0.0000002301*(V18^4)+0.0000569866*(V18^3)-0.0082923226*(V18^2)+0.0654036947*V18+999.8017570756,"")</f>
      </c>
      <c r="X18" s="8">
        <f>IF(ISNUMBER(E18),AVERAGE(E18,F18),"")</f>
      </c>
      <c r="Y18" s="6">
        <f>IF(ISNUMBER(F18),-0.0000002301*(X18^4)+0.0000569866*(X18^3)-0.0082923226*(X18^2)+0.0654036947*X18+999.8017570756,"")</f>
      </c>
      <c r="Z18" s="6">
        <f>IF(ISNUMBER(C18),IF(R18="Countercurrent",C18-D18,D18-C18),"")</f>
      </c>
      <c r="AA18" s="6">
        <f>IF(ISNUMBER(E18),F18-E18,"")</f>
      </c>
      <c r="AB18" s="7">
        <f>IF(ISNUMBER(N18),N18*W18/(1000*60),"")</f>
      </c>
      <c r="AC18" s="7">
        <f>IF(ISNUMBER(P18),P18*Y18/(1000*60),"")</f>
      </c>
      <c r="AD18" s="6">
        <f>IF(SUM($A$1:$A$1000)=0,IF(ROW($A18)=6,"Hidden",""),IF(ISNUMBER(AB18),AB18*T18*ABS(Z18)*1000,""))</f>
      </c>
      <c r="AE18" s="6">
        <f>IF(SUM($A$1:$A$1000)=0,IF(ROW($A18)=6,"Hidden",""),IF(ISNUMBER(AC18),AC18*U18*AA18*1000,""))</f>
      </c>
      <c r="AF18" s="6">
        <f>IF(SUM($A$1:$A$1000)=0,IF(ROW($A18)=6,"Hidden",""),IF(ISNUMBER(AD18),AD18-AE18,""))</f>
      </c>
      <c r="AG18" s="6">
        <f>IF(SUM($A$1:$A$1000)=0,IF(ROW($A18)=6,"Hidden",""),IF(ISNUMBER(AD18),IF(AD18=0,0,AE18*100/AD18),""))</f>
      </c>
      <c r="AH18" s="6">
        <f>IF(SUM($A$1:$A$1000)=0,IF(ROW($A18)=6,"Hidden",""),IF(ISNUMBER(C18),IF(R18="cocurrent",IF((D18=E18),0,(D18-C18)*100/(D18-E18)),IF((C18=E18),0,(C18-D18)*100/(C18-E18))),""))</f>
      </c>
      <c r="AI18" s="6">
        <f>IF(SUM($A$1:$A$1000)=0,IF(ROW($A18)=6,"Hidden",""),IF(ISNUMBER(C18),IF(R18="cocurrent",IF(C18=E18,0,(F18-E18)*100/(D18-E18)),IF(C18=E18,0,(F18-E18)*100/(C18-E18))),""))</f>
      </c>
      <c r="AJ18" s="6">
        <f>IF(SUM($A$1:$A$1000)=0,IF(ROW($A18)=6,"Hidden",""),IF(ISNUMBER(AH18),(AH18+AI18)/2,""))</f>
      </c>
      <c r="AK18" s="8">
        <f>IF(C18=F18,0,(D18-E18)/(C18-F18))</f>
      </c>
      <c r="AL18" s="8">
        <f>IF(ISNUMBER(F18),IF(OR(AK18&lt;=0,AK18=1),0,((D18-E18)-(C18-F18))/LN(AK18)),"")</f>
      </c>
      <c r="AM18" s="8">
        <f>IF(ISNUMBER(AL18),IF(AL18=0,0,(AB18*T18*Z18*1000)/(PI()*0.006*1.008*AL18)),"")</f>
      </c>
      <c r="AN18" s="12">
        <f>IF(ISNUMBER(A18),IF(ROW(A18)=2,1-(A18/13),""),"")</f>
      </c>
    </row>
    <row x14ac:dyDescent="0.25" r="19" customHeight="1" ht="12.75">
      <c r="A19" s="11">
        <v>1</v>
      </c>
      <c r="B19" s="5">
        <v>18</v>
      </c>
      <c r="C19" s="6">
        <v>58.155029296875</v>
      </c>
      <c r="D19" s="6">
        <v>64.454345703125</v>
      </c>
      <c r="E19" s="6">
        <v>21.30078125</v>
      </c>
      <c r="F19" s="6">
        <v>28.152099609375</v>
      </c>
      <c r="G19" s="6">
        <v>132.967529296875</v>
      </c>
      <c r="H19" s="6">
        <v>132.967529296875</v>
      </c>
      <c r="I19" s="6">
        <v>132.967529296875</v>
      </c>
      <c r="J19" s="6">
        <v>132.967529296875</v>
      </c>
      <c r="K19" s="6">
        <v>132.967529296875</v>
      </c>
      <c r="L19" s="6">
        <v>132.967529296875</v>
      </c>
      <c r="M19" s="7">
        <v>30</v>
      </c>
      <c r="N19" s="6">
        <v>2.0263671875</v>
      </c>
      <c r="O19" s="5">
        <v>30</v>
      </c>
      <c r="P19" s="8">
        <v>1.9775390625</v>
      </c>
      <c r="Q19" s="6">
        <v>0</v>
      </c>
      <c r="R19" s="10">
        <f>IF(ISNUMBER(Q19),IF(Q19=1,"Countercurrent","Cocurrent"),"")</f>
      </c>
      <c r="S19" s="21"/>
      <c r="T19" s="7">
        <f>IF(ISNUMBER(C19),1.15290498E-12*(V19^6)-3.5879038802E-10*(V19^5)+4.710833256816E-08*(V19^4)-3.38194190874219E-06*(V19^3)+0.000148978977392744*(V19^2)-0.00373903643230733*(V19)+4.21734712411944,"")</f>
      </c>
      <c r="U19" s="7">
        <f>IF(ISNUMBER(D19),1.15290498E-12*(X19^6)-3.5879038802E-10*(X19^5)+4.710833256816E-08*(X19^4)-3.38194190874219E-06*(X19^3)+0.000148978977392744*(X19^2)-0.00373903643230733*(X19)+4.21734712411944,"")</f>
      </c>
      <c r="V19" s="8">
        <f>IF(ISNUMBER(C19),AVERAGE(C19,D19),"")</f>
      </c>
      <c r="W19" s="6">
        <f>IF(ISNUMBER(F19),-0.0000002301*(V19^4)+0.0000569866*(V19^3)-0.0082923226*(V19^2)+0.0654036947*V19+999.8017570756,"")</f>
      </c>
      <c r="X19" s="8">
        <f>IF(ISNUMBER(E19),AVERAGE(E19,F19),"")</f>
      </c>
      <c r="Y19" s="6">
        <f>IF(ISNUMBER(F19),-0.0000002301*(X19^4)+0.0000569866*(X19^3)-0.0082923226*(X19^2)+0.0654036947*X19+999.8017570756,"")</f>
      </c>
      <c r="Z19" s="6">
        <f>IF(ISNUMBER(C19),IF(R19="Countercurrent",C19-D19,D19-C19),"")</f>
      </c>
      <c r="AA19" s="6">
        <f>IF(ISNUMBER(E19),F19-E19,"")</f>
      </c>
      <c r="AB19" s="7">
        <f>IF(ISNUMBER(N19),N19*W19/(1000*60),"")</f>
      </c>
      <c r="AC19" s="7">
        <f>IF(ISNUMBER(P19),P19*Y19/(1000*60),"")</f>
      </c>
      <c r="AD19" s="6">
        <f>IF(SUM($A$1:$A$1000)=0,IF(ROW($A19)=6,"Hidden",""),IF(ISNUMBER(AB19),AB19*T19*ABS(Z19)*1000,""))</f>
      </c>
      <c r="AE19" s="6">
        <f>IF(SUM($A$1:$A$1000)=0,IF(ROW($A19)=6,"Hidden",""),IF(ISNUMBER(AC19),AC19*U19*AA19*1000,""))</f>
      </c>
      <c r="AF19" s="6">
        <f>IF(SUM($A$1:$A$1000)=0,IF(ROW($A19)=6,"Hidden",""),IF(ISNUMBER(AD19),AD19-AE19,""))</f>
      </c>
      <c r="AG19" s="6">
        <f>IF(SUM($A$1:$A$1000)=0,IF(ROW($A19)=6,"Hidden",""),IF(ISNUMBER(AD19),IF(AD19=0,0,AE19*100/AD19),""))</f>
      </c>
      <c r="AH19" s="6">
        <f>IF(SUM($A$1:$A$1000)=0,IF(ROW($A19)=6,"Hidden",""),IF(ISNUMBER(C19),IF(R19="cocurrent",IF((D19=E19),0,(D19-C19)*100/(D19-E19)),IF((C19=E19),0,(C19-D19)*100/(C19-E19))),""))</f>
      </c>
      <c r="AI19" s="6">
        <f>IF(SUM($A$1:$A$1000)=0,IF(ROW($A19)=6,"Hidden",""),IF(ISNUMBER(C19),IF(R19="cocurrent",IF(C19=E19,0,(F19-E19)*100/(D19-E19)),IF(C19=E19,0,(F19-E19)*100/(C19-E19))),""))</f>
      </c>
      <c r="AJ19" s="6">
        <f>IF(SUM($A$1:$A$1000)=0,IF(ROW($A19)=6,"Hidden",""),IF(ISNUMBER(AH19),(AH19+AI19)/2,""))</f>
      </c>
      <c r="AK19" s="8">
        <f>IF(C19=F19,0,(D19-E19)/(C19-F19))</f>
      </c>
      <c r="AL19" s="8">
        <f>IF(ISNUMBER(F19),IF(OR(AK19&lt;=0,AK19=1),0,((D19-E19)-(C19-F19))/LN(AK19)),"")</f>
      </c>
      <c r="AM19" s="8">
        <f>IF(ISNUMBER(AL19),IF(AL19=0,0,(AB19*T19*Z19*1000)/(PI()*0.006*1.008*AL19)),"")</f>
      </c>
      <c r="AN19" s="12">
        <f>IF(ISNUMBER(A19),IF(ROW(A19)=2,1-(A19/13),""),"")</f>
      </c>
    </row>
    <row x14ac:dyDescent="0.25" r="20" customHeight="1" ht="12.75">
      <c r="A20" s="11">
        <v>1</v>
      </c>
      <c r="B20" s="5">
        <v>19</v>
      </c>
      <c r="C20" s="6">
        <v>58.414794921875</v>
      </c>
      <c r="D20" s="6">
        <v>64.908935546875</v>
      </c>
      <c r="E20" s="6">
        <v>21.203369140625</v>
      </c>
      <c r="F20" s="6">
        <v>28.152099609375</v>
      </c>
      <c r="G20" s="6">
        <v>132.967529296875</v>
      </c>
      <c r="H20" s="6">
        <v>132.967529296875</v>
      </c>
      <c r="I20" s="6">
        <v>132.967529296875</v>
      </c>
      <c r="J20" s="6">
        <v>132.967529296875</v>
      </c>
      <c r="K20" s="6">
        <v>132.967529296875</v>
      </c>
      <c r="L20" s="6">
        <v>132.967529296875</v>
      </c>
      <c r="M20" s="7">
        <v>29</v>
      </c>
      <c r="N20" s="6">
        <v>1.81884765625</v>
      </c>
      <c r="O20" s="5">
        <v>30</v>
      </c>
      <c r="P20" s="8">
        <v>2.0263671875</v>
      </c>
      <c r="Q20" s="6">
        <v>0</v>
      </c>
      <c r="R20" s="10">
        <f>IF(ISNUMBER(Q20),IF(Q20=1,"Countercurrent","Cocurrent"),"")</f>
      </c>
      <c r="S20" s="21"/>
      <c r="T20" s="7">
        <f>IF(ISNUMBER(C20),1.15290498E-12*(V20^6)-3.5879038802E-10*(V20^5)+4.710833256816E-08*(V20^4)-3.38194190874219E-06*(V20^3)+0.000148978977392744*(V20^2)-0.00373903643230733*(V20)+4.21734712411944,"")</f>
      </c>
      <c r="U20" s="7">
        <f>IF(ISNUMBER(D20),1.15290498E-12*(X20^6)-3.5879038802E-10*(X20^5)+4.710833256816E-08*(X20^4)-3.38194190874219E-06*(X20^3)+0.000148978977392744*(X20^2)-0.00373903643230733*(X20)+4.21734712411944,"")</f>
      </c>
      <c r="V20" s="8">
        <f>IF(ISNUMBER(C20),AVERAGE(C20,D20),"")</f>
      </c>
      <c r="W20" s="6">
        <f>IF(ISNUMBER(F20),-0.0000002301*(V20^4)+0.0000569866*(V20^3)-0.0082923226*(V20^2)+0.0654036947*V20+999.8017570756,"")</f>
      </c>
      <c r="X20" s="8">
        <f>IF(ISNUMBER(E20),AVERAGE(E20,F20),"")</f>
      </c>
      <c r="Y20" s="6">
        <f>IF(ISNUMBER(F20),-0.0000002301*(X20^4)+0.0000569866*(X20^3)-0.0082923226*(X20^2)+0.0654036947*X20+999.8017570756,"")</f>
      </c>
      <c r="Z20" s="6">
        <f>IF(ISNUMBER(C20),IF(R20="Countercurrent",C20-D20,D20-C20),"")</f>
      </c>
      <c r="AA20" s="6">
        <f>IF(ISNUMBER(E20),F20-E20,"")</f>
      </c>
      <c r="AB20" s="7">
        <f>IF(ISNUMBER(N20),N20*W20/(1000*60),"")</f>
      </c>
      <c r="AC20" s="7">
        <f>IF(ISNUMBER(P20),P20*Y20/(1000*60),"")</f>
      </c>
      <c r="AD20" s="6">
        <f>IF(SUM($A$1:$A$1000)=0,IF(ROW($A20)=6,"Hidden",""),IF(ISNUMBER(AB20),AB20*T20*ABS(Z20)*1000,""))</f>
      </c>
      <c r="AE20" s="6">
        <f>IF(SUM($A$1:$A$1000)=0,IF(ROW($A20)=6,"Hidden",""),IF(ISNUMBER(AC20),AC20*U20*AA20*1000,""))</f>
      </c>
      <c r="AF20" s="6">
        <f>IF(SUM($A$1:$A$1000)=0,IF(ROW($A20)=6,"Hidden",""),IF(ISNUMBER(AD20),AD20-AE20,""))</f>
      </c>
      <c r="AG20" s="6">
        <f>IF(SUM($A$1:$A$1000)=0,IF(ROW($A20)=6,"Hidden",""),IF(ISNUMBER(AD20),IF(AD20=0,0,AE20*100/AD20),""))</f>
      </c>
      <c r="AH20" s="6">
        <f>IF(SUM($A$1:$A$1000)=0,IF(ROW($A20)=6,"Hidden",""),IF(ISNUMBER(C20),IF(R20="cocurrent",IF((D20=E20),0,(D20-C20)*100/(D20-E20)),IF((C20=E20),0,(C20-D20)*100/(C20-E20))),""))</f>
      </c>
      <c r="AI20" s="6">
        <f>IF(SUM($A$1:$A$1000)=0,IF(ROW($A20)=6,"Hidden",""),IF(ISNUMBER(C20),IF(R20="cocurrent",IF(C20=E20,0,(F20-E20)*100/(D20-E20)),IF(C20=E20,0,(F20-E20)*100/(C20-E20))),""))</f>
      </c>
      <c r="AJ20" s="6">
        <f>IF(SUM($A$1:$A$1000)=0,IF(ROW($A20)=6,"Hidden",""),IF(ISNUMBER(AH20),(AH20+AI20)/2,""))</f>
      </c>
      <c r="AK20" s="8">
        <f>IF(C20=F20,0,(D20-E20)/(C20-F20))</f>
      </c>
      <c r="AL20" s="8">
        <f>IF(ISNUMBER(F20),IF(OR(AK20&lt;=0,AK20=1),0,((D20-E20)-(C20-F20))/LN(AK20)),"")</f>
      </c>
      <c r="AM20" s="8">
        <f>IF(ISNUMBER(AL20),IF(AL20=0,0,(AB20*T20*Z20*1000)/(PI()*0.006*1.008*AL20)),"")</f>
      </c>
      <c r="AN20" s="12">
        <f>IF(ISNUMBER(A20),IF(ROW(A20)=2,1-(A20/13),""),"")</f>
      </c>
    </row>
    <row x14ac:dyDescent="0.25" r="21" customHeight="1" ht="12.75">
      <c r="A21" s="11">
        <v>1</v>
      </c>
      <c r="B21" s="5">
        <v>20</v>
      </c>
      <c r="C21" s="6">
        <v>58.38232421875</v>
      </c>
      <c r="D21" s="6">
        <v>64.87646484375</v>
      </c>
      <c r="E21" s="6">
        <v>21.30078125</v>
      </c>
      <c r="F21" s="6">
        <v>28.24951171875</v>
      </c>
      <c r="G21" s="6">
        <v>132.967529296875</v>
      </c>
      <c r="H21" s="6">
        <v>132.967529296875</v>
      </c>
      <c r="I21" s="6">
        <v>132.967529296875</v>
      </c>
      <c r="J21" s="6">
        <v>132.967529296875</v>
      </c>
      <c r="K21" s="6">
        <v>132.967529296875</v>
      </c>
      <c r="L21" s="6">
        <v>132.967529296875</v>
      </c>
      <c r="M21" s="7">
        <v>30</v>
      </c>
      <c r="N21" s="6">
        <v>1.9287109375</v>
      </c>
      <c r="O21" s="5">
        <v>30</v>
      </c>
      <c r="P21" s="8">
        <v>1.953125</v>
      </c>
      <c r="Q21" s="6">
        <v>0</v>
      </c>
      <c r="R21" s="10">
        <f>IF(ISNUMBER(Q21),IF(Q21=1,"Countercurrent","Cocurrent"),"")</f>
      </c>
      <c r="S21" s="21"/>
      <c r="T21" s="7">
        <f>IF(ISNUMBER(C21),1.15290498E-12*(V21^6)-3.5879038802E-10*(V21^5)+4.710833256816E-08*(V21^4)-3.38194190874219E-06*(V21^3)+0.000148978977392744*(V21^2)-0.00373903643230733*(V21)+4.21734712411944,"")</f>
      </c>
      <c r="U21" s="7">
        <f>IF(ISNUMBER(D21),1.15290498E-12*(X21^6)-3.5879038802E-10*(X21^5)+4.710833256816E-08*(X21^4)-3.38194190874219E-06*(X21^3)+0.000148978977392744*(X21^2)-0.00373903643230733*(X21)+4.21734712411944,"")</f>
      </c>
      <c r="V21" s="8">
        <f>IF(ISNUMBER(C21),AVERAGE(C21,D21),"")</f>
      </c>
      <c r="W21" s="6">
        <f>IF(ISNUMBER(F21),-0.0000002301*(V21^4)+0.0000569866*(V21^3)-0.0082923226*(V21^2)+0.0654036947*V21+999.8017570756,"")</f>
      </c>
      <c r="X21" s="8">
        <f>IF(ISNUMBER(E21),AVERAGE(E21,F21),"")</f>
      </c>
      <c r="Y21" s="6">
        <f>IF(ISNUMBER(F21),-0.0000002301*(X21^4)+0.0000569866*(X21^3)-0.0082923226*(X21^2)+0.0654036947*X21+999.8017570756,"")</f>
      </c>
      <c r="Z21" s="6">
        <f>IF(ISNUMBER(C21),IF(R21="Countercurrent",C21-D21,D21-C21),"")</f>
      </c>
      <c r="AA21" s="6">
        <f>IF(ISNUMBER(E21),F21-E21,"")</f>
      </c>
      <c r="AB21" s="7">
        <f>IF(ISNUMBER(N21),N21*W21/(1000*60),"")</f>
      </c>
      <c r="AC21" s="7">
        <f>IF(ISNUMBER(P21),P21*Y21/(1000*60),"")</f>
      </c>
      <c r="AD21" s="6">
        <f>IF(SUM($A$1:$A$1000)=0,IF(ROW($A21)=6,"Hidden",""),IF(ISNUMBER(AB21),AB21*T21*ABS(Z21)*1000,""))</f>
      </c>
      <c r="AE21" s="6">
        <f>IF(SUM($A$1:$A$1000)=0,IF(ROW($A21)=6,"Hidden",""),IF(ISNUMBER(AC21),AC21*U21*AA21*1000,""))</f>
      </c>
      <c r="AF21" s="6">
        <f>IF(SUM($A$1:$A$1000)=0,IF(ROW($A21)=6,"Hidden",""),IF(ISNUMBER(AD21),AD21-AE21,""))</f>
      </c>
      <c r="AG21" s="6">
        <f>IF(SUM($A$1:$A$1000)=0,IF(ROW($A21)=6,"Hidden",""),IF(ISNUMBER(AD21),IF(AD21=0,0,AE21*100/AD21),""))</f>
      </c>
      <c r="AH21" s="6">
        <f>IF(SUM($A$1:$A$1000)=0,IF(ROW($A21)=6,"Hidden",""),IF(ISNUMBER(C21),IF(R21="cocurrent",IF((D21=E21),0,(D21-C21)*100/(D21-E21)),IF((C21=E21),0,(C21-D21)*100/(C21-E21))),""))</f>
      </c>
      <c r="AI21" s="6">
        <f>IF(SUM($A$1:$A$1000)=0,IF(ROW($A21)=6,"Hidden",""),IF(ISNUMBER(C21),IF(R21="cocurrent",IF(C21=E21,0,(F21-E21)*100/(D21-E21)),IF(C21=E21,0,(F21-E21)*100/(C21-E21))),""))</f>
      </c>
      <c r="AJ21" s="6">
        <f>IF(SUM($A$1:$A$1000)=0,IF(ROW($A21)=6,"Hidden",""),IF(ISNUMBER(AH21),(AH21+AI21)/2,""))</f>
      </c>
      <c r="AK21" s="8">
        <f>IF(C21=F21,0,(D21-E21)/(C21-F21))</f>
      </c>
      <c r="AL21" s="8">
        <f>IF(ISNUMBER(F21),IF(OR(AK21&lt;=0,AK21=1),0,((D21-E21)-(C21-F21))/LN(AK21)),"")</f>
      </c>
      <c r="AM21" s="8">
        <f>IF(ISNUMBER(AL21),IF(AL21=0,0,(AB21*T21*Z21*1000)/(PI()*0.006*1.008*AL21)),"")</f>
      </c>
      <c r="AN21" s="12">
        <f>IF(ISNUMBER(A21),IF(ROW(A21)=2,1-(A21/13),""),"")</f>
      </c>
    </row>
    <row x14ac:dyDescent="0.25" r="22" customHeight="1" ht="12.75">
      <c r="A22" s="11">
        <v>1</v>
      </c>
      <c r="B22" s="5">
        <v>21</v>
      </c>
      <c r="C22" s="6">
        <v>58.70703125</v>
      </c>
      <c r="D22" s="6">
        <v>65.168701171875</v>
      </c>
      <c r="E22" s="6">
        <v>21.30078125</v>
      </c>
      <c r="F22" s="6">
        <v>28.24951171875</v>
      </c>
      <c r="G22" s="6">
        <v>132.967529296875</v>
      </c>
      <c r="H22" s="6">
        <v>132.967529296875</v>
      </c>
      <c r="I22" s="6">
        <v>132.967529296875</v>
      </c>
      <c r="J22" s="6">
        <v>132.967529296875</v>
      </c>
      <c r="K22" s="6">
        <v>132.967529296875</v>
      </c>
      <c r="L22" s="6">
        <v>132.967529296875</v>
      </c>
      <c r="M22" s="7">
        <v>30</v>
      </c>
      <c r="N22" s="6">
        <v>1.9287109375</v>
      </c>
      <c r="O22" s="5">
        <v>30</v>
      </c>
      <c r="P22" s="8">
        <v>2.03857421875</v>
      </c>
      <c r="Q22" s="6">
        <v>0</v>
      </c>
      <c r="R22" s="10">
        <f>IF(ISNUMBER(Q22),IF(Q22=1,"Countercurrent","Cocurrent"),"")</f>
      </c>
      <c r="S22" s="21"/>
      <c r="T22" s="7">
        <f>IF(ISNUMBER(C22),1.15290498E-12*(V22^6)-3.5879038802E-10*(V22^5)+4.710833256816E-08*(V22^4)-3.38194190874219E-06*(V22^3)+0.000148978977392744*(V22^2)-0.00373903643230733*(V22)+4.21734712411944,"")</f>
      </c>
      <c r="U22" s="7">
        <f>IF(ISNUMBER(D22),1.15290498E-12*(X22^6)-3.5879038802E-10*(X22^5)+4.710833256816E-08*(X22^4)-3.38194190874219E-06*(X22^3)+0.000148978977392744*(X22^2)-0.00373903643230733*(X22)+4.21734712411944,"")</f>
      </c>
      <c r="V22" s="8">
        <f>IF(ISNUMBER(C22),AVERAGE(C22,D22),"")</f>
      </c>
      <c r="W22" s="6">
        <f>IF(ISNUMBER(F22),-0.0000002301*(V22^4)+0.0000569866*(V22^3)-0.0082923226*(V22^2)+0.0654036947*V22+999.8017570756,"")</f>
      </c>
      <c r="X22" s="8">
        <f>IF(ISNUMBER(E22),AVERAGE(E22,F22),"")</f>
      </c>
      <c r="Y22" s="6">
        <f>IF(ISNUMBER(F22),-0.0000002301*(X22^4)+0.0000569866*(X22^3)-0.0082923226*(X22^2)+0.0654036947*X22+999.8017570756,"")</f>
      </c>
      <c r="Z22" s="6">
        <f>IF(ISNUMBER(C22),IF(R22="Countercurrent",C22-D22,D22-C22),"")</f>
      </c>
      <c r="AA22" s="6">
        <f>IF(ISNUMBER(E22),F22-E22,"")</f>
      </c>
      <c r="AB22" s="7">
        <f>IF(ISNUMBER(N22),N22*W22/(1000*60),"")</f>
      </c>
      <c r="AC22" s="7">
        <f>IF(ISNUMBER(P22),P22*Y22/(1000*60),"")</f>
      </c>
      <c r="AD22" s="6">
        <f>IF(SUM($A$1:$A$1000)=0,IF(ROW($A22)=6,"Hidden",""),IF(ISNUMBER(AB22),AB22*T22*ABS(Z22)*1000,""))</f>
      </c>
      <c r="AE22" s="6">
        <f>IF(SUM($A$1:$A$1000)=0,IF(ROW($A22)=6,"Hidden",""),IF(ISNUMBER(AC22),AC22*U22*AA22*1000,""))</f>
      </c>
      <c r="AF22" s="6">
        <f>IF(SUM($A$1:$A$1000)=0,IF(ROW($A22)=6,"Hidden",""),IF(ISNUMBER(AD22),AD22-AE22,""))</f>
      </c>
      <c r="AG22" s="6">
        <f>IF(SUM($A$1:$A$1000)=0,IF(ROW($A22)=6,"Hidden",""),IF(ISNUMBER(AD22),IF(AD22=0,0,AE22*100/AD22),""))</f>
      </c>
      <c r="AH22" s="6">
        <f>IF(SUM($A$1:$A$1000)=0,IF(ROW($A22)=6,"Hidden",""),IF(ISNUMBER(C22),IF(R22="cocurrent",IF((D22=E22),0,(D22-C22)*100/(D22-E22)),IF((C22=E22),0,(C22-D22)*100/(C22-E22))),""))</f>
      </c>
      <c r="AI22" s="6">
        <f>IF(SUM($A$1:$A$1000)=0,IF(ROW($A22)=6,"Hidden",""),IF(ISNUMBER(C22),IF(R22="cocurrent",IF(C22=E22,0,(F22-E22)*100/(D22-E22)),IF(C22=E22,0,(F22-E22)*100/(C22-E22))),""))</f>
      </c>
      <c r="AJ22" s="6">
        <f>IF(SUM($A$1:$A$1000)=0,IF(ROW($A22)=6,"Hidden",""),IF(ISNUMBER(AH22),(AH22+AI22)/2,""))</f>
      </c>
      <c r="AK22" s="8">
        <f>IF(C22=F22,0,(D22-E22)/(C22-F22))</f>
      </c>
      <c r="AL22" s="8">
        <f>IF(ISNUMBER(F22),IF(OR(AK22&lt;=0,AK22=1),0,((D22-E22)-(C22-F22))/LN(AK22)),"")</f>
      </c>
      <c r="AM22" s="8">
        <f>IF(ISNUMBER(AL22),IF(AL22=0,0,(AB22*T22*Z22*1000)/(PI()*0.006*1.008*AL22)),"")</f>
      </c>
      <c r="AN22" s="12">
        <f>IF(ISNUMBER(A22),IF(ROW(A22)=2,1-(A22/13),""),"")</f>
      </c>
    </row>
    <row x14ac:dyDescent="0.25" r="23" customHeight="1" ht="12.75">
      <c r="A23" s="11">
        <v>1</v>
      </c>
      <c r="B23" s="5">
        <v>22</v>
      </c>
      <c r="C23" s="6">
        <v>58.64208984375</v>
      </c>
      <c r="D23" s="6">
        <v>65.13623046875</v>
      </c>
      <c r="E23" s="6">
        <v>21.30078125</v>
      </c>
      <c r="F23" s="6">
        <v>28.314453125</v>
      </c>
      <c r="G23" s="6">
        <v>132.967529296875</v>
      </c>
      <c r="H23" s="6">
        <v>132.967529296875</v>
      </c>
      <c r="I23" s="6">
        <v>132.967529296875</v>
      </c>
      <c r="J23" s="6">
        <v>132.967529296875</v>
      </c>
      <c r="K23" s="6">
        <v>132.967529296875</v>
      </c>
      <c r="L23" s="6">
        <v>132.967529296875</v>
      </c>
      <c r="M23" s="7">
        <v>29</v>
      </c>
      <c r="N23" s="6">
        <v>2.0751953125</v>
      </c>
      <c r="O23" s="5">
        <v>30</v>
      </c>
      <c r="P23" s="8">
        <v>2.05078125</v>
      </c>
      <c r="Q23" s="6">
        <v>0</v>
      </c>
      <c r="R23" s="10">
        <f>IF(ISNUMBER(Q23),IF(Q23=1,"Countercurrent","Cocurrent"),"")</f>
      </c>
      <c r="S23" s="21"/>
      <c r="T23" s="7">
        <f>IF(ISNUMBER(C23),1.15290498E-12*(V23^6)-3.5879038802E-10*(V23^5)+4.710833256816E-08*(V23^4)-3.38194190874219E-06*(V23^3)+0.000148978977392744*(V23^2)-0.00373903643230733*(V23)+4.21734712411944,"")</f>
      </c>
      <c r="U23" s="7">
        <f>IF(ISNUMBER(D23),1.15290498E-12*(X23^6)-3.5879038802E-10*(X23^5)+4.710833256816E-08*(X23^4)-3.38194190874219E-06*(X23^3)+0.000148978977392744*(X23^2)-0.00373903643230733*(X23)+4.21734712411944,"")</f>
      </c>
      <c r="V23" s="8">
        <f>IF(ISNUMBER(C23),AVERAGE(C23,D23),"")</f>
      </c>
      <c r="W23" s="6">
        <f>IF(ISNUMBER(F23),-0.0000002301*(V23^4)+0.0000569866*(V23^3)-0.0082923226*(V23^2)+0.0654036947*V23+999.8017570756,"")</f>
      </c>
      <c r="X23" s="8">
        <f>IF(ISNUMBER(E23),AVERAGE(E23,F23),"")</f>
      </c>
      <c r="Y23" s="6">
        <f>IF(ISNUMBER(F23),-0.0000002301*(X23^4)+0.0000569866*(X23^3)-0.0082923226*(X23^2)+0.0654036947*X23+999.8017570756,"")</f>
      </c>
      <c r="Z23" s="6">
        <f>IF(ISNUMBER(C23),IF(R23="Countercurrent",C23-D23,D23-C23),"")</f>
      </c>
      <c r="AA23" s="6">
        <f>IF(ISNUMBER(E23),F23-E23,"")</f>
      </c>
      <c r="AB23" s="7">
        <f>IF(ISNUMBER(N23),N23*W23/(1000*60),"")</f>
      </c>
      <c r="AC23" s="7">
        <f>IF(ISNUMBER(P23),P23*Y23/(1000*60),"")</f>
      </c>
      <c r="AD23" s="6">
        <f>IF(SUM($A$1:$A$1000)=0,IF(ROW($A23)=6,"Hidden",""),IF(ISNUMBER(AB23),AB23*T23*ABS(Z23)*1000,""))</f>
      </c>
      <c r="AE23" s="6">
        <f>IF(SUM($A$1:$A$1000)=0,IF(ROW($A23)=6,"Hidden",""),IF(ISNUMBER(AC23),AC23*U23*AA23*1000,""))</f>
      </c>
      <c r="AF23" s="6">
        <f>IF(SUM($A$1:$A$1000)=0,IF(ROW($A23)=6,"Hidden",""),IF(ISNUMBER(AD23),AD23-AE23,""))</f>
      </c>
      <c r="AG23" s="6">
        <f>IF(SUM($A$1:$A$1000)=0,IF(ROW($A23)=6,"Hidden",""),IF(ISNUMBER(AD23),IF(AD23=0,0,AE23*100/AD23),""))</f>
      </c>
      <c r="AH23" s="6">
        <f>IF(SUM($A$1:$A$1000)=0,IF(ROW($A23)=6,"Hidden",""),IF(ISNUMBER(C23),IF(R23="cocurrent",IF((D23=E23),0,(D23-C23)*100/(D23-E23)),IF((C23=E23),0,(C23-D23)*100/(C23-E23))),""))</f>
      </c>
      <c r="AI23" s="6">
        <f>IF(SUM($A$1:$A$1000)=0,IF(ROW($A23)=6,"Hidden",""),IF(ISNUMBER(C23),IF(R23="cocurrent",IF(C23=E23,0,(F23-E23)*100/(D23-E23)),IF(C23=E23,0,(F23-E23)*100/(C23-E23))),""))</f>
      </c>
      <c r="AJ23" s="6">
        <f>IF(SUM($A$1:$A$1000)=0,IF(ROW($A23)=6,"Hidden",""),IF(ISNUMBER(AH23),(AH23+AI23)/2,""))</f>
      </c>
      <c r="AK23" s="8">
        <f>IF(C23=F23,0,(D23-E23)/(C23-F23))</f>
      </c>
      <c r="AL23" s="8">
        <f>IF(ISNUMBER(F23),IF(OR(AK23&lt;=0,AK23=1),0,((D23-E23)-(C23-F23))/LN(AK23)),"")</f>
      </c>
      <c r="AM23" s="8">
        <f>IF(ISNUMBER(AL23),IF(AL23=0,0,(AB23*T23*Z23*1000)/(PI()*0.006*1.008*AL23)),"")</f>
      </c>
      <c r="AN23" s="12">
        <f>IF(ISNUMBER(A23),IF(ROW(A23)=2,1-(A23/13),""),"")</f>
      </c>
    </row>
    <row x14ac:dyDescent="0.25" r="24" customHeight="1" ht="12.75">
      <c r="A24" s="11">
        <v>1</v>
      </c>
      <c r="B24" s="5">
        <v>23</v>
      </c>
      <c r="C24" s="6">
        <v>58.609619140625</v>
      </c>
      <c r="D24" s="6">
        <v>64.94140625</v>
      </c>
      <c r="E24" s="6">
        <v>21.30078125</v>
      </c>
      <c r="F24" s="6">
        <v>28.281982421875</v>
      </c>
      <c r="G24" s="6">
        <v>132.967529296875</v>
      </c>
      <c r="H24" s="6">
        <v>132.967529296875</v>
      </c>
      <c r="I24" s="6">
        <v>132.967529296875</v>
      </c>
      <c r="J24" s="6">
        <v>132.967529296875</v>
      </c>
      <c r="K24" s="6">
        <v>132.967529296875</v>
      </c>
      <c r="L24" s="6">
        <v>132.967529296875</v>
      </c>
      <c r="M24" s="7">
        <v>30</v>
      </c>
      <c r="N24" s="6">
        <v>1.94091796875</v>
      </c>
      <c r="O24" s="5">
        <v>30</v>
      </c>
      <c r="P24" s="8">
        <v>2.0263671875</v>
      </c>
      <c r="Q24" s="6">
        <v>0</v>
      </c>
      <c r="R24" s="10">
        <f>IF(ISNUMBER(Q24),IF(Q24=1,"Countercurrent","Cocurrent"),"")</f>
      </c>
      <c r="S24" s="21"/>
      <c r="T24" s="7">
        <f>IF(ISNUMBER(C24),1.15290498E-12*(V24^6)-3.5879038802E-10*(V24^5)+4.710833256816E-08*(V24^4)-3.38194190874219E-06*(V24^3)+0.000148978977392744*(V24^2)-0.00373903643230733*(V24)+4.21734712411944,"")</f>
      </c>
      <c r="U24" s="7">
        <f>IF(ISNUMBER(D24),1.15290498E-12*(X24^6)-3.5879038802E-10*(X24^5)+4.710833256816E-08*(X24^4)-3.38194190874219E-06*(X24^3)+0.000148978977392744*(X24^2)-0.00373903643230733*(X24)+4.21734712411944,"")</f>
      </c>
      <c r="V24" s="8">
        <f>IF(ISNUMBER(C24),AVERAGE(C24,D24),"")</f>
      </c>
      <c r="W24" s="6">
        <f>IF(ISNUMBER(F24),-0.0000002301*(V24^4)+0.0000569866*(V24^3)-0.0082923226*(V24^2)+0.0654036947*V24+999.8017570756,"")</f>
      </c>
      <c r="X24" s="8">
        <f>IF(ISNUMBER(E24),AVERAGE(E24,F24),"")</f>
      </c>
      <c r="Y24" s="6">
        <f>IF(ISNUMBER(F24),-0.0000002301*(X24^4)+0.0000569866*(X24^3)-0.0082923226*(X24^2)+0.0654036947*X24+999.8017570756,"")</f>
      </c>
      <c r="Z24" s="6">
        <f>IF(ISNUMBER(C24),IF(R24="Countercurrent",C24-D24,D24-C24),"")</f>
      </c>
      <c r="AA24" s="6">
        <f>IF(ISNUMBER(E24),F24-E24,"")</f>
      </c>
      <c r="AB24" s="7">
        <f>IF(ISNUMBER(N24),N24*W24/(1000*60),"")</f>
      </c>
      <c r="AC24" s="7">
        <f>IF(ISNUMBER(P24),P24*Y24/(1000*60),"")</f>
      </c>
      <c r="AD24" s="6">
        <f>IF(SUM($A$1:$A$1000)=0,IF(ROW($A24)=6,"Hidden",""),IF(ISNUMBER(AB24),AB24*T24*ABS(Z24)*1000,""))</f>
      </c>
      <c r="AE24" s="6">
        <f>IF(SUM($A$1:$A$1000)=0,IF(ROW($A24)=6,"Hidden",""),IF(ISNUMBER(AC24),AC24*U24*AA24*1000,""))</f>
      </c>
      <c r="AF24" s="6">
        <f>IF(SUM($A$1:$A$1000)=0,IF(ROW($A24)=6,"Hidden",""),IF(ISNUMBER(AD24),AD24-AE24,""))</f>
      </c>
      <c r="AG24" s="6">
        <f>IF(SUM($A$1:$A$1000)=0,IF(ROW($A24)=6,"Hidden",""),IF(ISNUMBER(AD24),IF(AD24=0,0,AE24*100/AD24),""))</f>
      </c>
      <c r="AH24" s="6">
        <f>IF(SUM($A$1:$A$1000)=0,IF(ROW($A24)=6,"Hidden",""),IF(ISNUMBER(C24),IF(R24="cocurrent",IF((D24=E24),0,(D24-C24)*100/(D24-E24)),IF((C24=E24),0,(C24-D24)*100/(C24-E24))),""))</f>
      </c>
      <c r="AI24" s="6">
        <f>IF(SUM($A$1:$A$1000)=0,IF(ROW($A24)=6,"Hidden",""),IF(ISNUMBER(C24),IF(R24="cocurrent",IF(C24=E24,0,(F24-E24)*100/(D24-E24)),IF(C24=E24,0,(F24-E24)*100/(C24-E24))),""))</f>
      </c>
      <c r="AJ24" s="6">
        <f>IF(SUM($A$1:$A$1000)=0,IF(ROW($A24)=6,"Hidden",""),IF(ISNUMBER(AH24),(AH24+AI24)/2,""))</f>
      </c>
      <c r="AK24" s="8">
        <f>IF(C24=F24,0,(D24-E24)/(C24-F24))</f>
      </c>
      <c r="AL24" s="8">
        <f>IF(ISNUMBER(F24),IF(OR(AK24&lt;=0,AK24=1),0,((D24-E24)-(C24-F24))/LN(AK24)),"")</f>
      </c>
      <c r="AM24" s="8">
        <f>IF(ISNUMBER(AL24),IF(AL24=0,0,(AB24*T24*Z24*1000)/(PI()*0.006*1.008*AL24)),"")</f>
      </c>
      <c r="AN24" s="12">
        <f>IF(ISNUMBER(A24),IF(ROW(A24)=2,1-(A24/13),""),"")</f>
      </c>
    </row>
    <row x14ac:dyDescent="0.25" r="25" customHeight="1" ht="12.75">
      <c r="A25" s="11">
        <v>1</v>
      </c>
      <c r="B25" s="5">
        <v>24</v>
      </c>
      <c r="C25" s="6">
        <v>58.414794921875</v>
      </c>
      <c r="D25" s="6">
        <v>64.779052734375</v>
      </c>
      <c r="E25" s="6">
        <v>21.30078125</v>
      </c>
      <c r="F25" s="6">
        <v>28.281982421875</v>
      </c>
      <c r="G25" s="6">
        <v>132.967529296875</v>
      </c>
      <c r="H25" s="6">
        <v>132.967529296875</v>
      </c>
      <c r="I25" s="6">
        <v>132.967529296875</v>
      </c>
      <c r="J25" s="6">
        <v>132.967529296875</v>
      </c>
      <c r="K25" s="6">
        <v>132.967529296875</v>
      </c>
      <c r="L25" s="6">
        <v>132.967529296875</v>
      </c>
      <c r="M25" s="7">
        <v>30</v>
      </c>
      <c r="N25" s="6">
        <v>1.96533203125</v>
      </c>
      <c r="O25" s="5">
        <v>30</v>
      </c>
      <c r="P25" s="8">
        <v>2.001953125</v>
      </c>
      <c r="Q25" s="6">
        <v>0</v>
      </c>
      <c r="R25" s="10">
        <f>IF(ISNUMBER(Q25),IF(Q25=1,"Countercurrent","Cocurrent"),"")</f>
      </c>
      <c r="S25" s="21"/>
      <c r="T25" s="7">
        <f>IF(ISNUMBER(C25),1.15290498E-12*(V25^6)-3.5879038802E-10*(V25^5)+4.710833256816E-08*(V25^4)-3.38194190874219E-06*(V25^3)+0.000148978977392744*(V25^2)-0.00373903643230733*(V25)+4.21734712411944,"")</f>
      </c>
      <c r="U25" s="7">
        <f>IF(ISNUMBER(D25),1.15290498E-12*(X25^6)-3.5879038802E-10*(X25^5)+4.710833256816E-08*(X25^4)-3.38194190874219E-06*(X25^3)+0.000148978977392744*(X25^2)-0.00373903643230733*(X25)+4.21734712411944,"")</f>
      </c>
      <c r="V25" s="8">
        <f>IF(ISNUMBER(C25),AVERAGE(C25,D25),"")</f>
      </c>
      <c r="W25" s="6">
        <f>IF(ISNUMBER(F25),-0.0000002301*(V25^4)+0.0000569866*(V25^3)-0.0082923226*(V25^2)+0.0654036947*V25+999.8017570756,"")</f>
      </c>
      <c r="X25" s="8">
        <f>IF(ISNUMBER(E25),AVERAGE(E25,F25),"")</f>
      </c>
      <c r="Y25" s="6">
        <f>IF(ISNUMBER(F25),-0.0000002301*(X25^4)+0.0000569866*(X25^3)-0.0082923226*(X25^2)+0.0654036947*X25+999.8017570756,"")</f>
      </c>
      <c r="Z25" s="6">
        <f>IF(ISNUMBER(C25),IF(R25="Countercurrent",C25-D25,D25-C25),"")</f>
      </c>
      <c r="AA25" s="6">
        <f>IF(ISNUMBER(E25),F25-E25,"")</f>
      </c>
      <c r="AB25" s="7">
        <f>IF(ISNUMBER(N25),N25*W25/(1000*60),"")</f>
      </c>
      <c r="AC25" s="7">
        <f>IF(ISNUMBER(P25),P25*Y25/(1000*60),"")</f>
      </c>
      <c r="AD25" s="6">
        <f>IF(SUM($A$1:$A$1000)=0,IF(ROW($A25)=6,"Hidden",""),IF(ISNUMBER(AB25),AB25*T25*ABS(Z25)*1000,""))</f>
      </c>
      <c r="AE25" s="6">
        <f>IF(SUM($A$1:$A$1000)=0,IF(ROW($A25)=6,"Hidden",""),IF(ISNUMBER(AC25),AC25*U25*AA25*1000,""))</f>
      </c>
      <c r="AF25" s="6">
        <f>IF(SUM($A$1:$A$1000)=0,IF(ROW($A25)=6,"Hidden",""),IF(ISNUMBER(AD25),AD25-AE25,""))</f>
      </c>
      <c r="AG25" s="6">
        <f>IF(SUM($A$1:$A$1000)=0,IF(ROW($A25)=6,"Hidden",""),IF(ISNUMBER(AD25),IF(AD25=0,0,AE25*100/AD25),""))</f>
      </c>
      <c r="AH25" s="6">
        <f>IF(SUM($A$1:$A$1000)=0,IF(ROW($A25)=6,"Hidden",""),IF(ISNUMBER(C25),IF(R25="cocurrent",IF((D25=E25),0,(D25-C25)*100/(D25-E25)),IF((C25=E25),0,(C25-D25)*100/(C25-E25))),""))</f>
      </c>
      <c r="AI25" s="6">
        <f>IF(SUM($A$1:$A$1000)=0,IF(ROW($A25)=6,"Hidden",""),IF(ISNUMBER(C25),IF(R25="cocurrent",IF(C25=E25,0,(F25-E25)*100/(D25-E25)),IF(C25=E25,0,(F25-E25)*100/(C25-E25))),""))</f>
      </c>
      <c r="AJ25" s="6">
        <f>IF(SUM($A$1:$A$1000)=0,IF(ROW($A25)=6,"Hidden",""),IF(ISNUMBER(AH25),(AH25+AI25)/2,""))</f>
      </c>
      <c r="AK25" s="8">
        <f>IF(C25=F25,0,(D25-E25)/(C25-F25))</f>
      </c>
      <c r="AL25" s="8">
        <f>IF(ISNUMBER(F25),IF(OR(AK25&lt;=0,AK25=1),0,((D25-E25)-(C25-F25))/LN(AK25)),"")</f>
      </c>
      <c r="AM25" s="8">
        <f>IF(ISNUMBER(AL25),IF(AL25=0,0,(AB25*T25*Z25*1000)/(PI()*0.006*1.008*AL25)),"")</f>
      </c>
      <c r="AN25" s="12">
        <f>IF(ISNUMBER(A25),IF(ROW(A25)=2,1-(A25/13),""),"")</f>
      </c>
    </row>
    <row x14ac:dyDescent="0.25" r="26" customHeight="1" ht="12.75">
      <c r="A26" s="11">
        <v>1</v>
      </c>
      <c r="B26" s="5">
        <v>25</v>
      </c>
      <c r="C26" s="6">
        <v>58.77197265625</v>
      </c>
      <c r="D26" s="6">
        <v>65.26611328125</v>
      </c>
      <c r="E26" s="6">
        <v>21.30078125</v>
      </c>
      <c r="F26" s="6">
        <v>28.346923828125</v>
      </c>
      <c r="G26" s="6">
        <v>132.967529296875</v>
      </c>
      <c r="H26" s="6">
        <v>132.967529296875</v>
      </c>
      <c r="I26" s="6">
        <v>132.967529296875</v>
      </c>
      <c r="J26" s="6">
        <v>132.967529296875</v>
      </c>
      <c r="K26" s="6">
        <v>132.967529296875</v>
      </c>
      <c r="L26" s="6">
        <v>132.967529296875</v>
      </c>
      <c r="M26" s="7">
        <v>30</v>
      </c>
      <c r="N26" s="6">
        <v>2.06298828125</v>
      </c>
      <c r="O26" s="5">
        <v>30</v>
      </c>
      <c r="P26" s="8">
        <v>2.0263671875</v>
      </c>
      <c r="Q26" s="6">
        <v>0</v>
      </c>
      <c r="R26" s="10">
        <f>IF(ISNUMBER(Q26),IF(Q26=1,"Countercurrent","Cocurrent"),"")</f>
      </c>
      <c r="S26" s="21"/>
      <c r="T26" s="7">
        <f>IF(ISNUMBER(C26),1.15290498E-12*(V26^6)-3.5879038802E-10*(V26^5)+4.710833256816E-08*(V26^4)-3.38194190874219E-06*(V26^3)+0.000148978977392744*(V26^2)-0.00373903643230733*(V26)+4.21734712411944,"")</f>
      </c>
      <c r="U26" s="7">
        <f>IF(ISNUMBER(D26),1.15290498E-12*(X26^6)-3.5879038802E-10*(X26^5)+4.710833256816E-08*(X26^4)-3.38194190874219E-06*(X26^3)+0.000148978977392744*(X26^2)-0.00373903643230733*(X26)+4.21734712411944,"")</f>
      </c>
      <c r="V26" s="8">
        <f>IF(ISNUMBER(C26),AVERAGE(C26,D26),"")</f>
      </c>
      <c r="W26" s="6">
        <f>IF(ISNUMBER(F26),-0.0000002301*(V26^4)+0.0000569866*(V26^3)-0.0082923226*(V26^2)+0.0654036947*V26+999.8017570756,"")</f>
      </c>
      <c r="X26" s="8">
        <f>IF(ISNUMBER(E26),AVERAGE(E26,F26),"")</f>
      </c>
      <c r="Y26" s="6">
        <f>IF(ISNUMBER(F26),-0.0000002301*(X26^4)+0.0000569866*(X26^3)-0.0082923226*(X26^2)+0.0654036947*X26+999.8017570756,"")</f>
      </c>
      <c r="Z26" s="6">
        <f>IF(ISNUMBER(C26),IF(R26="Countercurrent",C26-D26,D26-C26),"")</f>
      </c>
      <c r="AA26" s="6">
        <f>IF(ISNUMBER(E26),F26-E26,"")</f>
      </c>
      <c r="AB26" s="7">
        <f>IF(ISNUMBER(N26),N26*W26/(1000*60),"")</f>
      </c>
      <c r="AC26" s="7">
        <f>IF(ISNUMBER(P26),P26*Y26/(1000*60),"")</f>
      </c>
      <c r="AD26" s="6">
        <f>IF(SUM($A$1:$A$1000)=0,IF(ROW($A26)=6,"Hidden",""),IF(ISNUMBER(AB26),AB26*T26*ABS(Z26)*1000,""))</f>
      </c>
      <c r="AE26" s="6">
        <f>IF(SUM($A$1:$A$1000)=0,IF(ROW($A26)=6,"Hidden",""),IF(ISNUMBER(AC26),AC26*U26*AA26*1000,""))</f>
      </c>
      <c r="AF26" s="6">
        <f>IF(SUM($A$1:$A$1000)=0,IF(ROW($A26)=6,"Hidden",""),IF(ISNUMBER(AD26),AD26-AE26,""))</f>
      </c>
      <c r="AG26" s="6">
        <f>IF(SUM($A$1:$A$1000)=0,IF(ROW($A26)=6,"Hidden",""),IF(ISNUMBER(AD26),IF(AD26=0,0,AE26*100/AD26),""))</f>
      </c>
      <c r="AH26" s="6">
        <f>IF(SUM($A$1:$A$1000)=0,IF(ROW($A26)=6,"Hidden",""),IF(ISNUMBER(C26),IF(R26="cocurrent",IF((D26=E26),0,(D26-C26)*100/(D26-E26)),IF((C26=E26),0,(C26-D26)*100/(C26-E26))),""))</f>
      </c>
      <c r="AI26" s="6">
        <f>IF(SUM($A$1:$A$1000)=0,IF(ROW($A26)=6,"Hidden",""),IF(ISNUMBER(C26),IF(R26="cocurrent",IF(C26=E26,0,(F26-E26)*100/(D26-E26)),IF(C26=E26,0,(F26-E26)*100/(C26-E26))),""))</f>
      </c>
      <c r="AJ26" s="6">
        <f>IF(SUM($A$1:$A$1000)=0,IF(ROW($A26)=6,"Hidden",""),IF(ISNUMBER(AH26),(AH26+AI26)/2,""))</f>
      </c>
      <c r="AK26" s="8">
        <f>IF(C26=F26,0,(D26-E26)/(C26-F26))</f>
      </c>
      <c r="AL26" s="8">
        <f>IF(ISNUMBER(F26),IF(OR(AK26&lt;=0,AK26=1),0,((D26-E26)-(C26-F26))/LN(AK26)),"")</f>
      </c>
      <c r="AM26" s="8">
        <f>IF(ISNUMBER(AL26),IF(AL26=0,0,(AB26*T26*Z26*1000)/(PI()*0.006*1.008*AL26)),"")</f>
      </c>
      <c r="AN26" s="12">
        <f>IF(ISNUMBER(A26),IF(ROW(A26)=2,1-(A26/13),""),"")</f>
      </c>
    </row>
    <row x14ac:dyDescent="0.25" r="27" customHeight="1" ht="12.75">
      <c r="A27" s="11">
        <v>1</v>
      </c>
      <c r="B27" s="5">
        <v>26</v>
      </c>
      <c r="C27" s="6">
        <v>58.51220703125</v>
      </c>
      <c r="D27" s="6">
        <v>64.8115234375</v>
      </c>
      <c r="E27" s="6">
        <v>21.30078125</v>
      </c>
      <c r="F27" s="6">
        <v>28.314453125</v>
      </c>
      <c r="G27" s="6">
        <v>132.967529296875</v>
      </c>
      <c r="H27" s="6">
        <v>132.967529296875</v>
      </c>
      <c r="I27" s="6">
        <v>132.967529296875</v>
      </c>
      <c r="J27" s="6">
        <v>132.967529296875</v>
      </c>
      <c r="K27" s="6">
        <v>132.967529296875</v>
      </c>
      <c r="L27" s="6">
        <v>132.967529296875</v>
      </c>
      <c r="M27" s="7">
        <v>30</v>
      </c>
      <c r="N27" s="6">
        <v>2.001953125</v>
      </c>
      <c r="O27" s="5">
        <v>30</v>
      </c>
      <c r="P27" s="8">
        <v>2.01416015625</v>
      </c>
      <c r="Q27" s="6">
        <v>0</v>
      </c>
      <c r="R27" s="10">
        <f>IF(ISNUMBER(Q27),IF(Q27=1,"Countercurrent","Cocurrent"),"")</f>
      </c>
      <c r="S27" s="21"/>
      <c r="T27" s="7">
        <f>IF(ISNUMBER(C27),1.15290498E-12*(V27^6)-3.5879038802E-10*(V27^5)+4.710833256816E-08*(V27^4)-3.38194190874219E-06*(V27^3)+0.000148978977392744*(V27^2)-0.00373903643230733*(V27)+4.21734712411944,"")</f>
      </c>
      <c r="U27" s="7">
        <f>IF(ISNUMBER(D27),1.15290498E-12*(X27^6)-3.5879038802E-10*(X27^5)+4.710833256816E-08*(X27^4)-3.38194190874219E-06*(X27^3)+0.000148978977392744*(X27^2)-0.00373903643230733*(X27)+4.21734712411944,"")</f>
      </c>
      <c r="V27" s="8">
        <f>IF(ISNUMBER(C27),AVERAGE(C27,D27),"")</f>
      </c>
      <c r="W27" s="6">
        <f>IF(ISNUMBER(F27),-0.0000002301*(V27^4)+0.0000569866*(V27^3)-0.0082923226*(V27^2)+0.0654036947*V27+999.8017570756,"")</f>
      </c>
      <c r="X27" s="8">
        <f>IF(ISNUMBER(E27),AVERAGE(E27,F27),"")</f>
      </c>
      <c r="Y27" s="6">
        <f>IF(ISNUMBER(F27),-0.0000002301*(X27^4)+0.0000569866*(X27^3)-0.0082923226*(X27^2)+0.0654036947*X27+999.8017570756,"")</f>
      </c>
      <c r="Z27" s="6">
        <f>IF(ISNUMBER(C27),IF(R27="Countercurrent",C27-D27,D27-C27),"")</f>
      </c>
      <c r="AA27" s="6">
        <f>IF(ISNUMBER(E27),F27-E27,"")</f>
      </c>
      <c r="AB27" s="7">
        <f>IF(ISNUMBER(N27),N27*W27/(1000*60),"")</f>
      </c>
      <c r="AC27" s="7">
        <f>IF(ISNUMBER(P27),P27*Y27/(1000*60),"")</f>
      </c>
      <c r="AD27" s="6">
        <f>IF(SUM($A$1:$A$1000)=0,IF(ROW($A27)=6,"Hidden",""),IF(ISNUMBER(AB27),AB27*T27*ABS(Z27)*1000,""))</f>
      </c>
      <c r="AE27" s="6">
        <f>IF(SUM($A$1:$A$1000)=0,IF(ROW($A27)=6,"Hidden",""),IF(ISNUMBER(AC27),AC27*U27*AA27*1000,""))</f>
      </c>
      <c r="AF27" s="6">
        <f>IF(SUM($A$1:$A$1000)=0,IF(ROW($A27)=6,"Hidden",""),IF(ISNUMBER(AD27),AD27-AE27,""))</f>
      </c>
      <c r="AG27" s="6">
        <f>IF(SUM($A$1:$A$1000)=0,IF(ROW($A27)=6,"Hidden",""),IF(ISNUMBER(AD27),IF(AD27=0,0,AE27*100/AD27),""))</f>
      </c>
      <c r="AH27" s="6">
        <f>IF(SUM($A$1:$A$1000)=0,IF(ROW($A27)=6,"Hidden",""),IF(ISNUMBER(C27),IF(R27="cocurrent",IF((D27=E27),0,(D27-C27)*100/(D27-E27)),IF((C27=E27),0,(C27-D27)*100/(C27-E27))),""))</f>
      </c>
      <c r="AI27" s="6">
        <f>IF(SUM($A$1:$A$1000)=0,IF(ROW($A27)=6,"Hidden",""),IF(ISNUMBER(C27),IF(R27="cocurrent",IF(C27=E27,0,(F27-E27)*100/(D27-E27)),IF(C27=E27,0,(F27-E27)*100/(C27-E27))),""))</f>
      </c>
      <c r="AJ27" s="6">
        <f>IF(SUM($A$1:$A$1000)=0,IF(ROW($A27)=6,"Hidden",""),IF(ISNUMBER(AH27),(AH27+AI27)/2,""))</f>
      </c>
      <c r="AK27" s="8">
        <f>IF(C27=F27,0,(D27-E27)/(C27-F27))</f>
      </c>
      <c r="AL27" s="8">
        <f>IF(ISNUMBER(F27),IF(OR(AK27&lt;=0,AK27=1),0,((D27-E27)-(C27-F27))/LN(AK27)),"")</f>
      </c>
      <c r="AM27" s="8">
        <f>IF(ISNUMBER(AL27),IF(AL27=0,0,(AB27*T27*Z27*1000)/(PI()*0.006*1.008*AL27)),"")</f>
      </c>
      <c r="AN27" s="12">
        <f>IF(ISNUMBER(A27),IF(ROW(A27)=2,1-(A27/13),""),"")</f>
      </c>
    </row>
    <row x14ac:dyDescent="0.25" r="28" customHeight="1" ht="12.75">
      <c r="A28" s="11">
        <v>1</v>
      </c>
      <c r="B28" s="5">
        <v>27</v>
      </c>
      <c r="C28" s="6">
        <v>58.544677734375</v>
      </c>
      <c r="D28" s="6">
        <v>65.00634765625</v>
      </c>
      <c r="E28" s="6">
        <v>21.30078125</v>
      </c>
      <c r="F28" s="6">
        <v>28.314453125</v>
      </c>
      <c r="G28" s="6">
        <v>132.967529296875</v>
      </c>
      <c r="H28" s="6">
        <v>132.967529296875</v>
      </c>
      <c r="I28" s="6">
        <v>132.967529296875</v>
      </c>
      <c r="J28" s="6">
        <v>132.967529296875</v>
      </c>
      <c r="K28" s="6">
        <v>132.967529296875</v>
      </c>
      <c r="L28" s="6">
        <v>132.967529296875</v>
      </c>
      <c r="M28" s="7">
        <v>29</v>
      </c>
      <c r="N28" s="6">
        <v>2.06298828125</v>
      </c>
      <c r="O28" s="5">
        <v>30</v>
      </c>
      <c r="P28" s="8">
        <v>1.98974609375</v>
      </c>
      <c r="Q28" s="6">
        <v>0</v>
      </c>
      <c r="R28" s="10">
        <f>IF(ISNUMBER(Q28),IF(Q28=1,"Countercurrent","Cocurrent"),"")</f>
      </c>
      <c r="S28" s="21"/>
      <c r="T28" s="7">
        <f>IF(ISNUMBER(C28),1.15290498E-12*(V28^6)-3.5879038802E-10*(V28^5)+4.710833256816E-08*(V28^4)-3.38194190874219E-06*(V28^3)+0.000148978977392744*(V28^2)-0.00373903643230733*(V28)+4.21734712411944,"")</f>
      </c>
      <c r="U28" s="7">
        <f>IF(ISNUMBER(D28),1.15290498E-12*(X28^6)-3.5879038802E-10*(X28^5)+4.710833256816E-08*(X28^4)-3.38194190874219E-06*(X28^3)+0.000148978977392744*(X28^2)-0.00373903643230733*(X28)+4.21734712411944,"")</f>
      </c>
      <c r="V28" s="8">
        <f>IF(ISNUMBER(C28),AVERAGE(C28,D28),"")</f>
      </c>
      <c r="W28" s="6">
        <f>IF(ISNUMBER(F28),-0.0000002301*(V28^4)+0.0000569866*(V28^3)-0.0082923226*(V28^2)+0.0654036947*V28+999.8017570756,"")</f>
      </c>
      <c r="X28" s="8">
        <f>IF(ISNUMBER(E28),AVERAGE(E28,F28),"")</f>
      </c>
      <c r="Y28" s="6">
        <f>IF(ISNUMBER(F28),-0.0000002301*(X28^4)+0.0000569866*(X28^3)-0.0082923226*(X28^2)+0.0654036947*X28+999.8017570756,"")</f>
      </c>
      <c r="Z28" s="6">
        <f>IF(ISNUMBER(C28),IF(R28="Countercurrent",C28-D28,D28-C28),"")</f>
      </c>
      <c r="AA28" s="6">
        <f>IF(ISNUMBER(E28),F28-E28,"")</f>
      </c>
      <c r="AB28" s="7">
        <f>IF(ISNUMBER(N28),N28*W28/(1000*60),"")</f>
      </c>
      <c r="AC28" s="7">
        <f>IF(ISNUMBER(P28),P28*Y28/(1000*60),"")</f>
      </c>
      <c r="AD28" s="6">
        <f>IF(SUM($A$1:$A$1000)=0,IF(ROW($A28)=6,"Hidden",""),IF(ISNUMBER(AB28),AB28*T28*ABS(Z28)*1000,""))</f>
      </c>
      <c r="AE28" s="6">
        <f>IF(SUM($A$1:$A$1000)=0,IF(ROW($A28)=6,"Hidden",""),IF(ISNUMBER(AC28),AC28*U28*AA28*1000,""))</f>
      </c>
      <c r="AF28" s="6">
        <f>IF(SUM($A$1:$A$1000)=0,IF(ROW($A28)=6,"Hidden",""),IF(ISNUMBER(AD28),AD28-AE28,""))</f>
      </c>
      <c r="AG28" s="6">
        <f>IF(SUM($A$1:$A$1000)=0,IF(ROW($A28)=6,"Hidden",""),IF(ISNUMBER(AD28),IF(AD28=0,0,AE28*100/AD28),""))</f>
      </c>
      <c r="AH28" s="6">
        <f>IF(SUM($A$1:$A$1000)=0,IF(ROW($A28)=6,"Hidden",""),IF(ISNUMBER(C28),IF(R28="cocurrent",IF((D28=E28),0,(D28-C28)*100/(D28-E28)),IF((C28=E28),0,(C28-D28)*100/(C28-E28))),""))</f>
      </c>
      <c r="AI28" s="6">
        <f>IF(SUM($A$1:$A$1000)=0,IF(ROW($A28)=6,"Hidden",""),IF(ISNUMBER(C28),IF(R28="cocurrent",IF(C28=E28,0,(F28-E28)*100/(D28-E28)),IF(C28=E28,0,(F28-E28)*100/(C28-E28))),""))</f>
      </c>
      <c r="AJ28" s="6">
        <f>IF(SUM($A$1:$A$1000)=0,IF(ROW($A28)=6,"Hidden",""),IF(ISNUMBER(AH28),(AH28+AI28)/2,""))</f>
      </c>
      <c r="AK28" s="8">
        <f>IF(C28=F28,0,(D28-E28)/(C28-F28))</f>
      </c>
      <c r="AL28" s="8">
        <f>IF(ISNUMBER(F28),IF(OR(AK28&lt;=0,AK28=1),0,((D28-E28)-(C28-F28))/LN(AK28)),"")</f>
      </c>
      <c r="AM28" s="8">
        <f>IF(ISNUMBER(AL28),IF(AL28=0,0,(AB28*T28*Z28*1000)/(PI()*0.006*1.008*AL28)),"")</f>
      </c>
      <c r="AN28" s="12">
        <f>IF(ISNUMBER(A28),IF(ROW(A28)=2,1-(A28/13),""),"")</f>
      </c>
    </row>
    <row x14ac:dyDescent="0.25" r="29" customHeight="1" ht="12.75">
      <c r="A29" s="11">
        <v>1</v>
      </c>
      <c r="B29" s="5">
        <v>28</v>
      </c>
      <c r="C29" s="6">
        <v>58.349853515625</v>
      </c>
      <c r="D29" s="6">
        <v>64.714111328125</v>
      </c>
      <c r="E29" s="6">
        <v>21.30078125</v>
      </c>
      <c r="F29" s="6">
        <v>28.24951171875</v>
      </c>
      <c r="G29" s="6">
        <v>132.967529296875</v>
      </c>
      <c r="H29" s="6">
        <v>132.967529296875</v>
      </c>
      <c r="I29" s="6">
        <v>132.967529296875</v>
      </c>
      <c r="J29" s="6">
        <v>132.967529296875</v>
      </c>
      <c r="K29" s="6">
        <v>132.967529296875</v>
      </c>
      <c r="L29" s="6">
        <v>132.967529296875</v>
      </c>
      <c r="M29" s="7">
        <v>30</v>
      </c>
      <c r="N29" s="6">
        <v>2.001953125</v>
      </c>
      <c r="O29" s="5">
        <v>30</v>
      </c>
      <c r="P29" s="8">
        <v>2.0751953125</v>
      </c>
      <c r="Q29" s="6">
        <v>0</v>
      </c>
      <c r="R29" s="10">
        <f>IF(ISNUMBER(Q29),IF(Q29=1,"Countercurrent","Cocurrent"),"")</f>
      </c>
      <c r="S29" s="21"/>
      <c r="T29" s="7">
        <f>IF(ISNUMBER(C29),1.15290498E-12*(V29^6)-3.5879038802E-10*(V29^5)+4.710833256816E-08*(V29^4)-3.38194190874219E-06*(V29^3)+0.000148978977392744*(V29^2)-0.00373903643230733*(V29)+4.21734712411944,"")</f>
      </c>
      <c r="U29" s="7">
        <f>IF(ISNUMBER(D29),1.15290498E-12*(X29^6)-3.5879038802E-10*(X29^5)+4.710833256816E-08*(X29^4)-3.38194190874219E-06*(X29^3)+0.000148978977392744*(X29^2)-0.00373903643230733*(X29)+4.21734712411944,"")</f>
      </c>
      <c r="V29" s="8">
        <f>IF(ISNUMBER(C29),AVERAGE(C29,D29),"")</f>
      </c>
      <c r="W29" s="6">
        <f>IF(ISNUMBER(F29),-0.0000002301*(V29^4)+0.0000569866*(V29^3)-0.0082923226*(V29^2)+0.0654036947*V29+999.8017570756,"")</f>
      </c>
      <c r="X29" s="8">
        <f>IF(ISNUMBER(E29),AVERAGE(E29,F29),"")</f>
      </c>
      <c r="Y29" s="6">
        <f>IF(ISNUMBER(F29),-0.0000002301*(X29^4)+0.0000569866*(X29^3)-0.0082923226*(X29^2)+0.0654036947*X29+999.8017570756,"")</f>
      </c>
      <c r="Z29" s="6">
        <f>IF(ISNUMBER(C29),IF(R29="Countercurrent",C29-D29,D29-C29),"")</f>
      </c>
      <c r="AA29" s="6">
        <f>IF(ISNUMBER(E29),F29-E29,"")</f>
      </c>
      <c r="AB29" s="7">
        <f>IF(ISNUMBER(N29),N29*W29/(1000*60),"")</f>
      </c>
      <c r="AC29" s="7">
        <f>IF(ISNUMBER(P29),P29*Y29/(1000*60),"")</f>
      </c>
      <c r="AD29" s="6">
        <f>IF(SUM($A$1:$A$1000)=0,IF(ROW($A29)=6,"Hidden",""),IF(ISNUMBER(AB29),AB29*T29*ABS(Z29)*1000,""))</f>
      </c>
      <c r="AE29" s="6">
        <f>IF(SUM($A$1:$A$1000)=0,IF(ROW($A29)=6,"Hidden",""),IF(ISNUMBER(AC29),AC29*U29*AA29*1000,""))</f>
      </c>
      <c r="AF29" s="6">
        <f>IF(SUM($A$1:$A$1000)=0,IF(ROW($A29)=6,"Hidden",""),IF(ISNUMBER(AD29),AD29-AE29,""))</f>
      </c>
      <c r="AG29" s="6">
        <f>IF(SUM($A$1:$A$1000)=0,IF(ROW($A29)=6,"Hidden",""),IF(ISNUMBER(AD29),IF(AD29=0,0,AE29*100/AD29),""))</f>
      </c>
      <c r="AH29" s="6">
        <f>IF(SUM($A$1:$A$1000)=0,IF(ROW($A29)=6,"Hidden",""),IF(ISNUMBER(C29),IF(R29="cocurrent",IF((D29=E29),0,(D29-C29)*100/(D29-E29)),IF((C29=E29),0,(C29-D29)*100/(C29-E29))),""))</f>
      </c>
      <c r="AI29" s="6">
        <f>IF(SUM($A$1:$A$1000)=0,IF(ROW($A29)=6,"Hidden",""),IF(ISNUMBER(C29),IF(R29="cocurrent",IF(C29=E29,0,(F29-E29)*100/(D29-E29)),IF(C29=E29,0,(F29-E29)*100/(C29-E29))),""))</f>
      </c>
      <c r="AJ29" s="6">
        <f>IF(SUM($A$1:$A$1000)=0,IF(ROW($A29)=6,"Hidden",""),IF(ISNUMBER(AH29),(AH29+AI29)/2,""))</f>
      </c>
      <c r="AK29" s="8">
        <f>IF(C29=F29,0,(D29-E29)/(C29-F29))</f>
      </c>
      <c r="AL29" s="8">
        <f>IF(ISNUMBER(F29),IF(OR(AK29&lt;=0,AK29=1),0,((D29-E29)-(C29-F29))/LN(AK29)),"")</f>
      </c>
      <c r="AM29" s="8">
        <f>IF(ISNUMBER(AL29),IF(AL29=0,0,(AB29*T29*Z29*1000)/(PI()*0.006*1.008*AL29)),"")</f>
      </c>
      <c r="AN29" s="12">
        <f>IF(ISNUMBER(A29),IF(ROW(A29)=2,1-(A29/13),""),"")</f>
      </c>
    </row>
    <row x14ac:dyDescent="0.25" r="30" customHeight="1" ht="12.75">
      <c r="A30" s="11">
        <v>1</v>
      </c>
      <c r="B30" s="5">
        <v>29</v>
      </c>
      <c r="C30" s="6">
        <v>58.51220703125</v>
      </c>
      <c r="D30" s="6">
        <v>64.8115234375</v>
      </c>
      <c r="E30" s="6">
        <v>21.30078125</v>
      </c>
      <c r="F30" s="6">
        <v>28.24951171875</v>
      </c>
      <c r="G30" s="6">
        <v>132.967529296875</v>
      </c>
      <c r="H30" s="6">
        <v>132.967529296875</v>
      </c>
      <c r="I30" s="6">
        <v>132.967529296875</v>
      </c>
      <c r="J30" s="6">
        <v>132.967529296875</v>
      </c>
      <c r="K30" s="6">
        <v>132.967529296875</v>
      </c>
      <c r="L30" s="6">
        <v>132.967529296875</v>
      </c>
      <c r="M30" s="7">
        <v>29</v>
      </c>
      <c r="N30" s="6">
        <v>2.06298828125</v>
      </c>
      <c r="O30" s="5">
        <v>30</v>
      </c>
      <c r="P30" s="8">
        <v>2.03857421875</v>
      </c>
      <c r="Q30" s="6">
        <v>0</v>
      </c>
      <c r="R30" s="10">
        <f>IF(ISNUMBER(Q30),IF(Q30=1,"Countercurrent","Cocurrent"),"")</f>
      </c>
      <c r="S30" s="21"/>
      <c r="T30" s="7">
        <f>IF(ISNUMBER(C30),1.15290498E-12*(V30^6)-3.5879038802E-10*(V30^5)+4.710833256816E-08*(V30^4)-3.38194190874219E-06*(V30^3)+0.000148978977392744*(V30^2)-0.00373903643230733*(V30)+4.21734712411944,"")</f>
      </c>
      <c r="U30" s="7">
        <f>IF(ISNUMBER(D30),1.15290498E-12*(X30^6)-3.5879038802E-10*(X30^5)+4.710833256816E-08*(X30^4)-3.38194190874219E-06*(X30^3)+0.000148978977392744*(X30^2)-0.00373903643230733*(X30)+4.21734712411944,"")</f>
      </c>
      <c r="V30" s="8">
        <f>IF(ISNUMBER(C30),AVERAGE(C30,D30),"")</f>
      </c>
      <c r="W30" s="6">
        <f>IF(ISNUMBER(F30),-0.0000002301*(V30^4)+0.0000569866*(V30^3)-0.0082923226*(V30^2)+0.0654036947*V30+999.8017570756,"")</f>
      </c>
      <c r="X30" s="8">
        <f>IF(ISNUMBER(E30),AVERAGE(E30,F30),"")</f>
      </c>
      <c r="Y30" s="6">
        <f>IF(ISNUMBER(F30),-0.0000002301*(X30^4)+0.0000569866*(X30^3)-0.0082923226*(X30^2)+0.0654036947*X30+999.8017570756,"")</f>
      </c>
      <c r="Z30" s="6">
        <f>IF(ISNUMBER(C30),IF(R30="Countercurrent",C30-D30,D30-C30),"")</f>
      </c>
      <c r="AA30" s="6">
        <f>IF(ISNUMBER(E30),F30-E30,"")</f>
      </c>
      <c r="AB30" s="7">
        <f>IF(ISNUMBER(N30),N30*W30/(1000*60),"")</f>
      </c>
      <c r="AC30" s="7">
        <f>IF(ISNUMBER(P30),P30*Y30/(1000*60),"")</f>
      </c>
      <c r="AD30" s="6">
        <f>IF(SUM($A$1:$A$1000)=0,IF(ROW($A30)=6,"Hidden",""),IF(ISNUMBER(AB30),AB30*T30*ABS(Z30)*1000,""))</f>
      </c>
      <c r="AE30" s="6">
        <f>IF(SUM($A$1:$A$1000)=0,IF(ROW($A30)=6,"Hidden",""),IF(ISNUMBER(AC30),AC30*U30*AA30*1000,""))</f>
      </c>
      <c r="AF30" s="6">
        <f>IF(SUM($A$1:$A$1000)=0,IF(ROW($A30)=6,"Hidden",""),IF(ISNUMBER(AD30),AD30-AE30,""))</f>
      </c>
      <c r="AG30" s="6">
        <f>IF(SUM($A$1:$A$1000)=0,IF(ROW($A30)=6,"Hidden",""),IF(ISNUMBER(AD30),IF(AD30=0,0,AE30*100/AD30),""))</f>
      </c>
      <c r="AH30" s="6">
        <f>IF(SUM($A$1:$A$1000)=0,IF(ROW($A30)=6,"Hidden",""),IF(ISNUMBER(C30),IF(R30="cocurrent",IF((D30=E30),0,(D30-C30)*100/(D30-E30)),IF((C30=E30),0,(C30-D30)*100/(C30-E30))),""))</f>
      </c>
      <c r="AI30" s="6">
        <f>IF(SUM($A$1:$A$1000)=0,IF(ROW($A30)=6,"Hidden",""),IF(ISNUMBER(C30),IF(R30="cocurrent",IF(C30=E30,0,(F30-E30)*100/(D30-E30)),IF(C30=E30,0,(F30-E30)*100/(C30-E30))),""))</f>
      </c>
      <c r="AJ30" s="6">
        <f>IF(SUM($A$1:$A$1000)=0,IF(ROW($A30)=6,"Hidden",""),IF(ISNUMBER(AH30),(AH30+AI30)/2,""))</f>
      </c>
      <c r="AK30" s="8">
        <f>IF(C30=F30,0,(D30-E30)/(C30-F30))</f>
      </c>
      <c r="AL30" s="8">
        <f>IF(ISNUMBER(F30),IF(OR(AK30&lt;=0,AK30=1),0,((D30-E30)-(C30-F30))/LN(AK30)),"")</f>
      </c>
      <c r="AM30" s="8">
        <f>IF(ISNUMBER(AL30),IF(AL30=0,0,(AB30*T30*Z30*1000)/(PI()*0.006*1.008*AL30)),"")</f>
      </c>
      <c r="AN30" s="12">
        <f>IF(ISNUMBER(A30),IF(ROW(A30)=2,1-(A30/13),""),"")</f>
      </c>
    </row>
    <row x14ac:dyDescent="0.25" r="31" customHeight="1" ht="12.75">
      <c r="A31" s="11">
        <v>1</v>
      </c>
      <c r="B31" s="5">
        <v>30</v>
      </c>
      <c r="C31" s="6">
        <v>58.609619140625</v>
      </c>
      <c r="D31" s="6">
        <v>64.87646484375</v>
      </c>
      <c r="E31" s="6">
        <v>21.30078125</v>
      </c>
      <c r="F31" s="6">
        <v>28.314453125</v>
      </c>
      <c r="G31" s="6">
        <v>132.967529296875</v>
      </c>
      <c r="H31" s="6">
        <v>132.967529296875</v>
      </c>
      <c r="I31" s="6">
        <v>132.967529296875</v>
      </c>
      <c r="J31" s="6">
        <v>132.967529296875</v>
      </c>
      <c r="K31" s="6">
        <v>132.967529296875</v>
      </c>
      <c r="L31" s="6">
        <v>132.967529296875</v>
      </c>
      <c r="M31" s="7">
        <v>29</v>
      </c>
      <c r="N31" s="6">
        <v>2.001953125</v>
      </c>
      <c r="O31" s="5">
        <v>30</v>
      </c>
      <c r="P31" s="8">
        <v>1.9287109375</v>
      </c>
      <c r="Q31" s="6">
        <v>0</v>
      </c>
      <c r="R31" s="10">
        <f>IF(ISNUMBER(Q31),IF(Q31=1,"Countercurrent","Cocurrent"),"")</f>
      </c>
      <c r="S31" s="21"/>
      <c r="T31" s="7">
        <f>IF(ISNUMBER(C31),1.15290498E-12*(V31^6)-3.5879038802E-10*(V31^5)+4.710833256816E-08*(V31^4)-3.38194190874219E-06*(V31^3)+0.000148978977392744*(V31^2)-0.00373903643230733*(V31)+4.21734712411944,"")</f>
      </c>
      <c r="U31" s="7">
        <f>IF(ISNUMBER(D31),1.15290498E-12*(X31^6)-3.5879038802E-10*(X31^5)+4.710833256816E-08*(X31^4)-3.38194190874219E-06*(X31^3)+0.000148978977392744*(X31^2)-0.00373903643230733*(X31)+4.21734712411944,"")</f>
      </c>
      <c r="V31" s="8">
        <f>IF(ISNUMBER(C31),AVERAGE(C31,D31),"")</f>
      </c>
      <c r="W31" s="6">
        <f>IF(ISNUMBER(F31),-0.0000002301*(V31^4)+0.0000569866*(V31^3)-0.0082923226*(V31^2)+0.0654036947*V31+999.8017570756,"")</f>
      </c>
      <c r="X31" s="8">
        <f>IF(ISNUMBER(E31),AVERAGE(E31,F31),"")</f>
      </c>
      <c r="Y31" s="6">
        <f>IF(ISNUMBER(F31),-0.0000002301*(X31^4)+0.0000569866*(X31^3)-0.0082923226*(X31^2)+0.0654036947*X31+999.8017570756,"")</f>
      </c>
      <c r="Z31" s="6">
        <f>IF(ISNUMBER(C31),IF(R31="Countercurrent",C31-D31,D31-C31),"")</f>
      </c>
      <c r="AA31" s="6">
        <f>IF(ISNUMBER(E31),F31-E31,"")</f>
      </c>
      <c r="AB31" s="7">
        <f>IF(ISNUMBER(N31),N31*W31/(1000*60),"")</f>
      </c>
      <c r="AC31" s="7">
        <f>IF(ISNUMBER(P31),P31*Y31/(1000*60),"")</f>
      </c>
      <c r="AD31" s="6">
        <f>IF(SUM($A$1:$A$1000)=0,IF(ROW($A31)=6,"Hidden",""),IF(ISNUMBER(AB31),AB31*T31*ABS(Z31)*1000,""))</f>
      </c>
      <c r="AE31" s="6">
        <f>IF(SUM($A$1:$A$1000)=0,IF(ROW($A31)=6,"Hidden",""),IF(ISNUMBER(AC31),AC31*U31*AA31*1000,""))</f>
      </c>
      <c r="AF31" s="6">
        <f>IF(SUM($A$1:$A$1000)=0,IF(ROW($A31)=6,"Hidden",""),IF(ISNUMBER(AD31),AD31-AE31,""))</f>
      </c>
      <c r="AG31" s="6">
        <f>IF(SUM($A$1:$A$1000)=0,IF(ROW($A31)=6,"Hidden",""),IF(ISNUMBER(AD31),IF(AD31=0,0,AE31*100/AD31),""))</f>
      </c>
      <c r="AH31" s="6">
        <f>IF(SUM($A$1:$A$1000)=0,IF(ROW($A31)=6,"Hidden",""),IF(ISNUMBER(C31),IF(R31="cocurrent",IF((D31=E31),0,(D31-C31)*100/(D31-E31)),IF((C31=E31),0,(C31-D31)*100/(C31-E31))),""))</f>
      </c>
      <c r="AI31" s="6">
        <f>IF(SUM($A$1:$A$1000)=0,IF(ROW($A31)=6,"Hidden",""),IF(ISNUMBER(C31),IF(R31="cocurrent",IF(C31=E31,0,(F31-E31)*100/(D31-E31)),IF(C31=E31,0,(F31-E31)*100/(C31-E31))),""))</f>
      </c>
      <c r="AJ31" s="6">
        <f>IF(SUM($A$1:$A$1000)=0,IF(ROW($A31)=6,"Hidden",""),IF(ISNUMBER(AH31),(AH31+AI31)/2,""))</f>
      </c>
      <c r="AK31" s="8">
        <f>IF(C31=F31,0,(D31-E31)/(C31-F31))</f>
      </c>
      <c r="AL31" s="8">
        <f>IF(ISNUMBER(F31),IF(OR(AK31&lt;=0,AK31=1),0,((D31-E31)-(C31-F31))/LN(AK31)),"")</f>
      </c>
      <c r="AM31" s="8">
        <f>IF(ISNUMBER(AL31),IF(AL31=0,0,(AB31*T31*Z31*1000)/(PI()*0.006*1.008*AL31)),"")</f>
      </c>
      <c r="AN31" s="12">
        <f>IF(ISNUMBER(A31),IF(ROW(A31)=2,1-(A31/13),""),"")</f>
      </c>
    </row>
    <row x14ac:dyDescent="0.25" r="32" customHeight="1" ht="12.75">
      <c r="A32" s="11">
        <v>1</v>
      </c>
      <c r="B32" s="5">
        <v>31</v>
      </c>
      <c r="C32" s="6">
        <v>58.51220703125</v>
      </c>
      <c r="D32" s="6">
        <v>64.94140625</v>
      </c>
      <c r="E32" s="6">
        <v>21.30078125</v>
      </c>
      <c r="F32" s="6">
        <v>28.281982421875</v>
      </c>
      <c r="G32" s="6">
        <v>132.967529296875</v>
      </c>
      <c r="H32" s="6">
        <v>132.967529296875</v>
      </c>
      <c r="I32" s="6">
        <v>132.967529296875</v>
      </c>
      <c r="J32" s="6">
        <v>132.967529296875</v>
      </c>
      <c r="K32" s="6">
        <v>132.967529296875</v>
      </c>
      <c r="L32" s="6">
        <v>132.967529296875</v>
      </c>
      <c r="M32" s="7">
        <v>30</v>
      </c>
      <c r="N32" s="6">
        <v>1.84326171875</v>
      </c>
      <c r="O32" s="5">
        <v>30</v>
      </c>
      <c r="P32" s="8">
        <v>1.94091796875</v>
      </c>
      <c r="Q32" s="6">
        <v>0</v>
      </c>
      <c r="R32" s="10">
        <f>IF(ISNUMBER(Q32),IF(Q32=1,"Countercurrent","Cocurrent"),"")</f>
      </c>
      <c r="S32" s="21"/>
      <c r="T32" s="7">
        <f>IF(ISNUMBER(C32),1.15290498E-12*(V32^6)-3.5879038802E-10*(V32^5)+4.710833256816E-08*(V32^4)-3.38194190874219E-06*(V32^3)+0.000148978977392744*(V32^2)-0.00373903643230733*(V32)+4.21734712411944,"")</f>
      </c>
      <c r="U32" s="7">
        <f>IF(ISNUMBER(D32),1.15290498E-12*(X32^6)-3.5879038802E-10*(X32^5)+4.710833256816E-08*(X32^4)-3.38194190874219E-06*(X32^3)+0.000148978977392744*(X32^2)-0.00373903643230733*(X32)+4.21734712411944,"")</f>
      </c>
      <c r="V32" s="8">
        <f>IF(ISNUMBER(C32),AVERAGE(C32,D32),"")</f>
      </c>
      <c r="W32" s="6">
        <f>IF(ISNUMBER(F32),-0.0000002301*(V32^4)+0.0000569866*(V32^3)-0.0082923226*(V32^2)+0.0654036947*V32+999.8017570756,"")</f>
      </c>
      <c r="X32" s="8">
        <f>IF(ISNUMBER(E32),AVERAGE(E32,F32),"")</f>
      </c>
      <c r="Y32" s="6">
        <f>IF(ISNUMBER(F32),-0.0000002301*(X32^4)+0.0000569866*(X32^3)-0.0082923226*(X32^2)+0.0654036947*X32+999.8017570756,"")</f>
      </c>
      <c r="Z32" s="6">
        <f>IF(ISNUMBER(C32),IF(R32="Countercurrent",C32-D32,D32-C32),"")</f>
      </c>
      <c r="AA32" s="6">
        <f>IF(ISNUMBER(E32),F32-E32,"")</f>
      </c>
      <c r="AB32" s="7">
        <f>IF(ISNUMBER(N32),N32*W32/(1000*60),"")</f>
      </c>
      <c r="AC32" s="7">
        <f>IF(ISNUMBER(P32),P32*Y32/(1000*60),"")</f>
      </c>
      <c r="AD32" s="6">
        <f>IF(SUM($A$1:$A$1000)=0,IF(ROW($A32)=6,"Hidden",""),IF(ISNUMBER(AB32),AB32*T32*ABS(Z32)*1000,""))</f>
      </c>
      <c r="AE32" s="6">
        <f>IF(SUM($A$1:$A$1000)=0,IF(ROW($A32)=6,"Hidden",""),IF(ISNUMBER(AC32),AC32*U32*AA32*1000,""))</f>
      </c>
      <c r="AF32" s="6">
        <f>IF(SUM($A$1:$A$1000)=0,IF(ROW($A32)=6,"Hidden",""),IF(ISNUMBER(AD32),AD32-AE32,""))</f>
      </c>
      <c r="AG32" s="6">
        <f>IF(SUM($A$1:$A$1000)=0,IF(ROW($A32)=6,"Hidden",""),IF(ISNUMBER(AD32),IF(AD32=0,0,AE32*100/AD32),""))</f>
      </c>
      <c r="AH32" s="6">
        <f>IF(SUM($A$1:$A$1000)=0,IF(ROW($A32)=6,"Hidden",""),IF(ISNUMBER(C32),IF(R32="cocurrent",IF((D32=E32),0,(D32-C32)*100/(D32-E32)),IF((C32=E32),0,(C32-D32)*100/(C32-E32))),""))</f>
      </c>
      <c r="AI32" s="6">
        <f>IF(SUM($A$1:$A$1000)=0,IF(ROW($A32)=6,"Hidden",""),IF(ISNUMBER(C32),IF(R32="cocurrent",IF(C32=E32,0,(F32-E32)*100/(D32-E32)),IF(C32=E32,0,(F32-E32)*100/(C32-E32))),""))</f>
      </c>
      <c r="AJ32" s="6">
        <f>IF(SUM($A$1:$A$1000)=0,IF(ROW($A32)=6,"Hidden",""),IF(ISNUMBER(AH32),(AH32+AI32)/2,""))</f>
      </c>
      <c r="AK32" s="8">
        <f>IF(C32=F32,0,(D32-E32)/(C32-F32))</f>
      </c>
      <c r="AL32" s="8">
        <f>IF(ISNUMBER(F32),IF(OR(AK32&lt;=0,AK32=1),0,((D32-E32)-(C32-F32))/LN(AK32)),"")</f>
      </c>
      <c r="AM32" s="8">
        <f>IF(ISNUMBER(AL32),IF(AL32=0,0,(AB32*T32*Z32*1000)/(PI()*0.006*1.008*AL32)),"")</f>
      </c>
      <c r="AN32" s="12">
        <f>IF(ISNUMBER(A32),IF(ROW(A32)=2,1-(A32/13),""),"")</f>
      </c>
    </row>
    <row x14ac:dyDescent="0.25" r="33" customHeight="1" ht="12.75">
      <c r="A33" s="11">
        <v>1</v>
      </c>
      <c r="B33" s="5">
        <v>32</v>
      </c>
      <c r="C33" s="6">
        <v>58.609619140625</v>
      </c>
      <c r="D33" s="6">
        <v>64.973876953125</v>
      </c>
      <c r="E33" s="6">
        <v>21.30078125</v>
      </c>
      <c r="F33" s="6">
        <v>28.281982421875</v>
      </c>
      <c r="G33" s="6">
        <v>132.967529296875</v>
      </c>
      <c r="H33" s="6">
        <v>132.967529296875</v>
      </c>
      <c r="I33" s="6">
        <v>132.967529296875</v>
      </c>
      <c r="J33" s="6">
        <v>132.967529296875</v>
      </c>
      <c r="K33" s="6">
        <v>132.967529296875</v>
      </c>
      <c r="L33" s="6">
        <v>132.967529296875</v>
      </c>
      <c r="M33" s="7">
        <v>30</v>
      </c>
      <c r="N33" s="6">
        <v>1.89208984375</v>
      </c>
      <c r="O33" s="5">
        <v>30</v>
      </c>
      <c r="P33" s="8">
        <v>1.96533203125</v>
      </c>
      <c r="Q33" s="6">
        <v>0</v>
      </c>
      <c r="R33" s="10">
        <f>IF(ISNUMBER(Q33),IF(Q33=1,"Countercurrent","Cocurrent"),"")</f>
      </c>
      <c r="S33" s="21"/>
      <c r="T33" s="7">
        <f>IF(ISNUMBER(C33),1.15290498E-12*(V33^6)-3.5879038802E-10*(V33^5)+4.710833256816E-08*(V33^4)-3.38194190874219E-06*(V33^3)+0.000148978977392744*(V33^2)-0.00373903643230733*(V33)+4.21734712411944,"")</f>
      </c>
      <c r="U33" s="7">
        <f>IF(ISNUMBER(D33),1.15290498E-12*(X33^6)-3.5879038802E-10*(X33^5)+4.710833256816E-08*(X33^4)-3.38194190874219E-06*(X33^3)+0.000148978977392744*(X33^2)-0.00373903643230733*(X33)+4.21734712411944,"")</f>
      </c>
      <c r="V33" s="8">
        <f>IF(ISNUMBER(C33),AVERAGE(C33,D33),"")</f>
      </c>
      <c r="W33" s="6">
        <f>IF(ISNUMBER(F33),-0.0000002301*(V33^4)+0.0000569866*(V33^3)-0.0082923226*(V33^2)+0.0654036947*V33+999.8017570756,"")</f>
      </c>
      <c r="X33" s="8">
        <f>IF(ISNUMBER(E33),AVERAGE(E33,F33),"")</f>
      </c>
      <c r="Y33" s="6">
        <f>IF(ISNUMBER(F33),-0.0000002301*(X33^4)+0.0000569866*(X33^3)-0.0082923226*(X33^2)+0.0654036947*X33+999.8017570756,"")</f>
      </c>
      <c r="Z33" s="6">
        <f>IF(ISNUMBER(C33),IF(R33="Countercurrent",C33-D33,D33-C33),"")</f>
      </c>
      <c r="AA33" s="6">
        <f>IF(ISNUMBER(E33),F33-E33,"")</f>
      </c>
      <c r="AB33" s="7">
        <f>IF(ISNUMBER(N33),N33*W33/(1000*60),"")</f>
      </c>
      <c r="AC33" s="7">
        <f>IF(ISNUMBER(P33),P33*Y33/(1000*60),"")</f>
      </c>
      <c r="AD33" s="6">
        <f>IF(SUM($A$1:$A$1000)=0,IF(ROW($A33)=6,"Hidden",""),IF(ISNUMBER(AB33),AB33*T33*ABS(Z33)*1000,""))</f>
      </c>
      <c r="AE33" s="6">
        <f>IF(SUM($A$1:$A$1000)=0,IF(ROW($A33)=6,"Hidden",""),IF(ISNUMBER(AC33),AC33*U33*AA33*1000,""))</f>
      </c>
      <c r="AF33" s="6">
        <f>IF(SUM($A$1:$A$1000)=0,IF(ROW($A33)=6,"Hidden",""),IF(ISNUMBER(AD33),AD33-AE33,""))</f>
      </c>
      <c r="AG33" s="6">
        <f>IF(SUM($A$1:$A$1000)=0,IF(ROW($A33)=6,"Hidden",""),IF(ISNUMBER(AD33),IF(AD33=0,0,AE33*100/AD33),""))</f>
      </c>
      <c r="AH33" s="6">
        <f>IF(SUM($A$1:$A$1000)=0,IF(ROW($A33)=6,"Hidden",""),IF(ISNUMBER(C33),IF(R33="cocurrent",IF((D33=E33),0,(D33-C33)*100/(D33-E33)),IF((C33=E33),0,(C33-D33)*100/(C33-E33))),""))</f>
      </c>
      <c r="AI33" s="6">
        <f>IF(SUM($A$1:$A$1000)=0,IF(ROW($A33)=6,"Hidden",""),IF(ISNUMBER(C33),IF(R33="cocurrent",IF(C33=E33,0,(F33-E33)*100/(D33-E33)),IF(C33=E33,0,(F33-E33)*100/(C33-E33))),""))</f>
      </c>
      <c r="AJ33" s="6">
        <f>IF(SUM($A$1:$A$1000)=0,IF(ROW($A33)=6,"Hidden",""),IF(ISNUMBER(AH33),(AH33+AI33)/2,""))</f>
      </c>
      <c r="AK33" s="8">
        <f>IF(C33=F33,0,(D33-E33)/(C33-F33))</f>
      </c>
      <c r="AL33" s="8">
        <f>IF(ISNUMBER(F33),IF(OR(AK33&lt;=0,AK33=1),0,((D33-E33)-(C33-F33))/LN(AK33)),"")</f>
      </c>
      <c r="AM33" s="8">
        <f>IF(ISNUMBER(AL33),IF(AL33=0,0,(AB33*T33*Z33*1000)/(PI()*0.006*1.008*AL33)),"")</f>
      </c>
      <c r="AN33" s="12">
        <f>IF(ISNUMBER(A33),IF(ROW(A33)=2,1-(A33/13),""),"")</f>
      </c>
    </row>
    <row x14ac:dyDescent="0.25" r="34" customHeight="1" ht="12.75">
      <c r="A34" s="11">
        <v>1</v>
      </c>
      <c r="B34" s="5">
        <v>33</v>
      </c>
      <c r="C34" s="6">
        <v>58.51220703125</v>
      </c>
      <c r="D34" s="6">
        <v>65.038818359375</v>
      </c>
      <c r="E34" s="6">
        <v>21.30078125</v>
      </c>
      <c r="F34" s="6">
        <v>28.281982421875</v>
      </c>
      <c r="G34" s="6">
        <v>132.967529296875</v>
      </c>
      <c r="H34" s="6">
        <v>132.967529296875</v>
      </c>
      <c r="I34" s="6">
        <v>132.967529296875</v>
      </c>
      <c r="J34" s="6">
        <v>132.967529296875</v>
      </c>
      <c r="K34" s="6">
        <v>132.967529296875</v>
      </c>
      <c r="L34" s="6">
        <v>132.967529296875</v>
      </c>
      <c r="M34" s="7">
        <v>29</v>
      </c>
      <c r="N34" s="6">
        <v>2.01416015625</v>
      </c>
      <c r="O34" s="5">
        <v>30</v>
      </c>
      <c r="P34" s="8">
        <v>2.0263671875</v>
      </c>
      <c r="Q34" s="6">
        <v>0</v>
      </c>
      <c r="R34" s="10">
        <f>IF(ISNUMBER(Q34),IF(Q34=1,"Countercurrent","Cocurrent"),"")</f>
      </c>
      <c r="S34" s="21"/>
      <c r="T34" s="7">
        <f>IF(ISNUMBER(C34),1.15290498E-12*(V34^6)-3.5879038802E-10*(V34^5)+4.710833256816E-08*(V34^4)-3.38194190874219E-06*(V34^3)+0.000148978977392744*(V34^2)-0.00373903643230733*(V34)+4.21734712411944,"")</f>
      </c>
      <c r="U34" s="7">
        <f>IF(ISNUMBER(D34),1.15290498E-12*(X34^6)-3.5879038802E-10*(X34^5)+4.710833256816E-08*(X34^4)-3.38194190874219E-06*(X34^3)+0.000148978977392744*(X34^2)-0.00373903643230733*(X34)+4.21734712411944,"")</f>
      </c>
      <c r="V34" s="8">
        <f>IF(ISNUMBER(C34),AVERAGE(C34,D34),"")</f>
      </c>
      <c r="W34" s="6">
        <f>IF(ISNUMBER(F34),-0.0000002301*(V34^4)+0.0000569866*(V34^3)-0.0082923226*(V34^2)+0.0654036947*V34+999.8017570756,"")</f>
      </c>
      <c r="X34" s="8">
        <f>IF(ISNUMBER(E34),AVERAGE(E34,F34),"")</f>
      </c>
      <c r="Y34" s="6">
        <f>IF(ISNUMBER(F34),-0.0000002301*(X34^4)+0.0000569866*(X34^3)-0.0082923226*(X34^2)+0.0654036947*X34+999.8017570756,"")</f>
      </c>
      <c r="Z34" s="6">
        <f>IF(ISNUMBER(C34),IF(R34="Countercurrent",C34-D34,D34-C34),"")</f>
      </c>
      <c r="AA34" s="6">
        <f>IF(ISNUMBER(E34),F34-E34,"")</f>
      </c>
      <c r="AB34" s="7">
        <f>IF(ISNUMBER(N34),N34*W34/(1000*60),"")</f>
      </c>
      <c r="AC34" s="7">
        <f>IF(ISNUMBER(P34),P34*Y34/(1000*60),"")</f>
      </c>
      <c r="AD34" s="6">
        <f>IF(SUM($A$1:$A$1000)=0,IF(ROW($A34)=6,"Hidden",""),IF(ISNUMBER(AB34),AB34*T34*ABS(Z34)*1000,""))</f>
      </c>
      <c r="AE34" s="6">
        <f>IF(SUM($A$1:$A$1000)=0,IF(ROW($A34)=6,"Hidden",""),IF(ISNUMBER(AC34),AC34*U34*AA34*1000,""))</f>
      </c>
      <c r="AF34" s="6">
        <f>IF(SUM($A$1:$A$1000)=0,IF(ROW($A34)=6,"Hidden",""),IF(ISNUMBER(AD34),AD34-AE34,""))</f>
      </c>
      <c r="AG34" s="6">
        <f>IF(SUM($A$1:$A$1000)=0,IF(ROW($A34)=6,"Hidden",""),IF(ISNUMBER(AD34),IF(AD34=0,0,AE34*100/AD34),""))</f>
      </c>
      <c r="AH34" s="6">
        <f>IF(SUM($A$1:$A$1000)=0,IF(ROW($A34)=6,"Hidden",""),IF(ISNUMBER(C34),IF(R34="cocurrent",IF((D34=E34),0,(D34-C34)*100/(D34-E34)),IF((C34=E34),0,(C34-D34)*100/(C34-E34))),""))</f>
      </c>
      <c r="AI34" s="6">
        <f>IF(SUM($A$1:$A$1000)=0,IF(ROW($A34)=6,"Hidden",""),IF(ISNUMBER(C34),IF(R34="cocurrent",IF(C34=E34,0,(F34-E34)*100/(D34-E34)),IF(C34=E34,0,(F34-E34)*100/(C34-E34))),""))</f>
      </c>
      <c r="AJ34" s="6">
        <f>IF(SUM($A$1:$A$1000)=0,IF(ROW($A34)=6,"Hidden",""),IF(ISNUMBER(AH34),(AH34+AI34)/2,""))</f>
      </c>
      <c r="AK34" s="8">
        <f>IF(C34=F34,0,(D34-E34)/(C34-F34))</f>
      </c>
      <c r="AL34" s="8">
        <f>IF(ISNUMBER(F34),IF(OR(AK34&lt;=0,AK34=1),0,((D34-E34)-(C34-F34))/LN(AK34)),"")</f>
      </c>
      <c r="AM34" s="8">
        <f>IF(ISNUMBER(AL34),IF(AL34=0,0,(AB34*T34*Z34*1000)/(PI()*0.006*1.008*AL34)),"")</f>
      </c>
      <c r="AN34" s="12">
        <f>IF(ISNUMBER(A34),IF(ROW(A34)=2,1-(A34/13),""),"")</f>
      </c>
    </row>
    <row x14ac:dyDescent="0.25" r="35" customHeight="1" ht="12.75">
      <c r="A35" s="11">
        <v>1</v>
      </c>
      <c r="B35" s="5">
        <v>34</v>
      </c>
      <c r="C35" s="6">
        <v>58.414794921875</v>
      </c>
      <c r="D35" s="6">
        <v>64.843994140625</v>
      </c>
      <c r="E35" s="6">
        <v>21.30078125</v>
      </c>
      <c r="F35" s="6">
        <v>28.314453125</v>
      </c>
      <c r="G35" s="6">
        <v>132.967529296875</v>
      </c>
      <c r="H35" s="6">
        <v>132.967529296875</v>
      </c>
      <c r="I35" s="6">
        <v>132.967529296875</v>
      </c>
      <c r="J35" s="6">
        <v>132.967529296875</v>
      </c>
      <c r="K35" s="6">
        <v>132.967529296875</v>
      </c>
      <c r="L35" s="6">
        <v>132.967529296875</v>
      </c>
      <c r="M35" s="7">
        <v>30</v>
      </c>
      <c r="N35" s="6">
        <v>1.94091796875</v>
      </c>
      <c r="O35" s="5">
        <v>30</v>
      </c>
      <c r="P35" s="8">
        <v>2.06298828125</v>
      </c>
      <c r="Q35" s="6">
        <v>0</v>
      </c>
      <c r="R35" s="10">
        <f>IF(ISNUMBER(Q35),IF(Q35=1,"Countercurrent","Cocurrent"),"")</f>
      </c>
      <c r="S35" s="21"/>
      <c r="T35" s="7">
        <f>IF(ISNUMBER(C35),1.15290498E-12*(V35^6)-3.5879038802E-10*(V35^5)+4.710833256816E-08*(V35^4)-3.38194190874219E-06*(V35^3)+0.000148978977392744*(V35^2)-0.00373903643230733*(V35)+4.21734712411944,"")</f>
      </c>
      <c r="U35" s="7">
        <f>IF(ISNUMBER(D35),1.15290498E-12*(X35^6)-3.5879038802E-10*(X35^5)+4.710833256816E-08*(X35^4)-3.38194190874219E-06*(X35^3)+0.000148978977392744*(X35^2)-0.00373903643230733*(X35)+4.21734712411944,"")</f>
      </c>
      <c r="V35" s="8">
        <f>IF(ISNUMBER(C35),AVERAGE(C35,D35),"")</f>
      </c>
      <c r="W35" s="6">
        <f>IF(ISNUMBER(F35),-0.0000002301*(V35^4)+0.0000569866*(V35^3)-0.0082923226*(V35^2)+0.0654036947*V35+999.8017570756,"")</f>
      </c>
      <c r="X35" s="8">
        <f>IF(ISNUMBER(E35),AVERAGE(E35,F35),"")</f>
      </c>
      <c r="Y35" s="6">
        <f>IF(ISNUMBER(F35),-0.0000002301*(X35^4)+0.0000569866*(X35^3)-0.0082923226*(X35^2)+0.0654036947*X35+999.8017570756,"")</f>
      </c>
      <c r="Z35" s="6">
        <f>IF(ISNUMBER(C35),IF(R35="Countercurrent",C35-D35,D35-C35),"")</f>
      </c>
      <c r="AA35" s="6">
        <f>IF(ISNUMBER(E35),F35-E35,"")</f>
      </c>
      <c r="AB35" s="7">
        <f>IF(ISNUMBER(N35),N35*W35/(1000*60),"")</f>
      </c>
      <c r="AC35" s="7">
        <f>IF(ISNUMBER(P35),P35*Y35/(1000*60),"")</f>
      </c>
      <c r="AD35" s="6">
        <f>IF(SUM($A$1:$A$1000)=0,IF(ROW($A35)=6,"Hidden",""),IF(ISNUMBER(AB35),AB35*T35*ABS(Z35)*1000,""))</f>
      </c>
      <c r="AE35" s="6">
        <f>IF(SUM($A$1:$A$1000)=0,IF(ROW($A35)=6,"Hidden",""),IF(ISNUMBER(AC35),AC35*U35*AA35*1000,""))</f>
      </c>
      <c r="AF35" s="6">
        <f>IF(SUM($A$1:$A$1000)=0,IF(ROW($A35)=6,"Hidden",""),IF(ISNUMBER(AD35),AD35-AE35,""))</f>
      </c>
      <c r="AG35" s="6">
        <f>IF(SUM($A$1:$A$1000)=0,IF(ROW($A35)=6,"Hidden",""),IF(ISNUMBER(AD35),IF(AD35=0,0,AE35*100/AD35),""))</f>
      </c>
      <c r="AH35" s="6">
        <f>IF(SUM($A$1:$A$1000)=0,IF(ROW($A35)=6,"Hidden",""),IF(ISNUMBER(C35),IF(R35="cocurrent",IF((D35=E35),0,(D35-C35)*100/(D35-E35)),IF((C35=E35),0,(C35-D35)*100/(C35-E35))),""))</f>
      </c>
      <c r="AI35" s="6">
        <f>IF(SUM($A$1:$A$1000)=0,IF(ROW($A35)=6,"Hidden",""),IF(ISNUMBER(C35),IF(R35="cocurrent",IF(C35=E35,0,(F35-E35)*100/(D35-E35)),IF(C35=E35,0,(F35-E35)*100/(C35-E35))),""))</f>
      </c>
      <c r="AJ35" s="6">
        <f>IF(SUM($A$1:$A$1000)=0,IF(ROW($A35)=6,"Hidden",""),IF(ISNUMBER(AH35),(AH35+AI35)/2,""))</f>
      </c>
      <c r="AK35" s="8">
        <f>IF(C35=F35,0,(D35-E35)/(C35-F35))</f>
      </c>
      <c r="AL35" s="8">
        <f>IF(ISNUMBER(F35),IF(OR(AK35&lt;=0,AK35=1),0,((D35-E35)-(C35-F35))/LN(AK35)),"")</f>
      </c>
      <c r="AM35" s="8">
        <f>IF(ISNUMBER(AL35),IF(AL35=0,0,(AB35*T35*Z35*1000)/(PI()*0.006*1.008*AL35)),"")</f>
      </c>
      <c r="AN35" s="12">
        <f>IF(ISNUMBER(A35),IF(ROW(A35)=2,1-(A35/13),""),"")</f>
      </c>
    </row>
    <row x14ac:dyDescent="0.25" r="36" customHeight="1" ht="12.75">
      <c r="A36" s="11">
        <v>1</v>
      </c>
      <c r="B36" s="5">
        <v>35</v>
      </c>
      <c r="C36" s="6">
        <v>58.674560546875</v>
      </c>
      <c r="D36" s="6">
        <v>65.168701171875</v>
      </c>
      <c r="E36" s="6">
        <v>21.30078125</v>
      </c>
      <c r="F36" s="6">
        <v>28.314453125</v>
      </c>
      <c r="G36" s="6">
        <v>132.967529296875</v>
      </c>
      <c r="H36" s="6">
        <v>132.967529296875</v>
      </c>
      <c r="I36" s="6">
        <v>132.967529296875</v>
      </c>
      <c r="J36" s="6">
        <v>132.967529296875</v>
      </c>
      <c r="K36" s="6">
        <v>132.967529296875</v>
      </c>
      <c r="L36" s="6">
        <v>132.967529296875</v>
      </c>
      <c r="M36" s="7">
        <v>29</v>
      </c>
      <c r="N36" s="6">
        <v>1.98974609375</v>
      </c>
      <c r="O36" s="5">
        <v>30</v>
      </c>
      <c r="P36" s="8">
        <v>2.05078125</v>
      </c>
      <c r="Q36" s="6">
        <v>0</v>
      </c>
      <c r="R36" s="10">
        <f>IF(ISNUMBER(Q36),IF(Q36=1,"Countercurrent","Cocurrent"),"")</f>
      </c>
      <c r="S36" s="21"/>
      <c r="T36" s="7">
        <f>IF(ISNUMBER(C36),1.15290498E-12*(V36^6)-3.5879038802E-10*(V36^5)+4.710833256816E-08*(V36^4)-3.38194190874219E-06*(V36^3)+0.000148978977392744*(V36^2)-0.00373903643230733*(V36)+4.21734712411944,"")</f>
      </c>
      <c r="U36" s="7">
        <f>IF(ISNUMBER(D36),1.15290498E-12*(X36^6)-3.5879038802E-10*(X36^5)+4.710833256816E-08*(X36^4)-3.38194190874219E-06*(X36^3)+0.000148978977392744*(X36^2)-0.00373903643230733*(X36)+4.21734712411944,"")</f>
      </c>
      <c r="V36" s="8">
        <f>IF(ISNUMBER(C36),AVERAGE(C36,D36),"")</f>
      </c>
      <c r="W36" s="6">
        <f>IF(ISNUMBER(F36),-0.0000002301*(V36^4)+0.0000569866*(V36^3)-0.0082923226*(V36^2)+0.0654036947*V36+999.8017570756,"")</f>
      </c>
      <c r="X36" s="8">
        <f>IF(ISNUMBER(E36),AVERAGE(E36,F36),"")</f>
      </c>
      <c r="Y36" s="6">
        <f>IF(ISNUMBER(F36),-0.0000002301*(X36^4)+0.0000569866*(X36^3)-0.0082923226*(X36^2)+0.0654036947*X36+999.8017570756,"")</f>
      </c>
      <c r="Z36" s="6">
        <f>IF(ISNUMBER(C36),IF(R36="Countercurrent",C36-D36,D36-C36),"")</f>
      </c>
      <c r="AA36" s="6">
        <f>IF(ISNUMBER(E36),F36-E36,"")</f>
      </c>
      <c r="AB36" s="7">
        <f>IF(ISNUMBER(N36),N36*W36/(1000*60),"")</f>
      </c>
      <c r="AC36" s="7">
        <f>IF(ISNUMBER(P36),P36*Y36/(1000*60),"")</f>
      </c>
      <c r="AD36" s="6">
        <f>IF(SUM($A$1:$A$1000)=0,IF(ROW($A36)=6,"Hidden",""),IF(ISNUMBER(AB36),AB36*T36*ABS(Z36)*1000,""))</f>
      </c>
      <c r="AE36" s="6">
        <f>IF(SUM($A$1:$A$1000)=0,IF(ROW($A36)=6,"Hidden",""),IF(ISNUMBER(AC36),AC36*U36*AA36*1000,""))</f>
      </c>
      <c r="AF36" s="6">
        <f>IF(SUM($A$1:$A$1000)=0,IF(ROW($A36)=6,"Hidden",""),IF(ISNUMBER(AD36),AD36-AE36,""))</f>
      </c>
      <c r="AG36" s="6">
        <f>IF(SUM($A$1:$A$1000)=0,IF(ROW($A36)=6,"Hidden",""),IF(ISNUMBER(AD36),IF(AD36=0,0,AE36*100/AD36),""))</f>
      </c>
      <c r="AH36" s="6">
        <f>IF(SUM($A$1:$A$1000)=0,IF(ROW($A36)=6,"Hidden",""),IF(ISNUMBER(C36),IF(R36="cocurrent",IF((D36=E36),0,(D36-C36)*100/(D36-E36)),IF((C36=E36),0,(C36-D36)*100/(C36-E36))),""))</f>
      </c>
      <c r="AI36" s="6">
        <f>IF(SUM($A$1:$A$1000)=0,IF(ROW($A36)=6,"Hidden",""),IF(ISNUMBER(C36),IF(R36="cocurrent",IF(C36=E36,0,(F36-E36)*100/(D36-E36)),IF(C36=E36,0,(F36-E36)*100/(C36-E36))),""))</f>
      </c>
      <c r="AJ36" s="6">
        <f>IF(SUM($A$1:$A$1000)=0,IF(ROW($A36)=6,"Hidden",""),IF(ISNUMBER(AH36),(AH36+AI36)/2,""))</f>
      </c>
      <c r="AK36" s="8">
        <f>IF(C36=F36,0,(D36-E36)/(C36-F36))</f>
      </c>
      <c r="AL36" s="8">
        <f>IF(ISNUMBER(F36),IF(OR(AK36&lt;=0,AK36=1),0,((D36-E36)-(C36-F36))/LN(AK36)),"")</f>
      </c>
      <c r="AM36" s="8">
        <f>IF(ISNUMBER(AL36),IF(AL36=0,0,(AB36*T36*Z36*1000)/(PI()*0.006*1.008*AL36)),"")</f>
      </c>
      <c r="AN36" s="12">
        <f>IF(ISNUMBER(A36),IF(ROW(A36)=2,1-(A36/13),""),"")</f>
      </c>
    </row>
    <row x14ac:dyDescent="0.25" r="37" customHeight="1" ht="12.75">
      <c r="A37" s="11">
        <v>1</v>
      </c>
      <c r="B37" s="5">
        <v>36</v>
      </c>
      <c r="C37" s="6">
        <v>58.479736328125</v>
      </c>
      <c r="D37" s="6">
        <v>64.908935546875</v>
      </c>
      <c r="E37" s="6">
        <v>21.333251953125</v>
      </c>
      <c r="F37" s="6">
        <v>28.281982421875</v>
      </c>
      <c r="G37" s="6">
        <v>132.967529296875</v>
      </c>
      <c r="H37" s="6">
        <v>132.967529296875</v>
      </c>
      <c r="I37" s="6">
        <v>132.967529296875</v>
      </c>
      <c r="J37" s="6">
        <v>132.967529296875</v>
      </c>
      <c r="K37" s="6">
        <v>132.967529296875</v>
      </c>
      <c r="L37" s="6">
        <v>132.967529296875</v>
      </c>
      <c r="M37" s="7">
        <v>29</v>
      </c>
      <c r="N37" s="6">
        <v>1.9775390625</v>
      </c>
      <c r="O37" s="5">
        <v>30</v>
      </c>
      <c r="P37" s="8">
        <v>2.001953125</v>
      </c>
      <c r="Q37" s="6">
        <v>0</v>
      </c>
      <c r="R37" s="10">
        <f>IF(ISNUMBER(Q37),IF(Q37=1,"Countercurrent","Cocurrent"),"")</f>
      </c>
      <c r="S37" s="21"/>
      <c r="T37" s="7">
        <f>IF(ISNUMBER(C37),1.15290498E-12*(V37^6)-3.5879038802E-10*(V37^5)+4.710833256816E-08*(V37^4)-3.38194190874219E-06*(V37^3)+0.000148978977392744*(V37^2)-0.00373903643230733*(V37)+4.21734712411944,"")</f>
      </c>
      <c r="U37" s="7">
        <f>IF(ISNUMBER(D37),1.15290498E-12*(X37^6)-3.5879038802E-10*(X37^5)+4.710833256816E-08*(X37^4)-3.38194190874219E-06*(X37^3)+0.000148978977392744*(X37^2)-0.00373903643230733*(X37)+4.21734712411944,"")</f>
      </c>
      <c r="V37" s="8">
        <f>IF(ISNUMBER(C37),AVERAGE(C37,D37),"")</f>
      </c>
      <c r="W37" s="6">
        <f>IF(ISNUMBER(F37),-0.0000002301*(V37^4)+0.0000569866*(V37^3)-0.0082923226*(V37^2)+0.0654036947*V37+999.8017570756,"")</f>
      </c>
      <c r="X37" s="8">
        <f>IF(ISNUMBER(E37),AVERAGE(E37,F37),"")</f>
      </c>
      <c r="Y37" s="6">
        <f>IF(ISNUMBER(F37),-0.0000002301*(X37^4)+0.0000569866*(X37^3)-0.0082923226*(X37^2)+0.0654036947*X37+999.8017570756,"")</f>
      </c>
      <c r="Z37" s="6">
        <f>IF(ISNUMBER(C37),IF(R37="Countercurrent",C37-D37,D37-C37),"")</f>
      </c>
      <c r="AA37" s="6">
        <f>IF(ISNUMBER(E37),F37-E37,"")</f>
      </c>
      <c r="AB37" s="7">
        <f>IF(ISNUMBER(N37),N37*W37/(1000*60),"")</f>
      </c>
      <c r="AC37" s="7">
        <f>IF(ISNUMBER(P37),P37*Y37/(1000*60),"")</f>
      </c>
      <c r="AD37" s="6">
        <f>IF(SUM($A$1:$A$1000)=0,IF(ROW($A37)=6,"Hidden",""),IF(ISNUMBER(AB37),AB37*T37*ABS(Z37)*1000,""))</f>
      </c>
      <c r="AE37" s="6">
        <f>IF(SUM($A$1:$A$1000)=0,IF(ROW($A37)=6,"Hidden",""),IF(ISNUMBER(AC37),AC37*U37*AA37*1000,""))</f>
      </c>
      <c r="AF37" s="6">
        <f>IF(SUM($A$1:$A$1000)=0,IF(ROW($A37)=6,"Hidden",""),IF(ISNUMBER(AD37),AD37-AE37,""))</f>
      </c>
      <c r="AG37" s="6">
        <f>IF(SUM($A$1:$A$1000)=0,IF(ROW($A37)=6,"Hidden",""),IF(ISNUMBER(AD37),IF(AD37=0,0,AE37*100/AD37),""))</f>
      </c>
      <c r="AH37" s="6">
        <f>IF(SUM($A$1:$A$1000)=0,IF(ROW($A37)=6,"Hidden",""),IF(ISNUMBER(C37),IF(R37="cocurrent",IF((D37=E37),0,(D37-C37)*100/(D37-E37)),IF((C37=E37),0,(C37-D37)*100/(C37-E37))),""))</f>
      </c>
      <c r="AI37" s="6">
        <f>IF(SUM($A$1:$A$1000)=0,IF(ROW($A37)=6,"Hidden",""),IF(ISNUMBER(C37),IF(R37="cocurrent",IF(C37=E37,0,(F37-E37)*100/(D37-E37)),IF(C37=E37,0,(F37-E37)*100/(C37-E37))),""))</f>
      </c>
      <c r="AJ37" s="6">
        <f>IF(SUM($A$1:$A$1000)=0,IF(ROW($A37)=6,"Hidden",""),IF(ISNUMBER(AH37),(AH37+AI37)/2,""))</f>
      </c>
      <c r="AK37" s="8">
        <f>IF(C37=F37,0,(D37-E37)/(C37-F37))</f>
      </c>
      <c r="AL37" s="8">
        <f>IF(ISNUMBER(F37),IF(OR(AK37&lt;=0,AK37=1),0,((D37-E37)-(C37-F37))/LN(AK37)),"")</f>
      </c>
      <c r="AM37" s="8">
        <f>IF(ISNUMBER(AL37),IF(AL37=0,0,(AB37*T37*Z37*1000)/(PI()*0.006*1.008*AL37)),"")</f>
      </c>
      <c r="AN37" s="12">
        <f>IF(ISNUMBER(A37),IF(ROW(A37)=2,1-(A37/13),""),"")</f>
      </c>
    </row>
    <row x14ac:dyDescent="0.25" r="38" customHeight="1" ht="12.75">
      <c r="A38" s="11">
        <v>1</v>
      </c>
      <c r="B38" s="5">
        <v>37</v>
      </c>
      <c r="C38" s="6">
        <v>58.544677734375</v>
      </c>
      <c r="D38" s="6">
        <v>65.038818359375</v>
      </c>
      <c r="E38" s="6">
        <v>21.30078125</v>
      </c>
      <c r="F38" s="6">
        <v>28.24951171875</v>
      </c>
      <c r="G38" s="6">
        <v>132.967529296875</v>
      </c>
      <c r="H38" s="6">
        <v>132.967529296875</v>
      </c>
      <c r="I38" s="6">
        <v>132.967529296875</v>
      </c>
      <c r="J38" s="6">
        <v>132.967529296875</v>
      </c>
      <c r="K38" s="6">
        <v>132.967529296875</v>
      </c>
      <c r="L38" s="6">
        <v>132.967529296875</v>
      </c>
      <c r="M38" s="7">
        <v>29</v>
      </c>
      <c r="N38" s="6">
        <v>1.96533203125</v>
      </c>
      <c r="O38" s="5">
        <v>30</v>
      </c>
      <c r="P38" s="8">
        <v>2.0263671875</v>
      </c>
      <c r="Q38" s="6">
        <v>0</v>
      </c>
      <c r="R38" s="10">
        <f>IF(ISNUMBER(Q38),IF(Q38=1,"Countercurrent","Cocurrent"),"")</f>
      </c>
      <c r="S38" s="21"/>
      <c r="T38" s="7">
        <f>IF(ISNUMBER(C38),1.15290498E-12*(V38^6)-3.5879038802E-10*(V38^5)+4.710833256816E-08*(V38^4)-3.38194190874219E-06*(V38^3)+0.000148978977392744*(V38^2)-0.00373903643230733*(V38)+4.21734712411944,"")</f>
      </c>
      <c r="U38" s="7">
        <f>IF(ISNUMBER(D38),1.15290498E-12*(X38^6)-3.5879038802E-10*(X38^5)+4.710833256816E-08*(X38^4)-3.38194190874219E-06*(X38^3)+0.000148978977392744*(X38^2)-0.00373903643230733*(X38)+4.21734712411944,"")</f>
      </c>
      <c r="V38" s="8">
        <f>IF(ISNUMBER(C38),AVERAGE(C38,D38),"")</f>
      </c>
      <c r="W38" s="6">
        <f>IF(ISNUMBER(F38),-0.0000002301*(V38^4)+0.0000569866*(V38^3)-0.0082923226*(V38^2)+0.0654036947*V38+999.8017570756,"")</f>
      </c>
      <c r="X38" s="8">
        <f>IF(ISNUMBER(E38),AVERAGE(E38,F38),"")</f>
      </c>
      <c r="Y38" s="6">
        <f>IF(ISNUMBER(F38),-0.0000002301*(X38^4)+0.0000569866*(X38^3)-0.0082923226*(X38^2)+0.0654036947*X38+999.8017570756,"")</f>
      </c>
      <c r="Z38" s="6">
        <f>IF(ISNUMBER(C38),IF(R38="Countercurrent",C38-D38,D38-C38),"")</f>
      </c>
      <c r="AA38" s="6">
        <f>IF(ISNUMBER(E38),F38-E38,"")</f>
      </c>
      <c r="AB38" s="7">
        <f>IF(ISNUMBER(N38),N38*W38/(1000*60),"")</f>
      </c>
      <c r="AC38" s="7">
        <f>IF(ISNUMBER(P38),P38*Y38/(1000*60),"")</f>
      </c>
      <c r="AD38" s="6">
        <f>IF(SUM($A$1:$A$1000)=0,IF(ROW($A38)=6,"Hidden",""),IF(ISNUMBER(AB38),AB38*T38*ABS(Z38)*1000,""))</f>
      </c>
      <c r="AE38" s="6">
        <f>IF(SUM($A$1:$A$1000)=0,IF(ROW($A38)=6,"Hidden",""),IF(ISNUMBER(AC38),AC38*U38*AA38*1000,""))</f>
      </c>
      <c r="AF38" s="6">
        <f>IF(SUM($A$1:$A$1000)=0,IF(ROW($A38)=6,"Hidden",""),IF(ISNUMBER(AD38),AD38-AE38,""))</f>
      </c>
      <c r="AG38" s="6">
        <f>IF(SUM($A$1:$A$1000)=0,IF(ROW($A38)=6,"Hidden",""),IF(ISNUMBER(AD38),IF(AD38=0,0,AE38*100/AD38),""))</f>
      </c>
      <c r="AH38" s="6">
        <f>IF(SUM($A$1:$A$1000)=0,IF(ROW($A38)=6,"Hidden",""),IF(ISNUMBER(C38),IF(R38="cocurrent",IF((D38=E38),0,(D38-C38)*100/(D38-E38)),IF((C38=E38),0,(C38-D38)*100/(C38-E38))),""))</f>
      </c>
      <c r="AI38" s="6">
        <f>IF(SUM($A$1:$A$1000)=0,IF(ROW($A38)=6,"Hidden",""),IF(ISNUMBER(C38),IF(R38="cocurrent",IF(C38=E38,0,(F38-E38)*100/(D38-E38)),IF(C38=E38,0,(F38-E38)*100/(C38-E38))),""))</f>
      </c>
      <c r="AJ38" s="6">
        <f>IF(SUM($A$1:$A$1000)=0,IF(ROW($A38)=6,"Hidden",""),IF(ISNUMBER(AH38),(AH38+AI38)/2,""))</f>
      </c>
      <c r="AK38" s="8">
        <f>IF(C38=F38,0,(D38-E38)/(C38-F38))</f>
      </c>
      <c r="AL38" s="8">
        <f>IF(ISNUMBER(F38),IF(OR(AK38&lt;=0,AK38=1),0,((D38-E38)-(C38-F38))/LN(AK38)),"")</f>
      </c>
      <c r="AM38" s="8">
        <f>IF(ISNUMBER(AL38),IF(AL38=0,0,(AB38*T38*Z38*1000)/(PI()*0.006*1.008*AL38)),"")</f>
      </c>
      <c r="AN38" s="12">
        <f>IF(ISNUMBER(A38),IF(ROW(A38)=2,1-(A38/13),""),"")</f>
      </c>
    </row>
    <row x14ac:dyDescent="0.25" r="39" customHeight="1" ht="12.75">
      <c r="A39" s="11">
        <v>1</v>
      </c>
      <c r="B39" s="5">
        <v>38</v>
      </c>
      <c r="C39" s="6">
        <v>58.544677734375</v>
      </c>
      <c r="D39" s="6">
        <v>64.8115234375</v>
      </c>
      <c r="E39" s="6">
        <v>21.30078125</v>
      </c>
      <c r="F39" s="6">
        <v>28.24951171875</v>
      </c>
      <c r="G39" s="6">
        <v>132.967529296875</v>
      </c>
      <c r="H39" s="6">
        <v>132.967529296875</v>
      </c>
      <c r="I39" s="6">
        <v>132.967529296875</v>
      </c>
      <c r="J39" s="6">
        <v>132.967529296875</v>
      </c>
      <c r="K39" s="6">
        <v>132.967529296875</v>
      </c>
      <c r="L39" s="6">
        <v>132.967529296875</v>
      </c>
      <c r="M39" s="7">
        <v>29</v>
      </c>
      <c r="N39" s="6">
        <v>2.11181640625</v>
      </c>
      <c r="O39" s="5">
        <v>30</v>
      </c>
      <c r="P39" s="8">
        <v>2.05078125</v>
      </c>
      <c r="Q39" s="6">
        <v>0</v>
      </c>
      <c r="R39" s="10">
        <f>IF(ISNUMBER(Q39),IF(Q39=1,"Countercurrent","Cocurrent"),"")</f>
      </c>
      <c r="S39" s="21"/>
      <c r="T39" s="7">
        <f>IF(ISNUMBER(C39),1.15290498E-12*(V39^6)-3.5879038802E-10*(V39^5)+4.710833256816E-08*(V39^4)-3.38194190874219E-06*(V39^3)+0.000148978977392744*(V39^2)-0.00373903643230733*(V39)+4.21734712411944,"")</f>
      </c>
      <c r="U39" s="7">
        <f>IF(ISNUMBER(D39),1.15290498E-12*(X39^6)-3.5879038802E-10*(X39^5)+4.710833256816E-08*(X39^4)-3.38194190874219E-06*(X39^3)+0.000148978977392744*(X39^2)-0.00373903643230733*(X39)+4.21734712411944,"")</f>
      </c>
      <c r="V39" s="8">
        <f>IF(ISNUMBER(C39),AVERAGE(C39,D39),"")</f>
      </c>
      <c r="W39" s="6">
        <f>IF(ISNUMBER(F39),-0.0000002301*(V39^4)+0.0000569866*(V39^3)-0.0082923226*(V39^2)+0.0654036947*V39+999.8017570756,"")</f>
      </c>
      <c r="X39" s="8">
        <f>IF(ISNUMBER(E39),AVERAGE(E39,F39),"")</f>
      </c>
      <c r="Y39" s="6">
        <f>IF(ISNUMBER(F39),-0.0000002301*(X39^4)+0.0000569866*(X39^3)-0.0082923226*(X39^2)+0.0654036947*X39+999.8017570756,"")</f>
      </c>
      <c r="Z39" s="6">
        <f>IF(ISNUMBER(C39),IF(R39="Countercurrent",C39-D39,D39-C39),"")</f>
      </c>
      <c r="AA39" s="6">
        <f>IF(ISNUMBER(E39),F39-E39,"")</f>
      </c>
      <c r="AB39" s="7">
        <f>IF(ISNUMBER(N39),N39*W39/(1000*60),"")</f>
      </c>
      <c r="AC39" s="7">
        <f>IF(ISNUMBER(P39),P39*Y39/(1000*60),"")</f>
      </c>
      <c r="AD39" s="6">
        <f>IF(SUM($A$1:$A$1000)=0,IF(ROW($A39)=6,"Hidden",""),IF(ISNUMBER(AB39),AB39*T39*ABS(Z39)*1000,""))</f>
      </c>
      <c r="AE39" s="6">
        <f>IF(SUM($A$1:$A$1000)=0,IF(ROW($A39)=6,"Hidden",""),IF(ISNUMBER(AC39),AC39*U39*AA39*1000,""))</f>
      </c>
      <c r="AF39" s="6">
        <f>IF(SUM($A$1:$A$1000)=0,IF(ROW($A39)=6,"Hidden",""),IF(ISNUMBER(AD39),AD39-AE39,""))</f>
      </c>
      <c r="AG39" s="6">
        <f>IF(SUM($A$1:$A$1000)=0,IF(ROW($A39)=6,"Hidden",""),IF(ISNUMBER(AD39),IF(AD39=0,0,AE39*100/AD39),""))</f>
      </c>
      <c r="AH39" s="6">
        <f>IF(SUM($A$1:$A$1000)=0,IF(ROW($A39)=6,"Hidden",""),IF(ISNUMBER(C39),IF(R39="cocurrent",IF((D39=E39),0,(D39-C39)*100/(D39-E39)),IF((C39=E39),0,(C39-D39)*100/(C39-E39))),""))</f>
      </c>
      <c r="AI39" s="6">
        <f>IF(SUM($A$1:$A$1000)=0,IF(ROW($A39)=6,"Hidden",""),IF(ISNUMBER(C39),IF(R39="cocurrent",IF(C39=E39,0,(F39-E39)*100/(D39-E39)),IF(C39=E39,0,(F39-E39)*100/(C39-E39))),""))</f>
      </c>
      <c r="AJ39" s="6">
        <f>IF(SUM($A$1:$A$1000)=0,IF(ROW($A39)=6,"Hidden",""),IF(ISNUMBER(AH39),(AH39+AI39)/2,""))</f>
      </c>
      <c r="AK39" s="8">
        <f>IF(C39=F39,0,(D39-E39)/(C39-F39))</f>
      </c>
      <c r="AL39" s="8">
        <f>IF(ISNUMBER(F39),IF(OR(AK39&lt;=0,AK39=1),0,((D39-E39)-(C39-F39))/LN(AK39)),"")</f>
      </c>
      <c r="AM39" s="8">
        <f>IF(ISNUMBER(AL39),IF(AL39=0,0,(AB39*T39*Z39*1000)/(PI()*0.006*1.008*AL39)),"")</f>
      </c>
      <c r="AN39" s="12">
        <f>IF(ISNUMBER(A39),IF(ROW(A39)=2,1-(A39/13),""),"")</f>
      </c>
    </row>
    <row x14ac:dyDescent="0.25" r="40" customHeight="1" ht="12.75">
      <c r="A40" s="4">
        <v>1</v>
      </c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5"/>
      <c r="P40" s="8"/>
      <c r="Q40" s="6"/>
      <c r="R40" s="6">
        <f>IF(ISNUMBER(Q40),IF(Q40=1,"Countercurrent","Cocurrent"),"")</f>
      </c>
      <c r="S40" s="9"/>
      <c r="T40" s="7">
        <f>IF(ISNUMBER(C40),1.15290498E-12*(V40^6)-3.5879038802E-10*(V40^5)+4.710833256816E-08*(V40^4)-3.38194190874219E-06*(V40^3)+0.000148978977392744*(V40^2)-0.00373903643230733*(V40)+4.21734712411944,"")</f>
      </c>
      <c r="U40" s="7">
        <f>IF(ISNUMBER(D40),1.15290498E-12*(X40^6)-3.5879038802E-10*(X40^5)+4.710833256816E-08*(X40^4)-3.38194190874219E-06*(X40^3)+0.000148978977392744*(X40^2)-0.00373903643230733*(X40)+4.21734712411944,"")</f>
      </c>
      <c r="V40" s="8">
        <f>IF(ISNUMBER(C40),AVERAGE(C40,D40),"")</f>
      </c>
      <c r="W40" s="6">
        <f>IF(ISNUMBER(F40),-0.0000002301*(V40^4)+0.0000569866*(V40^3)-0.0082923226*(V40^2)+0.0654036947*V40+999.8017570756,"")</f>
      </c>
      <c r="X40" s="8">
        <f>IF(ISNUMBER(E40),AVERAGE(E40,F40),"")</f>
      </c>
      <c r="Y40" s="6">
        <f>IF(ISNUMBER(F40),-0.0000002301*(X40^4)+0.0000569866*(X40^3)-0.0082923226*(X40^2)+0.0654036947*X40+999.8017570756,"")</f>
      </c>
      <c r="Z40" s="6">
        <f>IF(ISNUMBER(C40),IF(R40="Countercurrent",C40-D40,D40-C40),"")</f>
      </c>
      <c r="AA40" s="6">
        <f>IF(ISNUMBER(E40),F40-E40,"")</f>
      </c>
      <c r="AB40" s="7">
        <f>IF(ISNUMBER(N40),N40*W40/(1000*60),"")</f>
      </c>
      <c r="AC40" s="7">
        <f>IF(ISNUMBER(P40),P40*Y40/(1000*60),"")</f>
      </c>
      <c r="AD40" s="6">
        <f>IF(SUM($A$1:$A$1000)=0,IF(ROW($A40)=6,"Hidden",""),IF(ISNUMBER(AB40),AB40*T40*ABS(Z40)*1000,""))</f>
      </c>
      <c r="AE40" s="6">
        <f>IF(SUM($A$1:$A$1000)=0,IF(ROW($A40)=6,"Hidden",""),IF(ISNUMBER(AC40),AC40*U40*AA40*1000,""))</f>
      </c>
      <c r="AF40" s="6">
        <f>IF(SUM($A$1:$A$1000)=0,IF(ROW($A40)=6,"Hidden",""),IF(ISNUMBER(AD40),AD40-AE40,""))</f>
      </c>
      <c r="AG40" s="6">
        <f>IF(SUM($A$1:$A$1000)=0,IF(ROW($A40)=6,"Hidden",""),IF(ISNUMBER(AD40),IF(AD40=0,0,AE40*100/AD40),""))</f>
      </c>
      <c r="AH40" s="6">
        <f>IF(SUM($A$1:$A$1000)=0,IF(ROW($A40)=6,"Hidden",""),IF(ISNUMBER(C40),IF(R40="cocurrent",IF((D40=E40),0,(D40-C40)*100/(D40-E40)),IF((C40=E40),0,(C40-D40)*100/(C40-E40))),""))</f>
      </c>
      <c r="AI40" s="6">
        <f>IF(SUM($A$1:$A$1000)=0,IF(ROW($A40)=6,"Hidden",""),IF(ISNUMBER(C40),IF(R40="cocurrent",IF(C40=E40,0,(F40-E40)*100/(D40-E40)),IF(C40=E40,0,(F40-E40)*100/(C40-E40))),""))</f>
      </c>
      <c r="AJ40" s="6">
        <f>IF(SUM($A$1:$A$1000)=0,IF(ROW($A40)=6,"Hidden",""),IF(ISNUMBER(AH40),(AH40+AI40)/2,""))</f>
      </c>
      <c r="AK40" s="11">
        <f>IF(C40=F40,0,(D40-E40)/(C40-F40))</f>
      </c>
      <c r="AL40" s="8">
        <f>IF(ISNUMBER(F40),IF(OR(AK40&lt;=0,AK40=1),0,((D40-E40)-(C40-F40))/LN(AK40)),"")</f>
      </c>
      <c r="AM40" s="8">
        <f>IF(ISNUMBER(AL40),IF(AL40=0,0,(AB40*T40*Z40*1000)/(PI()*0.006*1.008*AL40)),"")</f>
      </c>
      <c r="AN40" s="12">
        <f>IF(ISNUMBER(A40),IF(ROW(A40)=2,1-(A40/13),""),"")</f>
      </c>
    </row>
    <row x14ac:dyDescent="0.25" r="41" customHeight="1" ht="12.75">
      <c r="A41" s="4">
        <v>1</v>
      </c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5"/>
      <c r="P41" s="8"/>
      <c r="Q41" s="6"/>
      <c r="R41" s="6">
        <f>IF(ISNUMBER(Q41),IF(Q41=1,"Countercurrent","Cocurrent"),"")</f>
      </c>
      <c r="S41" s="9"/>
      <c r="T41" s="7">
        <f>IF(ISNUMBER(C41),1.15290498E-12*(V41^6)-3.5879038802E-10*(V41^5)+4.710833256816E-08*(V41^4)-3.38194190874219E-06*(V41^3)+0.000148978977392744*(V41^2)-0.00373903643230733*(V41)+4.21734712411944,"")</f>
      </c>
      <c r="U41" s="7">
        <f>IF(ISNUMBER(D41),1.15290498E-12*(X41^6)-3.5879038802E-10*(X41^5)+4.710833256816E-08*(X41^4)-3.38194190874219E-06*(X41^3)+0.000148978977392744*(X41^2)-0.00373903643230733*(X41)+4.21734712411944,"")</f>
      </c>
      <c r="V41" s="8">
        <f>IF(ISNUMBER(C41),AVERAGE(C41,D41),"")</f>
      </c>
      <c r="W41" s="6">
        <f>IF(ISNUMBER(F41),-0.0000002301*(V41^4)+0.0000569866*(V41^3)-0.0082923226*(V41^2)+0.0654036947*V41+999.8017570756,"")</f>
      </c>
      <c r="X41" s="8">
        <f>IF(ISNUMBER(E41),AVERAGE(E41,F41),"")</f>
      </c>
      <c r="Y41" s="6">
        <f>IF(ISNUMBER(F41),-0.0000002301*(X41^4)+0.0000569866*(X41^3)-0.0082923226*(X41^2)+0.0654036947*X41+999.8017570756,"")</f>
      </c>
      <c r="Z41" s="6">
        <f>IF(ISNUMBER(C41),IF(R41="Countercurrent",C41-D41,D41-C41),"")</f>
      </c>
      <c r="AA41" s="6">
        <f>IF(ISNUMBER(E41),F41-E41,"")</f>
      </c>
      <c r="AB41" s="7">
        <f>IF(ISNUMBER(N41),N41*W41/(1000*60),"")</f>
      </c>
      <c r="AC41" s="7">
        <f>IF(ISNUMBER(P41),P41*Y41/(1000*60),"")</f>
      </c>
      <c r="AD41" s="6">
        <f>IF(SUM($A$1:$A$1000)=0,IF(ROW($A41)=6,"Hidden",""),IF(ISNUMBER(AB41),AB41*T41*ABS(Z41)*1000,""))</f>
      </c>
      <c r="AE41" s="6">
        <f>IF(SUM($A$1:$A$1000)=0,IF(ROW($A41)=6,"Hidden",""),IF(ISNUMBER(AC41),AC41*U41*AA41*1000,""))</f>
      </c>
      <c r="AF41" s="6">
        <f>IF(SUM($A$1:$A$1000)=0,IF(ROW($A41)=6,"Hidden",""),IF(ISNUMBER(AD41),AD41-AE41,""))</f>
      </c>
      <c r="AG41" s="6">
        <f>IF(SUM($A$1:$A$1000)=0,IF(ROW($A41)=6,"Hidden",""),IF(ISNUMBER(AD41),IF(AD41=0,0,AE41*100/AD41),""))</f>
      </c>
      <c r="AH41" s="6">
        <f>IF(SUM($A$1:$A$1000)=0,IF(ROW($A41)=6,"Hidden",""),IF(ISNUMBER(C41),IF(R41="cocurrent",IF((D41=E41),0,(D41-C41)*100/(D41-E41)),IF((C41=E41),0,(C41-D41)*100/(C41-E41))),""))</f>
      </c>
      <c r="AI41" s="6">
        <f>IF(SUM($A$1:$A$1000)=0,IF(ROW($A41)=6,"Hidden",""),IF(ISNUMBER(C41),IF(R41="cocurrent",IF(C41=E41,0,(F41-E41)*100/(D41-E41)),IF(C41=E41,0,(F41-E41)*100/(C41-E41))),""))</f>
      </c>
      <c r="AJ41" s="6">
        <f>IF(SUM($A$1:$A$1000)=0,IF(ROW($A41)=6,"Hidden",""),IF(ISNUMBER(AH41),(AH41+AI41)/2,""))</f>
      </c>
      <c r="AK41" s="11">
        <f>IF(C41=F41,0,(D41-E41)/(C41-F41))</f>
      </c>
      <c r="AL41" s="8">
        <f>IF(ISNUMBER(F41),IF(OR(AK41&lt;=0,AK41=1),0,((D41-E41)-(C41-F41))/LN(AK41)),"")</f>
      </c>
      <c r="AM41" s="8">
        <f>IF(ISNUMBER(AL41),IF(AL41=0,0,(AB41*T41*Z41*1000)/(PI()*0.006*1.008*AL41)),"")</f>
      </c>
      <c r="AN41" s="12">
        <f>IF(ISNUMBER(A41),IF(ROW(A41)=2,1-(A41/13),""),"")</f>
      </c>
    </row>
    <row x14ac:dyDescent="0.25" r="42" customHeight="1" ht="12.75">
      <c r="A42" s="4">
        <v>1</v>
      </c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5"/>
      <c r="P42" s="8"/>
      <c r="Q42" s="6"/>
      <c r="R42" s="6">
        <f>IF(ISNUMBER(Q42),IF(Q42=1,"Countercurrent","Cocurrent"),"")</f>
      </c>
      <c r="S42" s="9"/>
      <c r="T42" s="7">
        <f>IF(ISNUMBER(C42),1.15290498E-12*(V42^6)-3.5879038802E-10*(V42^5)+4.710833256816E-08*(V42^4)-3.38194190874219E-06*(V42^3)+0.000148978977392744*(V42^2)-0.00373903643230733*(V42)+4.21734712411944,"")</f>
      </c>
      <c r="U42" s="7">
        <f>IF(ISNUMBER(D42),1.15290498E-12*(X42^6)-3.5879038802E-10*(X42^5)+4.710833256816E-08*(X42^4)-3.38194190874219E-06*(X42^3)+0.000148978977392744*(X42^2)-0.00373903643230733*(X42)+4.21734712411944,"")</f>
      </c>
      <c r="V42" s="8">
        <f>IF(ISNUMBER(C42),AVERAGE(C42,D42),"")</f>
      </c>
      <c r="W42" s="6">
        <f>IF(ISNUMBER(F42),-0.0000002301*(V42^4)+0.0000569866*(V42^3)-0.0082923226*(V42^2)+0.0654036947*V42+999.8017570756,"")</f>
      </c>
      <c r="X42" s="8">
        <f>IF(ISNUMBER(E42),AVERAGE(E42,F42),"")</f>
      </c>
      <c r="Y42" s="6">
        <f>IF(ISNUMBER(F42),-0.0000002301*(X42^4)+0.0000569866*(X42^3)-0.0082923226*(X42^2)+0.0654036947*X42+999.8017570756,"")</f>
      </c>
      <c r="Z42" s="6">
        <f>IF(ISNUMBER(C42),IF(R42="Countercurrent",C42-D42,D42-C42),"")</f>
      </c>
      <c r="AA42" s="6">
        <f>IF(ISNUMBER(E42),F42-E42,"")</f>
      </c>
      <c r="AB42" s="7">
        <f>IF(ISNUMBER(N42),N42*W42/(1000*60),"")</f>
      </c>
      <c r="AC42" s="7">
        <f>IF(ISNUMBER(P42),P42*Y42/(1000*60),"")</f>
      </c>
      <c r="AD42" s="6">
        <f>IF(SUM($A$1:$A$1000)=0,IF(ROW($A42)=6,"Hidden",""),IF(ISNUMBER(AB42),AB42*T42*ABS(Z42)*1000,""))</f>
      </c>
      <c r="AE42" s="6">
        <f>IF(SUM($A$1:$A$1000)=0,IF(ROW($A42)=6,"Hidden",""),IF(ISNUMBER(AC42),AC42*U42*AA42*1000,""))</f>
      </c>
      <c r="AF42" s="6">
        <f>IF(SUM($A$1:$A$1000)=0,IF(ROW($A42)=6,"Hidden",""),IF(ISNUMBER(AD42),AD42-AE42,""))</f>
      </c>
      <c r="AG42" s="6">
        <f>IF(SUM($A$1:$A$1000)=0,IF(ROW($A42)=6,"Hidden",""),IF(ISNUMBER(AD42),IF(AD42=0,0,AE42*100/AD42),""))</f>
      </c>
      <c r="AH42" s="6">
        <f>IF(SUM($A$1:$A$1000)=0,IF(ROW($A42)=6,"Hidden",""),IF(ISNUMBER(C42),IF(R42="cocurrent",IF((D42=E42),0,(D42-C42)*100/(D42-E42)),IF((C42=E42),0,(C42-D42)*100/(C42-E42))),""))</f>
      </c>
      <c r="AI42" s="6">
        <f>IF(SUM($A$1:$A$1000)=0,IF(ROW($A42)=6,"Hidden",""),IF(ISNUMBER(C42),IF(R42="cocurrent",IF(C42=E42,0,(F42-E42)*100/(D42-E42)),IF(C42=E42,0,(F42-E42)*100/(C42-E42))),""))</f>
      </c>
      <c r="AJ42" s="6">
        <f>IF(SUM($A$1:$A$1000)=0,IF(ROW($A42)=6,"Hidden",""),IF(ISNUMBER(AH42),(AH42+AI42)/2,""))</f>
      </c>
      <c r="AK42" s="11">
        <f>IF(C42=F42,0,(D42-E42)/(C42-F42))</f>
      </c>
      <c r="AL42" s="8">
        <f>IF(ISNUMBER(F42),IF(OR(AK42&lt;=0,AK42=1),0,((D42-E42)-(C42-F42))/LN(AK42)),"")</f>
      </c>
      <c r="AM42" s="8">
        <f>IF(ISNUMBER(AL42),IF(AL42=0,0,(AB42*T42*Z42*1000)/(PI()*0.006*1.008*AL42)),"")</f>
      </c>
      <c r="AN42" s="12">
        <f>IF(ISNUMBER(A42),IF(ROW(A42)=2,1-(A42/13),""),"")</f>
      </c>
    </row>
    <row x14ac:dyDescent="0.25" r="43" customHeight="1" ht="12.75">
      <c r="A43" s="4">
        <v>1</v>
      </c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5"/>
      <c r="P43" s="8"/>
      <c r="Q43" s="6"/>
      <c r="R43" s="6">
        <f>IF(ISNUMBER(Q43),IF(Q43=1,"Countercurrent","Cocurrent"),"")</f>
      </c>
      <c r="S43" s="9"/>
      <c r="T43" s="7">
        <f>IF(ISNUMBER(C43),1.15290498E-12*(V43^6)-3.5879038802E-10*(V43^5)+4.710833256816E-08*(V43^4)-3.38194190874219E-06*(V43^3)+0.000148978977392744*(V43^2)-0.00373903643230733*(V43)+4.21734712411944,"")</f>
      </c>
      <c r="U43" s="7">
        <f>IF(ISNUMBER(D43),1.15290498E-12*(X43^6)-3.5879038802E-10*(X43^5)+4.710833256816E-08*(X43^4)-3.38194190874219E-06*(X43^3)+0.000148978977392744*(X43^2)-0.00373903643230733*(X43)+4.21734712411944,"")</f>
      </c>
      <c r="V43" s="8">
        <f>IF(ISNUMBER(C43),AVERAGE(C43,D43),"")</f>
      </c>
      <c r="W43" s="6">
        <f>IF(ISNUMBER(F43),-0.0000002301*(V43^4)+0.0000569866*(V43^3)-0.0082923226*(V43^2)+0.0654036947*V43+999.8017570756,"")</f>
      </c>
      <c r="X43" s="8">
        <f>IF(ISNUMBER(E43),AVERAGE(E43,F43),"")</f>
      </c>
      <c r="Y43" s="6">
        <f>IF(ISNUMBER(F43),-0.0000002301*(X43^4)+0.0000569866*(X43^3)-0.0082923226*(X43^2)+0.0654036947*X43+999.8017570756,"")</f>
      </c>
      <c r="Z43" s="6">
        <f>IF(ISNUMBER(C43),IF(R43="Countercurrent",C43-D43,D43-C43),"")</f>
      </c>
      <c r="AA43" s="6">
        <f>IF(ISNUMBER(E43),F43-E43,"")</f>
      </c>
      <c r="AB43" s="7">
        <f>IF(ISNUMBER(N43),N43*W43/(1000*60),"")</f>
      </c>
      <c r="AC43" s="7">
        <f>IF(ISNUMBER(P43),P43*Y43/(1000*60),"")</f>
      </c>
      <c r="AD43" s="6">
        <f>IF(SUM($A$1:$A$1000)=0,IF(ROW($A43)=6,"Hidden",""),IF(ISNUMBER(AB43),AB43*T43*ABS(Z43)*1000,""))</f>
      </c>
      <c r="AE43" s="6">
        <f>IF(SUM($A$1:$A$1000)=0,IF(ROW($A43)=6,"Hidden",""),IF(ISNUMBER(AC43),AC43*U43*AA43*1000,""))</f>
      </c>
      <c r="AF43" s="6">
        <f>IF(SUM($A$1:$A$1000)=0,IF(ROW($A43)=6,"Hidden",""),IF(ISNUMBER(AD43),AD43-AE43,""))</f>
      </c>
      <c r="AG43" s="6">
        <f>IF(SUM($A$1:$A$1000)=0,IF(ROW($A43)=6,"Hidden",""),IF(ISNUMBER(AD43),IF(AD43=0,0,AE43*100/AD43),""))</f>
      </c>
      <c r="AH43" s="6">
        <f>IF(SUM($A$1:$A$1000)=0,IF(ROW($A43)=6,"Hidden",""),IF(ISNUMBER(C43),IF(R43="cocurrent",IF((D43=E43),0,(D43-C43)*100/(D43-E43)),IF((C43=E43),0,(C43-D43)*100/(C43-E43))),""))</f>
      </c>
      <c r="AI43" s="6">
        <f>IF(SUM($A$1:$A$1000)=0,IF(ROW($A43)=6,"Hidden",""),IF(ISNUMBER(C43),IF(R43="cocurrent",IF(C43=E43,0,(F43-E43)*100/(D43-E43)),IF(C43=E43,0,(F43-E43)*100/(C43-E43))),""))</f>
      </c>
      <c r="AJ43" s="6">
        <f>IF(SUM($A$1:$A$1000)=0,IF(ROW($A43)=6,"Hidden",""),IF(ISNUMBER(AH43),(AH43+AI43)/2,""))</f>
      </c>
      <c r="AK43" s="11">
        <f>IF(C43=F43,0,(D43-E43)/(C43-F43))</f>
      </c>
      <c r="AL43" s="8">
        <f>IF(ISNUMBER(F43),IF(OR(AK43&lt;=0,AK43=1),0,((D43-E43)-(C43-F43))/LN(AK43)),"")</f>
      </c>
      <c r="AM43" s="8">
        <f>IF(ISNUMBER(AL43),IF(AL43=0,0,(AB43*T43*Z43*1000)/(PI()*0.006*1.008*AL43)),"")</f>
      </c>
      <c r="AN43" s="12">
        <f>IF(ISNUMBER(A43),IF(ROW(A43)=2,1-(A43/13),""),"")</f>
      </c>
    </row>
    <row x14ac:dyDescent="0.25" r="44" customHeight="1" ht="12.75">
      <c r="A44" s="4">
        <v>1</v>
      </c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5"/>
      <c r="P44" s="8"/>
      <c r="Q44" s="6"/>
      <c r="R44" s="6">
        <f>IF(ISNUMBER(Q44),IF(Q44=1,"Countercurrent","Cocurrent"),"")</f>
      </c>
      <c r="S44" s="9"/>
      <c r="T44" s="7">
        <f>IF(ISNUMBER(C44),1.15290498E-12*(V44^6)-3.5879038802E-10*(V44^5)+4.710833256816E-08*(V44^4)-3.38194190874219E-06*(V44^3)+0.000148978977392744*(V44^2)-0.00373903643230733*(V44)+4.21734712411944,"")</f>
      </c>
      <c r="U44" s="7">
        <f>IF(ISNUMBER(D44),1.15290498E-12*(X44^6)-3.5879038802E-10*(X44^5)+4.710833256816E-08*(X44^4)-3.38194190874219E-06*(X44^3)+0.000148978977392744*(X44^2)-0.00373903643230733*(X44)+4.21734712411944,"")</f>
      </c>
      <c r="V44" s="8">
        <f>IF(ISNUMBER(C44),AVERAGE(C44,D44),"")</f>
      </c>
      <c r="W44" s="6">
        <f>IF(ISNUMBER(F44),-0.0000002301*(V44^4)+0.0000569866*(V44^3)-0.0082923226*(V44^2)+0.0654036947*V44+999.8017570756,"")</f>
      </c>
      <c r="X44" s="8">
        <f>IF(ISNUMBER(E44),AVERAGE(E44,F44),"")</f>
      </c>
      <c r="Y44" s="6">
        <f>IF(ISNUMBER(F44),-0.0000002301*(X44^4)+0.0000569866*(X44^3)-0.0082923226*(X44^2)+0.0654036947*X44+999.8017570756,"")</f>
      </c>
      <c r="Z44" s="6">
        <f>IF(ISNUMBER(C44),IF(R44="Countercurrent",C44-D44,D44-C44),"")</f>
      </c>
      <c r="AA44" s="6">
        <f>IF(ISNUMBER(E44),F44-E44,"")</f>
      </c>
      <c r="AB44" s="7">
        <f>IF(ISNUMBER(N44),N44*W44/(1000*60),"")</f>
      </c>
      <c r="AC44" s="7">
        <f>IF(ISNUMBER(P44),P44*Y44/(1000*60),"")</f>
      </c>
      <c r="AD44" s="6">
        <f>IF(SUM($A$1:$A$1000)=0,IF(ROW($A44)=6,"Hidden",""),IF(ISNUMBER(AB44),AB44*T44*ABS(Z44)*1000,""))</f>
      </c>
      <c r="AE44" s="6">
        <f>IF(SUM($A$1:$A$1000)=0,IF(ROW($A44)=6,"Hidden",""),IF(ISNUMBER(AC44),AC44*U44*AA44*1000,""))</f>
      </c>
      <c r="AF44" s="6">
        <f>IF(SUM($A$1:$A$1000)=0,IF(ROW($A44)=6,"Hidden",""),IF(ISNUMBER(AD44),AD44-AE44,""))</f>
      </c>
      <c r="AG44" s="6">
        <f>IF(SUM($A$1:$A$1000)=0,IF(ROW($A44)=6,"Hidden",""),IF(ISNUMBER(AD44),IF(AD44=0,0,AE44*100/AD44),""))</f>
      </c>
      <c r="AH44" s="6">
        <f>IF(SUM($A$1:$A$1000)=0,IF(ROW($A44)=6,"Hidden",""),IF(ISNUMBER(C44),IF(R44="cocurrent",IF((D44=E44),0,(D44-C44)*100/(D44-E44)),IF((C44=E44),0,(C44-D44)*100/(C44-E44))),""))</f>
      </c>
      <c r="AI44" s="6">
        <f>IF(SUM($A$1:$A$1000)=0,IF(ROW($A44)=6,"Hidden",""),IF(ISNUMBER(C44),IF(R44="cocurrent",IF(C44=E44,0,(F44-E44)*100/(D44-E44)),IF(C44=E44,0,(F44-E44)*100/(C44-E44))),""))</f>
      </c>
      <c r="AJ44" s="6">
        <f>IF(SUM($A$1:$A$1000)=0,IF(ROW($A44)=6,"Hidden",""),IF(ISNUMBER(AH44),(AH44+AI44)/2,""))</f>
      </c>
      <c r="AK44" s="11">
        <f>IF(C44=F44,0,(D44-E44)/(C44-F44))</f>
      </c>
      <c r="AL44" s="8">
        <f>IF(ISNUMBER(F44),IF(OR(AK44&lt;=0,AK44=1),0,((D44-E44)-(C44-F44))/LN(AK44)),"")</f>
      </c>
      <c r="AM44" s="8">
        <f>IF(ISNUMBER(AL44),IF(AL44=0,0,(AB44*T44*Z44*1000)/(PI()*0.006*1.008*AL44)),"")</f>
      </c>
      <c r="AN44" s="12">
        <f>IF(ISNUMBER(A44),IF(ROW(A44)=2,1-(A44/13),""),"")</f>
      </c>
    </row>
    <row x14ac:dyDescent="0.25" r="45" customHeight="1" ht="12.75">
      <c r="A45" s="4">
        <v>1</v>
      </c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5"/>
      <c r="P45" s="8"/>
      <c r="Q45" s="6"/>
      <c r="R45" s="6">
        <f>IF(ISNUMBER(Q45),IF(Q45=1,"Countercurrent","Cocurrent"),"")</f>
      </c>
      <c r="S45" s="9"/>
      <c r="T45" s="7">
        <f>IF(ISNUMBER(C45),1.15290498E-12*(V45^6)-3.5879038802E-10*(V45^5)+4.710833256816E-08*(V45^4)-3.38194190874219E-06*(V45^3)+0.000148978977392744*(V45^2)-0.00373903643230733*(V45)+4.21734712411944,"")</f>
      </c>
      <c r="U45" s="7">
        <f>IF(ISNUMBER(D45),1.15290498E-12*(X45^6)-3.5879038802E-10*(X45^5)+4.710833256816E-08*(X45^4)-3.38194190874219E-06*(X45^3)+0.000148978977392744*(X45^2)-0.00373903643230733*(X45)+4.21734712411944,"")</f>
      </c>
      <c r="V45" s="8">
        <f>IF(ISNUMBER(C45),AVERAGE(C45,D45),"")</f>
      </c>
      <c r="W45" s="6">
        <f>IF(ISNUMBER(F45),-0.0000002301*(V45^4)+0.0000569866*(V45^3)-0.0082923226*(V45^2)+0.0654036947*V45+999.8017570756,"")</f>
      </c>
      <c r="X45" s="8">
        <f>IF(ISNUMBER(E45),AVERAGE(E45,F45),"")</f>
      </c>
      <c r="Y45" s="6">
        <f>IF(ISNUMBER(F45),-0.0000002301*(X45^4)+0.0000569866*(X45^3)-0.0082923226*(X45^2)+0.0654036947*X45+999.8017570756,"")</f>
      </c>
      <c r="Z45" s="6">
        <f>IF(ISNUMBER(C45),IF(R45="Countercurrent",C45-D45,D45-C45),"")</f>
      </c>
      <c r="AA45" s="6">
        <f>IF(ISNUMBER(E45),F45-E45,"")</f>
      </c>
      <c r="AB45" s="7">
        <f>IF(ISNUMBER(N45),N45*W45/(1000*60),"")</f>
      </c>
      <c r="AC45" s="7">
        <f>IF(ISNUMBER(P45),P45*Y45/(1000*60),"")</f>
      </c>
      <c r="AD45" s="6">
        <f>IF(SUM($A$1:$A$1000)=0,IF(ROW($A45)=6,"Hidden",""),IF(ISNUMBER(AB45),AB45*T45*ABS(Z45)*1000,""))</f>
      </c>
      <c r="AE45" s="6">
        <f>IF(SUM($A$1:$A$1000)=0,IF(ROW($A45)=6,"Hidden",""),IF(ISNUMBER(AC45),AC45*U45*AA45*1000,""))</f>
      </c>
      <c r="AF45" s="6">
        <f>IF(SUM($A$1:$A$1000)=0,IF(ROW($A45)=6,"Hidden",""),IF(ISNUMBER(AD45),AD45-AE45,""))</f>
      </c>
      <c r="AG45" s="6">
        <f>IF(SUM($A$1:$A$1000)=0,IF(ROW($A45)=6,"Hidden",""),IF(ISNUMBER(AD45),IF(AD45=0,0,AE45*100/AD45),""))</f>
      </c>
      <c r="AH45" s="6">
        <f>IF(SUM($A$1:$A$1000)=0,IF(ROW($A45)=6,"Hidden",""),IF(ISNUMBER(C45),IF(R45="cocurrent",IF((D45=E45),0,(D45-C45)*100/(D45-E45)),IF((C45=E45),0,(C45-D45)*100/(C45-E45))),""))</f>
      </c>
      <c r="AI45" s="6">
        <f>IF(SUM($A$1:$A$1000)=0,IF(ROW($A45)=6,"Hidden",""),IF(ISNUMBER(C45),IF(R45="cocurrent",IF(C45=E45,0,(F45-E45)*100/(D45-E45)),IF(C45=E45,0,(F45-E45)*100/(C45-E45))),""))</f>
      </c>
      <c r="AJ45" s="6">
        <f>IF(SUM($A$1:$A$1000)=0,IF(ROW($A45)=6,"Hidden",""),IF(ISNUMBER(AH45),(AH45+AI45)/2,""))</f>
      </c>
      <c r="AK45" s="11">
        <f>IF(C45=F45,0,(D45-E45)/(C45-F45))</f>
      </c>
      <c r="AL45" s="8">
        <f>IF(ISNUMBER(F45),IF(OR(AK45&lt;=0,AK45=1),0,((D45-E45)-(C45-F45))/LN(AK45)),"")</f>
      </c>
      <c r="AM45" s="8">
        <f>IF(ISNUMBER(AL45),IF(AL45=0,0,(AB45*T45*Z45*1000)/(PI()*0.006*1.008*AL45)),"")</f>
      </c>
      <c r="AN45" s="12">
        <f>IF(ISNUMBER(A45),IF(ROW(A45)=2,1-(A45/13),""),"")</f>
      </c>
    </row>
    <row x14ac:dyDescent="0.25" r="46" customHeight="1" ht="12.75">
      <c r="A46" s="4">
        <v>1</v>
      </c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5"/>
      <c r="P46" s="8"/>
      <c r="Q46" s="6"/>
      <c r="R46" s="6">
        <f>IF(ISNUMBER(Q46),IF(Q46=1,"Countercurrent","Cocurrent"),"")</f>
      </c>
      <c r="S46" s="9"/>
      <c r="T46" s="7">
        <f>IF(ISNUMBER(C46),1.15290498E-12*(V46^6)-3.5879038802E-10*(V46^5)+4.710833256816E-08*(V46^4)-3.38194190874219E-06*(V46^3)+0.000148978977392744*(V46^2)-0.00373903643230733*(V46)+4.21734712411944,"")</f>
      </c>
      <c r="U46" s="7">
        <f>IF(ISNUMBER(D46),1.15290498E-12*(X46^6)-3.5879038802E-10*(X46^5)+4.710833256816E-08*(X46^4)-3.38194190874219E-06*(X46^3)+0.000148978977392744*(X46^2)-0.00373903643230733*(X46)+4.21734712411944,"")</f>
      </c>
      <c r="V46" s="8">
        <f>IF(ISNUMBER(C46),AVERAGE(C46,D46),"")</f>
      </c>
      <c r="W46" s="6">
        <f>IF(ISNUMBER(F46),-0.0000002301*(V46^4)+0.0000569866*(V46^3)-0.0082923226*(V46^2)+0.0654036947*V46+999.8017570756,"")</f>
      </c>
      <c r="X46" s="8">
        <f>IF(ISNUMBER(E46),AVERAGE(E46,F46),"")</f>
      </c>
      <c r="Y46" s="6">
        <f>IF(ISNUMBER(F46),-0.0000002301*(X46^4)+0.0000569866*(X46^3)-0.0082923226*(X46^2)+0.0654036947*X46+999.8017570756,"")</f>
      </c>
      <c r="Z46" s="6">
        <f>IF(ISNUMBER(C46),IF(R46="Countercurrent",C46-D46,D46-C46),"")</f>
      </c>
      <c r="AA46" s="6">
        <f>IF(ISNUMBER(E46),F46-E46,"")</f>
      </c>
      <c r="AB46" s="7">
        <f>IF(ISNUMBER(N46),N46*W46/(1000*60),"")</f>
      </c>
      <c r="AC46" s="7">
        <f>IF(ISNUMBER(P46),P46*Y46/(1000*60),"")</f>
      </c>
      <c r="AD46" s="6">
        <f>IF(SUM($A$1:$A$1000)=0,IF(ROW($A46)=6,"Hidden",""),IF(ISNUMBER(AB46),AB46*T46*ABS(Z46)*1000,""))</f>
      </c>
      <c r="AE46" s="6">
        <f>IF(SUM($A$1:$A$1000)=0,IF(ROW($A46)=6,"Hidden",""),IF(ISNUMBER(AC46),AC46*U46*AA46*1000,""))</f>
      </c>
      <c r="AF46" s="6">
        <f>IF(SUM($A$1:$A$1000)=0,IF(ROW($A46)=6,"Hidden",""),IF(ISNUMBER(AD46),AD46-AE46,""))</f>
      </c>
      <c r="AG46" s="6">
        <f>IF(SUM($A$1:$A$1000)=0,IF(ROW($A46)=6,"Hidden",""),IF(ISNUMBER(AD46),IF(AD46=0,0,AE46*100/AD46),""))</f>
      </c>
      <c r="AH46" s="6">
        <f>IF(SUM($A$1:$A$1000)=0,IF(ROW($A46)=6,"Hidden",""),IF(ISNUMBER(C46),IF(R46="cocurrent",IF((D46=E46),0,(D46-C46)*100/(D46-E46)),IF((C46=E46),0,(C46-D46)*100/(C46-E46))),""))</f>
      </c>
      <c r="AI46" s="6">
        <f>IF(SUM($A$1:$A$1000)=0,IF(ROW($A46)=6,"Hidden",""),IF(ISNUMBER(C46),IF(R46="cocurrent",IF(C46=E46,0,(F46-E46)*100/(D46-E46)),IF(C46=E46,0,(F46-E46)*100/(C46-E46))),""))</f>
      </c>
      <c r="AJ46" s="6">
        <f>IF(SUM($A$1:$A$1000)=0,IF(ROW($A46)=6,"Hidden",""),IF(ISNUMBER(AH46),(AH46+AI46)/2,""))</f>
      </c>
      <c r="AK46" s="11">
        <f>IF(C46=F46,0,(D46-E46)/(C46-F46))</f>
      </c>
      <c r="AL46" s="8">
        <f>IF(ISNUMBER(F46),IF(OR(AK46&lt;=0,AK46=1),0,((D46-E46)-(C46-F46))/LN(AK46)),"")</f>
      </c>
      <c r="AM46" s="8">
        <f>IF(ISNUMBER(AL46),IF(AL46=0,0,(AB46*T46*Z46*1000)/(PI()*0.006*1.008*AL46)),"")</f>
      </c>
      <c r="AN46" s="12">
        <f>IF(ISNUMBER(A46),IF(ROW(A46)=2,1-(A46/13),""),"")</f>
      </c>
    </row>
    <row x14ac:dyDescent="0.25" r="47" customHeight="1" ht="12.75">
      <c r="A47" s="4">
        <v>1</v>
      </c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5"/>
      <c r="P47" s="8"/>
      <c r="Q47" s="6"/>
      <c r="R47" s="6">
        <f>IF(ISNUMBER(Q47),IF(Q47=1,"Countercurrent","Cocurrent"),"")</f>
      </c>
      <c r="S47" s="9"/>
      <c r="T47" s="7">
        <f>IF(ISNUMBER(C47),1.15290498E-12*(V47^6)-3.5879038802E-10*(V47^5)+4.710833256816E-08*(V47^4)-3.38194190874219E-06*(V47^3)+0.000148978977392744*(V47^2)-0.00373903643230733*(V47)+4.21734712411944,"")</f>
      </c>
      <c r="U47" s="7">
        <f>IF(ISNUMBER(D47),1.15290498E-12*(X47^6)-3.5879038802E-10*(X47^5)+4.710833256816E-08*(X47^4)-3.38194190874219E-06*(X47^3)+0.000148978977392744*(X47^2)-0.00373903643230733*(X47)+4.21734712411944,"")</f>
      </c>
      <c r="V47" s="8">
        <f>IF(ISNUMBER(C47),AVERAGE(C47,D47),"")</f>
      </c>
      <c r="W47" s="6">
        <f>IF(ISNUMBER(F47),-0.0000002301*(V47^4)+0.0000569866*(V47^3)-0.0082923226*(V47^2)+0.0654036947*V47+999.8017570756,"")</f>
      </c>
      <c r="X47" s="8">
        <f>IF(ISNUMBER(E47),AVERAGE(E47,F47),"")</f>
      </c>
      <c r="Y47" s="6">
        <f>IF(ISNUMBER(F47),-0.0000002301*(X47^4)+0.0000569866*(X47^3)-0.0082923226*(X47^2)+0.0654036947*X47+999.8017570756,"")</f>
      </c>
      <c r="Z47" s="6">
        <f>IF(ISNUMBER(C47),IF(R47="Countercurrent",C47-D47,D47-C47),"")</f>
      </c>
      <c r="AA47" s="6">
        <f>IF(ISNUMBER(E47),F47-E47,"")</f>
      </c>
      <c r="AB47" s="7">
        <f>IF(ISNUMBER(N47),N47*W47/(1000*60),"")</f>
      </c>
      <c r="AC47" s="7">
        <f>IF(ISNUMBER(P47),P47*Y47/(1000*60),"")</f>
      </c>
      <c r="AD47" s="6">
        <f>IF(SUM($A$1:$A$1000)=0,IF(ROW($A47)=6,"Hidden",""),IF(ISNUMBER(AB47),AB47*T47*ABS(Z47)*1000,""))</f>
      </c>
      <c r="AE47" s="6">
        <f>IF(SUM($A$1:$A$1000)=0,IF(ROW($A47)=6,"Hidden",""),IF(ISNUMBER(AC47),AC47*U47*AA47*1000,""))</f>
      </c>
      <c r="AF47" s="6">
        <f>IF(SUM($A$1:$A$1000)=0,IF(ROW($A47)=6,"Hidden",""),IF(ISNUMBER(AD47),AD47-AE47,""))</f>
      </c>
      <c r="AG47" s="6">
        <f>IF(SUM($A$1:$A$1000)=0,IF(ROW($A47)=6,"Hidden",""),IF(ISNUMBER(AD47),IF(AD47=0,0,AE47*100/AD47),""))</f>
      </c>
      <c r="AH47" s="6">
        <f>IF(SUM($A$1:$A$1000)=0,IF(ROW($A47)=6,"Hidden",""),IF(ISNUMBER(C47),IF(R47="cocurrent",IF((D47=E47),0,(D47-C47)*100/(D47-E47)),IF((C47=E47),0,(C47-D47)*100/(C47-E47))),""))</f>
      </c>
      <c r="AI47" s="6">
        <f>IF(SUM($A$1:$A$1000)=0,IF(ROW($A47)=6,"Hidden",""),IF(ISNUMBER(C47),IF(R47="cocurrent",IF(C47=E47,0,(F47-E47)*100/(D47-E47)),IF(C47=E47,0,(F47-E47)*100/(C47-E47))),""))</f>
      </c>
      <c r="AJ47" s="6">
        <f>IF(SUM($A$1:$A$1000)=0,IF(ROW($A47)=6,"Hidden",""),IF(ISNUMBER(AH47),(AH47+AI47)/2,""))</f>
      </c>
      <c r="AK47" s="11">
        <f>IF(C47=F47,0,(D47-E47)/(C47-F47))</f>
      </c>
      <c r="AL47" s="8">
        <f>IF(ISNUMBER(F47),IF(OR(AK47&lt;=0,AK47=1),0,((D47-E47)-(C47-F47))/LN(AK47)),"")</f>
      </c>
      <c r="AM47" s="8">
        <f>IF(ISNUMBER(AL47),IF(AL47=0,0,(AB47*T47*Z47*1000)/(PI()*0.006*1.008*AL47)),"")</f>
      </c>
      <c r="AN47" s="12">
        <f>IF(ISNUMBER(A47),IF(ROW(A47)=2,1-(A47/13),""),"")</f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7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22" width="11.719285714285713" customWidth="1" bestFit="1"/>
    <col min="3" max="3" style="23" width="8.719285714285713" customWidth="1" bestFit="1"/>
    <col min="4" max="4" style="23" width="8.719285714285713" customWidth="1" bestFit="1"/>
    <col min="5" max="5" style="23" width="8.719285714285713" customWidth="1" bestFit="1"/>
    <col min="6" max="6" style="23" width="8.719285714285713" customWidth="1" bestFit="1"/>
    <col min="7" max="7" style="23" width="13.576428571428572" customWidth="1" bestFit="1" hidden="1"/>
    <col min="8" max="8" style="23" width="13.576428571428572" customWidth="1" bestFit="1" hidden="1"/>
    <col min="9" max="9" style="23" width="13.576428571428572" customWidth="1" bestFit="1" hidden="1"/>
    <col min="10" max="10" style="23" width="13.576428571428572" customWidth="1" bestFit="1" hidden="1"/>
    <col min="11" max="11" style="23" width="13.576428571428572" customWidth="1" bestFit="1" hidden="1"/>
    <col min="12" max="12" style="23" width="13.576428571428572" customWidth="1" bestFit="1" hidden="1"/>
    <col min="13" max="13" style="24" width="11.719285714285713" customWidth="1" bestFit="1"/>
    <col min="14" max="14" style="23" width="11.719285714285713" customWidth="1" bestFit="1"/>
    <col min="15" max="15" style="22" width="11.719285714285713" customWidth="1" bestFit="1"/>
    <col min="16" max="16" style="25" width="11.719285714285713" customWidth="1" bestFit="1"/>
    <col min="17" max="17" style="23" width="13.576428571428572" customWidth="1" bestFit="1" hidden="1"/>
    <col min="18" max="18" style="14" width="11.719285714285713" customWidth="1" bestFit="1"/>
    <col min="19" max="19" style="15" width="33.005" customWidth="1" bestFit="1"/>
    <col min="20" max="20" style="14" width="13.147857142857141" customWidth="1" bestFit="1"/>
    <col min="21" max="21" style="14" width="13.147857142857141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1.719285714285713" customWidth="1" bestFit="1"/>
    <col min="27" max="27" style="14" width="11.719285714285713" customWidth="1" bestFit="1"/>
    <col min="28" max="28" style="14" width="11.719285714285713" customWidth="1" bestFit="1"/>
    <col min="29" max="29" style="14" width="11.719285714285713" customWidth="1" bestFit="1"/>
    <col min="30" max="30" style="14" width="11.719285714285713" customWidth="1" bestFit="1"/>
    <col min="31" max="31" style="14" width="11.719285714285713" customWidth="1" bestFit="1"/>
    <col min="32" max="32" style="14" width="11.719285714285713" customWidth="1" bestFit="1"/>
    <col min="33" max="33" style="14" width="11.719285714285713" customWidth="1" bestFit="1"/>
    <col min="34" max="34" style="14" width="11.719285714285713" customWidth="1" bestFit="1"/>
    <col min="35" max="35" style="14" width="11.719285714285713" customWidth="1" bestFit="1"/>
    <col min="36" max="36" style="14" width="11.719285714285713" customWidth="1" bestFit="1"/>
    <col min="37" max="37" style="16" width="13.576428571428572" customWidth="1" bestFit="1" hidden="1"/>
    <col min="38" max="38" style="14" width="13.147857142857141" customWidth="1" bestFit="1"/>
    <col min="39" max="39" style="14" width="14.147857142857141" customWidth="1" bestFit="1"/>
    <col min="40" max="40" style="14" width="11.719285714285713" customWidth="1" bestFit="1"/>
  </cols>
  <sheetData>
    <row x14ac:dyDescent="0.25" r="1" customHeight="1" ht="66.75" customFormat="1" s="1">
      <c r="A1" s="2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9" t="s">
        <v>12</v>
      </c>
      <c r="N1" s="18" t="s">
        <v>13</v>
      </c>
      <c r="O1" s="17" t="s">
        <v>14</v>
      </c>
      <c r="P1" s="20" t="s">
        <v>15</v>
      </c>
      <c r="Q1" s="18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/>
      <c r="AL1" s="3" t="s">
        <v>35</v>
      </c>
      <c r="AM1" s="3" t="s">
        <v>36</v>
      </c>
      <c r="AN1" s="3" t="s">
        <v>37</v>
      </c>
    </row>
    <row x14ac:dyDescent="0.25" r="2" customHeight="1" ht="12.75">
      <c r="A2" s="11">
        <v>1</v>
      </c>
      <c r="B2" s="5">
        <v>1</v>
      </c>
      <c r="C2" s="6">
        <v>58.155029296875</v>
      </c>
      <c r="D2" s="6">
        <v>65.0712890625</v>
      </c>
      <c r="E2" s="6">
        <v>21.30078125</v>
      </c>
      <c r="F2" s="6">
        <v>27.08056640625</v>
      </c>
      <c r="G2" s="6">
        <v>132.967529296875</v>
      </c>
      <c r="H2" s="6">
        <v>132.967529296875</v>
      </c>
      <c r="I2" s="6">
        <v>132.967529296875</v>
      </c>
      <c r="J2" s="6">
        <v>132.967529296875</v>
      </c>
      <c r="K2" s="6">
        <v>132.967529296875</v>
      </c>
      <c r="L2" s="6">
        <v>132.967529296875</v>
      </c>
      <c r="M2" s="7">
        <v>29</v>
      </c>
      <c r="N2" s="6">
        <v>2.0751953125</v>
      </c>
      <c r="O2" s="5">
        <v>40</v>
      </c>
      <c r="P2" s="8">
        <v>2.63671875</v>
      </c>
      <c r="Q2" s="6">
        <v>0</v>
      </c>
      <c r="R2" s="10">
        <f>IF(ISNUMBER(Q2),IF(Q2=1,"Countercurrent","Cocurrent"),"")</f>
      </c>
      <c r="S2" s="21"/>
      <c r="T2" s="7">
        <f>IF(ISNUMBER(C2),1.15290498E-12*(V2^6)-3.5879038802E-10*(V2^5)+4.710833256816E-08*(V2^4)-3.38194190874219E-06*(V2^3)+0.000148978977392744*(V2^2)-0.00373903643230733*(V2)+4.21734712411944,"")</f>
      </c>
      <c r="U2" s="7">
        <f>IF(ISNUMBER(D2),1.15290498E-12*(X2^6)-3.5879038802E-10*(X2^5)+4.710833256816E-08*(X2^4)-3.38194190874219E-06*(X2^3)+0.000148978977392744*(X2^2)-0.00373903643230733*(X2)+4.21734712411944,"")</f>
      </c>
      <c r="V2" s="8">
        <f>IF(ISNUMBER(C2),AVERAGE(C2,D2),"")</f>
      </c>
      <c r="W2" s="6">
        <f>IF(ISNUMBER(F2),-0.0000002301*(V2^4)+0.0000569866*(V2^3)-0.0082923226*(V2^2)+0.0654036947*V2+999.8017570756,"")</f>
      </c>
      <c r="X2" s="8">
        <f>IF(ISNUMBER(E2),AVERAGE(E2,F2),"")</f>
      </c>
      <c r="Y2" s="6">
        <f>IF(ISNUMBER(F2),-0.0000002301*(X2^4)+0.0000569866*(X2^3)-0.0082923226*(X2^2)+0.0654036947*X2+999.8017570756,"")</f>
      </c>
      <c r="Z2" s="6">
        <f>IF(ISNUMBER(C2),IF(R2="Countercurrent",C2-D2,D2-C2),"")</f>
      </c>
      <c r="AA2" s="6">
        <f>IF(ISNUMBER(E2),F2-E2,"")</f>
      </c>
      <c r="AB2" s="7">
        <f>IF(ISNUMBER(N2),N2*W2/(1000*60),"")</f>
      </c>
      <c r="AC2" s="7">
        <f>IF(ISNUMBER(P2),P2*Y2/(1000*60),"")</f>
      </c>
      <c r="AD2" s="6">
        <f>IF(SUM($A$1:$A$1000)=0,IF(ROW($A2)=6,"Hidden",""),IF(ISNUMBER(AB2),AB2*T2*ABS(Z2)*1000,""))</f>
      </c>
      <c r="AE2" s="6">
        <f>IF(SUM($A$1:$A$1000)=0,IF(ROW($A2)=6,"Hidden",""),IF(ISNUMBER(AC2),AC2*U2*AA2*1000,""))</f>
      </c>
      <c r="AF2" s="6">
        <f>IF(SUM($A$1:$A$1000)=0,IF(ROW($A2)=6,"Hidden",""),IF(ISNUMBER(AD2),AD2-AE2,""))</f>
      </c>
      <c r="AG2" s="6">
        <f>IF(SUM($A$1:$A$1000)=0,IF(ROW($A2)=6,"Hidden",""),IF(ISNUMBER(AD2),IF(AD2=0,0,AE2*100/AD2),""))</f>
      </c>
      <c r="AH2" s="6">
        <f>IF(SUM($A$1:$A$1000)=0,IF(ROW($A2)=6,"Hidden",""),IF(ISNUMBER(C2),IF(R2="cocurrent",IF((D2=E2),0,(D2-C2)*100/(D2-E2)),IF((C2=E2),0,(C2-D2)*100/(C2-E2))),""))</f>
      </c>
      <c r="AI2" s="6">
        <f>IF(SUM($A$1:$A$1000)=0,IF(ROW($A2)=6,"Hidden",""),IF(ISNUMBER(C2),IF(R2="cocurrent",IF(C2=E2,0,(F2-E2)*100/(D2-E2)),IF(C2=E2,0,(F2-E2)*100/(C2-E2))),""))</f>
      </c>
      <c r="AJ2" s="6">
        <f>IF(SUM($A$1:$A$1000)=0,IF(ROW($A2)=6,"Hidden",""),IF(ISNUMBER(AH2),(AH2+AI2)/2,""))</f>
      </c>
      <c r="AK2" s="8">
        <f>IF(C2=F2,0,(D2-E2)/(C2-F2))</f>
      </c>
      <c r="AL2" s="8">
        <f>IF(ISNUMBER(F2),IF(OR(AK2&lt;=0,AK2=1),0,((D2-E2)-(C2-F2))/LN(AK2)),"")</f>
      </c>
      <c r="AM2" s="8">
        <f>IF(ISNUMBER(AL2),IF(AL2=0,0,(AB2*T2*Z2*1000)/(PI()*0.006*1.008*AL2)),"")</f>
      </c>
      <c r="AN2" s="12">
        <f>IF(ISNUMBER(A2),IF(ROW(A2)=2,1-(A2/13),""),"")</f>
      </c>
    </row>
    <row x14ac:dyDescent="0.25" r="3" customHeight="1" ht="12.75">
      <c r="A3" s="11">
        <v>1</v>
      </c>
      <c r="B3" s="5">
        <v>2</v>
      </c>
      <c r="C3" s="6">
        <v>58.12255859375</v>
      </c>
      <c r="D3" s="6">
        <v>64.94140625</v>
      </c>
      <c r="E3" s="6">
        <v>21.30078125</v>
      </c>
      <c r="F3" s="6">
        <v>27.113037109375</v>
      </c>
      <c r="G3" s="6">
        <v>132.967529296875</v>
      </c>
      <c r="H3" s="6">
        <v>132.967529296875</v>
      </c>
      <c r="I3" s="6">
        <v>132.967529296875</v>
      </c>
      <c r="J3" s="6">
        <v>132.967529296875</v>
      </c>
      <c r="K3" s="6">
        <v>132.967529296875</v>
      </c>
      <c r="L3" s="6">
        <v>132.967529296875</v>
      </c>
      <c r="M3" s="7">
        <v>29</v>
      </c>
      <c r="N3" s="6">
        <v>1.9775390625</v>
      </c>
      <c r="O3" s="5">
        <v>40</v>
      </c>
      <c r="P3" s="8">
        <v>2.6611328125</v>
      </c>
      <c r="Q3" s="6">
        <v>0</v>
      </c>
      <c r="R3" s="10">
        <f>IF(ISNUMBER(Q3),IF(Q3=1,"Countercurrent","Cocurrent"),"")</f>
      </c>
      <c r="S3" s="21"/>
      <c r="T3" s="7">
        <f>IF(ISNUMBER(C3),1.15290498E-12*(V3^6)-3.5879038802E-10*(V3^5)+4.710833256816E-08*(V3^4)-3.38194190874219E-06*(V3^3)+0.000148978977392744*(V3^2)-0.00373903643230733*(V3)+4.21734712411944,"")</f>
      </c>
      <c r="U3" s="7">
        <f>IF(ISNUMBER(D3),1.15290498E-12*(X3^6)-3.5879038802E-10*(X3^5)+4.710833256816E-08*(X3^4)-3.38194190874219E-06*(X3^3)+0.000148978977392744*(X3^2)-0.00373903643230733*(X3)+4.21734712411944,"")</f>
      </c>
      <c r="V3" s="8">
        <f>IF(ISNUMBER(C3),AVERAGE(C3,D3),"")</f>
      </c>
      <c r="W3" s="6">
        <f>IF(ISNUMBER(F3),-0.0000002301*(V3^4)+0.0000569866*(V3^3)-0.0082923226*(V3^2)+0.0654036947*V3+999.8017570756,"")</f>
      </c>
      <c r="X3" s="8">
        <f>IF(ISNUMBER(E3),AVERAGE(E3,F3),"")</f>
      </c>
      <c r="Y3" s="6">
        <f>IF(ISNUMBER(F3),-0.0000002301*(X3^4)+0.0000569866*(X3^3)-0.0082923226*(X3^2)+0.0654036947*X3+999.8017570756,"")</f>
      </c>
      <c r="Z3" s="6">
        <f>IF(ISNUMBER(C3),IF(R3="Countercurrent",C3-D3,D3-C3),"")</f>
      </c>
      <c r="AA3" s="6">
        <f>IF(ISNUMBER(E3),F3-E3,"")</f>
      </c>
      <c r="AB3" s="7">
        <f>IF(ISNUMBER(N3),N3*W3/(1000*60),"")</f>
      </c>
      <c r="AC3" s="7">
        <f>IF(ISNUMBER(P3),P3*Y3/(1000*60),"")</f>
      </c>
      <c r="AD3" s="6">
        <f>IF(SUM($A$1:$A$1000)=0,IF(ROW($A3)=6,"Hidden",""),IF(ISNUMBER(AB3),AB3*T3*ABS(Z3)*1000,""))</f>
      </c>
      <c r="AE3" s="6">
        <f>IF(SUM($A$1:$A$1000)=0,IF(ROW($A3)=6,"Hidden",""),IF(ISNUMBER(AC3),AC3*U3*AA3*1000,""))</f>
      </c>
      <c r="AF3" s="6">
        <f>IF(SUM($A$1:$A$1000)=0,IF(ROW($A3)=6,"Hidden",""),IF(ISNUMBER(AD3),AD3-AE3,""))</f>
      </c>
      <c r="AG3" s="6">
        <f>IF(SUM($A$1:$A$1000)=0,IF(ROW($A3)=6,"Hidden",""),IF(ISNUMBER(AD3),IF(AD3=0,0,AE3*100/AD3),""))</f>
      </c>
      <c r="AH3" s="6">
        <f>IF(SUM($A$1:$A$1000)=0,IF(ROW($A3)=6,"Hidden",""),IF(ISNUMBER(C3),IF(R3="cocurrent",IF((D3=E3),0,(D3-C3)*100/(D3-E3)),IF((C3=E3),0,(C3-D3)*100/(C3-E3))),""))</f>
      </c>
      <c r="AI3" s="6">
        <f>IF(SUM($A$1:$A$1000)=0,IF(ROW($A3)=6,"Hidden",""),IF(ISNUMBER(C3),IF(R3="cocurrent",IF(C3=E3,0,(F3-E3)*100/(D3-E3)),IF(C3=E3,0,(F3-E3)*100/(C3-E3))),""))</f>
      </c>
      <c r="AJ3" s="6">
        <f>IF(SUM($A$1:$A$1000)=0,IF(ROW($A3)=6,"Hidden",""),IF(ISNUMBER(AH3),(AH3+AI3)/2,""))</f>
      </c>
      <c r="AK3" s="8">
        <f>IF(C3=F3,0,(D3-E3)/(C3-F3))</f>
      </c>
      <c r="AL3" s="8">
        <f>IF(ISNUMBER(F3),IF(OR(AK3&lt;=0,AK3=1),0,((D3-E3)-(C3-F3))/LN(AK3)),"")</f>
      </c>
      <c r="AM3" s="8">
        <f>IF(ISNUMBER(AL3),IF(AL3=0,0,(AB3*T3*Z3*1000)/(PI()*0.006*1.008*AL3)),"")</f>
      </c>
      <c r="AN3" s="12">
        <f>IF(ISNUMBER(A3),IF(ROW(A3)=2,1-(A3/13),""),"")</f>
      </c>
    </row>
    <row x14ac:dyDescent="0.25" r="4" customHeight="1" ht="12.75">
      <c r="A4" s="11">
        <v>1</v>
      </c>
      <c r="B4" s="5">
        <v>3</v>
      </c>
      <c r="C4" s="6">
        <v>57.927734375</v>
      </c>
      <c r="D4" s="6">
        <v>64.779052734375</v>
      </c>
      <c r="E4" s="6">
        <v>21.30078125</v>
      </c>
      <c r="F4" s="6">
        <v>27.048095703125</v>
      </c>
      <c r="G4" s="6">
        <v>132.967529296875</v>
      </c>
      <c r="H4" s="6">
        <v>132.967529296875</v>
      </c>
      <c r="I4" s="6">
        <v>132.967529296875</v>
      </c>
      <c r="J4" s="6">
        <v>132.967529296875</v>
      </c>
      <c r="K4" s="6">
        <v>132.967529296875</v>
      </c>
      <c r="L4" s="6">
        <v>132.967529296875</v>
      </c>
      <c r="M4" s="7">
        <v>28</v>
      </c>
      <c r="N4" s="6">
        <v>1.96533203125</v>
      </c>
      <c r="O4" s="5">
        <v>40</v>
      </c>
      <c r="P4" s="8">
        <v>2.62451171875</v>
      </c>
      <c r="Q4" s="6">
        <v>0</v>
      </c>
      <c r="R4" s="10">
        <f>IF(ISNUMBER(Q4),IF(Q4=1,"Countercurrent","Cocurrent"),"")</f>
      </c>
      <c r="S4" s="21"/>
      <c r="T4" s="7">
        <f>IF(ISNUMBER(C4),1.15290498E-12*(V4^6)-3.5879038802E-10*(V4^5)+4.710833256816E-08*(V4^4)-3.38194190874219E-06*(V4^3)+0.000148978977392744*(V4^2)-0.00373903643230733*(V4)+4.21734712411944,"")</f>
      </c>
      <c r="U4" s="7">
        <f>IF(ISNUMBER(D4),1.15290498E-12*(X4^6)-3.5879038802E-10*(X4^5)+4.710833256816E-08*(X4^4)-3.38194190874219E-06*(X4^3)+0.000148978977392744*(X4^2)-0.00373903643230733*(X4)+4.21734712411944,"")</f>
      </c>
      <c r="V4" s="8">
        <f>IF(ISNUMBER(C4),AVERAGE(C4,D4),"")</f>
      </c>
      <c r="W4" s="6">
        <f>IF(ISNUMBER(F4),-0.0000002301*(V4^4)+0.0000569866*(V4^3)-0.0082923226*(V4^2)+0.0654036947*V4+999.8017570756,"")</f>
      </c>
      <c r="X4" s="8">
        <f>IF(ISNUMBER(E4),AVERAGE(E4,F4),"")</f>
      </c>
      <c r="Y4" s="6">
        <f>IF(ISNUMBER(F4),-0.0000002301*(X4^4)+0.0000569866*(X4^3)-0.0082923226*(X4^2)+0.0654036947*X4+999.8017570756,"")</f>
      </c>
      <c r="Z4" s="6">
        <f>IF(ISNUMBER(C4),IF(R4="Countercurrent",C4-D4,D4-C4),"")</f>
      </c>
      <c r="AA4" s="6">
        <f>IF(ISNUMBER(E4),F4-E4,"")</f>
      </c>
      <c r="AB4" s="7">
        <f>IF(ISNUMBER(N4),N4*W4/(1000*60),"")</f>
      </c>
      <c r="AC4" s="7">
        <f>IF(ISNUMBER(P4),P4*Y4/(1000*60),"")</f>
      </c>
      <c r="AD4" s="6">
        <f>IF(SUM($A$1:$A$1000)=0,IF(ROW($A4)=6,"Hidden",""),IF(ISNUMBER(AB4),AB4*T4*ABS(Z4)*1000,""))</f>
      </c>
      <c r="AE4" s="6">
        <f>IF(SUM($A$1:$A$1000)=0,IF(ROW($A4)=6,"Hidden",""),IF(ISNUMBER(AC4),AC4*U4*AA4*1000,""))</f>
      </c>
      <c r="AF4" s="6">
        <f>IF(SUM($A$1:$A$1000)=0,IF(ROW($A4)=6,"Hidden",""),IF(ISNUMBER(AD4),AD4-AE4,""))</f>
      </c>
      <c r="AG4" s="6">
        <f>IF(SUM($A$1:$A$1000)=0,IF(ROW($A4)=6,"Hidden",""),IF(ISNUMBER(AD4),IF(AD4=0,0,AE4*100/AD4),""))</f>
      </c>
      <c r="AH4" s="6">
        <f>IF(SUM($A$1:$A$1000)=0,IF(ROW($A4)=6,"Hidden",""),IF(ISNUMBER(C4),IF(R4="cocurrent",IF((D4=E4),0,(D4-C4)*100/(D4-E4)),IF((C4=E4),0,(C4-D4)*100/(C4-E4))),""))</f>
      </c>
      <c r="AI4" s="6">
        <f>IF(SUM($A$1:$A$1000)=0,IF(ROW($A4)=6,"Hidden",""),IF(ISNUMBER(C4),IF(R4="cocurrent",IF(C4=E4,0,(F4-E4)*100/(D4-E4)),IF(C4=E4,0,(F4-E4)*100/(C4-E4))),""))</f>
      </c>
      <c r="AJ4" s="6">
        <f>IF(SUM($A$1:$A$1000)=0,IF(ROW($A4)=6,"Hidden",""),IF(ISNUMBER(AH4),(AH4+AI4)/2,""))</f>
      </c>
      <c r="AK4" s="8">
        <f>IF(C4=F4,0,(D4-E4)/(C4-F4))</f>
      </c>
      <c r="AL4" s="8">
        <f>IF(ISNUMBER(F4),IF(OR(AK4&lt;=0,AK4=1),0,((D4-E4)-(C4-F4))/LN(AK4)),"")</f>
      </c>
      <c r="AM4" s="8">
        <f>IF(ISNUMBER(AL4),IF(AL4=0,0,(AB4*T4*Z4*1000)/(PI()*0.006*1.008*AL4)),"")</f>
      </c>
      <c r="AN4" s="12">
        <f>IF(ISNUMBER(A4),IF(ROW(A4)=2,1-(A4/13),""),"")</f>
      </c>
    </row>
    <row x14ac:dyDescent="0.25" r="5" customHeight="1" ht="12.75">
      <c r="A5" s="11">
        <v>1</v>
      </c>
      <c r="B5" s="5">
        <v>4</v>
      </c>
      <c r="C5" s="6">
        <v>58.090087890625</v>
      </c>
      <c r="D5" s="6">
        <v>64.8115234375</v>
      </c>
      <c r="E5" s="6">
        <v>21.30078125</v>
      </c>
      <c r="F5" s="6">
        <v>27.1455078125</v>
      </c>
      <c r="G5" s="6">
        <v>132.967529296875</v>
      </c>
      <c r="H5" s="6">
        <v>132.967529296875</v>
      </c>
      <c r="I5" s="6">
        <v>132.967529296875</v>
      </c>
      <c r="J5" s="6">
        <v>132.967529296875</v>
      </c>
      <c r="K5" s="6">
        <v>132.967529296875</v>
      </c>
      <c r="L5" s="6">
        <v>132.967529296875</v>
      </c>
      <c r="M5" s="7">
        <v>29</v>
      </c>
      <c r="N5" s="6">
        <v>1.96533203125</v>
      </c>
      <c r="O5" s="5">
        <v>40</v>
      </c>
      <c r="P5" s="8">
        <v>2.72216796875</v>
      </c>
      <c r="Q5" s="6">
        <v>0</v>
      </c>
      <c r="R5" s="10">
        <f>IF(ISNUMBER(Q5),IF(Q5=1,"Countercurrent","Cocurrent"),"")</f>
      </c>
      <c r="S5" s="21"/>
      <c r="T5" s="7">
        <f>IF(ISNUMBER(C5),1.15290498E-12*(V5^6)-3.5879038802E-10*(V5^5)+4.710833256816E-08*(V5^4)-3.38194190874219E-06*(V5^3)+0.000148978977392744*(V5^2)-0.00373903643230733*(V5)+4.21734712411944,"")</f>
      </c>
      <c r="U5" s="7">
        <f>IF(ISNUMBER(D5),1.15290498E-12*(X5^6)-3.5879038802E-10*(X5^5)+4.710833256816E-08*(X5^4)-3.38194190874219E-06*(X5^3)+0.000148978977392744*(X5^2)-0.00373903643230733*(X5)+4.21734712411944,"")</f>
      </c>
      <c r="V5" s="8">
        <f>IF(ISNUMBER(C5),AVERAGE(C5,D5),"")</f>
      </c>
      <c r="W5" s="6">
        <f>IF(ISNUMBER(F5),-0.0000002301*(V5^4)+0.0000569866*(V5^3)-0.0082923226*(V5^2)+0.0654036947*V5+999.8017570756,"")</f>
      </c>
      <c r="X5" s="8">
        <f>IF(ISNUMBER(E5),AVERAGE(E5,F5),"")</f>
      </c>
      <c r="Y5" s="6">
        <f>IF(ISNUMBER(F5),-0.0000002301*(X5^4)+0.0000569866*(X5^3)-0.0082923226*(X5^2)+0.0654036947*X5+999.8017570756,"")</f>
      </c>
      <c r="Z5" s="6">
        <f>IF(ISNUMBER(C5),IF(R5="Countercurrent",C5-D5,D5-C5),"")</f>
      </c>
      <c r="AA5" s="6">
        <f>IF(ISNUMBER(E5),F5-E5,"")</f>
      </c>
      <c r="AB5" s="7">
        <f>IF(ISNUMBER(N5),N5*W5/(1000*60),"")</f>
      </c>
      <c r="AC5" s="7">
        <f>IF(ISNUMBER(P5),P5*Y5/(1000*60),"")</f>
      </c>
      <c r="AD5" s="6">
        <f>IF(SUM($A$1:$A$1000)=0,IF(ROW($A5)=6,"Hidden",""),IF(ISNUMBER(AB5),AB5*T5*ABS(Z5)*1000,""))</f>
      </c>
      <c r="AE5" s="6">
        <f>IF(SUM($A$1:$A$1000)=0,IF(ROW($A5)=6,"Hidden",""),IF(ISNUMBER(AC5),AC5*U5*AA5*1000,""))</f>
      </c>
      <c r="AF5" s="6">
        <f>IF(SUM($A$1:$A$1000)=0,IF(ROW($A5)=6,"Hidden",""),IF(ISNUMBER(AD5),AD5-AE5,""))</f>
      </c>
      <c r="AG5" s="6">
        <f>IF(SUM($A$1:$A$1000)=0,IF(ROW($A5)=6,"Hidden",""),IF(ISNUMBER(AD5),IF(AD5=0,0,AE5*100/AD5),""))</f>
      </c>
      <c r="AH5" s="6">
        <f>IF(SUM($A$1:$A$1000)=0,IF(ROW($A5)=6,"Hidden",""),IF(ISNUMBER(C5),IF(R5="cocurrent",IF((D5=E5),0,(D5-C5)*100/(D5-E5)),IF((C5=E5),0,(C5-D5)*100/(C5-E5))),""))</f>
      </c>
      <c r="AI5" s="6">
        <f>IF(SUM($A$1:$A$1000)=0,IF(ROW($A5)=6,"Hidden",""),IF(ISNUMBER(C5),IF(R5="cocurrent",IF(C5=E5,0,(F5-E5)*100/(D5-E5)),IF(C5=E5,0,(F5-E5)*100/(C5-E5))),""))</f>
      </c>
      <c r="AJ5" s="6">
        <f>IF(SUM($A$1:$A$1000)=0,IF(ROW($A5)=6,"Hidden",""),IF(ISNUMBER(AH5),(AH5+AI5)/2,""))</f>
      </c>
      <c r="AK5" s="8">
        <f>IF(C5=F5,0,(D5-E5)/(C5-F5))</f>
      </c>
      <c r="AL5" s="8">
        <f>IF(ISNUMBER(F5),IF(OR(AK5&lt;=0,AK5=1),0,((D5-E5)-(C5-F5))/LN(AK5)),"")</f>
      </c>
      <c r="AM5" s="8">
        <f>IF(ISNUMBER(AL5),IF(AL5=0,0,(AB5*T5*Z5*1000)/(PI()*0.006*1.008*AL5)),"")</f>
      </c>
      <c r="AN5" s="12">
        <f>IF(ISNUMBER(A5),IF(ROW(A5)=2,1-(A5/13),""),"")</f>
      </c>
    </row>
    <row x14ac:dyDescent="0.25" r="6" customHeight="1" ht="12.75">
      <c r="A6" s="11">
        <v>1</v>
      </c>
      <c r="B6" s="5">
        <v>5</v>
      </c>
      <c r="C6" s="6">
        <v>58.090087890625</v>
      </c>
      <c r="D6" s="6">
        <v>65.13623046875</v>
      </c>
      <c r="E6" s="6">
        <v>21.30078125</v>
      </c>
      <c r="F6" s="6">
        <v>27.1455078125</v>
      </c>
      <c r="G6" s="6">
        <v>132.967529296875</v>
      </c>
      <c r="H6" s="6">
        <v>132.967529296875</v>
      </c>
      <c r="I6" s="6">
        <v>132.967529296875</v>
      </c>
      <c r="J6" s="6">
        <v>132.967529296875</v>
      </c>
      <c r="K6" s="6">
        <v>132.967529296875</v>
      </c>
      <c r="L6" s="6">
        <v>132.967529296875</v>
      </c>
      <c r="M6" s="7">
        <v>29</v>
      </c>
      <c r="N6" s="6">
        <v>2.03857421875</v>
      </c>
      <c r="O6" s="5">
        <v>40</v>
      </c>
      <c r="P6" s="8">
        <v>2.67333984375</v>
      </c>
      <c r="Q6" s="6">
        <v>0</v>
      </c>
      <c r="R6" s="10">
        <f>IF(ISNUMBER(Q6),IF(Q6=1,"Countercurrent","Cocurrent"),"")</f>
      </c>
      <c r="S6" s="21"/>
      <c r="T6" s="7">
        <f>IF(ISNUMBER(C6),1.15290498E-12*(V6^6)-3.5879038802E-10*(V6^5)+4.710833256816E-08*(V6^4)-3.38194190874219E-06*(V6^3)+0.000148978977392744*(V6^2)-0.00373903643230733*(V6)+4.21734712411944,"")</f>
      </c>
      <c r="U6" s="7">
        <f>IF(ISNUMBER(D6),1.15290498E-12*(X6^6)-3.5879038802E-10*(X6^5)+4.710833256816E-08*(X6^4)-3.38194190874219E-06*(X6^3)+0.000148978977392744*(X6^2)-0.00373903643230733*(X6)+4.21734712411944,"")</f>
      </c>
      <c r="V6" s="8">
        <f>IF(ISNUMBER(C6),AVERAGE(C6,D6),"")</f>
      </c>
      <c r="W6" s="6">
        <f>IF(ISNUMBER(F6),-0.0000002301*(V6^4)+0.0000569866*(V6^3)-0.0082923226*(V6^2)+0.0654036947*V6+999.8017570756,"")</f>
      </c>
      <c r="X6" s="8">
        <f>IF(ISNUMBER(E6),AVERAGE(E6,F6),"")</f>
      </c>
      <c r="Y6" s="6">
        <f>IF(ISNUMBER(F6),-0.0000002301*(X6^4)+0.0000569866*(X6^3)-0.0082923226*(X6^2)+0.0654036947*X6+999.8017570756,"")</f>
      </c>
      <c r="Z6" s="6">
        <f>IF(ISNUMBER(C6),IF(R6="Countercurrent",C6-D6,D6-C6),"")</f>
      </c>
      <c r="AA6" s="6">
        <f>IF(ISNUMBER(E6),F6-E6,"")</f>
      </c>
      <c r="AB6" s="7">
        <f>IF(ISNUMBER(N6),N6*W6/(1000*60),"")</f>
      </c>
      <c r="AC6" s="7">
        <f>IF(ISNUMBER(P6),P6*Y6/(1000*60),"")</f>
      </c>
      <c r="AD6" s="6">
        <f>IF(SUM($A$1:$A$1000)=0,IF(ROW($A6)=6,"Hidden",""),IF(ISNUMBER(AB6),AB6*T6*ABS(Z6)*1000,""))</f>
      </c>
      <c r="AE6" s="6">
        <f>IF(SUM($A$1:$A$1000)=0,IF(ROW($A6)=6,"Hidden",""),IF(ISNUMBER(AC6),AC6*U6*AA6*1000,""))</f>
      </c>
      <c r="AF6" s="6">
        <f>IF(SUM($A$1:$A$1000)=0,IF(ROW($A6)=6,"Hidden",""),IF(ISNUMBER(AD6),AD6-AE6,""))</f>
      </c>
      <c r="AG6" s="6">
        <f>IF(SUM($A$1:$A$1000)=0,IF(ROW($A6)=6,"Hidden",""),IF(ISNUMBER(AD6),IF(AD6=0,0,AE6*100/AD6),""))</f>
      </c>
      <c r="AH6" s="6">
        <f>IF(SUM($A$1:$A$1000)=0,IF(ROW($A6)=6,"Hidden",""),IF(ISNUMBER(C6),IF(R6="cocurrent",IF((D6=E6),0,(D6-C6)*100/(D6-E6)),IF((C6=E6),0,(C6-D6)*100/(C6-E6))),""))</f>
      </c>
      <c r="AI6" s="6">
        <f>IF(SUM($A$1:$A$1000)=0,IF(ROW($A6)=6,"Hidden",""),IF(ISNUMBER(C6),IF(R6="cocurrent",IF(C6=E6,0,(F6-E6)*100/(D6-E6)),IF(C6=E6,0,(F6-E6)*100/(C6-E6))),""))</f>
      </c>
      <c r="AJ6" s="6">
        <f>IF(SUM($A$1:$A$1000)=0,IF(ROW($A6)=6,"Hidden",""),IF(ISNUMBER(AH6),(AH6+AI6)/2,""))</f>
      </c>
      <c r="AK6" s="8">
        <f>IF(C6=F6,0,(D6-E6)/(C6-F6))</f>
      </c>
      <c r="AL6" s="8">
        <f>IF(ISNUMBER(F6),IF(OR(AK6&lt;=0,AK6=1),0,((D6-E6)-(C6-F6))/LN(AK6)),"")</f>
      </c>
      <c r="AM6" s="8">
        <f>IF(ISNUMBER(AL6),IF(AL6=0,0,(AB6*T6*Z6*1000)/(PI()*0.006*1.008*AL6)),"")</f>
      </c>
      <c r="AN6" s="12">
        <f>IF(ISNUMBER(A6),IF(ROW(A6)=2,1-(A6/13),""),"")</f>
      </c>
    </row>
    <row x14ac:dyDescent="0.25" r="7" customHeight="1" ht="12.75">
      <c r="A7" s="11">
        <v>1</v>
      </c>
      <c r="B7" s="5">
        <v>6</v>
      </c>
      <c r="C7" s="6">
        <v>58.090087890625</v>
      </c>
      <c r="D7" s="6">
        <v>64.843994140625</v>
      </c>
      <c r="E7" s="6">
        <v>21.333251953125</v>
      </c>
      <c r="F7" s="6">
        <v>27.177978515625</v>
      </c>
      <c r="G7" s="6">
        <v>132.967529296875</v>
      </c>
      <c r="H7" s="6">
        <v>132.967529296875</v>
      </c>
      <c r="I7" s="6">
        <v>132.967529296875</v>
      </c>
      <c r="J7" s="6">
        <v>132.967529296875</v>
      </c>
      <c r="K7" s="6">
        <v>132.967529296875</v>
      </c>
      <c r="L7" s="6">
        <v>132.967529296875</v>
      </c>
      <c r="M7" s="7">
        <v>29</v>
      </c>
      <c r="N7" s="6">
        <v>1.94091796875</v>
      </c>
      <c r="O7" s="5">
        <v>40</v>
      </c>
      <c r="P7" s="8">
        <v>2.64892578125</v>
      </c>
      <c r="Q7" s="6">
        <v>0</v>
      </c>
      <c r="R7" s="10">
        <f>IF(ISNUMBER(Q7),IF(Q7=1,"Countercurrent","Cocurrent"),"")</f>
      </c>
      <c r="S7" s="21"/>
      <c r="T7" s="7">
        <f>IF(ISNUMBER(C7),1.15290498E-12*(V7^6)-3.5879038802E-10*(V7^5)+4.710833256816E-08*(V7^4)-3.38194190874219E-06*(V7^3)+0.000148978977392744*(V7^2)-0.00373903643230733*(V7)+4.21734712411944,"")</f>
      </c>
      <c r="U7" s="7">
        <f>IF(ISNUMBER(D7),1.15290498E-12*(X7^6)-3.5879038802E-10*(X7^5)+4.710833256816E-08*(X7^4)-3.38194190874219E-06*(X7^3)+0.000148978977392744*(X7^2)-0.00373903643230733*(X7)+4.21734712411944,"")</f>
      </c>
      <c r="V7" s="8">
        <f>IF(ISNUMBER(C7),AVERAGE(C7,D7),"")</f>
      </c>
      <c r="W7" s="6">
        <f>IF(ISNUMBER(F7),-0.0000002301*(V7^4)+0.0000569866*(V7^3)-0.0082923226*(V7^2)+0.0654036947*V7+999.8017570756,"")</f>
      </c>
      <c r="X7" s="8">
        <f>IF(ISNUMBER(E7),AVERAGE(E7,F7),"")</f>
      </c>
      <c r="Y7" s="6">
        <f>IF(ISNUMBER(F7),-0.0000002301*(X7^4)+0.0000569866*(X7^3)-0.0082923226*(X7^2)+0.0654036947*X7+999.8017570756,"")</f>
      </c>
      <c r="Z7" s="6">
        <f>IF(ISNUMBER(C7),IF(R7="Countercurrent",C7-D7,D7-C7),"")</f>
      </c>
      <c r="AA7" s="6">
        <f>IF(ISNUMBER(E7),F7-E7,"")</f>
      </c>
      <c r="AB7" s="7">
        <f>IF(ISNUMBER(N7),N7*W7/(1000*60),"")</f>
      </c>
      <c r="AC7" s="7">
        <f>IF(ISNUMBER(P7),P7*Y7/(1000*60),"")</f>
      </c>
      <c r="AD7" s="6">
        <f>IF(SUM($A$1:$A$1000)=0,IF(ROW($A7)=6,"Hidden",""),IF(ISNUMBER(AB7),AB7*T7*ABS(Z7)*1000,""))</f>
      </c>
      <c r="AE7" s="6">
        <f>IF(SUM($A$1:$A$1000)=0,IF(ROW($A7)=6,"Hidden",""),IF(ISNUMBER(AC7),AC7*U7*AA7*1000,""))</f>
      </c>
      <c r="AF7" s="6">
        <f>IF(SUM($A$1:$A$1000)=0,IF(ROW($A7)=6,"Hidden",""),IF(ISNUMBER(AD7),AD7-AE7,""))</f>
      </c>
      <c r="AG7" s="6">
        <f>IF(SUM($A$1:$A$1000)=0,IF(ROW($A7)=6,"Hidden",""),IF(ISNUMBER(AD7),IF(AD7=0,0,AE7*100/AD7),""))</f>
      </c>
      <c r="AH7" s="6">
        <f>IF(SUM($A$1:$A$1000)=0,IF(ROW($A7)=6,"Hidden",""),IF(ISNUMBER(C7),IF(R7="cocurrent",IF((D7=E7),0,(D7-C7)*100/(D7-E7)),IF((C7=E7),0,(C7-D7)*100/(C7-E7))),""))</f>
      </c>
      <c r="AI7" s="6">
        <f>IF(SUM($A$1:$A$1000)=0,IF(ROW($A7)=6,"Hidden",""),IF(ISNUMBER(C7),IF(R7="cocurrent",IF(C7=E7,0,(F7-E7)*100/(D7-E7)),IF(C7=E7,0,(F7-E7)*100/(C7-E7))),""))</f>
      </c>
      <c r="AJ7" s="6">
        <f>IF(SUM($A$1:$A$1000)=0,IF(ROW($A7)=6,"Hidden",""),IF(ISNUMBER(AH7),(AH7+AI7)/2,""))</f>
      </c>
      <c r="AK7" s="8">
        <f>IF(C7=F7,0,(D7-E7)/(C7-F7))</f>
      </c>
      <c r="AL7" s="8">
        <f>IF(ISNUMBER(F7),IF(OR(AK7&lt;=0,AK7=1),0,((D7-E7)-(C7-F7))/LN(AK7)),"")</f>
      </c>
      <c r="AM7" s="8">
        <f>IF(ISNUMBER(AL7),IF(AL7=0,0,(AB7*T7*Z7*1000)/(PI()*0.006*1.008*AL7)),"")</f>
      </c>
      <c r="AN7" s="12">
        <f>IF(ISNUMBER(A7),IF(ROW(A7)=2,1-(A7/13),""),"")</f>
      </c>
    </row>
    <row x14ac:dyDescent="0.25" r="8" customHeight="1" ht="12.75">
      <c r="A8" s="11">
        <v>1</v>
      </c>
      <c r="B8" s="5">
        <v>7</v>
      </c>
      <c r="C8" s="6">
        <v>58.090087890625</v>
      </c>
      <c r="D8" s="6">
        <v>65.168701171875</v>
      </c>
      <c r="E8" s="6">
        <v>21.30078125</v>
      </c>
      <c r="F8" s="6">
        <v>27.113037109375</v>
      </c>
      <c r="G8" s="6">
        <v>132.967529296875</v>
      </c>
      <c r="H8" s="6">
        <v>132.967529296875</v>
      </c>
      <c r="I8" s="6">
        <v>132.967529296875</v>
      </c>
      <c r="J8" s="6">
        <v>132.967529296875</v>
      </c>
      <c r="K8" s="6">
        <v>132.967529296875</v>
      </c>
      <c r="L8" s="6">
        <v>132.967529296875</v>
      </c>
      <c r="M8" s="7">
        <v>29</v>
      </c>
      <c r="N8" s="6">
        <v>2.06298828125</v>
      </c>
      <c r="O8" s="5">
        <v>40</v>
      </c>
      <c r="P8" s="8">
        <v>2.734375</v>
      </c>
      <c r="Q8" s="6">
        <v>0</v>
      </c>
      <c r="R8" s="10">
        <f>IF(ISNUMBER(Q8),IF(Q8=1,"Countercurrent","Cocurrent"),"")</f>
      </c>
      <c r="S8" s="21"/>
      <c r="T8" s="7">
        <f>IF(ISNUMBER(C8),1.15290498E-12*(V8^6)-3.5879038802E-10*(V8^5)+4.710833256816E-08*(V8^4)-3.38194190874219E-06*(V8^3)+0.000148978977392744*(V8^2)-0.00373903643230733*(V8)+4.21734712411944,"")</f>
      </c>
      <c r="U8" s="7">
        <f>IF(ISNUMBER(D8),1.15290498E-12*(X8^6)-3.5879038802E-10*(X8^5)+4.710833256816E-08*(X8^4)-3.38194190874219E-06*(X8^3)+0.000148978977392744*(X8^2)-0.00373903643230733*(X8)+4.21734712411944,"")</f>
      </c>
      <c r="V8" s="8">
        <f>IF(ISNUMBER(C8),AVERAGE(C8,D8),"")</f>
      </c>
      <c r="W8" s="6">
        <f>IF(ISNUMBER(F8),-0.0000002301*(V8^4)+0.0000569866*(V8^3)-0.0082923226*(V8^2)+0.0654036947*V8+999.8017570756,"")</f>
      </c>
      <c r="X8" s="8">
        <f>IF(ISNUMBER(E8),AVERAGE(E8,F8),"")</f>
      </c>
      <c r="Y8" s="6">
        <f>IF(ISNUMBER(F8),-0.0000002301*(X8^4)+0.0000569866*(X8^3)-0.0082923226*(X8^2)+0.0654036947*X8+999.8017570756,"")</f>
      </c>
      <c r="Z8" s="6">
        <f>IF(ISNUMBER(C8),IF(R8="Countercurrent",C8-D8,D8-C8),"")</f>
      </c>
      <c r="AA8" s="6">
        <f>IF(ISNUMBER(E8),F8-E8,"")</f>
      </c>
      <c r="AB8" s="7">
        <f>IF(ISNUMBER(N8),N8*W8/(1000*60),"")</f>
      </c>
      <c r="AC8" s="7">
        <f>IF(ISNUMBER(P8),P8*Y8/(1000*60),"")</f>
      </c>
      <c r="AD8" s="6">
        <f>IF(SUM($A$1:$A$1000)=0,IF(ROW($A8)=6,"Hidden",""),IF(ISNUMBER(AB8),AB8*T8*ABS(Z8)*1000,""))</f>
      </c>
      <c r="AE8" s="6">
        <f>IF(SUM($A$1:$A$1000)=0,IF(ROW($A8)=6,"Hidden",""),IF(ISNUMBER(AC8),AC8*U8*AA8*1000,""))</f>
      </c>
      <c r="AF8" s="6">
        <f>IF(SUM($A$1:$A$1000)=0,IF(ROW($A8)=6,"Hidden",""),IF(ISNUMBER(AD8),AD8-AE8,""))</f>
      </c>
      <c r="AG8" s="6">
        <f>IF(SUM($A$1:$A$1000)=0,IF(ROW($A8)=6,"Hidden",""),IF(ISNUMBER(AD8),IF(AD8=0,0,AE8*100/AD8),""))</f>
      </c>
      <c r="AH8" s="6">
        <f>IF(SUM($A$1:$A$1000)=0,IF(ROW($A8)=6,"Hidden",""),IF(ISNUMBER(C8),IF(R8="cocurrent",IF((D8=E8),0,(D8-C8)*100/(D8-E8)),IF((C8=E8),0,(C8-D8)*100/(C8-E8))),""))</f>
      </c>
      <c r="AI8" s="6">
        <f>IF(SUM($A$1:$A$1000)=0,IF(ROW($A8)=6,"Hidden",""),IF(ISNUMBER(C8),IF(R8="cocurrent",IF(C8=E8,0,(F8-E8)*100/(D8-E8)),IF(C8=E8,0,(F8-E8)*100/(C8-E8))),""))</f>
      </c>
      <c r="AJ8" s="6">
        <f>IF(SUM($A$1:$A$1000)=0,IF(ROW($A8)=6,"Hidden",""),IF(ISNUMBER(AH8),(AH8+AI8)/2,""))</f>
      </c>
      <c r="AK8" s="8">
        <f>IF(C8=F8,0,(D8-E8)/(C8-F8))</f>
      </c>
      <c r="AL8" s="8">
        <f>IF(ISNUMBER(F8),IF(OR(AK8&lt;=0,AK8=1),0,((D8-E8)-(C8-F8))/LN(AK8)),"")</f>
      </c>
      <c r="AM8" s="8">
        <f>IF(ISNUMBER(AL8),IF(AL8=0,0,(AB8*T8*Z8*1000)/(PI()*0.006*1.008*AL8)),"")</f>
      </c>
      <c r="AN8" s="12">
        <f>IF(ISNUMBER(A8),IF(ROW(A8)=2,1-(A8/13),""),"")</f>
      </c>
    </row>
    <row x14ac:dyDescent="0.25" r="9" customHeight="1" ht="12.75">
      <c r="A9" s="11">
        <v>1</v>
      </c>
      <c r="B9" s="5">
        <v>8</v>
      </c>
      <c r="C9" s="6">
        <v>58.219970703125</v>
      </c>
      <c r="D9" s="6">
        <v>64.843994140625</v>
      </c>
      <c r="E9" s="6">
        <v>21.30078125</v>
      </c>
      <c r="F9" s="6">
        <v>27.21044921875</v>
      </c>
      <c r="G9" s="6">
        <v>132.967529296875</v>
      </c>
      <c r="H9" s="6">
        <v>132.967529296875</v>
      </c>
      <c r="I9" s="6">
        <v>132.967529296875</v>
      </c>
      <c r="J9" s="6">
        <v>132.967529296875</v>
      </c>
      <c r="K9" s="6">
        <v>132.967529296875</v>
      </c>
      <c r="L9" s="6">
        <v>132.967529296875</v>
      </c>
      <c r="M9" s="7">
        <v>30</v>
      </c>
      <c r="N9" s="6">
        <v>1.904296875</v>
      </c>
      <c r="O9" s="5">
        <v>40</v>
      </c>
      <c r="P9" s="8">
        <v>2.587890625</v>
      </c>
      <c r="Q9" s="6">
        <v>0</v>
      </c>
      <c r="R9" s="10">
        <f>IF(ISNUMBER(Q9),IF(Q9=1,"Countercurrent","Cocurrent"),"")</f>
      </c>
      <c r="S9" s="21"/>
      <c r="T9" s="7">
        <f>IF(ISNUMBER(C9),1.15290498E-12*(V9^6)-3.5879038802E-10*(V9^5)+4.710833256816E-08*(V9^4)-3.38194190874219E-06*(V9^3)+0.000148978977392744*(V9^2)-0.00373903643230733*(V9)+4.21734712411944,"")</f>
      </c>
      <c r="U9" s="7">
        <f>IF(ISNUMBER(D9),1.15290498E-12*(X9^6)-3.5879038802E-10*(X9^5)+4.710833256816E-08*(X9^4)-3.38194190874219E-06*(X9^3)+0.000148978977392744*(X9^2)-0.00373903643230733*(X9)+4.21734712411944,"")</f>
      </c>
      <c r="V9" s="8">
        <f>IF(ISNUMBER(C9),AVERAGE(C9,D9),"")</f>
      </c>
      <c r="W9" s="6">
        <f>IF(ISNUMBER(F9),-0.0000002301*(V9^4)+0.0000569866*(V9^3)-0.0082923226*(V9^2)+0.0654036947*V9+999.8017570756,"")</f>
      </c>
      <c r="X9" s="8">
        <f>IF(ISNUMBER(E9),AVERAGE(E9,F9),"")</f>
      </c>
      <c r="Y9" s="6">
        <f>IF(ISNUMBER(F9),-0.0000002301*(X9^4)+0.0000569866*(X9^3)-0.0082923226*(X9^2)+0.0654036947*X9+999.8017570756,"")</f>
      </c>
      <c r="Z9" s="6">
        <f>IF(ISNUMBER(C9),IF(R9="Countercurrent",C9-D9,D9-C9),"")</f>
      </c>
      <c r="AA9" s="6">
        <f>IF(ISNUMBER(E9),F9-E9,"")</f>
      </c>
      <c r="AB9" s="7">
        <f>IF(ISNUMBER(N9),N9*W9/(1000*60),"")</f>
      </c>
      <c r="AC9" s="7">
        <f>IF(ISNUMBER(P9),P9*Y9/(1000*60),"")</f>
      </c>
      <c r="AD9" s="6">
        <f>IF(SUM($A$1:$A$1000)=0,IF(ROW($A9)=6,"Hidden",""),IF(ISNUMBER(AB9),AB9*T9*ABS(Z9)*1000,""))</f>
      </c>
      <c r="AE9" s="6">
        <f>IF(SUM($A$1:$A$1000)=0,IF(ROW($A9)=6,"Hidden",""),IF(ISNUMBER(AC9),AC9*U9*AA9*1000,""))</f>
      </c>
      <c r="AF9" s="6">
        <f>IF(SUM($A$1:$A$1000)=0,IF(ROW($A9)=6,"Hidden",""),IF(ISNUMBER(AD9),AD9-AE9,""))</f>
      </c>
      <c r="AG9" s="6">
        <f>IF(SUM($A$1:$A$1000)=0,IF(ROW($A9)=6,"Hidden",""),IF(ISNUMBER(AD9),IF(AD9=0,0,AE9*100/AD9),""))</f>
      </c>
      <c r="AH9" s="6">
        <f>IF(SUM($A$1:$A$1000)=0,IF(ROW($A9)=6,"Hidden",""),IF(ISNUMBER(C9),IF(R9="cocurrent",IF((D9=E9),0,(D9-C9)*100/(D9-E9)),IF((C9=E9),0,(C9-D9)*100/(C9-E9))),""))</f>
      </c>
      <c r="AI9" s="6">
        <f>IF(SUM($A$1:$A$1000)=0,IF(ROW($A9)=6,"Hidden",""),IF(ISNUMBER(C9),IF(R9="cocurrent",IF(C9=E9,0,(F9-E9)*100/(D9-E9)),IF(C9=E9,0,(F9-E9)*100/(C9-E9))),""))</f>
      </c>
      <c r="AJ9" s="6">
        <f>IF(SUM($A$1:$A$1000)=0,IF(ROW($A9)=6,"Hidden",""),IF(ISNUMBER(AH9),(AH9+AI9)/2,""))</f>
      </c>
      <c r="AK9" s="8">
        <f>IF(C9=F9,0,(D9-E9)/(C9-F9))</f>
      </c>
      <c r="AL9" s="8">
        <f>IF(ISNUMBER(F9),IF(OR(AK9&lt;=0,AK9=1),0,((D9-E9)-(C9-F9))/LN(AK9)),"")</f>
      </c>
      <c r="AM9" s="8">
        <f>IF(ISNUMBER(AL9),IF(AL9=0,0,(AB9*T9*Z9*1000)/(PI()*0.006*1.008*AL9)),"")</f>
      </c>
      <c r="AN9" s="12">
        <f>IF(ISNUMBER(A9),IF(ROW(A9)=2,1-(A9/13),""),"")</f>
      </c>
    </row>
    <row x14ac:dyDescent="0.25" r="10" customHeight="1" ht="12.75">
      <c r="A10" s="11">
        <v>1</v>
      </c>
      <c r="B10" s="5">
        <v>9</v>
      </c>
      <c r="C10" s="6">
        <v>58.12255859375</v>
      </c>
      <c r="D10" s="6">
        <v>64.973876953125</v>
      </c>
      <c r="E10" s="6">
        <v>21.30078125</v>
      </c>
      <c r="F10" s="6">
        <v>27.1455078125</v>
      </c>
      <c r="G10" s="6">
        <v>132.967529296875</v>
      </c>
      <c r="H10" s="6">
        <v>132.967529296875</v>
      </c>
      <c r="I10" s="6">
        <v>132.967529296875</v>
      </c>
      <c r="J10" s="6">
        <v>132.967529296875</v>
      </c>
      <c r="K10" s="6">
        <v>132.967529296875</v>
      </c>
      <c r="L10" s="6">
        <v>132.967529296875</v>
      </c>
      <c r="M10" s="7">
        <v>29</v>
      </c>
      <c r="N10" s="6">
        <v>2.13623046875</v>
      </c>
      <c r="O10" s="5">
        <v>40</v>
      </c>
      <c r="P10" s="8">
        <v>2.57568359375</v>
      </c>
      <c r="Q10" s="6">
        <v>0</v>
      </c>
      <c r="R10" s="10">
        <f>IF(ISNUMBER(Q10),IF(Q10=1,"Countercurrent","Cocurrent"),"")</f>
      </c>
      <c r="S10" s="21"/>
      <c r="T10" s="7">
        <f>IF(ISNUMBER(C10),1.15290498E-12*(V10^6)-3.5879038802E-10*(V10^5)+4.710833256816E-08*(V10^4)-3.38194190874219E-06*(V10^3)+0.000148978977392744*(V10^2)-0.00373903643230733*(V10)+4.21734712411944,"")</f>
      </c>
      <c r="U10" s="7">
        <f>IF(ISNUMBER(D10),1.15290498E-12*(X10^6)-3.5879038802E-10*(X10^5)+4.710833256816E-08*(X10^4)-3.38194190874219E-06*(X10^3)+0.000148978977392744*(X10^2)-0.00373903643230733*(X10)+4.21734712411944,"")</f>
      </c>
      <c r="V10" s="8">
        <f>IF(ISNUMBER(C10),AVERAGE(C10,D10),"")</f>
      </c>
      <c r="W10" s="6">
        <f>IF(ISNUMBER(F10),-0.0000002301*(V10^4)+0.0000569866*(V10^3)-0.0082923226*(V10^2)+0.0654036947*V10+999.8017570756,"")</f>
      </c>
      <c r="X10" s="8">
        <f>IF(ISNUMBER(E10),AVERAGE(E10,F10),"")</f>
      </c>
      <c r="Y10" s="6">
        <f>IF(ISNUMBER(F10),-0.0000002301*(X10^4)+0.0000569866*(X10^3)-0.0082923226*(X10^2)+0.0654036947*X10+999.8017570756,"")</f>
      </c>
      <c r="Z10" s="6">
        <f>IF(ISNUMBER(C10),IF(R10="Countercurrent",C10-D10,D10-C10),"")</f>
      </c>
      <c r="AA10" s="6">
        <f>IF(ISNUMBER(E10),F10-E10,"")</f>
      </c>
      <c r="AB10" s="7">
        <f>IF(ISNUMBER(N10),N10*W10/(1000*60),"")</f>
      </c>
      <c r="AC10" s="7">
        <f>IF(ISNUMBER(P10),P10*Y10/(1000*60),"")</f>
      </c>
      <c r="AD10" s="6">
        <f>IF(SUM($A$1:$A$1000)=0,IF(ROW($A10)=6,"Hidden",""),IF(ISNUMBER(AB10),AB10*T10*ABS(Z10)*1000,""))</f>
      </c>
      <c r="AE10" s="6">
        <f>IF(SUM($A$1:$A$1000)=0,IF(ROW($A10)=6,"Hidden",""),IF(ISNUMBER(AC10),AC10*U10*AA10*1000,""))</f>
      </c>
      <c r="AF10" s="6">
        <f>IF(SUM($A$1:$A$1000)=0,IF(ROW($A10)=6,"Hidden",""),IF(ISNUMBER(AD10),AD10-AE10,""))</f>
      </c>
      <c r="AG10" s="6">
        <f>IF(SUM($A$1:$A$1000)=0,IF(ROW($A10)=6,"Hidden",""),IF(ISNUMBER(AD10),IF(AD10=0,0,AE10*100/AD10),""))</f>
      </c>
      <c r="AH10" s="6">
        <f>IF(SUM($A$1:$A$1000)=0,IF(ROW($A10)=6,"Hidden",""),IF(ISNUMBER(C10),IF(R10="cocurrent",IF((D10=E10),0,(D10-C10)*100/(D10-E10)),IF((C10=E10),0,(C10-D10)*100/(C10-E10))),""))</f>
      </c>
      <c r="AI10" s="6">
        <f>IF(SUM($A$1:$A$1000)=0,IF(ROW($A10)=6,"Hidden",""),IF(ISNUMBER(C10),IF(R10="cocurrent",IF(C10=E10,0,(F10-E10)*100/(D10-E10)),IF(C10=E10,0,(F10-E10)*100/(C10-E10))),""))</f>
      </c>
      <c r="AJ10" s="6">
        <f>IF(SUM($A$1:$A$1000)=0,IF(ROW($A10)=6,"Hidden",""),IF(ISNUMBER(AH10),(AH10+AI10)/2,""))</f>
      </c>
      <c r="AK10" s="8">
        <f>IF(C10=F10,0,(D10-E10)/(C10-F10))</f>
      </c>
      <c r="AL10" s="8">
        <f>IF(ISNUMBER(F10),IF(OR(AK10&lt;=0,AK10=1),0,((D10-E10)-(C10-F10))/LN(AK10)),"")</f>
      </c>
      <c r="AM10" s="8">
        <f>IF(ISNUMBER(AL10),IF(AL10=0,0,(AB10*T10*Z10*1000)/(PI()*0.006*1.008*AL10)),"")</f>
      </c>
      <c r="AN10" s="12">
        <f>IF(ISNUMBER(A10),IF(ROW(A10)=2,1-(A10/13),""),"")</f>
      </c>
    </row>
    <row x14ac:dyDescent="0.25" r="11" customHeight="1" ht="12.75">
      <c r="A11" s="11">
        <v>1</v>
      </c>
      <c r="B11" s="5">
        <v>10</v>
      </c>
      <c r="C11" s="6">
        <v>57.895263671875</v>
      </c>
      <c r="D11" s="6">
        <v>64.5517578125</v>
      </c>
      <c r="E11" s="6">
        <v>21.30078125</v>
      </c>
      <c r="F11" s="6">
        <v>27.113037109375</v>
      </c>
      <c r="G11" s="6">
        <v>132.967529296875</v>
      </c>
      <c r="H11" s="6">
        <v>132.967529296875</v>
      </c>
      <c r="I11" s="6">
        <v>132.967529296875</v>
      </c>
      <c r="J11" s="6">
        <v>132.967529296875</v>
      </c>
      <c r="K11" s="6">
        <v>132.967529296875</v>
      </c>
      <c r="L11" s="6">
        <v>132.967529296875</v>
      </c>
      <c r="M11" s="7">
        <v>29</v>
      </c>
      <c r="N11" s="6">
        <v>2.001953125</v>
      </c>
      <c r="O11" s="5">
        <v>40</v>
      </c>
      <c r="P11" s="8">
        <v>2.587890625</v>
      </c>
      <c r="Q11" s="6">
        <v>0</v>
      </c>
      <c r="R11" s="10">
        <f>IF(ISNUMBER(Q11),IF(Q11=1,"Countercurrent","Cocurrent"),"")</f>
      </c>
      <c r="S11" s="21"/>
      <c r="T11" s="7">
        <f>IF(ISNUMBER(C11),1.15290498E-12*(V11^6)-3.5879038802E-10*(V11^5)+4.710833256816E-08*(V11^4)-3.38194190874219E-06*(V11^3)+0.000148978977392744*(V11^2)-0.00373903643230733*(V11)+4.21734712411944,"")</f>
      </c>
      <c r="U11" s="7">
        <f>IF(ISNUMBER(D11),1.15290498E-12*(X11^6)-3.5879038802E-10*(X11^5)+4.710833256816E-08*(X11^4)-3.38194190874219E-06*(X11^3)+0.000148978977392744*(X11^2)-0.00373903643230733*(X11)+4.21734712411944,"")</f>
      </c>
      <c r="V11" s="8">
        <f>IF(ISNUMBER(C11),AVERAGE(C11,D11),"")</f>
      </c>
      <c r="W11" s="6">
        <f>IF(ISNUMBER(F11),-0.0000002301*(V11^4)+0.0000569866*(V11^3)-0.0082923226*(V11^2)+0.0654036947*V11+999.8017570756,"")</f>
      </c>
      <c r="X11" s="8">
        <f>IF(ISNUMBER(E11),AVERAGE(E11,F11),"")</f>
      </c>
      <c r="Y11" s="6">
        <f>IF(ISNUMBER(F11),-0.0000002301*(X11^4)+0.0000569866*(X11^3)-0.0082923226*(X11^2)+0.0654036947*X11+999.8017570756,"")</f>
      </c>
      <c r="Z11" s="6">
        <f>IF(ISNUMBER(C11),IF(R11="Countercurrent",C11-D11,D11-C11),"")</f>
      </c>
      <c r="AA11" s="6">
        <f>IF(ISNUMBER(E11),F11-E11,"")</f>
      </c>
      <c r="AB11" s="7">
        <f>IF(ISNUMBER(N11),N11*W11/(1000*60),"")</f>
      </c>
      <c r="AC11" s="7">
        <f>IF(ISNUMBER(P11),P11*Y11/(1000*60),"")</f>
      </c>
      <c r="AD11" s="6">
        <f>IF(SUM($A$1:$A$1000)=0,IF(ROW($A11)=6,"Hidden",""),IF(ISNUMBER(AB11),AB11*T11*ABS(Z11)*1000,""))</f>
      </c>
      <c r="AE11" s="6">
        <f>IF(SUM($A$1:$A$1000)=0,IF(ROW($A11)=6,"Hidden",""),IF(ISNUMBER(AC11),AC11*U11*AA11*1000,""))</f>
      </c>
      <c r="AF11" s="6">
        <f>IF(SUM($A$1:$A$1000)=0,IF(ROW($A11)=6,"Hidden",""),IF(ISNUMBER(AD11),AD11-AE11,""))</f>
      </c>
      <c r="AG11" s="6">
        <f>IF(SUM($A$1:$A$1000)=0,IF(ROW($A11)=6,"Hidden",""),IF(ISNUMBER(AD11),IF(AD11=0,0,AE11*100/AD11),""))</f>
      </c>
      <c r="AH11" s="6">
        <f>IF(SUM($A$1:$A$1000)=0,IF(ROW($A11)=6,"Hidden",""),IF(ISNUMBER(C11),IF(R11="cocurrent",IF((D11=E11),0,(D11-C11)*100/(D11-E11)),IF((C11=E11),0,(C11-D11)*100/(C11-E11))),""))</f>
      </c>
      <c r="AI11" s="6">
        <f>IF(SUM($A$1:$A$1000)=0,IF(ROW($A11)=6,"Hidden",""),IF(ISNUMBER(C11),IF(R11="cocurrent",IF(C11=E11,0,(F11-E11)*100/(D11-E11)),IF(C11=E11,0,(F11-E11)*100/(C11-E11))),""))</f>
      </c>
      <c r="AJ11" s="6">
        <f>IF(SUM($A$1:$A$1000)=0,IF(ROW($A11)=6,"Hidden",""),IF(ISNUMBER(AH11),(AH11+AI11)/2,""))</f>
      </c>
      <c r="AK11" s="8">
        <f>IF(C11=F11,0,(D11-E11)/(C11-F11))</f>
      </c>
      <c r="AL11" s="8">
        <f>IF(ISNUMBER(F11),IF(OR(AK11&lt;=0,AK11=1),0,((D11-E11)-(C11-F11))/LN(AK11)),"")</f>
      </c>
      <c r="AM11" s="8">
        <f>IF(ISNUMBER(AL11),IF(AL11=0,0,(AB11*T11*Z11*1000)/(PI()*0.006*1.008*AL11)),"")</f>
      </c>
      <c r="AN11" s="12">
        <f>IF(ISNUMBER(A11),IF(ROW(A11)=2,1-(A11/13),""),"")</f>
      </c>
    </row>
    <row x14ac:dyDescent="0.25" r="12" customHeight="1" ht="12.75">
      <c r="A12" s="11">
        <v>1</v>
      </c>
      <c r="B12" s="5">
        <v>11</v>
      </c>
      <c r="C12" s="6">
        <v>57.7978515625</v>
      </c>
      <c r="D12" s="6">
        <v>64.779052734375</v>
      </c>
      <c r="E12" s="6">
        <v>21.333251953125</v>
      </c>
      <c r="F12" s="6">
        <v>27.08056640625</v>
      </c>
      <c r="G12" s="6">
        <v>132.967529296875</v>
      </c>
      <c r="H12" s="6">
        <v>132.967529296875</v>
      </c>
      <c r="I12" s="6">
        <v>132.967529296875</v>
      </c>
      <c r="J12" s="6">
        <v>132.967529296875</v>
      </c>
      <c r="K12" s="6">
        <v>132.967529296875</v>
      </c>
      <c r="L12" s="6">
        <v>132.967529296875</v>
      </c>
      <c r="M12" s="7">
        <v>30</v>
      </c>
      <c r="N12" s="6">
        <v>1.98974609375</v>
      </c>
      <c r="O12" s="5">
        <v>40</v>
      </c>
      <c r="P12" s="8">
        <v>2.64892578125</v>
      </c>
      <c r="Q12" s="6">
        <v>0</v>
      </c>
      <c r="R12" s="10">
        <f>IF(ISNUMBER(Q12),IF(Q12=1,"Countercurrent","Cocurrent"),"")</f>
      </c>
      <c r="S12" s="21"/>
      <c r="T12" s="7">
        <f>IF(ISNUMBER(C12),1.15290498E-12*(V12^6)-3.5879038802E-10*(V12^5)+4.710833256816E-08*(V12^4)-3.38194190874219E-06*(V12^3)+0.000148978977392744*(V12^2)-0.00373903643230733*(V12)+4.21734712411944,"")</f>
      </c>
      <c r="U12" s="7">
        <f>IF(ISNUMBER(D12),1.15290498E-12*(X12^6)-3.5879038802E-10*(X12^5)+4.710833256816E-08*(X12^4)-3.38194190874219E-06*(X12^3)+0.000148978977392744*(X12^2)-0.00373903643230733*(X12)+4.21734712411944,"")</f>
      </c>
      <c r="V12" s="8">
        <f>IF(ISNUMBER(C12),AVERAGE(C12,D12),"")</f>
      </c>
      <c r="W12" s="6">
        <f>IF(ISNUMBER(F12),-0.0000002301*(V12^4)+0.0000569866*(V12^3)-0.0082923226*(V12^2)+0.0654036947*V12+999.8017570756,"")</f>
      </c>
      <c r="X12" s="8">
        <f>IF(ISNUMBER(E12),AVERAGE(E12,F12),"")</f>
      </c>
      <c r="Y12" s="6">
        <f>IF(ISNUMBER(F12),-0.0000002301*(X12^4)+0.0000569866*(X12^3)-0.0082923226*(X12^2)+0.0654036947*X12+999.8017570756,"")</f>
      </c>
      <c r="Z12" s="6">
        <f>IF(ISNUMBER(C12),IF(R12="Countercurrent",C12-D12,D12-C12),"")</f>
      </c>
      <c r="AA12" s="6">
        <f>IF(ISNUMBER(E12),F12-E12,"")</f>
      </c>
      <c r="AB12" s="7">
        <f>IF(ISNUMBER(N12),N12*W12/(1000*60),"")</f>
      </c>
      <c r="AC12" s="7">
        <f>IF(ISNUMBER(P12),P12*Y12/(1000*60),"")</f>
      </c>
      <c r="AD12" s="6">
        <f>IF(SUM($A$1:$A$1000)=0,IF(ROW($A12)=6,"Hidden",""),IF(ISNUMBER(AB12),AB12*T12*ABS(Z12)*1000,""))</f>
      </c>
      <c r="AE12" s="6">
        <f>IF(SUM($A$1:$A$1000)=0,IF(ROW($A12)=6,"Hidden",""),IF(ISNUMBER(AC12),AC12*U12*AA12*1000,""))</f>
      </c>
      <c r="AF12" s="6">
        <f>IF(SUM($A$1:$A$1000)=0,IF(ROW($A12)=6,"Hidden",""),IF(ISNUMBER(AD12),AD12-AE12,""))</f>
      </c>
      <c r="AG12" s="6">
        <f>IF(SUM($A$1:$A$1000)=0,IF(ROW($A12)=6,"Hidden",""),IF(ISNUMBER(AD12),IF(AD12=0,0,AE12*100/AD12),""))</f>
      </c>
      <c r="AH12" s="6">
        <f>IF(SUM($A$1:$A$1000)=0,IF(ROW($A12)=6,"Hidden",""),IF(ISNUMBER(C12),IF(R12="cocurrent",IF((D12=E12),0,(D12-C12)*100/(D12-E12)),IF((C12=E12),0,(C12-D12)*100/(C12-E12))),""))</f>
      </c>
      <c r="AI12" s="6">
        <f>IF(SUM($A$1:$A$1000)=0,IF(ROW($A12)=6,"Hidden",""),IF(ISNUMBER(C12),IF(R12="cocurrent",IF(C12=E12,0,(F12-E12)*100/(D12-E12)),IF(C12=E12,0,(F12-E12)*100/(C12-E12))),""))</f>
      </c>
      <c r="AJ12" s="6">
        <f>IF(SUM($A$1:$A$1000)=0,IF(ROW($A12)=6,"Hidden",""),IF(ISNUMBER(AH12),(AH12+AI12)/2,""))</f>
      </c>
      <c r="AK12" s="8">
        <f>IF(C12=F12,0,(D12-E12)/(C12-F12))</f>
      </c>
      <c r="AL12" s="8">
        <f>IF(ISNUMBER(F12),IF(OR(AK12&lt;=0,AK12=1),0,((D12-E12)-(C12-F12))/LN(AK12)),"")</f>
      </c>
      <c r="AM12" s="8">
        <f>IF(ISNUMBER(AL12),IF(AL12=0,0,(AB12*T12*Z12*1000)/(PI()*0.006*1.008*AL12)),"")</f>
      </c>
      <c r="AN12" s="12">
        <f>IF(ISNUMBER(A12),IF(ROW(A12)=2,1-(A12/13),""),"")</f>
      </c>
    </row>
    <row x14ac:dyDescent="0.25" r="13" customHeight="1" ht="12.75">
      <c r="A13" s="11">
        <v>1</v>
      </c>
      <c r="B13" s="5">
        <v>12</v>
      </c>
      <c r="C13" s="6">
        <v>58.12255859375</v>
      </c>
      <c r="D13" s="6">
        <v>64.908935546875</v>
      </c>
      <c r="E13" s="6">
        <v>21.333251953125</v>
      </c>
      <c r="F13" s="6">
        <v>27.113037109375</v>
      </c>
      <c r="G13" s="6">
        <v>132.967529296875</v>
      </c>
      <c r="H13" s="6">
        <v>132.967529296875</v>
      </c>
      <c r="I13" s="6">
        <v>132.967529296875</v>
      </c>
      <c r="J13" s="6">
        <v>132.967529296875</v>
      </c>
      <c r="K13" s="6">
        <v>132.967529296875</v>
      </c>
      <c r="L13" s="6">
        <v>132.967529296875</v>
      </c>
      <c r="M13" s="7">
        <v>29</v>
      </c>
      <c r="N13" s="6">
        <v>1.9775390625</v>
      </c>
      <c r="O13" s="5">
        <v>40</v>
      </c>
      <c r="P13" s="8">
        <v>2.7099609375</v>
      </c>
      <c r="Q13" s="6">
        <v>0</v>
      </c>
      <c r="R13" s="10">
        <f>IF(ISNUMBER(Q13),IF(Q13=1,"Countercurrent","Cocurrent"),"")</f>
      </c>
      <c r="S13" s="21"/>
      <c r="T13" s="7">
        <f>IF(ISNUMBER(C13),1.15290498E-12*(V13^6)-3.5879038802E-10*(V13^5)+4.710833256816E-08*(V13^4)-3.38194190874219E-06*(V13^3)+0.000148978977392744*(V13^2)-0.00373903643230733*(V13)+4.21734712411944,"")</f>
      </c>
      <c r="U13" s="7">
        <f>IF(ISNUMBER(D13),1.15290498E-12*(X13^6)-3.5879038802E-10*(X13^5)+4.710833256816E-08*(X13^4)-3.38194190874219E-06*(X13^3)+0.000148978977392744*(X13^2)-0.00373903643230733*(X13)+4.21734712411944,"")</f>
      </c>
      <c r="V13" s="8">
        <f>IF(ISNUMBER(C13),AVERAGE(C13,D13),"")</f>
      </c>
      <c r="W13" s="6">
        <f>IF(ISNUMBER(F13),-0.0000002301*(V13^4)+0.0000569866*(V13^3)-0.0082923226*(V13^2)+0.0654036947*V13+999.8017570756,"")</f>
      </c>
      <c r="X13" s="8">
        <f>IF(ISNUMBER(E13),AVERAGE(E13,F13),"")</f>
      </c>
      <c r="Y13" s="6">
        <f>IF(ISNUMBER(F13),-0.0000002301*(X13^4)+0.0000569866*(X13^3)-0.0082923226*(X13^2)+0.0654036947*X13+999.8017570756,"")</f>
      </c>
      <c r="Z13" s="6">
        <f>IF(ISNUMBER(C13),IF(R13="Countercurrent",C13-D13,D13-C13),"")</f>
      </c>
      <c r="AA13" s="6">
        <f>IF(ISNUMBER(E13),F13-E13,"")</f>
      </c>
      <c r="AB13" s="7">
        <f>IF(ISNUMBER(N13),N13*W13/(1000*60),"")</f>
      </c>
      <c r="AC13" s="7">
        <f>IF(ISNUMBER(P13),P13*Y13/(1000*60),"")</f>
      </c>
      <c r="AD13" s="6">
        <f>IF(SUM($A$1:$A$1000)=0,IF(ROW($A13)=6,"Hidden",""),IF(ISNUMBER(AB13),AB13*T13*ABS(Z13)*1000,""))</f>
      </c>
      <c r="AE13" s="6">
        <f>IF(SUM($A$1:$A$1000)=0,IF(ROW($A13)=6,"Hidden",""),IF(ISNUMBER(AC13),AC13*U13*AA13*1000,""))</f>
      </c>
      <c r="AF13" s="6">
        <f>IF(SUM($A$1:$A$1000)=0,IF(ROW($A13)=6,"Hidden",""),IF(ISNUMBER(AD13),AD13-AE13,""))</f>
      </c>
      <c r="AG13" s="6">
        <f>IF(SUM($A$1:$A$1000)=0,IF(ROW($A13)=6,"Hidden",""),IF(ISNUMBER(AD13),IF(AD13=0,0,AE13*100/AD13),""))</f>
      </c>
      <c r="AH13" s="6">
        <f>IF(SUM($A$1:$A$1000)=0,IF(ROW($A13)=6,"Hidden",""),IF(ISNUMBER(C13),IF(R13="cocurrent",IF((D13=E13),0,(D13-C13)*100/(D13-E13)),IF((C13=E13),0,(C13-D13)*100/(C13-E13))),""))</f>
      </c>
      <c r="AI13" s="6">
        <f>IF(SUM($A$1:$A$1000)=0,IF(ROW($A13)=6,"Hidden",""),IF(ISNUMBER(C13),IF(R13="cocurrent",IF(C13=E13,0,(F13-E13)*100/(D13-E13)),IF(C13=E13,0,(F13-E13)*100/(C13-E13))),""))</f>
      </c>
      <c r="AJ13" s="6">
        <f>IF(SUM($A$1:$A$1000)=0,IF(ROW($A13)=6,"Hidden",""),IF(ISNUMBER(AH13),(AH13+AI13)/2,""))</f>
      </c>
      <c r="AK13" s="8">
        <f>IF(C13=F13,0,(D13-E13)/(C13-F13))</f>
      </c>
      <c r="AL13" s="8">
        <f>IF(ISNUMBER(F13),IF(OR(AK13&lt;=0,AK13=1),0,((D13-E13)-(C13-F13))/LN(AK13)),"")</f>
      </c>
      <c r="AM13" s="8">
        <f>IF(ISNUMBER(AL13),IF(AL13=0,0,(AB13*T13*Z13*1000)/(PI()*0.006*1.008*AL13)),"")</f>
      </c>
      <c r="AN13" s="12">
        <f>IF(ISNUMBER(A13),IF(ROW(A13)=2,1-(A13/13),""),"")</f>
      </c>
    </row>
    <row x14ac:dyDescent="0.25" r="14" customHeight="1" ht="12.75">
      <c r="A14" s="11">
        <v>1</v>
      </c>
      <c r="B14" s="5">
        <v>13</v>
      </c>
      <c r="C14" s="6">
        <v>57.927734375</v>
      </c>
      <c r="D14" s="6">
        <v>64.714111328125</v>
      </c>
      <c r="E14" s="6">
        <v>21.30078125</v>
      </c>
      <c r="F14" s="6">
        <v>27.113037109375</v>
      </c>
      <c r="G14" s="6">
        <v>132.967529296875</v>
      </c>
      <c r="H14" s="6">
        <v>132.967529296875</v>
      </c>
      <c r="I14" s="6">
        <v>132.967529296875</v>
      </c>
      <c r="J14" s="6">
        <v>132.967529296875</v>
      </c>
      <c r="K14" s="6">
        <v>132.967529296875</v>
      </c>
      <c r="L14" s="6">
        <v>132.967529296875</v>
      </c>
      <c r="M14" s="7">
        <v>29</v>
      </c>
      <c r="N14" s="6">
        <v>2.06298828125</v>
      </c>
      <c r="O14" s="5">
        <v>40</v>
      </c>
      <c r="P14" s="8">
        <v>2.6123046875</v>
      </c>
      <c r="Q14" s="6">
        <v>0</v>
      </c>
      <c r="R14" s="10">
        <f>IF(ISNUMBER(Q14),IF(Q14=1,"Countercurrent","Cocurrent"),"")</f>
      </c>
      <c r="S14" s="21"/>
      <c r="T14" s="7">
        <f>IF(ISNUMBER(C14),1.15290498E-12*(V14^6)-3.5879038802E-10*(V14^5)+4.710833256816E-08*(V14^4)-3.38194190874219E-06*(V14^3)+0.000148978977392744*(V14^2)-0.00373903643230733*(V14)+4.21734712411944,"")</f>
      </c>
      <c r="U14" s="7">
        <f>IF(ISNUMBER(D14),1.15290498E-12*(X14^6)-3.5879038802E-10*(X14^5)+4.710833256816E-08*(X14^4)-3.38194190874219E-06*(X14^3)+0.000148978977392744*(X14^2)-0.00373903643230733*(X14)+4.21734712411944,"")</f>
      </c>
      <c r="V14" s="8">
        <f>IF(ISNUMBER(C14),AVERAGE(C14,D14),"")</f>
      </c>
      <c r="W14" s="6">
        <f>IF(ISNUMBER(F14),-0.0000002301*(V14^4)+0.0000569866*(V14^3)-0.0082923226*(V14^2)+0.0654036947*V14+999.8017570756,"")</f>
      </c>
      <c r="X14" s="8">
        <f>IF(ISNUMBER(E14),AVERAGE(E14,F14),"")</f>
      </c>
      <c r="Y14" s="6">
        <f>IF(ISNUMBER(F14),-0.0000002301*(X14^4)+0.0000569866*(X14^3)-0.0082923226*(X14^2)+0.0654036947*X14+999.8017570756,"")</f>
      </c>
      <c r="Z14" s="6">
        <f>IF(ISNUMBER(C14),IF(R14="Countercurrent",C14-D14,D14-C14),"")</f>
      </c>
      <c r="AA14" s="6">
        <f>IF(ISNUMBER(E14),F14-E14,"")</f>
      </c>
      <c r="AB14" s="7">
        <f>IF(ISNUMBER(N14),N14*W14/(1000*60),"")</f>
      </c>
      <c r="AC14" s="7">
        <f>IF(ISNUMBER(P14),P14*Y14/(1000*60),"")</f>
      </c>
      <c r="AD14" s="6">
        <f>IF(SUM($A$1:$A$1000)=0,IF(ROW($A14)=6,"Hidden",""),IF(ISNUMBER(AB14),AB14*T14*ABS(Z14)*1000,""))</f>
      </c>
      <c r="AE14" s="6">
        <f>IF(SUM($A$1:$A$1000)=0,IF(ROW($A14)=6,"Hidden",""),IF(ISNUMBER(AC14),AC14*U14*AA14*1000,""))</f>
      </c>
      <c r="AF14" s="6">
        <f>IF(SUM($A$1:$A$1000)=0,IF(ROW($A14)=6,"Hidden",""),IF(ISNUMBER(AD14),AD14-AE14,""))</f>
      </c>
      <c r="AG14" s="6">
        <f>IF(SUM($A$1:$A$1000)=0,IF(ROW($A14)=6,"Hidden",""),IF(ISNUMBER(AD14),IF(AD14=0,0,AE14*100/AD14),""))</f>
      </c>
      <c r="AH14" s="6">
        <f>IF(SUM($A$1:$A$1000)=0,IF(ROW($A14)=6,"Hidden",""),IF(ISNUMBER(C14),IF(R14="cocurrent",IF((D14=E14),0,(D14-C14)*100/(D14-E14)),IF((C14=E14),0,(C14-D14)*100/(C14-E14))),""))</f>
      </c>
      <c r="AI14" s="6">
        <f>IF(SUM($A$1:$A$1000)=0,IF(ROW($A14)=6,"Hidden",""),IF(ISNUMBER(C14),IF(R14="cocurrent",IF(C14=E14,0,(F14-E14)*100/(D14-E14)),IF(C14=E14,0,(F14-E14)*100/(C14-E14))),""))</f>
      </c>
      <c r="AJ14" s="6">
        <f>IF(SUM($A$1:$A$1000)=0,IF(ROW($A14)=6,"Hidden",""),IF(ISNUMBER(AH14),(AH14+AI14)/2,""))</f>
      </c>
      <c r="AK14" s="8">
        <f>IF(C14=F14,0,(D14-E14)/(C14-F14))</f>
      </c>
      <c r="AL14" s="8">
        <f>IF(ISNUMBER(F14),IF(OR(AK14&lt;=0,AK14=1),0,((D14-E14)-(C14-F14))/LN(AK14)),"")</f>
      </c>
      <c r="AM14" s="8">
        <f>IF(ISNUMBER(AL14),IF(AL14=0,0,(AB14*T14*Z14*1000)/(PI()*0.006*1.008*AL14)),"")</f>
      </c>
      <c r="AN14" s="12">
        <f>IF(ISNUMBER(A14),IF(ROW(A14)=2,1-(A14/13),""),"")</f>
      </c>
    </row>
    <row x14ac:dyDescent="0.25" r="15" customHeight="1" ht="12.75">
      <c r="A15" s="11">
        <v>1</v>
      </c>
      <c r="B15" s="5">
        <v>14</v>
      </c>
      <c r="C15" s="6">
        <v>57.927734375</v>
      </c>
      <c r="D15" s="6">
        <v>64.5517578125</v>
      </c>
      <c r="E15" s="6">
        <v>21.30078125</v>
      </c>
      <c r="F15" s="6">
        <v>27.1455078125</v>
      </c>
      <c r="G15" s="6">
        <v>132.967529296875</v>
      </c>
      <c r="H15" s="6">
        <v>132.967529296875</v>
      </c>
      <c r="I15" s="6">
        <v>132.967529296875</v>
      </c>
      <c r="J15" s="6">
        <v>132.967529296875</v>
      </c>
      <c r="K15" s="6">
        <v>132.967529296875</v>
      </c>
      <c r="L15" s="6">
        <v>132.967529296875</v>
      </c>
      <c r="M15" s="7">
        <v>29</v>
      </c>
      <c r="N15" s="6">
        <v>2.099609375</v>
      </c>
      <c r="O15" s="5">
        <v>40</v>
      </c>
      <c r="P15" s="8">
        <v>2.72216796875</v>
      </c>
      <c r="Q15" s="6">
        <v>0</v>
      </c>
      <c r="R15" s="10">
        <f>IF(ISNUMBER(Q15),IF(Q15=1,"Countercurrent","Cocurrent"),"")</f>
      </c>
      <c r="S15" s="21"/>
      <c r="T15" s="7">
        <f>IF(ISNUMBER(C15),1.15290498E-12*(V15^6)-3.5879038802E-10*(V15^5)+4.710833256816E-08*(V15^4)-3.38194190874219E-06*(V15^3)+0.000148978977392744*(V15^2)-0.00373903643230733*(V15)+4.21734712411944,"")</f>
      </c>
      <c r="U15" s="7">
        <f>IF(ISNUMBER(D15),1.15290498E-12*(X15^6)-3.5879038802E-10*(X15^5)+4.710833256816E-08*(X15^4)-3.38194190874219E-06*(X15^3)+0.000148978977392744*(X15^2)-0.00373903643230733*(X15)+4.21734712411944,"")</f>
      </c>
      <c r="V15" s="8">
        <f>IF(ISNUMBER(C15),AVERAGE(C15,D15),"")</f>
      </c>
      <c r="W15" s="6">
        <f>IF(ISNUMBER(F15),-0.0000002301*(V15^4)+0.0000569866*(V15^3)-0.0082923226*(V15^2)+0.0654036947*V15+999.8017570756,"")</f>
      </c>
      <c r="X15" s="8">
        <f>IF(ISNUMBER(E15),AVERAGE(E15,F15),"")</f>
      </c>
      <c r="Y15" s="6">
        <f>IF(ISNUMBER(F15),-0.0000002301*(X15^4)+0.0000569866*(X15^3)-0.0082923226*(X15^2)+0.0654036947*X15+999.8017570756,"")</f>
      </c>
      <c r="Z15" s="6">
        <f>IF(ISNUMBER(C15),IF(R15="Countercurrent",C15-D15,D15-C15),"")</f>
      </c>
      <c r="AA15" s="6">
        <f>IF(ISNUMBER(E15),F15-E15,"")</f>
      </c>
      <c r="AB15" s="7">
        <f>IF(ISNUMBER(N15),N15*W15/(1000*60),"")</f>
      </c>
      <c r="AC15" s="7">
        <f>IF(ISNUMBER(P15),P15*Y15/(1000*60),"")</f>
      </c>
      <c r="AD15" s="6">
        <f>IF(SUM($A$1:$A$1000)=0,IF(ROW($A15)=6,"Hidden",""),IF(ISNUMBER(AB15),AB15*T15*ABS(Z15)*1000,""))</f>
      </c>
      <c r="AE15" s="6">
        <f>IF(SUM($A$1:$A$1000)=0,IF(ROW($A15)=6,"Hidden",""),IF(ISNUMBER(AC15),AC15*U15*AA15*1000,""))</f>
      </c>
      <c r="AF15" s="6">
        <f>IF(SUM($A$1:$A$1000)=0,IF(ROW($A15)=6,"Hidden",""),IF(ISNUMBER(AD15),AD15-AE15,""))</f>
      </c>
      <c r="AG15" s="6">
        <f>IF(SUM($A$1:$A$1000)=0,IF(ROW($A15)=6,"Hidden",""),IF(ISNUMBER(AD15),IF(AD15=0,0,AE15*100/AD15),""))</f>
      </c>
      <c r="AH15" s="6">
        <f>IF(SUM($A$1:$A$1000)=0,IF(ROW($A15)=6,"Hidden",""),IF(ISNUMBER(C15),IF(R15="cocurrent",IF((D15=E15),0,(D15-C15)*100/(D15-E15)),IF((C15=E15),0,(C15-D15)*100/(C15-E15))),""))</f>
      </c>
      <c r="AI15" s="6">
        <f>IF(SUM($A$1:$A$1000)=0,IF(ROW($A15)=6,"Hidden",""),IF(ISNUMBER(C15),IF(R15="cocurrent",IF(C15=E15,0,(F15-E15)*100/(D15-E15)),IF(C15=E15,0,(F15-E15)*100/(C15-E15))),""))</f>
      </c>
      <c r="AJ15" s="6">
        <f>IF(SUM($A$1:$A$1000)=0,IF(ROW($A15)=6,"Hidden",""),IF(ISNUMBER(AH15),(AH15+AI15)/2,""))</f>
      </c>
      <c r="AK15" s="8">
        <f>IF(C15=F15,0,(D15-E15)/(C15-F15))</f>
      </c>
      <c r="AL15" s="8">
        <f>IF(ISNUMBER(F15),IF(OR(AK15&lt;=0,AK15=1),0,((D15-E15)-(C15-F15))/LN(AK15)),"")</f>
      </c>
      <c r="AM15" s="8">
        <f>IF(ISNUMBER(AL15),IF(AL15=0,0,(AB15*T15*Z15*1000)/(PI()*0.006*1.008*AL15)),"")</f>
      </c>
      <c r="AN15" s="12">
        <f>IF(ISNUMBER(A15),IF(ROW(A15)=2,1-(A15/13),""),"")</f>
      </c>
    </row>
    <row x14ac:dyDescent="0.25" r="16" customHeight="1" ht="12.75">
      <c r="A16" s="11">
        <v>1</v>
      </c>
      <c r="B16" s="5">
        <v>15</v>
      </c>
      <c r="C16" s="6">
        <v>57.7978515625</v>
      </c>
      <c r="D16" s="6">
        <v>64.714111328125</v>
      </c>
      <c r="E16" s="6">
        <v>21.333251953125</v>
      </c>
      <c r="F16" s="6">
        <v>27.08056640625</v>
      </c>
      <c r="G16" s="6">
        <v>132.967529296875</v>
      </c>
      <c r="H16" s="6">
        <v>132.967529296875</v>
      </c>
      <c r="I16" s="6">
        <v>132.967529296875</v>
      </c>
      <c r="J16" s="6">
        <v>132.967529296875</v>
      </c>
      <c r="K16" s="6">
        <v>132.967529296875</v>
      </c>
      <c r="L16" s="6">
        <v>132.967529296875</v>
      </c>
      <c r="M16" s="7">
        <v>29</v>
      </c>
      <c r="N16" s="6">
        <v>2.0751953125</v>
      </c>
      <c r="O16" s="5">
        <v>40</v>
      </c>
      <c r="P16" s="8">
        <v>2.734375</v>
      </c>
      <c r="Q16" s="6">
        <v>0</v>
      </c>
      <c r="R16" s="10">
        <f>IF(ISNUMBER(Q16),IF(Q16=1,"Countercurrent","Cocurrent"),"")</f>
      </c>
      <c r="S16" s="21"/>
      <c r="T16" s="7">
        <f>IF(ISNUMBER(C16),1.15290498E-12*(V16^6)-3.5879038802E-10*(V16^5)+4.710833256816E-08*(V16^4)-3.38194190874219E-06*(V16^3)+0.000148978977392744*(V16^2)-0.00373903643230733*(V16)+4.21734712411944,"")</f>
      </c>
      <c r="U16" s="7">
        <f>IF(ISNUMBER(D16),1.15290498E-12*(X16^6)-3.5879038802E-10*(X16^5)+4.710833256816E-08*(X16^4)-3.38194190874219E-06*(X16^3)+0.000148978977392744*(X16^2)-0.00373903643230733*(X16)+4.21734712411944,"")</f>
      </c>
      <c r="V16" s="8">
        <f>IF(ISNUMBER(C16),AVERAGE(C16,D16),"")</f>
      </c>
      <c r="W16" s="6">
        <f>IF(ISNUMBER(F16),-0.0000002301*(V16^4)+0.0000569866*(V16^3)-0.0082923226*(V16^2)+0.0654036947*V16+999.8017570756,"")</f>
      </c>
      <c r="X16" s="8">
        <f>IF(ISNUMBER(E16),AVERAGE(E16,F16),"")</f>
      </c>
      <c r="Y16" s="6">
        <f>IF(ISNUMBER(F16),-0.0000002301*(X16^4)+0.0000569866*(X16^3)-0.0082923226*(X16^2)+0.0654036947*X16+999.8017570756,"")</f>
      </c>
      <c r="Z16" s="6">
        <f>IF(ISNUMBER(C16),IF(R16="Countercurrent",C16-D16,D16-C16),"")</f>
      </c>
      <c r="AA16" s="6">
        <f>IF(ISNUMBER(E16),F16-E16,"")</f>
      </c>
      <c r="AB16" s="7">
        <f>IF(ISNUMBER(N16),N16*W16/(1000*60),"")</f>
      </c>
      <c r="AC16" s="7">
        <f>IF(ISNUMBER(P16),P16*Y16/(1000*60),"")</f>
      </c>
      <c r="AD16" s="6">
        <f>IF(SUM($A$1:$A$1000)=0,IF(ROW($A16)=6,"Hidden",""),IF(ISNUMBER(AB16),AB16*T16*ABS(Z16)*1000,""))</f>
      </c>
      <c r="AE16" s="6">
        <f>IF(SUM($A$1:$A$1000)=0,IF(ROW($A16)=6,"Hidden",""),IF(ISNUMBER(AC16),AC16*U16*AA16*1000,""))</f>
      </c>
      <c r="AF16" s="6">
        <f>IF(SUM($A$1:$A$1000)=0,IF(ROW($A16)=6,"Hidden",""),IF(ISNUMBER(AD16),AD16-AE16,""))</f>
      </c>
      <c r="AG16" s="6">
        <f>IF(SUM($A$1:$A$1000)=0,IF(ROW($A16)=6,"Hidden",""),IF(ISNUMBER(AD16),IF(AD16=0,0,AE16*100/AD16),""))</f>
      </c>
      <c r="AH16" s="6">
        <f>IF(SUM($A$1:$A$1000)=0,IF(ROW($A16)=6,"Hidden",""),IF(ISNUMBER(C16),IF(R16="cocurrent",IF((D16=E16),0,(D16-C16)*100/(D16-E16)),IF((C16=E16),0,(C16-D16)*100/(C16-E16))),""))</f>
      </c>
      <c r="AI16" s="6">
        <f>IF(SUM($A$1:$A$1000)=0,IF(ROW($A16)=6,"Hidden",""),IF(ISNUMBER(C16),IF(R16="cocurrent",IF(C16=E16,0,(F16-E16)*100/(D16-E16)),IF(C16=E16,0,(F16-E16)*100/(C16-E16))),""))</f>
      </c>
      <c r="AJ16" s="6">
        <f>IF(SUM($A$1:$A$1000)=0,IF(ROW($A16)=6,"Hidden",""),IF(ISNUMBER(AH16),(AH16+AI16)/2,""))</f>
      </c>
      <c r="AK16" s="8">
        <f>IF(C16=F16,0,(D16-E16)/(C16-F16))</f>
      </c>
      <c r="AL16" s="8">
        <f>IF(ISNUMBER(F16),IF(OR(AK16&lt;=0,AK16=1),0,((D16-E16)-(C16-F16))/LN(AK16)),"")</f>
      </c>
      <c r="AM16" s="8">
        <f>IF(ISNUMBER(AL16),IF(AL16=0,0,(AB16*T16*Z16*1000)/(PI()*0.006*1.008*AL16)),"")</f>
      </c>
      <c r="AN16" s="12">
        <f>IF(ISNUMBER(A16),IF(ROW(A16)=2,1-(A16/13),""),"")</f>
      </c>
    </row>
    <row x14ac:dyDescent="0.25" r="17" customHeight="1" ht="12.75">
      <c r="A17" s="11">
        <v>1</v>
      </c>
      <c r="B17" s="5">
        <v>16</v>
      </c>
      <c r="C17" s="6">
        <v>57.99267578125</v>
      </c>
      <c r="D17" s="6">
        <v>64.973876953125</v>
      </c>
      <c r="E17" s="6">
        <v>21.333251953125</v>
      </c>
      <c r="F17" s="6">
        <v>27.113037109375</v>
      </c>
      <c r="G17" s="6">
        <v>132.967529296875</v>
      </c>
      <c r="H17" s="6">
        <v>132.967529296875</v>
      </c>
      <c r="I17" s="6">
        <v>132.967529296875</v>
      </c>
      <c r="J17" s="6">
        <v>132.967529296875</v>
      </c>
      <c r="K17" s="6">
        <v>132.967529296875</v>
      </c>
      <c r="L17" s="6">
        <v>132.967529296875</v>
      </c>
      <c r="M17" s="7">
        <v>29</v>
      </c>
      <c r="N17" s="6">
        <v>1.904296875</v>
      </c>
      <c r="O17" s="5">
        <v>40</v>
      </c>
      <c r="P17" s="8">
        <v>2.8076171875</v>
      </c>
      <c r="Q17" s="6">
        <v>0</v>
      </c>
      <c r="R17" s="10">
        <f>IF(ISNUMBER(Q17),IF(Q17=1,"Countercurrent","Cocurrent"),"")</f>
      </c>
      <c r="S17" s="21"/>
      <c r="T17" s="7">
        <f>IF(ISNUMBER(C17),1.15290498E-12*(V17^6)-3.5879038802E-10*(V17^5)+4.710833256816E-08*(V17^4)-3.38194190874219E-06*(V17^3)+0.000148978977392744*(V17^2)-0.00373903643230733*(V17)+4.21734712411944,"")</f>
      </c>
      <c r="U17" s="7">
        <f>IF(ISNUMBER(D17),1.15290498E-12*(X17^6)-3.5879038802E-10*(X17^5)+4.710833256816E-08*(X17^4)-3.38194190874219E-06*(X17^3)+0.000148978977392744*(X17^2)-0.00373903643230733*(X17)+4.21734712411944,"")</f>
      </c>
      <c r="V17" s="8">
        <f>IF(ISNUMBER(C17),AVERAGE(C17,D17),"")</f>
      </c>
      <c r="W17" s="6">
        <f>IF(ISNUMBER(F17),-0.0000002301*(V17^4)+0.0000569866*(V17^3)-0.0082923226*(V17^2)+0.0654036947*V17+999.8017570756,"")</f>
      </c>
      <c r="X17" s="8">
        <f>IF(ISNUMBER(E17),AVERAGE(E17,F17),"")</f>
      </c>
      <c r="Y17" s="6">
        <f>IF(ISNUMBER(F17),-0.0000002301*(X17^4)+0.0000569866*(X17^3)-0.0082923226*(X17^2)+0.0654036947*X17+999.8017570756,"")</f>
      </c>
      <c r="Z17" s="6">
        <f>IF(ISNUMBER(C17),IF(R17="Countercurrent",C17-D17,D17-C17),"")</f>
      </c>
      <c r="AA17" s="6">
        <f>IF(ISNUMBER(E17),F17-E17,"")</f>
      </c>
      <c r="AB17" s="7">
        <f>IF(ISNUMBER(N17),N17*W17/(1000*60),"")</f>
      </c>
      <c r="AC17" s="7">
        <f>IF(ISNUMBER(P17),P17*Y17/(1000*60),"")</f>
      </c>
      <c r="AD17" s="6">
        <f>IF(SUM($A$1:$A$1000)=0,IF(ROW($A17)=6,"Hidden",""),IF(ISNUMBER(AB17),AB17*T17*ABS(Z17)*1000,""))</f>
      </c>
      <c r="AE17" s="6">
        <f>IF(SUM($A$1:$A$1000)=0,IF(ROW($A17)=6,"Hidden",""),IF(ISNUMBER(AC17),AC17*U17*AA17*1000,""))</f>
      </c>
      <c r="AF17" s="6">
        <f>IF(SUM($A$1:$A$1000)=0,IF(ROW($A17)=6,"Hidden",""),IF(ISNUMBER(AD17),AD17-AE17,""))</f>
      </c>
      <c r="AG17" s="6">
        <f>IF(SUM($A$1:$A$1000)=0,IF(ROW($A17)=6,"Hidden",""),IF(ISNUMBER(AD17),IF(AD17=0,0,AE17*100/AD17),""))</f>
      </c>
      <c r="AH17" s="6">
        <f>IF(SUM($A$1:$A$1000)=0,IF(ROW($A17)=6,"Hidden",""),IF(ISNUMBER(C17),IF(R17="cocurrent",IF((D17=E17),0,(D17-C17)*100/(D17-E17)),IF((C17=E17),0,(C17-D17)*100/(C17-E17))),""))</f>
      </c>
      <c r="AI17" s="6">
        <f>IF(SUM($A$1:$A$1000)=0,IF(ROW($A17)=6,"Hidden",""),IF(ISNUMBER(C17),IF(R17="cocurrent",IF(C17=E17,0,(F17-E17)*100/(D17-E17)),IF(C17=E17,0,(F17-E17)*100/(C17-E17))),""))</f>
      </c>
      <c r="AJ17" s="6">
        <f>IF(SUM($A$1:$A$1000)=0,IF(ROW($A17)=6,"Hidden",""),IF(ISNUMBER(AH17),(AH17+AI17)/2,""))</f>
      </c>
      <c r="AK17" s="8">
        <f>IF(C17=F17,0,(D17-E17)/(C17-F17))</f>
      </c>
      <c r="AL17" s="8">
        <f>IF(ISNUMBER(F17),IF(OR(AK17&lt;=0,AK17=1),0,((D17-E17)-(C17-F17))/LN(AK17)),"")</f>
      </c>
      <c r="AM17" s="8">
        <f>IF(ISNUMBER(AL17),IF(AL17=0,0,(AB17*T17*Z17*1000)/(PI()*0.006*1.008*AL17)),"")</f>
      </c>
      <c r="AN17" s="12">
        <f>IF(ISNUMBER(A17),IF(ROW(A17)=2,1-(A17/13),""),"")</f>
      </c>
    </row>
    <row x14ac:dyDescent="0.25" r="18" customHeight="1" ht="12.75">
      <c r="A18" s="11">
        <v>1</v>
      </c>
      <c r="B18" s="5">
        <v>17</v>
      </c>
      <c r="C18" s="6">
        <v>58.155029296875</v>
      </c>
      <c r="D18" s="6">
        <v>65.168701171875</v>
      </c>
      <c r="E18" s="6">
        <v>21.333251953125</v>
      </c>
      <c r="F18" s="6">
        <v>27.21044921875</v>
      </c>
      <c r="G18" s="6">
        <v>132.967529296875</v>
      </c>
      <c r="H18" s="6">
        <v>132.967529296875</v>
      </c>
      <c r="I18" s="6">
        <v>132.967529296875</v>
      </c>
      <c r="J18" s="6">
        <v>132.967529296875</v>
      </c>
      <c r="K18" s="6">
        <v>132.967529296875</v>
      </c>
      <c r="L18" s="6">
        <v>132.967529296875</v>
      </c>
      <c r="M18" s="7">
        <v>29</v>
      </c>
      <c r="N18" s="6">
        <v>1.98974609375</v>
      </c>
      <c r="O18" s="5">
        <v>40</v>
      </c>
      <c r="P18" s="8">
        <v>2.63671875</v>
      </c>
      <c r="Q18" s="6">
        <v>0</v>
      </c>
      <c r="R18" s="10">
        <f>IF(ISNUMBER(Q18),IF(Q18=1,"Countercurrent","Cocurrent"),"")</f>
      </c>
      <c r="S18" s="21"/>
      <c r="T18" s="7">
        <f>IF(ISNUMBER(C18),1.15290498E-12*(V18^6)-3.5879038802E-10*(V18^5)+4.710833256816E-08*(V18^4)-3.38194190874219E-06*(V18^3)+0.000148978977392744*(V18^2)-0.00373903643230733*(V18)+4.21734712411944,"")</f>
      </c>
      <c r="U18" s="7">
        <f>IF(ISNUMBER(D18),1.15290498E-12*(X18^6)-3.5879038802E-10*(X18^5)+4.710833256816E-08*(X18^4)-3.38194190874219E-06*(X18^3)+0.000148978977392744*(X18^2)-0.00373903643230733*(X18)+4.21734712411944,"")</f>
      </c>
      <c r="V18" s="8">
        <f>IF(ISNUMBER(C18),AVERAGE(C18,D18),"")</f>
      </c>
      <c r="W18" s="6">
        <f>IF(ISNUMBER(F18),-0.0000002301*(V18^4)+0.0000569866*(V18^3)-0.0082923226*(V18^2)+0.0654036947*V18+999.8017570756,"")</f>
      </c>
      <c r="X18" s="8">
        <f>IF(ISNUMBER(E18),AVERAGE(E18,F18),"")</f>
      </c>
      <c r="Y18" s="6">
        <f>IF(ISNUMBER(F18),-0.0000002301*(X18^4)+0.0000569866*(X18^3)-0.0082923226*(X18^2)+0.0654036947*X18+999.8017570756,"")</f>
      </c>
      <c r="Z18" s="6">
        <f>IF(ISNUMBER(C18),IF(R18="Countercurrent",C18-D18,D18-C18),"")</f>
      </c>
      <c r="AA18" s="6">
        <f>IF(ISNUMBER(E18),F18-E18,"")</f>
      </c>
      <c r="AB18" s="7">
        <f>IF(ISNUMBER(N18),N18*W18/(1000*60),"")</f>
      </c>
      <c r="AC18" s="7">
        <f>IF(ISNUMBER(P18),P18*Y18/(1000*60),"")</f>
      </c>
      <c r="AD18" s="6">
        <f>IF(SUM($A$1:$A$1000)=0,IF(ROW($A18)=6,"Hidden",""),IF(ISNUMBER(AB18),AB18*T18*ABS(Z18)*1000,""))</f>
      </c>
      <c r="AE18" s="6">
        <f>IF(SUM($A$1:$A$1000)=0,IF(ROW($A18)=6,"Hidden",""),IF(ISNUMBER(AC18),AC18*U18*AA18*1000,""))</f>
      </c>
      <c r="AF18" s="6">
        <f>IF(SUM($A$1:$A$1000)=0,IF(ROW($A18)=6,"Hidden",""),IF(ISNUMBER(AD18),AD18-AE18,""))</f>
      </c>
      <c r="AG18" s="6">
        <f>IF(SUM($A$1:$A$1000)=0,IF(ROW($A18)=6,"Hidden",""),IF(ISNUMBER(AD18),IF(AD18=0,0,AE18*100/AD18),""))</f>
      </c>
      <c r="AH18" s="6">
        <f>IF(SUM($A$1:$A$1000)=0,IF(ROW($A18)=6,"Hidden",""),IF(ISNUMBER(C18),IF(R18="cocurrent",IF((D18=E18),0,(D18-C18)*100/(D18-E18)),IF((C18=E18),0,(C18-D18)*100/(C18-E18))),""))</f>
      </c>
      <c r="AI18" s="6">
        <f>IF(SUM($A$1:$A$1000)=0,IF(ROW($A18)=6,"Hidden",""),IF(ISNUMBER(C18),IF(R18="cocurrent",IF(C18=E18,0,(F18-E18)*100/(D18-E18)),IF(C18=E18,0,(F18-E18)*100/(C18-E18))),""))</f>
      </c>
      <c r="AJ18" s="6">
        <f>IF(SUM($A$1:$A$1000)=0,IF(ROW($A18)=6,"Hidden",""),IF(ISNUMBER(AH18),(AH18+AI18)/2,""))</f>
      </c>
      <c r="AK18" s="8">
        <f>IF(C18=F18,0,(D18-E18)/(C18-F18))</f>
      </c>
      <c r="AL18" s="8">
        <f>IF(ISNUMBER(F18),IF(OR(AK18&lt;=0,AK18=1),0,((D18-E18)-(C18-F18))/LN(AK18)),"")</f>
      </c>
      <c r="AM18" s="8">
        <f>IF(ISNUMBER(AL18),IF(AL18=0,0,(AB18*T18*Z18*1000)/(PI()*0.006*1.008*AL18)),"")</f>
      </c>
      <c r="AN18" s="12">
        <f>IF(ISNUMBER(A18),IF(ROW(A18)=2,1-(A18/13),""),"")</f>
      </c>
    </row>
    <row x14ac:dyDescent="0.25" r="19" customHeight="1" ht="12.75">
      <c r="A19" s="11">
        <v>1</v>
      </c>
      <c r="B19" s="5">
        <v>18</v>
      </c>
      <c r="C19" s="6">
        <v>58.219970703125</v>
      </c>
      <c r="D19" s="6">
        <v>65.103759765625</v>
      </c>
      <c r="E19" s="6">
        <v>21.333251953125</v>
      </c>
      <c r="F19" s="6">
        <v>27.177978515625</v>
      </c>
      <c r="G19" s="6">
        <v>132.967529296875</v>
      </c>
      <c r="H19" s="6">
        <v>132.967529296875</v>
      </c>
      <c r="I19" s="6">
        <v>132.967529296875</v>
      </c>
      <c r="J19" s="6">
        <v>132.967529296875</v>
      </c>
      <c r="K19" s="6">
        <v>132.967529296875</v>
      </c>
      <c r="L19" s="6">
        <v>132.967529296875</v>
      </c>
      <c r="M19" s="7">
        <v>29</v>
      </c>
      <c r="N19" s="6">
        <v>2.001953125</v>
      </c>
      <c r="O19" s="5">
        <v>40</v>
      </c>
      <c r="P19" s="8">
        <v>2.62451171875</v>
      </c>
      <c r="Q19" s="6">
        <v>0</v>
      </c>
      <c r="R19" s="10">
        <f>IF(ISNUMBER(Q19),IF(Q19=1,"Countercurrent","Cocurrent"),"")</f>
      </c>
      <c r="S19" s="21"/>
      <c r="T19" s="7">
        <f>IF(ISNUMBER(C19),1.15290498E-12*(V19^6)-3.5879038802E-10*(V19^5)+4.710833256816E-08*(V19^4)-3.38194190874219E-06*(V19^3)+0.000148978977392744*(V19^2)-0.00373903643230733*(V19)+4.21734712411944,"")</f>
      </c>
      <c r="U19" s="7">
        <f>IF(ISNUMBER(D19),1.15290498E-12*(X19^6)-3.5879038802E-10*(X19^5)+4.710833256816E-08*(X19^4)-3.38194190874219E-06*(X19^3)+0.000148978977392744*(X19^2)-0.00373903643230733*(X19)+4.21734712411944,"")</f>
      </c>
      <c r="V19" s="8">
        <f>IF(ISNUMBER(C19),AVERAGE(C19,D19),"")</f>
      </c>
      <c r="W19" s="6">
        <f>IF(ISNUMBER(F19),-0.0000002301*(V19^4)+0.0000569866*(V19^3)-0.0082923226*(V19^2)+0.0654036947*V19+999.8017570756,"")</f>
      </c>
      <c r="X19" s="8">
        <f>IF(ISNUMBER(E19),AVERAGE(E19,F19),"")</f>
      </c>
      <c r="Y19" s="6">
        <f>IF(ISNUMBER(F19),-0.0000002301*(X19^4)+0.0000569866*(X19^3)-0.0082923226*(X19^2)+0.0654036947*X19+999.8017570756,"")</f>
      </c>
      <c r="Z19" s="6">
        <f>IF(ISNUMBER(C19),IF(R19="Countercurrent",C19-D19,D19-C19),"")</f>
      </c>
      <c r="AA19" s="6">
        <f>IF(ISNUMBER(E19),F19-E19,"")</f>
      </c>
      <c r="AB19" s="7">
        <f>IF(ISNUMBER(N19),N19*W19/(1000*60),"")</f>
      </c>
      <c r="AC19" s="7">
        <f>IF(ISNUMBER(P19),P19*Y19/(1000*60),"")</f>
      </c>
      <c r="AD19" s="6">
        <f>IF(SUM($A$1:$A$1000)=0,IF(ROW($A19)=6,"Hidden",""),IF(ISNUMBER(AB19),AB19*T19*ABS(Z19)*1000,""))</f>
      </c>
      <c r="AE19" s="6">
        <f>IF(SUM($A$1:$A$1000)=0,IF(ROW($A19)=6,"Hidden",""),IF(ISNUMBER(AC19),AC19*U19*AA19*1000,""))</f>
      </c>
      <c r="AF19" s="6">
        <f>IF(SUM($A$1:$A$1000)=0,IF(ROW($A19)=6,"Hidden",""),IF(ISNUMBER(AD19),AD19-AE19,""))</f>
      </c>
      <c r="AG19" s="6">
        <f>IF(SUM($A$1:$A$1000)=0,IF(ROW($A19)=6,"Hidden",""),IF(ISNUMBER(AD19),IF(AD19=0,0,AE19*100/AD19),""))</f>
      </c>
      <c r="AH19" s="6">
        <f>IF(SUM($A$1:$A$1000)=0,IF(ROW($A19)=6,"Hidden",""),IF(ISNUMBER(C19),IF(R19="cocurrent",IF((D19=E19),0,(D19-C19)*100/(D19-E19)),IF((C19=E19),0,(C19-D19)*100/(C19-E19))),""))</f>
      </c>
      <c r="AI19" s="6">
        <f>IF(SUM($A$1:$A$1000)=0,IF(ROW($A19)=6,"Hidden",""),IF(ISNUMBER(C19),IF(R19="cocurrent",IF(C19=E19,0,(F19-E19)*100/(D19-E19)),IF(C19=E19,0,(F19-E19)*100/(C19-E19))),""))</f>
      </c>
      <c r="AJ19" s="6">
        <f>IF(SUM($A$1:$A$1000)=0,IF(ROW($A19)=6,"Hidden",""),IF(ISNUMBER(AH19),(AH19+AI19)/2,""))</f>
      </c>
      <c r="AK19" s="8">
        <f>IF(C19=F19,0,(D19-E19)/(C19-F19))</f>
      </c>
      <c r="AL19" s="8">
        <f>IF(ISNUMBER(F19),IF(OR(AK19&lt;=0,AK19=1),0,((D19-E19)-(C19-F19))/LN(AK19)),"")</f>
      </c>
      <c r="AM19" s="8">
        <f>IF(ISNUMBER(AL19),IF(AL19=0,0,(AB19*T19*Z19*1000)/(PI()*0.006*1.008*AL19)),"")</f>
      </c>
      <c r="AN19" s="12">
        <f>IF(ISNUMBER(A19),IF(ROW(A19)=2,1-(A19/13),""),"")</f>
      </c>
    </row>
    <row x14ac:dyDescent="0.25" r="20" customHeight="1" ht="12.75">
      <c r="A20" s="11">
        <v>1</v>
      </c>
      <c r="B20" s="5">
        <v>19</v>
      </c>
      <c r="C20" s="6">
        <v>57.99267578125</v>
      </c>
      <c r="D20" s="6">
        <v>64.908935546875</v>
      </c>
      <c r="E20" s="6">
        <v>21.333251953125</v>
      </c>
      <c r="F20" s="6">
        <v>27.177978515625</v>
      </c>
      <c r="G20" s="6">
        <v>132.967529296875</v>
      </c>
      <c r="H20" s="6">
        <v>132.967529296875</v>
      </c>
      <c r="I20" s="6">
        <v>132.967529296875</v>
      </c>
      <c r="J20" s="6">
        <v>132.967529296875</v>
      </c>
      <c r="K20" s="6">
        <v>132.967529296875</v>
      </c>
      <c r="L20" s="6">
        <v>132.967529296875</v>
      </c>
      <c r="M20" s="7">
        <v>30</v>
      </c>
      <c r="N20" s="6">
        <v>2.001953125</v>
      </c>
      <c r="O20" s="5">
        <v>40</v>
      </c>
      <c r="P20" s="8">
        <v>2.64892578125</v>
      </c>
      <c r="Q20" s="6">
        <v>0</v>
      </c>
      <c r="R20" s="10">
        <f>IF(ISNUMBER(Q20),IF(Q20=1,"Countercurrent","Cocurrent"),"")</f>
      </c>
      <c r="S20" s="21"/>
      <c r="T20" s="7">
        <f>IF(ISNUMBER(C20),1.15290498E-12*(V20^6)-3.5879038802E-10*(V20^5)+4.710833256816E-08*(V20^4)-3.38194190874219E-06*(V20^3)+0.000148978977392744*(V20^2)-0.00373903643230733*(V20)+4.21734712411944,"")</f>
      </c>
      <c r="U20" s="7">
        <f>IF(ISNUMBER(D20),1.15290498E-12*(X20^6)-3.5879038802E-10*(X20^5)+4.710833256816E-08*(X20^4)-3.38194190874219E-06*(X20^3)+0.000148978977392744*(X20^2)-0.00373903643230733*(X20)+4.21734712411944,"")</f>
      </c>
      <c r="V20" s="8">
        <f>IF(ISNUMBER(C20),AVERAGE(C20,D20),"")</f>
      </c>
      <c r="W20" s="6">
        <f>IF(ISNUMBER(F20),-0.0000002301*(V20^4)+0.0000569866*(V20^3)-0.0082923226*(V20^2)+0.0654036947*V20+999.8017570756,"")</f>
      </c>
      <c r="X20" s="8">
        <f>IF(ISNUMBER(E20),AVERAGE(E20,F20),"")</f>
      </c>
      <c r="Y20" s="6">
        <f>IF(ISNUMBER(F20),-0.0000002301*(X20^4)+0.0000569866*(X20^3)-0.0082923226*(X20^2)+0.0654036947*X20+999.8017570756,"")</f>
      </c>
      <c r="Z20" s="6">
        <f>IF(ISNUMBER(C20),IF(R20="Countercurrent",C20-D20,D20-C20),"")</f>
      </c>
      <c r="AA20" s="6">
        <f>IF(ISNUMBER(E20),F20-E20,"")</f>
      </c>
      <c r="AB20" s="7">
        <f>IF(ISNUMBER(N20),N20*W20/(1000*60),"")</f>
      </c>
      <c r="AC20" s="7">
        <f>IF(ISNUMBER(P20),P20*Y20/(1000*60),"")</f>
      </c>
      <c r="AD20" s="6">
        <f>IF(SUM($A$1:$A$1000)=0,IF(ROW($A20)=6,"Hidden",""),IF(ISNUMBER(AB20),AB20*T20*ABS(Z20)*1000,""))</f>
      </c>
      <c r="AE20" s="6">
        <f>IF(SUM($A$1:$A$1000)=0,IF(ROW($A20)=6,"Hidden",""),IF(ISNUMBER(AC20),AC20*U20*AA20*1000,""))</f>
      </c>
      <c r="AF20" s="6">
        <f>IF(SUM($A$1:$A$1000)=0,IF(ROW($A20)=6,"Hidden",""),IF(ISNUMBER(AD20),AD20-AE20,""))</f>
      </c>
      <c r="AG20" s="6">
        <f>IF(SUM($A$1:$A$1000)=0,IF(ROW($A20)=6,"Hidden",""),IF(ISNUMBER(AD20),IF(AD20=0,0,AE20*100/AD20),""))</f>
      </c>
      <c r="AH20" s="6">
        <f>IF(SUM($A$1:$A$1000)=0,IF(ROW($A20)=6,"Hidden",""),IF(ISNUMBER(C20),IF(R20="cocurrent",IF((D20=E20),0,(D20-C20)*100/(D20-E20)),IF((C20=E20),0,(C20-D20)*100/(C20-E20))),""))</f>
      </c>
      <c r="AI20" s="6">
        <f>IF(SUM($A$1:$A$1000)=0,IF(ROW($A20)=6,"Hidden",""),IF(ISNUMBER(C20),IF(R20="cocurrent",IF(C20=E20,0,(F20-E20)*100/(D20-E20)),IF(C20=E20,0,(F20-E20)*100/(C20-E20))),""))</f>
      </c>
      <c r="AJ20" s="6">
        <f>IF(SUM($A$1:$A$1000)=0,IF(ROW($A20)=6,"Hidden",""),IF(ISNUMBER(AH20),(AH20+AI20)/2,""))</f>
      </c>
      <c r="AK20" s="8">
        <f>IF(C20=F20,0,(D20-E20)/(C20-F20))</f>
      </c>
      <c r="AL20" s="8">
        <f>IF(ISNUMBER(F20),IF(OR(AK20&lt;=0,AK20=1),0,((D20-E20)-(C20-F20))/LN(AK20)),"")</f>
      </c>
      <c r="AM20" s="8">
        <f>IF(ISNUMBER(AL20),IF(AL20=0,0,(AB20*T20*Z20*1000)/(PI()*0.006*1.008*AL20)),"")</f>
      </c>
      <c r="AN20" s="12">
        <f>IF(ISNUMBER(A20),IF(ROW(A20)=2,1-(A20/13),""),"")</f>
      </c>
    </row>
    <row x14ac:dyDescent="0.25" r="21" customHeight="1" ht="12.75">
      <c r="A21" s="11">
        <v>1</v>
      </c>
      <c r="B21" s="5">
        <v>20</v>
      </c>
      <c r="C21" s="6">
        <v>57.830322265625</v>
      </c>
      <c r="D21" s="6">
        <v>64.584228515625</v>
      </c>
      <c r="E21" s="6">
        <v>21.333251953125</v>
      </c>
      <c r="F21" s="6">
        <v>27.08056640625</v>
      </c>
      <c r="G21" s="6">
        <v>132.967529296875</v>
      </c>
      <c r="H21" s="6">
        <v>132.967529296875</v>
      </c>
      <c r="I21" s="6">
        <v>132.967529296875</v>
      </c>
      <c r="J21" s="6">
        <v>132.967529296875</v>
      </c>
      <c r="K21" s="6">
        <v>132.967529296875</v>
      </c>
      <c r="L21" s="6">
        <v>132.967529296875</v>
      </c>
      <c r="M21" s="7">
        <v>29</v>
      </c>
      <c r="N21" s="6">
        <v>2.001953125</v>
      </c>
      <c r="O21" s="5">
        <v>40</v>
      </c>
      <c r="P21" s="8">
        <v>2.62451171875</v>
      </c>
      <c r="Q21" s="6">
        <v>0</v>
      </c>
      <c r="R21" s="10">
        <f>IF(ISNUMBER(Q21),IF(Q21=1,"Countercurrent","Cocurrent"),"")</f>
      </c>
      <c r="S21" s="21"/>
      <c r="T21" s="7">
        <f>IF(ISNUMBER(C21),1.15290498E-12*(V21^6)-3.5879038802E-10*(V21^5)+4.710833256816E-08*(V21^4)-3.38194190874219E-06*(V21^3)+0.000148978977392744*(V21^2)-0.00373903643230733*(V21)+4.21734712411944,"")</f>
      </c>
      <c r="U21" s="7">
        <f>IF(ISNUMBER(D21),1.15290498E-12*(X21^6)-3.5879038802E-10*(X21^5)+4.710833256816E-08*(X21^4)-3.38194190874219E-06*(X21^3)+0.000148978977392744*(X21^2)-0.00373903643230733*(X21)+4.21734712411944,"")</f>
      </c>
      <c r="V21" s="8">
        <f>IF(ISNUMBER(C21),AVERAGE(C21,D21),"")</f>
      </c>
      <c r="W21" s="6">
        <f>IF(ISNUMBER(F21),-0.0000002301*(V21^4)+0.0000569866*(V21^3)-0.0082923226*(V21^2)+0.0654036947*V21+999.8017570756,"")</f>
      </c>
      <c r="X21" s="8">
        <f>IF(ISNUMBER(E21),AVERAGE(E21,F21),"")</f>
      </c>
      <c r="Y21" s="6">
        <f>IF(ISNUMBER(F21),-0.0000002301*(X21^4)+0.0000569866*(X21^3)-0.0082923226*(X21^2)+0.0654036947*X21+999.8017570756,"")</f>
      </c>
      <c r="Z21" s="6">
        <f>IF(ISNUMBER(C21),IF(R21="Countercurrent",C21-D21,D21-C21),"")</f>
      </c>
      <c r="AA21" s="6">
        <f>IF(ISNUMBER(E21),F21-E21,"")</f>
      </c>
      <c r="AB21" s="7">
        <f>IF(ISNUMBER(N21),N21*W21/(1000*60),"")</f>
      </c>
      <c r="AC21" s="7">
        <f>IF(ISNUMBER(P21),P21*Y21/(1000*60),"")</f>
      </c>
      <c r="AD21" s="6">
        <f>IF(SUM($A$1:$A$1000)=0,IF(ROW($A21)=6,"Hidden",""),IF(ISNUMBER(AB21),AB21*T21*ABS(Z21)*1000,""))</f>
      </c>
      <c r="AE21" s="6">
        <f>IF(SUM($A$1:$A$1000)=0,IF(ROW($A21)=6,"Hidden",""),IF(ISNUMBER(AC21),AC21*U21*AA21*1000,""))</f>
      </c>
      <c r="AF21" s="6">
        <f>IF(SUM($A$1:$A$1000)=0,IF(ROW($A21)=6,"Hidden",""),IF(ISNUMBER(AD21),AD21-AE21,""))</f>
      </c>
      <c r="AG21" s="6">
        <f>IF(SUM($A$1:$A$1000)=0,IF(ROW($A21)=6,"Hidden",""),IF(ISNUMBER(AD21),IF(AD21=0,0,AE21*100/AD21),""))</f>
      </c>
      <c r="AH21" s="6">
        <f>IF(SUM($A$1:$A$1000)=0,IF(ROW($A21)=6,"Hidden",""),IF(ISNUMBER(C21),IF(R21="cocurrent",IF((D21=E21),0,(D21-C21)*100/(D21-E21)),IF((C21=E21),0,(C21-D21)*100/(C21-E21))),""))</f>
      </c>
      <c r="AI21" s="6">
        <f>IF(SUM($A$1:$A$1000)=0,IF(ROW($A21)=6,"Hidden",""),IF(ISNUMBER(C21),IF(R21="cocurrent",IF(C21=E21,0,(F21-E21)*100/(D21-E21)),IF(C21=E21,0,(F21-E21)*100/(C21-E21))),""))</f>
      </c>
      <c r="AJ21" s="6">
        <f>IF(SUM($A$1:$A$1000)=0,IF(ROW($A21)=6,"Hidden",""),IF(ISNUMBER(AH21),(AH21+AI21)/2,""))</f>
      </c>
      <c r="AK21" s="8">
        <f>IF(C21=F21,0,(D21-E21)/(C21-F21))</f>
      </c>
      <c r="AL21" s="8">
        <f>IF(ISNUMBER(F21),IF(OR(AK21&lt;=0,AK21=1),0,((D21-E21)-(C21-F21))/LN(AK21)),"")</f>
      </c>
      <c r="AM21" s="8">
        <f>IF(ISNUMBER(AL21),IF(AL21=0,0,(AB21*T21*Z21*1000)/(PI()*0.006*1.008*AL21)),"")</f>
      </c>
      <c r="AN21" s="12">
        <f>IF(ISNUMBER(A21),IF(ROW(A21)=2,1-(A21/13),""),"")</f>
      </c>
    </row>
    <row x14ac:dyDescent="0.25" r="22" customHeight="1" ht="12.75">
      <c r="A22" s="11">
        <v>1</v>
      </c>
      <c r="B22" s="5">
        <v>21</v>
      </c>
      <c r="C22" s="6">
        <v>57.765380859375</v>
      </c>
      <c r="D22" s="6">
        <v>64.681640625</v>
      </c>
      <c r="E22" s="6">
        <v>21.333251953125</v>
      </c>
      <c r="F22" s="6">
        <v>27.113037109375</v>
      </c>
      <c r="G22" s="6">
        <v>132.967529296875</v>
      </c>
      <c r="H22" s="6">
        <v>132.967529296875</v>
      </c>
      <c r="I22" s="6">
        <v>132.967529296875</v>
      </c>
      <c r="J22" s="6">
        <v>132.967529296875</v>
      </c>
      <c r="K22" s="6">
        <v>132.967529296875</v>
      </c>
      <c r="L22" s="6">
        <v>132.967529296875</v>
      </c>
      <c r="M22" s="7">
        <v>30</v>
      </c>
      <c r="N22" s="6">
        <v>1.96533203125</v>
      </c>
      <c r="O22" s="5">
        <v>40</v>
      </c>
      <c r="P22" s="8">
        <v>2.7587890625</v>
      </c>
      <c r="Q22" s="6">
        <v>0</v>
      </c>
      <c r="R22" s="10">
        <f>IF(ISNUMBER(Q22),IF(Q22=1,"Countercurrent","Cocurrent"),"")</f>
      </c>
      <c r="S22" s="21"/>
      <c r="T22" s="7">
        <f>IF(ISNUMBER(C22),1.15290498E-12*(V22^6)-3.5879038802E-10*(V22^5)+4.710833256816E-08*(V22^4)-3.38194190874219E-06*(V22^3)+0.000148978977392744*(V22^2)-0.00373903643230733*(V22)+4.21734712411944,"")</f>
      </c>
      <c r="U22" s="7">
        <f>IF(ISNUMBER(D22),1.15290498E-12*(X22^6)-3.5879038802E-10*(X22^5)+4.710833256816E-08*(X22^4)-3.38194190874219E-06*(X22^3)+0.000148978977392744*(X22^2)-0.00373903643230733*(X22)+4.21734712411944,"")</f>
      </c>
      <c r="V22" s="8">
        <f>IF(ISNUMBER(C22),AVERAGE(C22,D22),"")</f>
      </c>
      <c r="W22" s="6">
        <f>IF(ISNUMBER(F22),-0.0000002301*(V22^4)+0.0000569866*(V22^3)-0.0082923226*(V22^2)+0.0654036947*V22+999.8017570756,"")</f>
      </c>
      <c r="X22" s="8">
        <f>IF(ISNUMBER(E22),AVERAGE(E22,F22),"")</f>
      </c>
      <c r="Y22" s="6">
        <f>IF(ISNUMBER(F22),-0.0000002301*(X22^4)+0.0000569866*(X22^3)-0.0082923226*(X22^2)+0.0654036947*X22+999.8017570756,"")</f>
      </c>
      <c r="Z22" s="6">
        <f>IF(ISNUMBER(C22),IF(R22="Countercurrent",C22-D22,D22-C22),"")</f>
      </c>
      <c r="AA22" s="6">
        <f>IF(ISNUMBER(E22),F22-E22,"")</f>
      </c>
      <c r="AB22" s="7">
        <f>IF(ISNUMBER(N22),N22*W22/(1000*60),"")</f>
      </c>
      <c r="AC22" s="7">
        <f>IF(ISNUMBER(P22),P22*Y22/(1000*60),"")</f>
      </c>
      <c r="AD22" s="6">
        <f>IF(SUM($A$1:$A$1000)=0,IF(ROW($A22)=6,"Hidden",""),IF(ISNUMBER(AB22),AB22*T22*ABS(Z22)*1000,""))</f>
      </c>
      <c r="AE22" s="6">
        <f>IF(SUM($A$1:$A$1000)=0,IF(ROW($A22)=6,"Hidden",""),IF(ISNUMBER(AC22),AC22*U22*AA22*1000,""))</f>
      </c>
      <c r="AF22" s="6">
        <f>IF(SUM($A$1:$A$1000)=0,IF(ROW($A22)=6,"Hidden",""),IF(ISNUMBER(AD22),AD22-AE22,""))</f>
      </c>
      <c r="AG22" s="6">
        <f>IF(SUM($A$1:$A$1000)=0,IF(ROW($A22)=6,"Hidden",""),IF(ISNUMBER(AD22),IF(AD22=0,0,AE22*100/AD22),""))</f>
      </c>
      <c r="AH22" s="6">
        <f>IF(SUM($A$1:$A$1000)=0,IF(ROW($A22)=6,"Hidden",""),IF(ISNUMBER(C22),IF(R22="cocurrent",IF((D22=E22),0,(D22-C22)*100/(D22-E22)),IF((C22=E22),0,(C22-D22)*100/(C22-E22))),""))</f>
      </c>
      <c r="AI22" s="6">
        <f>IF(SUM($A$1:$A$1000)=0,IF(ROW($A22)=6,"Hidden",""),IF(ISNUMBER(C22),IF(R22="cocurrent",IF(C22=E22,0,(F22-E22)*100/(D22-E22)),IF(C22=E22,0,(F22-E22)*100/(C22-E22))),""))</f>
      </c>
      <c r="AJ22" s="6">
        <f>IF(SUM($A$1:$A$1000)=0,IF(ROW($A22)=6,"Hidden",""),IF(ISNUMBER(AH22),(AH22+AI22)/2,""))</f>
      </c>
      <c r="AK22" s="8">
        <f>IF(C22=F22,0,(D22-E22)/(C22-F22))</f>
      </c>
      <c r="AL22" s="8">
        <f>IF(ISNUMBER(F22),IF(OR(AK22&lt;=0,AK22=1),0,((D22-E22)-(C22-F22))/LN(AK22)),"")</f>
      </c>
      <c r="AM22" s="8">
        <f>IF(ISNUMBER(AL22),IF(AL22=0,0,(AB22*T22*Z22*1000)/(PI()*0.006*1.008*AL22)),"")</f>
      </c>
      <c r="AN22" s="12">
        <f>IF(ISNUMBER(A22),IF(ROW(A22)=2,1-(A22/13),""),"")</f>
      </c>
    </row>
    <row x14ac:dyDescent="0.25" r="23" customHeight="1" ht="12.75">
      <c r="A23" s="11">
        <v>1</v>
      </c>
      <c r="B23" s="5">
        <v>22</v>
      </c>
      <c r="C23" s="6">
        <v>58.025146484375</v>
      </c>
      <c r="D23" s="6">
        <v>64.8115234375</v>
      </c>
      <c r="E23" s="6">
        <v>21.30078125</v>
      </c>
      <c r="F23" s="6">
        <v>27.1455078125</v>
      </c>
      <c r="G23" s="6">
        <v>132.967529296875</v>
      </c>
      <c r="H23" s="6">
        <v>132.967529296875</v>
      </c>
      <c r="I23" s="6">
        <v>132.967529296875</v>
      </c>
      <c r="J23" s="6">
        <v>132.967529296875</v>
      </c>
      <c r="K23" s="6">
        <v>132.967529296875</v>
      </c>
      <c r="L23" s="6">
        <v>132.967529296875</v>
      </c>
      <c r="M23" s="7">
        <v>30</v>
      </c>
      <c r="N23" s="6">
        <v>1.9775390625</v>
      </c>
      <c r="O23" s="5">
        <v>40</v>
      </c>
      <c r="P23" s="8">
        <v>2.62451171875</v>
      </c>
      <c r="Q23" s="6">
        <v>0</v>
      </c>
      <c r="R23" s="10">
        <f>IF(ISNUMBER(Q23),IF(Q23=1,"Countercurrent","Cocurrent"),"")</f>
      </c>
      <c r="S23" s="21"/>
      <c r="T23" s="7">
        <f>IF(ISNUMBER(C23),1.15290498E-12*(V23^6)-3.5879038802E-10*(V23^5)+4.710833256816E-08*(V23^4)-3.38194190874219E-06*(V23^3)+0.000148978977392744*(V23^2)-0.00373903643230733*(V23)+4.21734712411944,"")</f>
      </c>
      <c r="U23" s="7">
        <f>IF(ISNUMBER(D23),1.15290498E-12*(X23^6)-3.5879038802E-10*(X23^5)+4.710833256816E-08*(X23^4)-3.38194190874219E-06*(X23^3)+0.000148978977392744*(X23^2)-0.00373903643230733*(X23)+4.21734712411944,"")</f>
      </c>
      <c r="V23" s="8">
        <f>IF(ISNUMBER(C23),AVERAGE(C23,D23),"")</f>
      </c>
      <c r="W23" s="6">
        <f>IF(ISNUMBER(F23),-0.0000002301*(V23^4)+0.0000569866*(V23^3)-0.0082923226*(V23^2)+0.0654036947*V23+999.8017570756,"")</f>
      </c>
      <c r="X23" s="8">
        <f>IF(ISNUMBER(E23),AVERAGE(E23,F23),"")</f>
      </c>
      <c r="Y23" s="6">
        <f>IF(ISNUMBER(F23),-0.0000002301*(X23^4)+0.0000569866*(X23^3)-0.0082923226*(X23^2)+0.0654036947*X23+999.8017570756,"")</f>
      </c>
      <c r="Z23" s="6">
        <f>IF(ISNUMBER(C23),IF(R23="Countercurrent",C23-D23,D23-C23),"")</f>
      </c>
      <c r="AA23" s="6">
        <f>IF(ISNUMBER(E23),F23-E23,"")</f>
      </c>
      <c r="AB23" s="7">
        <f>IF(ISNUMBER(N23),N23*W23/(1000*60),"")</f>
      </c>
      <c r="AC23" s="7">
        <f>IF(ISNUMBER(P23),P23*Y23/(1000*60),"")</f>
      </c>
      <c r="AD23" s="6">
        <f>IF(SUM($A$1:$A$1000)=0,IF(ROW($A23)=6,"Hidden",""),IF(ISNUMBER(AB23),AB23*T23*ABS(Z23)*1000,""))</f>
      </c>
      <c r="AE23" s="6">
        <f>IF(SUM($A$1:$A$1000)=0,IF(ROW($A23)=6,"Hidden",""),IF(ISNUMBER(AC23),AC23*U23*AA23*1000,""))</f>
      </c>
      <c r="AF23" s="6">
        <f>IF(SUM($A$1:$A$1000)=0,IF(ROW($A23)=6,"Hidden",""),IF(ISNUMBER(AD23),AD23-AE23,""))</f>
      </c>
      <c r="AG23" s="6">
        <f>IF(SUM($A$1:$A$1000)=0,IF(ROW($A23)=6,"Hidden",""),IF(ISNUMBER(AD23),IF(AD23=0,0,AE23*100/AD23),""))</f>
      </c>
      <c r="AH23" s="6">
        <f>IF(SUM($A$1:$A$1000)=0,IF(ROW($A23)=6,"Hidden",""),IF(ISNUMBER(C23),IF(R23="cocurrent",IF((D23=E23),0,(D23-C23)*100/(D23-E23)),IF((C23=E23),0,(C23-D23)*100/(C23-E23))),""))</f>
      </c>
      <c r="AI23" s="6">
        <f>IF(SUM($A$1:$A$1000)=0,IF(ROW($A23)=6,"Hidden",""),IF(ISNUMBER(C23),IF(R23="cocurrent",IF(C23=E23,0,(F23-E23)*100/(D23-E23)),IF(C23=E23,0,(F23-E23)*100/(C23-E23))),""))</f>
      </c>
      <c r="AJ23" s="6">
        <f>IF(SUM($A$1:$A$1000)=0,IF(ROW($A23)=6,"Hidden",""),IF(ISNUMBER(AH23),(AH23+AI23)/2,""))</f>
      </c>
      <c r="AK23" s="8">
        <f>IF(C23=F23,0,(D23-E23)/(C23-F23))</f>
      </c>
      <c r="AL23" s="8">
        <f>IF(ISNUMBER(F23),IF(OR(AK23&lt;=0,AK23=1),0,((D23-E23)-(C23-F23))/LN(AK23)),"")</f>
      </c>
      <c r="AM23" s="8">
        <f>IF(ISNUMBER(AL23),IF(AL23=0,0,(AB23*T23*Z23*1000)/(PI()*0.006*1.008*AL23)),"")</f>
      </c>
      <c r="AN23" s="12">
        <f>IF(ISNUMBER(A23),IF(ROW(A23)=2,1-(A23/13),""),"")</f>
      </c>
    </row>
    <row x14ac:dyDescent="0.25" r="24" customHeight="1" ht="12.75">
      <c r="A24" s="11">
        <v>1</v>
      </c>
      <c r="B24" s="5">
        <v>23</v>
      </c>
      <c r="C24" s="6">
        <v>57.700439453125</v>
      </c>
      <c r="D24" s="6">
        <v>64.48681640625</v>
      </c>
      <c r="E24" s="6">
        <v>21.333251953125</v>
      </c>
      <c r="F24" s="6">
        <v>27.048095703125</v>
      </c>
      <c r="G24" s="6">
        <v>132.967529296875</v>
      </c>
      <c r="H24" s="6">
        <v>132.967529296875</v>
      </c>
      <c r="I24" s="6">
        <v>132.967529296875</v>
      </c>
      <c r="J24" s="6">
        <v>132.967529296875</v>
      </c>
      <c r="K24" s="6">
        <v>132.967529296875</v>
      </c>
      <c r="L24" s="6">
        <v>132.967529296875</v>
      </c>
      <c r="M24" s="7">
        <v>30</v>
      </c>
      <c r="N24" s="6">
        <v>1.94091796875</v>
      </c>
      <c r="O24" s="5">
        <v>40</v>
      </c>
      <c r="P24" s="8">
        <v>2.64892578125</v>
      </c>
      <c r="Q24" s="6">
        <v>0</v>
      </c>
      <c r="R24" s="10">
        <f>IF(ISNUMBER(Q24),IF(Q24=1,"Countercurrent","Cocurrent"),"")</f>
      </c>
      <c r="S24" s="21"/>
      <c r="T24" s="7">
        <f>IF(ISNUMBER(C24),1.15290498E-12*(V24^6)-3.5879038802E-10*(V24^5)+4.710833256816E-08*(V24^4)-3.38194190874219E-06*(V24^3)+0.000148978977392744*(V24^2)-0.00373903643230733*(V24)+4.21734712411944,"")</f>
      </c>
      <c r="U24" s="7">
        <f>IF(ISNUMBER(D24),1.15290498E-12*(X24^6)-3.5879038802E-10*(X24^5)+4.710833256816E-08*(X24^4)-3.38194190874219E-06*(X24^3)+0.000148978977392744*(X24^2)-0.00373903643230733*(X24)+4.21734712411944,"")</f>
      </c>
      <c r="V24" s="8">
        <f>IF(ISNUMBER(C24),AVERAGE(C24,D24),"")</f>
      </c>
      <c r="W24" s="6">
        <f>IF(ISNUMBER(F24),-0.0000002301*(V24^4)+0.0000569866*(V24^3)-0.0082923226*(V24^2)+0.0654036947*V24+999.8017570756,"")</f>
      </c>
      <c r="X24" s="8">
        <f>IF(ISNUMBER(E24),AVERAGE(E24,F24),"")</f>
      </c>
      <c r="Y24" s="6">
        <f>IF(ISNUMBER(F24),-0.0000002301*(X24^4)+0.0000569866*(X24^3)-0.0082923226*(X24^2)+0.0654036947*X24+999.8017570756,"")</f>
      </c>
      <c r="Z24" s="6">
        <f>IF(ISNUMBER(C24),IF(R24="Countercurrent",C24-D24,D24-C24),"")</f>
      </c>
      <c r="AA24" s="6">
        <f>IF(ISNUMBER(E24),F24-E24,"")</f>
      </c>
      <c r="AB24" s="7">
        <f>IF(ISNUMBER(N24),N24*W24/(1000*60),"")</f>
      </c>
      <c r="AC24" s="7">
        <f>IF(ISNUMBER(P24),P24*Y24/(1000*60),"")</f>
      </c>
      <c r="AD24" s="6">
        <f>IF(SUM($A$1:$A$1000)=0,IF(ROW($A24)=6,"Hidden",""),IF(ISNUMBER(AB24),AB24*T24*ABS(Z24)*1000,""))</f>
      </c>
      <c r="AE24" s="6">
        <f>IF(SUM($A$1:$A$1000)=0,IF(ROW($A24)=6,"Hidden",""),IF(ISNUMBER(AC24),AC24*U24*AA24*1000,""))</f>
      </c>
      <c r="AF24" s="6">
        <f>IF(SUM($A$1:$A$1000)=0,IF(ROW($A24)=6,"Hidden",""),IF(ISNUMBER(AD24),AD24-AE24,""))</f>
      </c>
      <c r="AG24" s="6">
        <f>IF(SUM($A$1:$A$1000)=0,IF(ROW($A24)=6,"Hidden",""),IF(ISNUMBER(AD24),IF(AD24=0,0,AE24*100/AD24),""))</f>
      </c>
      <c r="AH24" s="6">
        <f>IF(SUM($A$1:$A$1000)=0,IF(ROW($A24)=6,"Hidden",""),IF(ISNUMBER(C24),IF(R24="cocurrent",IF((D24=E24),0,(D24-C24)*100/(D24-E24)),IF((C24=E24),0,(C24-D24)*100/(C24-E24))),""))</f>
      </c>
      <c r="AI24" s="6">
        <f>IF(SUM($A$1:$A$1000)=0,IF(ROW($A24)=6,"Hidden",""),IF(ISNUMBER(C24),IF(R24="cocurrent",IF(C24=E24,0,(F24-E24)*100/(D24-E24)),IF(C24=E24,0,(F24-E24)*100/(C24-E24))),""))</f>
      </c>
      <c r="AJ24" s="6">
        <f>IF(SUM($A$1:$A$1000)=0,IF(ROW($A24)=6,"Hidden",""),IF(ISNUMBER(AH24),(AH24+AI24)/2,""))</f>
      </c>
      <c r="AK24" s="8">
        <f>IF(C24=F24,0,(D24-E24)/(C24-F24))</f>
      </c>
      <c r="AL24" s="8">
        <f>IF(ISNUMBER(F24),IF(OR(AK24&lt;=0,AK24=1),0,((D24-E24)-(C24-F24))/LN(AK24)),"")</f>
      </c>
      <c r="AM24" s="8">
        <f>IF(ISNUMBER(AL24),IF(AL24=0,0,(AB24*T24*Z24*1000)/(PI()*0.006*1.008*AL24)),"")</f>
      </c>
      <c r="AN24" s="12">
        <f>IF(ISNUMBER(A24),IF(ROW(A24)=2,1-(A24/13),""),"")</f>
      </c>
    </row>
    <row x14ac:dyDescent="0.25" r="25" customHeight="1" ht="12.75">
      <c r="A25" s="11">
        <v>1</v>
      </c>
      <c r="B25" s="5">
        <v>24</v>
      </c>
      <c r="C25" s="6">
        <v>57.5380859375</v>
      </c>
      <c r="D25" s="6">
        <v>64.162109375</v>
      </c>
      <c r="E25" s="6">
        <v>21.333251953125</v>
      </c>
      <c r="F25" s="6">
        <v>27.015625</v>
      </c>
      <c r="G25" s="6">
        <v>132.967529296875</v>
      </c>
      <c r="H25" s="6">
        <v>132.967529296875</v>
      </c>
      <c r="I25" s="6">
        <v>132.967529296875</v>
      </c>
      <c r="J25" s="6">
        <v>132.967529296875</v>
      </c>
      <c r="K25" s="6">
        <v>132.967529296875</v>
      </c>
      <c r="L25" s="6">
        <v>132.967529296875</v>
      </c>
      <c r="M25" s="7">
        <v>29</v>
      </c>
      <c r="N25" s="6">
        <v>1.9287109375</v>
      </c>
      <c r="O25" s="5">
        <v>40</v>
      </c>
      <c r="P25" s="8">
        <v>2.587890625</v>
      </c>
      <c r="Q25" s="6">
        <v>0</v>
      </c>
      <c r="R25" s="10">
        <f>IF(ISNUMBER(Q25),IF(Q25=1,"Countercurrent","Cocurrent"),"")</f>
      </c>
      <c r="S25" s="21"/>
      <c r="T25" s="7">
        <f>IF(ISNUMBER(C25),1.15290498E-12*(V25^6)-3.5879038802E-10*(V25^5)+4.710833256816E-08*(V25^4)-3.38194190874219E-06*(V25^3)+0.000148978977392744*(V25^2)-0.00373903643230733*(V25)+4.21734712411944,"")</f>
      </c>
      <c r="U25" s="7">
        <f>IF(ISNUMBER(D25),1.15290498E-12*(X25^6)-3.5879038802E-10*(X25^5)+4.710833256816E-08*(X25^4)-3.38194190874219E-06*(X25^3)+0.000148978977392744*(X25^2)-0.00373903643230733*(X25)+4.21734712411944,"")</f>
      </c>
      <c r="V25" s="8">
        <f>IF(ISNUMBER(C25),AVERAGE(C25,D25),"")</f>
      </c>
      <c r="W25" s="6">
        <f>IF(ISNUMBER(F25),-0.0000002301*(V25^4)+0.0000569866*(V25^3)-0.0082923226*(V25^2)+0.0654036947*V25+999.8017570756,"")</f>
      </c>
      <c r="X25" s="8">
        <f>IF(ISNUMBER(E25),AVERAGE(E25,F25),"")</f>
      </c>
      <c r="Y25" s="6">
        <f>IF(ISNUMBER(F25),-0.0000002301*(X25^4)+0.0000569866*(X25^3)-0.0082923226*(X25^2)+0.0654036947*X25+999.8017570756,"")</f>
      </c>
      <c r="Z25" s="6">
        <f>IF(ISNUMBER(C25),IF(R25="Countercurrent",C25-D25,D25-C25),"")</f>
      </c>
      <c r="AA25" s="6">
        <f>IF(ISNUMBER(E25),F25-E25,"")</f>
      </c>
      <c r="AB25" s="7">
        <f>IF(ISNUMBER(N25),N25*W25/(1000*60),"")</f>
      </c>
      <c r="AC25" s="7">
        <f>IF(ISNUMBER(P25),P25*Y25/(1000*60),"")</f>
      </c>
      <c r="AD25" s="6">
        <f>IF(SUM($A$1:$A$1000)=0,IF(ROW($A25)=6,"Hidden",""),IF(ISNUMBER(AB25),AB25*T25*ABS(Z25)*1000,""))</f>
      </c>
      <c r="AE25" s="6">
        <f>IF(SUM($A$1:$A$1000)=0,IF(ROW($A25)=6,"Hidden",""),IF(ISNUMBER(AC25),AC25*U25*AA25*1000,""))</f>
      </c>
      <c r="AF25" s="6">
        <f>IF(SUM($A$1:$A$1000)=0,IF(ROW($A25)=6,"Hidden",""),IF(ISNUMBER(AD25),AD25-AE25,""))</f>
      </c>
      <c r="AG25" s="6">
        <f>IF(SUM($A$1:$A$1000)=0,IF(ROW($A25)=6,"Hidden",""),IF(ISNUMBER(AD25),IF(AD25=0,0,AE25*100/AD25),""))</f>
      </c>
      <c r="AH25" s="6">
        <f>IF(SUM($A$1:$A$1000)=0,IF(ROW($A25)=6,"Hidden",""),IF(ISNUMBER(C25),IF(R25="cocurrent",IF((D25=E25),0,(D25-C25)*100/(D25-E25)),IF((C25=E25),0,(C25-D25)*100/(C25-E25))),""))</f>
      </c>
      <c r="AI25" s="6">
        <f>IF(SUM($A$1:$A$1000)=0,IF(ROW($A25)=6,"Hidden",""),IF(ISNUMBER(C25),IF(R25="cocurrent",IF(C25=E25,0,(F25-E25)*100/(D25-E25)),IF(C25=E25,0,(F25-E25)*100/(C25-E25))),""))</f>
      </c>
      <c r="AJ25" s="6">
        <f>IF(SUM($A$1:$A$1000)=0,IF(ROW($A25)=6,"Hidden",""),IF(ISNUMBER(AH25),(AH25+AI25)/2,""))</f>
      </c>
      <c r="AK25" s="8">
        <f>IF(C25=F25,0,(D25-E25)/(C25-F25))</f>
      </c>
      <c r="AL25" s="8">
        <f>IF(ISNUMBER(F25),IF(OR(AK25&lt;=0,AK25=1),0,((D25-E25)-(C25-F25))/LN(AK25)),"")</f>
      </c>
      <c r="AM25" s="8">
        <f>IF(ISNUMBER(AL25),IF(AL25=0,0,(AB25*T25*Z25*1000)/(PI()*0.006*1.008*AL25)),"")</f>
      </c>
      <c r="AN25" s="12">
        <f>IF(ISNUMBER(A25),IF(ROW(A25)=2,1-(A25/13),""),"")</f>
      </c>
    </row>
    <row x14ac:dyDescent="0.25" r="26" customHeight="1" ht="12.75">
      <c r="A26" s="11">
        <v>1</v>
      </c>
      <c r="B26" s="5">
        <v>25</v>
      </c>
      <c r="C26" s="6">
        <v>57.60302734375</v>
      </c>
      <c r="D26" s="6">
        <v>64.421875</v>
      </c>
      <c r="E26" s="6">
        <v>21.333251953125</v>
      </c>
      <c r="F26" s="6">
        <v>27.015625</v>
      </c>
      <c r="G26" s="6">
        <v>132.967529296875</v>
      </c>
      <c r="H26" s="6">
        <v>132.967529296875</v>
      </c>
      <c r="I26" s="6">
        <v>132.967529296875</v>
      </c>
      <c r="J26" s="6">
        <v>132.967529296875</v>
      </c>
      <c r="K26" s="6">
        <v>132.967529296875</v>
      </c>
      <c r="L26" s="6">
        <v>132.967529296875</v>
      </c>
      <c r="M26" s="7">
        <v>30</v>
      </c>
      <c r="N26" s="6">
        <v>2.1484375</v>
      </c>
      <c r="O26" s="5">
        <v>40</v>
      </c>
      <c r="P26" s="8">
        <v>2.72216796875</v>
      </c>
      <c r="Q26" s="6">
        <v>0</v>
      </c>
      <c r="R26" s="10">
        <f>IF(ISNUMBER(Q26),IF(Q26=1,"Countercurrent","Cocurrent"),"")</f>
      </c>
      <c r="S26" s="21"/>
      <c r="T26" s="7">
        <f>IF(ISNUMBER(C26),1.15290498E-12*(V26^6)-3.5879038802E-10*(V26^5)+4.710833256816E-08*(V26^4)-3.38194190874219E-06*(V26^3)+0.000148978977392744*(V26^2)-0.00373903643230733*(V26)+4.21734712411944,"")</f>
      </c>
      <c r="U26" s="7">
        <f>IF(ISNUMBER(D26),1.15290498E-12*(X26^6)-3.5879038802E-10*(X26^5)+4.710833256816E-08*(X26^4)-3.38194190874219E-06*(X26^3)+0.000148978977392744*(X26^2)-0.00373903643230733*(X26)+4.21734712411944,"")</f>
      </c>
      <c r="V26" s="8">
        <f>IF(ISNUMBER(C26),AVERAGE(C26,D26),"")</f>
      </c>
      <c r="W26" s="6">
        <f>IF(ISNUMBER(F26),-0.0000002301*(V26^4)+0.0000569866*(V26^3)-0.0082923226*(V26^2)+0.0654036947*V26+999.8017570756,"")</f>
      </c>
      <c r="X26" s="8">
        <f>IF(ISNUMBER(E26),AVERAGE(E26,F26),"")</f>
      </c>
      <c r="Y26" s="6">
        <f>IF(ISNUMBER(F26),-0.0000002301*(X26^4)+0.0000569866*(X26^3)-0.0082923226*(X26^2)+0.0654036947*X26+999.8017570756,"")</f>
      </c>
      <c r="Z26" s="6">
        <f>IF(ISNUMBER(C26),IF(R26="Countercurrent",C26-D26,D26-C26),"")</f>
      </c>
      <c r="AA26" s="6">
        <f>IF(ISNUMBER(E26),F26-E26,"")</f>
      </c>
      <c r="AB26" s="7">
        <f>IF(ISNUMBER(N26),N26*W26/(1000*60),"")</f>
      </c>
      <c r="AC26" s="7">
        <f>IF(ISNUMBER(P26),P26*Y26/(1000*60),"")</f>
      </c>
      <c r="AD26" s="6">
        <f>IF(SUM($A$1:$A$1000)=0,IF(ROW($A26)=6,"Hidden",""),IF(ISNUMBER(AB26),AB26*T26*ABS(Z26)*1000,""))</f>
      </c>
      <c r="AE26" s="6">
        <f>IF(SUM($A$1:$A$1000)=0,IF(ROW($A26)=6,"Hidden",""),IF(ISNUMBER(AC26),AC26*U26*AA26*1000,""))</f>
      </c>
      <c r="AF26" s="6">
        <f>IF(SUM($A$1:$A$1000)=0,IF(ROW($A26)=6,"Hidden",""),IF(ISNUMBER(AD26),AD26-AE26,""))</f>
      </c>
      <c r="AG26" s="6">
        <f>IF(SUM($A$1:$A$1000)=0,IF(ROW($A26)=6,"Hidden",""),IF(ISNUMBER(AD26),IF(AD26=0,0,AE26*100/AD26),""))</f>
      </c>
      <c r="AH26" s="6">
        <f>IF(SUM($A$1:$A$1000)=0,IF(ROW($A26)=6,"Hidden",""),IF(ISNUMBER(C26),IF(R26="cocurrent",IF((D26=E26),0,(D26-C26)*100/(D26-E26)),IF((C26=E26),0,(C26-D26)*100/(C26-E26))),""))</f>
      </c>
      <c r="AI26" s="6">
        <f>IF(SUM($A$1:$A$1000)=0,IF(ROW($A26)=6,"Hidden",""),IF(ISNUMBER(C26),IF(R26="cocurrent",IF(C26=E26,0,(F26-E26)*100/(D26-E26)),IF(C26=E26,0,(F26-E26)*100/(C26-E26))),""))</f>
      </c>
      <c r="AJ26" s="6">
        <f>IF(SUM($A$1:$A$1000)=0,IF(ROW($A26)=6,"Hidden",""),IF(ISNUMBER(AH26),(AH26+AI26)/2,""))</f>
      </c>
      <c r="AK26" s="8">
        <f>IF(C26=F26,0,(D26-E26)/(C26-F26))</f>
      </c>
      <c r="AL26" s="8">
        <f>IF(ISNUMBER(F26),IF(OR(AK26&lt;=0,AK26=1),0,((D26-E26)-(C26-F26))/LN(AK26)),"")</f>
      </c>
      <c r="AM26" s="8">
        <f>IF(ISNUMBER(AL26),IF(AL26=0,0,(AB26*T26*Z26*1000)/(PI()*0.006*1.008*AL26)),"")</f>
      </c>
      <c r="AN26" s="12">
        <f>IF(ISNUMBER(A26),IF(ROW(A26)=2,1-(A26/13),""),"")</f>
      </c>
    </row>
    <row x14ac:dyDescent="0.25" r="27" customHeight="1" ht="12.75">
      <c r="A27" s="11">
        <v>1</v>
      </c>
      <c r="B27" s="5">
        <v>26</v>
      </c>
      <c r="C27" s="6">
        <v>57.830322265625</v>
      </c>
      <c r="D27" s="6">
        <v>64.714111328125</v>
      </c>
      <c r="E27" s="6">
        <v>21.333251953125</v>
      </c>
      <c r="F27" s="6">
        <v>27.048095703125</v>
      </c>
      <c r="G27" s="6">
        <v>132.967529296875</v>
      </c>
      <c r="H27" s="6">
        <v>132.967529296875</v>
      </c>
      <c r="I27" s="6">
        <v>132.967529296875</v>
      </c>
      <c r="J27" s="6">
        <v>132.967529296875</v>
      </c>
      <c r="K27" s="6">
        <v>132.967529296875</v>
      </c>
      <c r="L27" s="6">
        <v>132.967529296875</v>
      </c>
      <c r="M27" s="7">
        <v>29</v>
      </c>
      <c r="N27" s="6">
        <v>1.9775390625</v>
      </c>
      <c r="O27" s="5">
        <v>40</v>
      </c>
      <c r="P27" s="8">
        <v>2.685546875</v>
      </c>
      <c r="Q27" s="6">
        <v>0</v>
      </c>
      <c r="R27" s="10">
        <f>IF(ISNUMBER(Q27),IF(Q27=1,"Countercurrent","Cocurrent"),"")</f>
      </c>
      <c r="S27" s="21"/>
      <c r="T27" s="7">
        <f>IF(ISNUMBER(C27),1.15290498E-12*(V27^6)-3.5879038802E-10*(V27^5)+4.710833256816E-08*(V27^4)-3.38194190874219E-06*(V27^3)+0.000148978977392744*(V27^2)-0.00373903643230733*(V27)+4.21734712411944,"")</f>
      </c>
      <c r="U27" s="7">
        <f>IF(ISNUMBER(D27),1.15290498E-12*(X27^6)-3.5879038802E-10*(X27^5)+4.710833256816E-08*(X27^4)-3.38194190874219E-06*(X27^3)+0.000148978977392744*(X27^2)-0.00373903643230733*(X27)+4.21734712411944,"")</f>
      </c>
      <c r="V27" s="8">
        <f>IF(ISNUMBER(C27),AVERAGE(C27,D27),"")</f>
      </c>
      <c r="W27" s="6">
        <f>IF(ISNUMBER(F27),-0.0000002301*(V27^4)+0.0000569866*(V27^3)-0.0082923226*(V27^2)+0.0654036947*V27+999.8017570756,"")</f>
      </c>
      <c r="X27" s="8">
        <f>IF(ISNUMBER(E27),AVERAGE(E27,F27),"")</f>
      </c>
      <c r="Y27" s="6">
        <f>IF(ISNUMBER(F27),-0.0000002301*(X27^4)+0.0000569866*(X27^3)-0.0082923226*(X27^2)+0.0654036947*X27+999.8017570756,"")</f>
      </c>
      <c r="Z27" s="6">
        <f>IF(ISNUMBER(C27),IF(R27="Countercurrent",C27-D27,D27-C27),"")</f>
      </c>
      <c r="AA27" s="6">
        <f>IF(ISNUMBER(E27),F27-E27,"")</f>
      </c>
      <c r="AB27" s="7">
        <f>IF(ISNUMBER(N27),N27*W27/(1000*60),"")</f>
      </c>
      <c r="AC27" s="7">
        <f>IF(ISNUMBER(P27),P27*Y27/(1000*60),"")</f>
      </c>
      <c r="AD27" s="6">
        <f>IF(SUM($A$1:$A$1000)=0,IF(ROW($A27)=6,"Hidden",""),IF(ISNUMBER(AB27),AB27*T27*ABS(Z27)*1000,""))</f>
      </c>
      <c r="AE27" s="6">
        <f>IF(SUM($A$1:$A$1000)=0,IF(ROW($A27)=6,"Hidden",""),IF(ISNUMBER(AC27),AC27*U27*AA27*1000,""))</f>
      </c>
      <c r="AF27" s="6">
        <f>IF(SUM($A$1:$A$1000)=0,IF(ROW($A27)=6,"Hidden",""),IF(ISNUMBER(AD27),AD27-AE27,""))</f>
      </c>
      <c r="AG27" s="6">
        <f>IF(SUM($A$1:$A$1000)=0,IF(ROW($A27)=6,"Hidden",""),IF(ISNUMBER(AD27),IF(AD27=0,0,AE27*100/AD27),""))</f>
      </c>
      <c r="AH27" s="6">
        <f>IF(SUM($A$1:$A$1000)=0,IF(ROW($A27)=6,"Hidden",""),IF(ISNUMBER(C27),IF(R27="cocurrent",IF((D27=E27),0,(D27-C27)*100/(D27-E27)),IF((C27=E27),0,(C27-D27)*100/(C27-E27))),""))</f>
      </c>
      <c r="AI27" s="6">
        <f>IF(SUM($A$1:$A$1000)=0,IF(ROW($A27)=6,"Hidden",""),IF(ISNUMBER(C27),IF(R27="cocurrent",IF(C27=E27,0,(F27-E27)*100/(D27-E27)),IF(C27=E27,0,(F27-E27)*100/(C27-E27))),""))</f>
      </c>
      <c r="AJ27" s="6">
        <f>IF(SUM($A$1:$A$1000)=0,IF(ROW($A27)=6,"Hidden",""),IF(ISNUMBER(AH27),(AH27+AI27)/2,""))</f>
      </c>
      <c r="AK27" s="8">
        <f>IF(C27=F27,0,(D27-E27)/(C27-F27))</f>
      </c>
      <c r="AL27" s="8">
        <f>IF(ISNUMBER(F27),IF(OR(AK27&lt;=0,AK27=1),0,((D27-E27)-(C27-F27))/LN(AK27)),"")</f>
      </c>
      <c r="AM27" s="8">
        <f>IF(ISNUMBER(AL27),IF(AL27=0,0,(AB27*T27*Z27*1000)/(PI()*0.006*1.008*AL27)),"")</f>
      </c>
      <c r="AN27" s="12">
        <f>IF(ISNUMBER(A27),IF(ROW(A27)=2,1-(A27/13),""),"")</f>
      </c>
    </row>
    <row x14ac:dyDescent="0.25" r="28" customHeight="1" ht="12.75">
      <c r="A28" s="11">
        <v>1</v>
      </c>
      <c r="B28" s="5">
        <v>27</v>
      </c>
      <c r="C28" s="6">
        <v>57.700439453125</v>
      </c>
      <c r="D28" s="6">
        <v>64.74658203125</v>
      </c>
      <c r="E28" s="6">
        <v>21.333251953125</v>
      </c>
      <c r="F28" s="6">
        <v>27.08056640625</v>
      </c>
      <c r="G28" s="6">
        <v>132.967529296875</v>
      </c>
      <c r="H28" s="6">
        <v>132.967529296875</v>
      </c>
      <c r="I28" s="6">
        <v>132.967529296875</v>
      </c>
      <c r="J28" s="6">
        <v>132.967529296875</v>
      </c>
      <c r="K28" s="6">
        <v>132.967529296875</v>
      </c>
      <c r="L28" s="6">
        <v>132.967529296875</v>
      </c>
      <c r="M28" s="7">
        <v>30</v>
      </c>
      <c r="N28" s="6">
        <v>1.86767578125</v>
      </c>
      <c r="O28" s="5">
        <v>40</v>
      </c>
      <c r="P28" s="8">
        <v>2.685546875</v>
      </c>
      <c r="Q28" s="6">
        <v>0</v>
      </c>
      <c r="R28" s="10">
        <f>IF(ISNUMBER(Q28),IF(Q28=1,"Countercurrent","Cocurrent"),"")</f>
      </c>
      <c r="S28" s="21"/>
      <c r="T28" s="7">
        <f>IF(ISNUMBER(C28),1.15290498E-12*(V28^6)-3.5879038802E-10*(V28^5)+4.710833256816E-08*(V28^4)-3.38194190874219E-06*(V28^3)+0.000148978977392744*(V28^2)-0.00373903643230733*(V28)+4.21734712411944,"")</f>
      </c>
      <c r="U28" s="7">
        <f>IF(ISNUMBER(D28),1.15290498E-12*(X28^6)-3.5879038802E-10*(X28^5)+4.710833256816E-08*(X28^4)-3.38194190874219E-06*(X28^3)+0.000148978977392744*(X28^2)-0.00373903643230733*(X28)+4.21734712411944,"")</f>
      </c>
      <c r="V28" s="8">
        <f>IF(ISNUMBER(C28),AVERAGE(C28,D28),"")</f>
      </c>
      <c r="W28" s="6">
        <f>IF(ISNUMBER(F28),-0.0000002301*(V28^4)+0.0000569866*(V28^3)-0.0082923226*(V28^2)+0.0654036947*V28+999.8017570756,"")</f>
      </c>
      <c r="X28" s="8">
        <f>IF(ISNUMBER(E28),AVERAGE(E28,F28),"")</f>
      </c>
      <c r="Y28" s="6">
        <f>IF(ISNUMBER(F28),-0.0000002301*(X28^4)+0.0000569866*(X28^3)-0.0082923226*(X28^2)+0.0654036947*X28+999.8017570756,"")</f>
      </c>
      <c r="Z28" s="6">
        <f>IF(ISNUMBER(C28),IF(R28="Countercurrent",C28-D28,D28-C28),"")</f>
      </c>
      <c r="AA28" s="6">
        <f>IF(ISNUMBER(E28),F28-E28,"")</f>
      </c>
      <c r="AB28" s="7">
        <f>IF(ISNUMBER(N28),N28*W28/(1000*60),"")</f>
      </c>
      <c r="AC28" s="7">
        <f>IF(ISNUMBER(P28),P28*Y28/(1000*60),"")</f>
      </c>
      <c r="AD28" s="6">
        <f>IF(SUM($A$1:$A$1000)=0,IF(ROW($A28)=6,"Hidden",""),IF(ISNUMBER(AB28),AB28*T28*ABS(Z28)*1000,""))</f>
      </c>
      <c r="AE28" s="6">
        <f>IF(SUM($A$1:$A$1000)=0,IF(ROW($A28)=6,"Hidden",""),IF(ISNUMBER(AC28),AC28*U28*AA28*1000,""))</f>
      </c>
      <c r="AF28" s="6">
        <f>IF(SUM($A$1:$A$1000)=0,IF(ROW($A28)=6,"Hidden",""),IF(ISNUMBER(AD28),AD28-AE28,""))</f>
      </c>
      <c r="AG28" s="6">
        <f>IF(SUM($A$1:$A$1000)=0,IF(ROW($A28)=6,"Hidden",""),IF(ISNUMBER(AD28),IF(AD28=0,0,AE28*100/AD28),""))</f>
      </c>
      <c r="AH28" s="6">
        <f>IF(SUM($A$1:$A$1000)=0,IF(ROW($A28)=6,"Hidden",""),IF(ISNUMBER(C28),IF(R28="cocurrent",IF((D28=E28),0,(D28-C28)*100/(D28-E28)),IF((C28=E28),0,(C28-D28)*100/(C28-E28))),""))</f>
      </c>
      <c r="AI28" s="6">
        <f>IF(SUM($A$1:$A$1000)=0,IF(ROW($A28)=6,"Hidden",""),IF(ISNUMBER(C28),IF(R28="cocurrent",IF(C28=E28,0,(F28-E28)*100/(D28-E28)),IF(C28=E28,0,(F28-E28)*100/(C28-E28))),""))</f>
      </c>
      <c r="AJ28" s="6">
        <f>IF(SUM($A$1:$A$1000)=0,IF(ROW($A28)=6,"Hidden",""),IF(ISNUMBER(AH28),(AH28+AI28)/2,""))</f>
      </c>
      <c r="AK28" s="8">
        <f>IF(C28=F28,0,(D28-E28)/(C28-F28))</f>
      </c>
      <c r="AL28" s="8">
        <f>IF(ISNUMBER(F28),IF(OR(AK28&lt;=0,AK28=1),0,((D28-E28)-(C28-F28))/LN(AK28)),"")</f>
      </c>
      <c r="AM28" s="8">
        <f>IF(ISNUMBER(AL28),IF(AL28=0,0,(AB28*T28*Z28*1000)/(PI()*0.006*1.008*AL28)),"")</f>
      </c>
      <c r="AN28" s="12">
        <f>IF(ISNUMBER(A28),IF(ROW(A28)=2,1-(A28/13),""),"")</f>
      </c>
    </row>
    <row x14ac:dyDescent="0.25" r="29" customHeight="1" ht="12.75">
      <c r="A29" s="11">
        <v>1</v>
      </c>
      <c r="B29" s="5">
        <v>28</v>
      </c>
      <c r="C29" s="6">
        <v>58.12255859375</v>
      </c>
      <c r="D29" s="6">
        <v>65.168701171875</v>
      </c>
      <c r="E29" s="6">
        <v>21.333251953125</v>
      </c>
      <c r="F29" s="6">
        <v>27.1455078125</v>
      </c>
      <c r="G29" s="6">
        <v>132.967529296875</v>
      </c>
      <c r="H29" s="6">
        <v>132.967529296875</v>
      </c>
      <c r="I29" s="6">
        <v>132.967529296875</v>
      </c>
      <c r="J29" s="6">
        <v>132.967529296875</v>
      </c>
      <c r="K29" s="6">
        <v>132.967529296875</v>
      </c>
      <c r="L29" s="6">
        <v>132.967529296875</v>
      </c>
      <c r="M29" s="7">
        <v>29</v>
      </c>
      <c r="N29" s="6">
        <v>2.13623046875</v>
      </c>
      <c r="O29" s="5">
        <v>40</v>
      </c>
      <c r="P29" s="8">
        <v>2.64892578125</v>
      </c>
      <c r="Q29" s="6">
        <v>0</v>
      </c>
      <c r="R29" s="10">
        <f>IF(ISNUMBER(Q29),IF(Q29=1,"Countercurrent","Cocurrent"),"")</f>
      </c>
      <c r="S29" s="21"/>
      <c r="T29" s="7">
        <f>IF(ISNUMBER(C29),1.15290498E-12*(V29^6)-3.5879038802E-10*(V29^5)+4.710833256816E-08*(V29^4)-3.38194190874219E-06*(V29^3)+0.000148978977392744*(V29^2)-0.00373903643230733*(V29)+4.21734712411944,"")</f>
      </c>
      <c r="U29" s="7">
        <f>IF(ISNUMBER(D29),1.15290498E-12*(X29^6)-3.5879038802E-10*(X29^5)+4.710833256816E-08*(X29^4)-3.38194190874219E-06*(X29^3)+0.000148978977392744*(X29^2)-0.00373903643230733*(X29)+4.21734712411944,"")</f>
      </c>
      <c r="V29" s="8">
        <f>IF(ISNUMBER(C29),AVERAGE(C29,D29),"")</f>
      </c>
      <c r="W29" s="6">
        <f>IF(ISNUMBER(F29),-0.0000002301*(V29^4)+0.0000569866*(V29^3)-0.0082923226*(V29^2)+0.0654036947*V29+999.8017570756,"")</f>
      </c>
      <c r="X29" s="8">
        <f>IF(ISNUMBER(E29),AVERAGE(E29,F29),"")</f>
      </c>
      <c r="Y29" s="6">
        <f>IF(ISNUMBER(F29),-0.0000002301*(X29^4)+0.0000569866*(X29^3)-0.0082923226*(X29^2)+0.0654036947*X29+999.8017570756,"")</f>
      </c>
      <c r="Z29" s="6">
        <f>IF(ISNUMBER(C29),IF(R29="Countercurrent",C29-D29,D29-C29),"")</f>
      </c>
      <c r="AA29" s="6">
        <f>IF(ISNUMBER(E29),F29-E29,"")</f>
      </c>
      <c r="AB29" s="7">
        <f>IF(ISNUMBER(N29),N29*W29/(1000*60),"")</f>
      </c>
      <c r="AC29" s="7">
        <f>IF(ISNUMBER(P29),P29*Y29/(1000*60),"")</f>
      </c>
      <c r="AD29" s="6">
        <f>IF(SUM($A$1:$A$1000)=0,IF(ROW($A29)=6,"Hidden",""),IF(ISNUMBER(AB29),AB29*T29*ABS(Z29)*1000,""))</f>
      </c>
      <c r="AE29" s="6">
        <f>IF(SUM($A$1:$A$1000)=0,IF(ROW($A29)=6,"Hidden",""),IF(ISNUMBER(AC29),AC29*U29*AA29*1000,""))</f>
      </c>
      <c r="AF29" s="6">
        <f>IF(SUM($A$1:$A$1000)=0,IF(ROW($A29)=6,"Hidden",""),IF(ISNUMBER(AD29),AD29-AE29,""))</f>
      </c>
      <c r="AG29" s="6">
        <f>IF(SUM($A$1:$A$1000)=0,IF(ROW($A29)=6,"Hidden",""),IF(ISNUMBER(AD29),IF(AD29=0,0,AE29*100/AD29),""))</f>
      </c>
      <c r="AH29" s="6">
        <f>IF(SUM($A$1:$A$1000)=0,IF(ROW($A29)=6,"Hidden",""),IF(ISNUMBER(C29),IF(R29="cocurrent",IF((D29=E29),0,(D29-C29)*100/(D29-E29)),IF((C29=E29),0,(C29-D29)*100/(C29-E29))),""))</f>
      </c>
      <c r="AI29" s="6">
        <f>IF(SUM($A$1:$A$1000)=0,IF(ROW($A29)=6,"Hidden",""),IF(ISNUMBER(C29),IF(R29="cocurrent",IF(C29=E29,0,(F29-E29)*100/(D29-E29)),IF(C29=E29,0,(F29-E29)*100/(C29-E29))),""))</f>
      </c>
      <c r="AJ29" s="6">
        <f>IF(SUM($A$1:$A$1000)=0,IF(ROW($A29)=6,"Hidden",""),IF(ISNUMBER(AH29),(AH29+AI29)/2,""))</f>
      </c>
      <c r="AK29" s="8">
        <f>IF(C29=F29,0,(D29-E29)/(C29-F29))</f>
      </c>
      <c r="AL29" s="8">
        <f>IF(ISNUMBER(F29),IF(OR(AK29&lt;=0,AK29=1),0,((D29-E29)-(C29-F29))/LN(AK29)),"")</f>
      </c>
      <c r="AM29" s="8">
        <f>IF(ISNUMBER(AL29),IF(AL29=0,0,(AB29*T29*Z29*1000)/(PI()*0.006*1.008*AL29)),"")</f>
      </c>
      <c r="AN29" s="12">
        <f>IF(ISNUMBER(A29),IF(ROW(A29)=2,1-(A29/13),""),"")</f>
      </c>
    </row>
    <row x14ac:dyDescent="0.25" r="30" customHeight="1" ht="12.75">
      <c r="A30" s="11">
        <v>1</v>
      </c>
      <c r="B30" s="5">
        <v>29</v>
      </c>
      <c r="C30" s="6">
        <v>58.219970703125</v>
      </c>
      <c r="D30" s="6">
        <v>65.201171875</v>
      </c>
      <c r="E30" s="6">
        <v>21.333251953125</v>
      </c>
      <c r="F30" s="6">
        <v>27.113037109375</v>
      </c>
      <c r="G30" s="6">
        <v>132.967529296875</v>
      </c>
      <c r="H30" s="6">
        <v>132.967529296875</v>
      </c>
      <c r="I30" s="6">
        <v>132.967529296875</v>
      </c>
      <c r="J30" s="6">
        <v>132.967529296875</v>
      </c>
      <c r="K30" s="6">
        <v>132.967529296875</v>
      </c>
      <c r="L30" s="6">
        <v>132.967529296875</v>
      </c>
      <c r="M30" s="7">
        <v>29</v>
      </c>
      <c r="N30" s="6">
        <v>2.1240234375</v>
      </c>
      <c r="O30" s="5">
        <v>40</v>
      </c>
      <c r="P30" s="8">
        <v>2.81982421875</v>
      </c>
      <c r="Q30" s="6">
        <v>0</v>
      </c>
      <c r="R30" s="10">
        <f>IF(ISNUMBER(Q30),IF(Q30=1,"Countercurrent","Cocurrent"),"")</f>
      </c>
      <c r="S30" s="21"/>
      <c r="T30" s="7">
        <f>IF(ISNUMBER(C30),1.15290498E-12*(V30^6)-3.5879038802E-10*(V30^5)+4.710833256816E-08*(V30^4)-3.38194190874219E-06*(V30^3)+0.000148978977392744*(V30^2)-0.00373903643230733*(V30)+4.21734712411944,"")</f>
      </c>
      <c r="U30" s="7">
        <f>IF(ISNUMBER(D30),1.15290498E-12*(X30^6)-3.5879038802E-10*(X30^5)+4.710833256816E-08*(X30^4)-3.38194190874219E-06*(X30^3)+0.000148978977392744*(X30^2)-0.00373903643230733*(X30)+4.21734712411944,"")</f>
      </c>
      <c r="V30" s="8">
        <f>IF(ISNUMBER(C30),AVERAGE(C30,D30),"")</f>
      </c>
      <c r="W30" s="6">
        <f>IF(ISNUMBER(F30),-0.0000002301*(V30^4)+0.0000569866*(V30^3)-0.0082923226*(V30^2)+0.0654036947*V30+999.8017570756,"")</f>
      </c>
      <c r="X30" s="8">
        <f>IF(ISNUMBER(E30),AVERAGE(E30,F30),"")</f>
      </c>
      <c r="Y30" s="6">
        <f>IF(ISNUMBER(F30),-0.0000002301*(X30^4)+0.0000569866*(X30^3)-0.0082923226*(X30^2)+0.0654036947*X30+999.8017570756,"")</f>
      </c>
      <c r="Z30" s="6">
        <f>IF(ISNUMBER(C30),IF(R30="Countercurrent",C30-D30,D30-C30),"")</f>
      </c>
      <c r="AA30" s="6">
        <f>IF(ISNUMBER(E30),F30-E30,"")</f>
      </c>
      <c r="AB30" s="7">
        <f>IF(ISNUMBER(N30),N30*W30/(1000*60),"")</f>
      </c>
      <c r="AC30" s="7">
        <f>IF(ISNUMBER(P30),P30*Y30/(1000*60),"")</f>
      </c>
      <c r="AD30" s="6">
        <f>IF(SUM($A$1:$A$1000)=0,IF(ROW($A30)=6,"Hidden",""),IF(ISNUMBER(AB30),AB30*T30*ABS(Z30)*1000,""))</f>
      </c>
      <c r="AE30" s="6">
        <f>IF(SUM($A$1:$A$1000)=0,IF(ROW($A30)=6,"Hidden",""),IF(ISNUMBER(AC30),AC30*U30*AA30*1000,""))</f>
      </c>
      <c r="AF30" s="6">
        <f>IF(SUM($A$1:$A$1000)=0,IF(ROW($A30)=6,"Hidden",""),IF(ISNUMBER(AD30),AD30-AE30,""))</f>
      </c>
      <c r="AG30" s="6">
        <f>IF(SUM($A$1:$A$1000)=0,IF(ROW($A30)=6,"Hidden",""),IF(ISNUMBER(AD30),IF(AD30=0,0,AE30*100/AD30),""))</f>
      </c>
      <c r="AH30" s="6">
        <f>IF(SUM($A$1:$A$1000)=0,IF(ROW($A30)=6,"Hidden",""),IF(ISNUMBER(C30),IF(R30="cocurrent",IF((D30=E30),0,(D30-C30)*100/(D30-E30)),IF((C30=E30),0,(C30-D30)*100/(C30-E30))),""))</f>
      </c>
      <c r="AI30" s="6">
        <f>IF(SUM($A$1:$A$1000)=0,IF(ROW($A30)=6,"Hidden",""),IF(ISNUMBER(C30),IF(R30="cocurrent",IF(C30=E30,0,(F30-E30)*100/(D30-E30)),IF(C30=E30,0,(F30-E30)*100/(C30-E30))),""))</f>
      </c>
      <c r="AJ30" s="6">
        <f>IF(SUM($A$1:$A$1000)=0,IF(ROW($A30)=6,"Hidden",""),IF(ISNUMBER(AH30),(AH30+AI30)/2,""))</f>
      </c>
      <c r="AK30" s="8">
        <f>IF(C30=F30,0,(D30-E30)/(C30-F30))</f>
      </c>
      <c r="AL30" s="8">
        <f>IF(ISNUMBER(F30),IF(OR(AK30&lt;=0,AK30=1),0,((D30-E30)-(C30-F30))/LN(AK30)),"")</f>
      </c>
      <c r="AM30" s="8">
        <f>IF(ISNUMBER(AL30),IF(AL30=0,0,(AB30*T30*Z30*1000)/(PI()*0.006*1.008*AL30)),"")</f>
      </c>
      <c r="AN30" s="12">
        <f>IF(ISNUMBER(A30),IF(ROW(A30)=2,1-(A30/13),""),"")</f>
      </c>
    </row>
    <row x14ac:dyDescent="0.25" r="31" customHeight="1" ht="12.75">
      <c r="A31" s="11">
        <v>1</v>
      </c>
      <c r="B31" s="5">
        <v>30</v>
      </c>
      <c r="C31" s="6">
        <v>58.155029296875</v>
      </c>
      <c r="D31" s="6">
        <v>64.908935546875</v>
      </c>
      <c r="E31" s="6">
        <v>21.36572265625</v>
      </c>
      <c r="F31" s="6">
        <v>27.177978515625</v>
      </c>
      <c r="G31" s="6">
        <v>132.967529296875</v>
      </c>
      <c r="H31" s="6">
        <v>132.967529296875</v>
      </c>
      <c r="I31" s="6">
        <v>132.967529296875</v>
      </c>
      <c r="J31" s="6">
        <v>132.967529296875</v>
      </c>
      <c r="K31" s="6">
        <v>132.967529296875</v>
      </c>
      <c r="L31" s="6">
        <v>132.967529296875</v>
      </c>
      <c r="M31" s="7">
        <v>29</v>
      </c>
      <c r="N31" s="6">
        <v>2.08740234375</v>
      </c>
      <c r="O31" s="5">
        <v>40</v>
      </c>
      <c r="P31" s="8">
        <v>2.64892578125</v>
      </c>
      <c r="Q31" s="6">
        <v>0</v>
      </c>
      <c r="R31" s="10">
        <f>IF(ISNUMBER(Q31),IF(Q31=1,"Countercurrent","Cocurrent"),"")</f>
      </c>
      <c r="S31" s="21"/>
      <c r="T31" s="7">
        <f>IF(ISNUMBER(C31),1.15290498E-12*(V31^6)-3.5879038802E-10*(V31^5)+4.710833256816E-08*(V31^4)-3.38194190874219E-06*(V31^3)+0.000148978977392744*(V31^2)-0.00373903643230733*(V31)+4.21734712411944,"")</f>
      </c>
      <c r="U31" s="7">
        <f>IF(ISNUMBER(D31),1.15290498E-12*(X31^6)-3.5879038802E-10*(X31^5)+4.710833256816E-08*(X31^4)-3.38194190874219E-06*(X31^3)+0.000148978977392744*(X31^2)-0.00373903643230733*(X31)+4.21734712411944,"")</f>
      </c>
      <c r="V31" s="8">
        <f>IF(ISNUMBER(C31),AVERAGE(C31,D31),"")</f>
      </c>
      <c r="W31" s="6">
        <f>IF(ISNUMBER(F31),-0.0000002301*(V31^4)+0.0000569866*(V31^3)-0.0082923226*(V31^2)+0.0654036947*V31+999.8017570756,"")</f>
      </c>
      <c r="X31" s="8">
        <f>IF(ISNUMBER(E31),AVERAGE(E31,F31),"")</f>
      </c>
      <c r="Y31" s="6">
        <f>IF(ISNUMBER(F31),-0.0000002301*(X31^4)+0.0000569866*(X31^3)-0.0082923226*(X31^2)+0.0654036947*X31+999.8017570756,"")</f>
      </c>
      <c r="Z31" s="6">
        <f>IF(ISNUMBER(C31),IF(R31="Countercurrent",C31-D31,D31-C31),"")</f>
      </c>
      <c r="AA31" s="6">
        <f>IF(ISNUMBER(E31),F31-E31,"")</f>
      </c>
      <c r="AB31" s="7">
        <f>IF(ISNUMBER(N31),N31*W31/(1000*60),"")</f>
      </c>
      <c r="AC31" s="7">
        <f>IF(ISNUMBER(P31),P31*Y31/(1000*60),"")</f>
      </c>
      <c r="AD31" s="6">
        <f>IF(SUM($A$1:$A$1000)=0,IF(ROW($A31)=6,"Hidden",""),IF(ISNUMBER(AB31),AB31*T31*ABS(Z31)*1000,""))</f>
      </c>
      <c r="AE31" s="6">
        <f>IF(SUM($A$1:$A$1000)=0,IF(ROW($A31)=6,"Hidden",""),IF(ISNUMBER(AC31),AC31*U31*AA31*1000,""))</f>
      </c>
      <c r="AF31" s="6">
        <f>IF(SUM($A$1:$A$1000)=0,IF(ROW($A31)=6,"Hidden",""),IF(ISNUMBER(AD31),AD31-AE31,""))</f>
      </c>
      <c r="AG31" s="6">
        <f>IF(SUM($A$1:$A$1000)=0,IF(ROW($A31)=6,"Hidden",""),IF(ISNUMBER(AD31),IF(AD31=0,0,AE31*100/AD31),""))</f>
      </c>
      <c r="AH31" s="6">
        <f>IF(SUM($A$1:$A$1000)=0,IF(ROW($A31)=6,"Hidden",""),IF(ISNUMBER(C31),IF(R31="cocurrent",IF((D31=E31),0,(D31-C31)*100/(D31-E31)),IF((C31=E31),0,(C31-D31)*100/(C31-E31))),""))</f>
      </c>
      <c r="AI31" s="6">
        <f>IF(SUM($A$1:$A$1000)=0,IF(ROW($A31)=6,"Hidden",""),IF(ISNUMBER(C31),IF(R31="cocurrent",IF(C31=E31,0,(F31-E31)*100/(D31-E31)),IF(C31=E31,0,(F31-E31)*100/(C31-E31))),""))</f>
      </c>
      <c r="AJ31" s="6">
        <f>IF(SUM($A$1:$A$1000)=0,IF(ROW($A31)=6,"Hidden",""),IF(ISNUMBER(AH31),(AH31+AI31)/2,""))</f>
      </c>
      <c r="AK31" s="8">
        <f>IF(C31=F31,0,(D31-E31)/(C31-F31))</f>
      </c>
      <c r="AL31" s="8">
        <f>IF(ISNUMBER(F31),IF(OR(AK31&lt;=0,AK31=1),0,((D31-E31)-(C31-F31))/LN(AK31)),"")</f>
      </c>
      <c r="AM31" s="8">
        <f>IF(ISNUMBER(AL31),IF(AL31=0,0,(AB31*T31*Z31*1000)/(PI()*0.006*1.008*AL31)),"")</f>
      </c>
      <c r="AN31" s="12">
        <f>IF(ISNUMBER(A31),IF(ROW(A31)=2,1-(A31/13),""),"")</f>
      </c>
    </row>
    <row x14ac:dyDescent="0.25" r="32" customHeight="1" ht="12.75">
      <c r="A32" s="11">
        <v>1</v>
      </c>
      <c r="B32" s="5">
        <v>31</v>
      </c>
      <c r="C32" s="6">
        <v>58.025146484375</v>
      </c>
      <c r="D32" s="6">
        <v>64.973876953125</v>
      </c>
      <c r="E32" s="6">
        <v>21.333251953125</v>
      </c>
      <c r="F32" s="6">
        <v>27.177978515625</v>
      </c>
      <c r="G32" s="6">
        <v>132.967529296875</v>
      </c>
      <c r="H32" s="6">
        <v>132.967529296875</v>
      </c>
      <c r="I32" s="6">
        <v>132.967529296875</v>
      </c>
      <c r="J32" s="6">
        <v>132.967529296875</v>
      </c>
      <c r="K32" s="6">
        <v>132.967529296875</v>
      </c>
      <c r="L32" s="6">
        <v>132.967529296875</v>
      </c>
      <c r="M32" s="7">
        <v>29</v>
      </c>
      <c r="N32" s="6">
        <v>2.001953125</v>
      </c>
      <c r="O32" s="5">
        <v>40</v>
      </c>
      <c r="P32" s="8">
        <v>2.50244140625</v>
      </c>
      <c r="Q32" s="6">
        <v>0</v>
      </c>
      <c r="R32" s="10">
        <f>IF(ISNUMBER(Q32),IF(Q32=1,"Countercurrent","Cocurrent"),"")</f>
      </c>
      <c r="S32" s="21"/>
      <c r="T32" s="7">
        <f>IF(ISNUMBER(C32),1.15290498E-12*(V32^6)-3.5879038802E-10*(V32^5)+4.710833256816E-08*(V32^4)-3.38194190874219E-06*(V32^3)+0.000148978977392744*(V32^2)-0.00373903643230733*(V32)+4.21734712411944,"")</f>
      </c>
      <c r="U32" s="7">
        <f>IF(ISNUMBER(D32),1.15290498E-12*(X32^6)-3.5879038802E-10*(X32^5)+4.710833256816E-08*(X32^4)-3.38194190874219E-06*(X32^3)+0.000148978977392744*(X32^2)-0.00373903643230733*(X32)+4.21734712411944,"")</f>
      </c>
      <c r="V32" s="8">
        <f>IF(ISNUMBER(C32),AVERAGE(C32,D32),"")</f>
      </c>
      <c r="W32" s="6">
        <f>IF(ISNUMBER(F32),-0.0000002301*(V32^4)+0.0000569866*(V32^3)-0.0082923226*(V32^2)+0.0654036947*V32+999.8017570756,"")</f>
      </c>
      <c r="X32" s="8">
        <f>IF(ISNUMBER(E32),AVERAGE(E32,F32),"")</f>
      </c>
      <c r="Y32" s="6">
        <f>IF(ISNUMBER(F32),-0.0000002301*(X32^4)+0.0000569866*(X32^3)-0.0082923226*(X32^2)+0.0654036947*X32+999.8017570756,"")</f>
      </c>
      <c r="Z32" s="6">
        <f>IF(ISNUMBER(C32),IF(R32="Countercurrent",C32-D32,D32-C32),"")</f>
      </c>
      <c r="AA32" s="6">
        <f>IF(ISNUMBER(E32),F32-E32,"")</f>
      </c>
      <c r="AB32" s="7">
        <f>IF(ISNUMBER(N32),N32*W32/(1000*60),"")</f>
      </c>
      <c r="AC32" s="7">
        <f>IF(ISNUMBER(P32),P32*Y32/(1000*60),"")</f>
      </c>
      <c r="AD32" s="6">
        <f>IF(SUM($A$1:$A$1000)=0,IF(ROW($A32)=6,"Hidden",""),IF(ISNUMBER(AB32),AB32*T32*ABS(Z32)*1000,""))</f>
      </c>
      <c r="AE32" s="6">
        <f>IF(SUM($A$1:$A$1000)=0,IF(ROW($A32)=6,"Hidden",""),IF(ISNUMBER(AC32),AC32*U32*AA32*1000,""))</f>
      </c>
      <c r="AF32" s="6">
        <f>IF(SUM($A$1:$A$1000)=0,IF(ROW($A32)=6,"Hidden",""),IF(ISNUMBER(AD32),AD32-AE32,""))</f>
      </c>
      <c r="AG32" s="6">
        <f>IF(SUM($A$1:$A$1000)=0,IF(ROW($A32)=6,"Hidden",""),IF(ISNUMBER(AD32),IF(AD32=0,0,AE32*100/AD32),""))</f>
      </c>
      <c r="AH32" s="6">
        <f>IF(SUM($A$1:$A$1000)=0,IF(ROW($A32)=6,"Hidden",""),IF(ISNUMBER(C32),IF(R32="cocurrent",IF((D32=E32),0,(D32-C32)*100/(D32-E32)),IF((C32=E32),0,(C32-D32)*100/(C32-E32))),""))</f>
      </c>
      <c r="AI32" s="6">
        <f>IF(SUM($A$1:$A$1000)=0,IF(ROW($A32)=6,"Hidden",""),IF(ISNUMBER(C32),IF(R32="cocurrent",IF(C32=E32,0,(F32-E32)*100/(D32-E32)),IF(C32=E32,0,(F32-E32)*100/(C32-E32))),""))</f>
      </c>
      <c r="AJ32" s="6">
        <f>IF(SUM($A$1:$A$1000)=0,IF(ROW($A32)=6,"Hidden",""),IF(ISNUMBER(AH32),(AH32+AI32)/2,""))</f>
      </c>
      <c r="AK32" s="8">
        <f>IF(C32=F32,0,(D32-E32)/(C32-F32))</f>
      </c>
      <c r="AL32" s="8">
        <f>IF(ISNUMBER(F32),IF(OR(AK32&lt;=0,AK32=1),0,((D32-E32)-(C32-F32))/LN(AK32)),"")</f>
      </c>
      <c r="AM32" s="8">
        <f>IF(ISNUMBER(AL32),IF(AL32=0,0,(AB32*T32*Z32*1000)/(PI()*0.006*1.008*AL32)),"")</f>
      </c>
      <c r="AN32" s="12">
        <f>IF(ISNUMBER(A32),IF(ROW(A32)=2,1-(A32/13),""),"")</f>
      </c>
    </row>
    <row x14ac:dyDescent="0.25" r="33" customHeight="1" ht="12.75">
      <c r="A33" s="11">
        <v>1</v>
      </c>
      <c r="B33" s="5">
        <v>32</v>
      </c>
      <c r="C33" s="6">
        <v>58.12255859375</v>
      </c>
      <c r="D33" s="6">
        <v>64.843994140625</v>
      </c>
      <c r="E33" s="6">
        <v>21.333251953125</v>
      </c>
      <c r="F33" s="6">
        <v>27.21044921875</v>
      </c>
      <c r="G33" s="6">
        <v>132.967529296875</v>
      </c>
      <c r="H33" s="6">
        <v>132.967529296875</v>
      </c>
      <c r="I33" s="6">
        <v>132.967529296875</v>
      </c>
      <c r="J33" s="6">
        <v>132.967529296875</v>
      </c>
      <c r="K33" s="6">
        <v>132.967529296875</v>
      </c>
      <c r="L33" s="6">
        <v>132.967529296875</v>
      </c>
      <c r="M33" s="7">
        <v>29</v>
      </c>
      <c r="N33" s="6">
        <v>2.06298828125</v>
      </c>
      <c r="O33" s="5">
        <v>40</v>
      </c>
      <c r="P33" s="8">
        <v>2.60009765625</v>
      </c>
      <c r="Q33" s="6">
        <v>0</v>
      </c>
      <c r="R33" s="10">
        <f>IF(ISNUMBER(Q33),IF(Q33=1,"Countercurrent","Cocurrent"),"")</f>
      </c>
      <c r="S33" s="21"/>
      <c r="T33" s="7">
        <f>IF(ISNUMBER(C33),1.15290498E-12*(V33^6)-3.5879038802E-10*(V33^5)+4.710833256816E-08*(V33^4)-3.38194190874219E-06*(V33^3)+0.000148978977392744*(V33^2)-0.00373903643230733*(V33)+4.21734712411944,"")</f>
      </c>
      <c r="U33" s="7">
        <f>IF(ISNUMBER(D33),1.15290498E-12*(X33^6)-3.5879038802E-10*(X33^5)+4.710833256816E-08*(X33^4)-3.38194190874219E-06*(X33^3)+0.000148978977392744*(X33^2)-0.00373903643230733*(X33)+4.21734712411944,"")</f>
      </c>
      <c r="V33" s="8">
        <f>IF(ISNUMBER(C33),AVERAGE(C33,D33),"")</f>
      </c>
      <c r="W33" s="6">
        <f>IF(ISNUMBER(F33),-0.0000002301*(V33^4)+0.0000569866*(V33^3)-0.0082923226*(V33^2)+0.0654036947*V33+999.8017570756,"")</f>
      </c>
      <c r="X33" s="8">
        <f>IF(ISNUMBER(E33),AVERAGE(E33,F33),"")</f>
      </c>
      <c r="Y33" s="6">
        <f>IF(ISNUMBER(F33),-0.0000002301*(X33^4)+0.0000569866*(X33^3)-0.0082923226*(X33^2)+0.0654036947*X33+999.8017570756,"")</f>
      </c>
      <c r="Z33" s="6">
        <f>IF(ISNUMBER(C33),IF(R33="Countercurrent",C33-D33,D33-C33),"")</f>
      </c>
      <c r="AA33" s="6">
        <f>IF(ISNUMBER(E33),F33-E33,"")</f>
      </c>
      <c r="AB33" s="7">
        <f>IF(ISNUMBER(N33),N33*W33/(1000*60),"")</f>
      </c>
      <c r="AC33" s="7">
        <f>IF(ISNUMBER(P33),P33*Y33/(1000*60),"")</f>
      </c>
      <c r="AD33" s="6">
        <f>IF(SUM($A$1:$A$1000)=0,IF(ROW($A33)=6,"Hidden",""),IF(ISNUMBER(AB33),AB33*T33*ABS(Z33)*1000,""))</f>
      </c>
      <c r="AE33" s="6">
        <f>IF(SUM($A$1:$A$1000)=0,IF(ROW($A33)=6,"Hidden",""),IF(ISNUMBER(AC33),AC33*U33*AA33*1000,""))</f>
      </c>
      <c r="AF33" s="6">
        <f>IF(SUM($A$1:$A$1000)=0,IF(ROW($A33)=6,"Hidden",""),IF(ISNUMBER(AD33),AD33-AE33,""))</f>
      </c>
      <c r="AG33" s="6">
        <f>IF(SUM($A$1:$A$1000)=0,IF(ROW($A33)=6,"Hidden",""),IF(ISNUMBER(AD33),IF(AD33=0,0,AE33*100/AD33),""))</f>
      </c>
      <c r="AH33" s="6">
        <f>IF(SUM($A$1:$A$1000)=0,IF(ROW($A33)=6,"Hidden",""),IF(ISNUMBER(C33),IF(R33="cocurrent",IF((D33=E33),0,(D33-C33)*100/(D33-E33)),IF((C33=E33),0,(C33-D33)*100/(C33-E33))),""))</f>
      </c>
      <c r="AI33" s="6">
        <f>IF(SUM($A$1:$A$1000)=0,IF(ROW($A33)=6,"Hidden",""),IF(ISNUMBER(C33),IF(R33="cocurrent",IF(C33=E33,0,(F33-E33)*100/(D33-E33)),IF(C33=E33,0,(F33-E33)*100/(C33-E33))),""))</f>
      </c>
      <c r="AJ33" s="6">
        <f>IF(SUM($A$1:$A$1000)=0,IF(ROW($A33)=6,"Hidden",""),IF(ISNUMBER(AH33),(AH33+AI33)/2,""))</f>
      </c>
      <c r="AK33" s="8">
        <f>IF(C33=F33,0,(D33-E33)/(C33-F33))</f>
      </c>
      <c r="AL33" s="8">
        <f>IF(ISNUMBER(F33),IF(OR(AK33&lt;=0,AK33=1),0,((D33-E33)-(C33-F33))/LN(AK33)),"")</f>
      </c>
      <c r="AM33" s="8">
        <f>IF(ISNUMBER(AL33),IF(AL33=0,0,(AB33*T33*Z33*1000)/(PI()*0.006*1.008*AL33)),"")</f>
      </c>
      <c r="AN33" s="12">
        <f>IF(ISNUMBER(A33),IF(ROW(A33)=2,1-(A33/13),""),"")</f>
      </c>
    </row>
    <row x14ac:dyDescent="0.25" r="34" customHeight="1" ht="12.75">
      <c r="A34" s="4">
        <v>1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5"/>
      <c r="P34" s="8"/>
      <c r="Q34" s="6"/>
      <c r="R34" s="6">
        <f>IF(ISNUMBER(Q34),IF(Q34=1,"Countercurrent","Cocurrent"),"")</f>
      </c>
      <c r="S34" s="9"/>
      <c r="T34" s="7">
        <f>IF(ISNUMBER(C34),1.15290498E-12*(V34^6)-3.5879038802E-10*(V34^5)+4.710833256816E-08*(V34^4)-3.38194190874219E-06*(V34^3)+0.000148978977392744*(V34^2)-0.00373903643230733*(V34)+4.21734712411944,"")</f>
      </c>
      <c r="U34" s="7">
        <f>IF(ISNUMBER(D34),1.15290498E-12*(X34^6)-3.5879038802E-10*(X34^5)+4.710833256816E-08*(X34^4)-3.38194190874219E-06*(X34^3)+0.000148978977392744*(X34^2)-0.00373903643230733*(X34)+4.21734712411944,"")</f>
      </c>
      <c r="V34" s="8">
        <f>IF(ISNUMBER(C34),AVERAGE(C34,D34),"")</f>
      </c>
      <c r="W34" s="6">
        <f>IF(ISNUMBER(F34),-0.0000002301*(V34^4)+0.0000569866*(V34^3)-0.0082923226*(V34^2)+0.0654036947*V34+999.8017570756,"")</f>
      </c>
      <c r="X34" s="8">
        <f>IF(ISNUMBER(E34),AVERAGE(E34,F34),"")</f>
      </c>
      <c r="Y34" s="6">
        <f>IF(ISNUMBER(F34),-0.0000002301*(X34^4)+0.0000569866*(X34^3)-0.0082923226*(X34^2)+0.0654036947*X34+999.8017570756,"")</f>
      </c>
      <c r="Z34" s="6">
        <f>IF(ISNUMBER(C34),IF(R34="Countercurrent",C34-D34,D34-C34),"")</f>
      </c>
      <c r="AA34" s="6">
        <f>IF(ISNUMBER(E34),F34-E34,"")</f>
      </c>
      <c r="AB34" s="7">
        <f>IF(ISNUMBER(N34),N34*W34/(1000*60),"")</f>
      </c>
      <c r="AC34" s="7">
        <f>IF(ISNUMBER(P34),P34*Y34/(1000*60),"")</f>
      </c>
      <c r="AD34" s="6">
        <f>IF(SUM($A$1:$A$1000)=0,IF(ROW($A34)=6,"Hidden",""),IF(ISNUMBER(AB34),AB34*T34*ABS(Z34)*1000,""))</f>
      </c>
      <c r="AE34" s="6">
        <f>IF(SUM($A$1:$A$1000)=0,IF(ROW($A34)=6,"Hidden",""),IF(ISNUMBER(AC34),AC34*U34*AA34*1000,""))</f>
      </c>
      <c r="AF34" s="6">
        <f>IF(SUM($A$1:$A$1000)=0,IF(ROW($A34)=6,"Hidden",""),IF(ISNUMBER(AD34),AD34-AE34,""))</f>
      </c>
      <c r="AG34" s="6">
        <f>IF(SUM($A$1:$A$1000)=0,IF(ROW($A34)=6,"Hidden",""),IF(ISNUMBER(AD34),IF(AD34=0,0,AE34*100/AD34),""))</f>
      </c>
      <c r="AH34" s="6">
        <f>IF(SUM($A$1:$A$1000)=0,IF(ROW($A34)=6,"Hidden",""),IF(ISNUMBER(C34),IF(R34="cocurrent",IF((D34=E34),0,(D34-C34)*100/(D34-E34)),IF((C34=E34),0,(C34-D34)*100/(C34-E34))),""))</f>
      </c>
      <c r="AI34" s="6">
        <f>IF(SUM($A$1:$A$1000)=0,IF(ROW($A34)=6,"Hidden",""),IF(ISNUMBER(C34),IF(R34="cocurrent",IF(C34=E34,0,(F34-E34)*100/(D34-E34)),IF(C34=E34,0,(F34-E34)*100/(C34-E34))),""))</f>
      </c>
      <c r="AJ34" s="6">
        <f>IF(SUM($A$1:$A$1000)=0,IF(ROW($A34)=6,"Hidden",""),IF(ISNUMBER(AH34),(AH34+AI34)/2,""))</f>
      </c>
      <c r="AK34" s="11">
        <f>IF(C34=F34,0,(D34-E34)/(C34-F34))</f>
      </c>
      <c r="AL34" s="8">
        <f>IF(ISNUMBER(F34),IF(OR(AK34&lt;=0,AK34=1),0,((D34-E34)-(C34-F34))/LN(AK34)),"")</f>
      </c>
      <c r="AM34" s="8">
        <f>IF(ISNUMBER(AL34),IF(AL34=0,0,(AB34*T34*Z34*1000)/(PI()*0.006*1.008*AL34)),"")</f>
      </c>
      <c r="AN34" s="12">
        <f>IF(ISNUMBER(A34),IF(ROW(A34)=2,1-(A34/13),""),"")</f>
      </c>
    </row>
    <row x14ac:dyDescent="0.25" r="35" customHeight="1" ht="12.75">
      <c r="A35" s="4">
        <v>1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5"/>
      <c r="P35" s="8"/>
      <c r="Q35" s="6"/>
      <c r="R35" s="6">
        <f>IF(ISNUMBER(Q35),IF(Q35=1,"Countercurrent","Cocurrent"),"")</f>
      </c>
      <c r="S35" s="9"/>
      <c r="T35" s="7">
        <f>IF(ISNUMBER(C35),1.15290498E-12*(V35^6)-3.5879038802E-10*(V35^5)+4.710833256816E-08*(V35^4)-3.38194190874219E-06*(V35^3)+0.000148978977392744*(V35^2)-0.00373903643230733*(V35)+4.21734712411944,"")</f>
      </c>
      <c r="U35" s="7">
        <f>IF(ISNUMBER(D35),1.15290498E-12*(X35^6)-3.5879038802E-10*(X35^5)+4.710833256816E-08*(X35^4)-3.38194190874219E-06*(X35^3)+0.000148978977392744*(X35^2)-0.00373903643230733*(X35)+4.21734712411944,"")</f>
      </c>
      <c r="V35" s="8">
        <f>IF(ISNUMBER(C35),AVERAGE(C35,D35),"")</f>
      </c>
      <c r="W35" s="6">
        <f>IF(ISNUMBER(F35),-0.0000002301*(V35^4)+0.0000569866*(V35^3)-0.0082923226*(V35^2)+0.0654036947*V35+999.8017570756,"")</f>
      </c>
      <c r="X35" s="8">
        <f>IF(ISNUMBER(E35),AVERAGE(E35,F35),"")</f>
      </c>
      <c r="Y35" s="6">
        <f>IF(ISNUMBER(F35),-0.0000002301*(X35^4)+0.0000569866*(X35^3)-0.0082923226*(X35^2)+0.0654036947*X35+999.8017570756,"")</f>
      </c>
      <c r="Z35" s="6">
        <f>IF(ISNUMBER(C35),IF(R35="Countercurrent",C35-D35,D35-C35),"")</f>
      </c>
      <c r="AA35" s="6">
        <f>IF(ISNUMBER(E35),F35-E35,"")</f>
      </c>
      <c r="AB35" s="7">
        <f>IF(ISNUMBER(N35),N35*W35/(1000*60),"")</f>
      </c>
      <c r="AC35" s="7">
        <f>IF(ISNUMBER(P35),P35*Y35/(1000*60),"")</f>
      </c>
      <c r="AD35" s="6">
        <f>IF(SUM($A$1:$A$1000)=0,IF(ROW($A35)=6,"Hidden",""),IF(ISNUMBER(AB35),AB35*T35*ABS(Z35)*1000,""))</f>
      </c>
      <c r="AE35" s="6">
        <f>IF(SUM($A$1:$A$1000)=0,IF(ROW($A35)=6,"Hidden",""),IF(ISNUMBER(AC35),AC35*U35*AA35*1000,""))</f>
      </c>
      <c r="AF35" s="6">
        <f>IF(SUM($A$1:$A$1000)=0,IF(ROW($A35)=6,"Hidden",""),IF(ISNUMBER(AD35),AD35-AE35,""))</f>
      </c>
      <c r="AG35" s="6">
        <f>IF(SUM($A$1:$A$1000)=0,IF(ROW($A35)=6,"Hidden",""),IF(ISNUMBER(AD35),IF(AD35=0,0,AE35*100/AD35),""))</f>
      </c>
      <c r="AH35" s="6">
        <f>IF(SUM($A$1:$A$1000)=0,IF(ROW($A35)=6,"Hidden",""),IF(ISNUMBER(C35),IF(R35="cocurrent",IF((D35=E35),0,(D35-C35)*100/(D35-E35)),IF((C35=E35),0,(C35-D35)*100/(C35-E35))),""))</f>
      </c>
      <c r="AI35" s="6">
        <f>IF(SUM($A$1:$A$1000)=0,IF(ROW($A35)=6,"Hidden",""),IF(ISNUMBER(C35),IF(R35="cocurrent",IF(C35=E35,0,(F35-E35)*100/(D35-E35)),IF(C35=E35,0,(F35-E35)*100/(C35-E35))),""))</f>
      </c>
      <c r="AJ35" s="6">
        <f>IF(SUM($A$1:$A$1000)=0,IF(ROW($A35)=6,"Hidden",""),IF(ISNUMBER(AH35),(AH35+AI35)/2,""))</f>
      </c>
      <c r="AK35" s="11">
        <f>IF(C35=F35,0,(D35-E35)/(C35-F35))</f>
      </c>
      <c r="AL35" s="8">
        <f>IF(ISNUMBER(F35),IF(OR(AK35&lt;=0,AK35=1),0,((D35-E35)-(C35-F35))/LN(AK35)),"")</f>
      </c>
      <c r="AM35" s="8">
        <f>IF(ISNUMBER(AL35),IF(AL35=0,0,(AB35*T35*Z35*1000)/(PI()*0.006*1.008*AL35)),"")</f>
      </c>
      <c r="AN35" s="12">
        <f>IF(ISNUMBER(A35),IF(ROW(A35)=2,1-(A35/13),""),"")</f>
      </c>
    </row>
    <row x14ac:dyDescent="0.25" r="36" customHeight="1" ht="12.75">
      <c r="A36" s="4">
        <v>1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5"/>
      <c r="P36" s="8"/>
      <c r="Q36" s="6"/>
      <c r="R36" s="6">
        <f>IF(ISNUMBER(Q36),IF(Q36=1,"Countercurrent","Cocurrent"),"")</f>
      </c>
      <c r="S36" s="9"/>
      <c r="T36" s="7">
        <f>IF(ISNUMBER(C36),1.15290498E-12*(V36^6)-3.5879038802E-10*(V36^5)+4.710833256816E-08*(V36^4)-3.38194190874219E-06*(V36^3)+0.000148978977392744*(V36^2)-0.00373903643230733*(V36)+4.21734712411944,"")</f>
      </c>
      <c r="U36" s="7">
        <f>IF(ISNUMBER(D36),1.15290498E-12*(X36^6)-3.5879038802E-10*(X36^5)+4.710833256816E-08*(X36^4)-3.38194190874219E-06*(X36^3)+0.000148978977392744*(X36^2)-0.00373903643230733*(X36)+4.21734712411944,"")</f>
      </c>
      <c r="V36" s="8">
        <f>IF(ISNUMBER(C36),AVERAGE(C36,D36),"")</f>
      </c>
      <c r="W36" s="6">
        <f>IF(ISNUMBER(F36),-0.0000002301*(V36^4)+0.0000569866*(V36^3)-0.0082923226*(V36^2)+0.0654036947*V36+999.8017570756,"")</f>
      </c>
      <c r="X36" s="8">
        <f>IF(ISNUMBER(E36),AVERAGE(E36,F36),"")</f>
      </c>
      <c r="Y36" s="6">
        <f>IF(ISNUMBER(F36),-0.0000002301*(X36^4)+0.0000569866*(X36^3)-0.0082923226*(X36^2)+0.0654036947*X36+999.8017570756,"")</f>
      </c>
      <c r="Z36" s="6">
        <f>IF(ISNUMBER(C36),IF(R36="Countercurrent",C36-D36,D36-C36),"")</f>
      </c>
      <c r="AA36" s="6">
        <f>IF(ISNUMBER(E36),F36-E36,"")</f>
      </c>
      <c r="AB36" s="7">
        <f>IF(ISNUMBER(N36),N36*W36/(1000*60),"")</f>
      </c>
      <c r="AC36" s="7">
        <f>IF(ISNUMBER(P36),P36*Y36/(1000*60),"")</f>
      </c>
      <c r="AD36" s="6">
        <f>IF(SUM($A$1:$A$1000)=0,IF(ROW($A36)=6,"Hidden",""),IF(ISNUMBER(AB36),AB36*T36*ABS(Z36)*1000,""))</f>
      </c>
      <c r="AE36" s="6">
        <f>IF(SUM($A$1:$A$1000)=0,IF(ROW($A36)=6,"Hidden",""),IF(ISNUMBER(AC36),AC36*U36*AA36*1000,""))</f>
      </c>
      <c r="AF36" s="6">
        <f>IF(SUM($A$1:$A$1000)=0,IF(ROW($A36)=6,"Hidden",""),IF(ISNUMBER(AD36),AD36-AE36,""))</f>
      </c>
      <c r="AG36" s="6">
        <f>IF(SUM($A$1:$A$1000)=0,IF(ROW($A36)=6,"Hidden",""),IF(ISNUMBER(AD36),IF(AD36=0,0,AE36*100/AD36),""))</f>
      </c>
      <c r="AH36" s="6">
        <f>IF(SUM($A$1:$A$1000)=0,IF(ROW($A36)=6,"Hidden",""),IF(ISNUMBER(C36),IF(R36="cocurrent",IF((D36=E36),0,(D36-C36)*100/(D36-E36)),IF((C36=E36),0,(C36-D36)*100/(C36-E36))),""))</f>
      </c>
      <c r="AI36" s="6">
        <f>IF(SUM($A$1:$A$1000)=0,IF(ROW($A36)=6,"Hidden",""),IF(ISNUMBER(C36),IF(R36="cocurrent",IF(C36=E36,0,(F36-E36)*100/(D36-E36)),IF(C36=E36,0,(F36-E36)*100/(C36-E36))),""))</f>
      </c>
      <c r="AJ36" s="6">
        <f>IF(SUM($A$1:$A$1000)=0,IF(ROW($A36)=6,"Hidden",""),IF(ISNUMBER(AH36),(AH36+AI36)/2,""))</f>
      </c>
      <c r="AK36" s="11">
        <f>IF(C36=F36,0,(D36-E36)/(C36-F36))</f>
      </c>
      <c r="AL36" s="8">
        <f>IF(ISNUMBER(F36),IF(OR(AK36&lt;=0,AK36=1),0,((D36-E36)-(C36-F36))/LN(AK36)),"")</f>
      </c>
      <c r="AM36" s="8">
        <f>IF(ISNUMBER(AL36),IF(AL36=0,0,(AB36*T36*Z36*1000)/(PI()*0.006*1.008*AL36)),"")</f>
      </c>
      <c r="AN36" s="12">
        <f>IF(ISNUMBER(A36),IF(ROW(A36)=2,1-(A36/13),""),"")</f>
      </c>
    </row>
    <row x14ac:dyDescent="0.25" r="37" customHeight="1" ht="12.75">
      <c r="A37" s="4">
        <v>1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5"/>
      <c r="P37" s="8"/>
      <c r="Q37" s="6"/>
      <c r="R37" s="6">
        <f>IF(ISNUMBER(Q37),IF(Q37=1,"Countercurrent","Cocurrent"),"")</f>
      </c>
      <c r="S37" s="9"/>
      <c r="T37" s="7">
        <f>IF(ISNUMBER(C37),1.15290498E-12*(V37^6)-3.5879038802E-10*(V37^5)+4.710833256816E-08*(V37^4)-3.38194190874219E-06*(V37^3)+0.000148978977392744*(V37^2)-0.00373903643230733*(V37)+4.21734712411944,"")</f>
      </c>
      <c r="U37" s="7">
        <f>IF(ISNUMBER(D37),1.15290498E-12*(X37^6)-3.5879038802E-10*(X37^5)+4.710833256816E-08*(X37^4)-3.38194190874219E-06*(X37^3)+0.000148978977392744*(X37^2)-0.00373903643230733*(X37)+4.21734712411944,"")</f>
      </c>
      <c r="V37" s="8">
        <f>IF(ISNUMBER(C37),AVERAGE(C37,D37),"")</f>
      </c>
      <c r="W37" s="6">
        <f>IF(ISNUMBER(F37),-0.0000002301*(V37^4)+0.0000569866*(V37^3)-0.0082923226*(V37^2)+0.0654036947*V37+999.8017570756,"")</f>
      </c>
      <c r="X37" s="8">
        <f>IF(ISNUMBER(E37),AVERAGE(E37,F37),"")</f>
      </c>
      <c r="Y37" s="6">
        <f>IF(ISNUMBER(F37),-0.0000002301*(X37^4)+0.0000569866*(X37^3)-0.0082923226*(X37^2)+0.0654036947*X37+999.8017570756,"")</f>
      </c>
      <c r="Z37" s="6">
        <f>IF(ISNUMBER(C37),IF(R37="Countercurrent",C37-D37,D37-C37),"")</f>
      </c>
      <c r="AA37" s="6">
        <f>IF(ISNUMBER(E37),F37-E37,"")</f>
      </c>
      <c r="AB37" s="7">
        <f>IF(ISNUMBER(N37),N37*W37/(1000*60),"")</f>
      </c>
      <c r="AC37" s="7">
        <f>IF(ISNUMBER(P37),P37*Y37/(1000*60),"")</f>
      </c>
      <c r="AD37" s="6">
        <f>IF(SUM($A$1:$A$1000)=0,IF(ROW($A37)=6,"Hidden",""),IF(ISNUMBER(AB37),AB37*T37*ABS(Z37)*1000,""))</f>
      </c>
      <c r="AE37" s="6">
        <f>IF(SUM($A$1:$A$1000)=0,IF(ROW($A37)=6,"Hidden",""),IF(ISNUMBER(AC37),AC37*U37*AA37*1000,""))</f>
      </c>
      <c r="AF37" s="6">
        <f>IF(SUM($A$1:$A$1000)=0,IF(ROW($A37)=6,"Hidden",""),IF(ISNUMBER(AD37),AD37-AE37,""))</f>
      </c>
      <c r="AG37" s="6">
        <f>IF(SUM($A$1:$A$1000)=0,IF(ROW($A37)=6,"Hidden",""),IF(ISNUMBER(AD37),IF(AD37=0,0,AE37*100/AD37),""))</f>
      </c>
      <c r="AH37" s="6">
        <f>IF(SUM($A$1:$A$1000)=0,IF(ROW($A37)=6,"Hidden",""),IF(ISNUMBER(C37),IF(R37="cocurrent",IF((D37=E37),0,(D37-C37)*100/(D37-E37)),IF((C37=E37),0,(C37-D37)*100/(C37-E37))),""))</f>
      </c>
      <c r="AI37" s="6">
        <f>IF(SUM($A$1:$A$1000)=0,IF(ROW($A37)=6,"Hidden",""),IF(ISNUMBER(C37),IF(R37="cocurrent",IF(C37=E37,0,(F37-E37)*100/(D37-E37)),IF(C37=E37,0,(F37-E37)*100/(C37-E37))),""))</f>
      </c>
      <c r="AJ37" s="6">
        <f>IF(SUM($A$1:$A$1000)=0,IF(ROW($A37)=6,"Hidden",""),IF(ISNUMBER(AH37),(AH37+AI37)/2,""))</f>
      </c>
      <c r="AK37" s="11">
        <f>IF(C37=F37,0,(D37-E37)/(C37-F37))</f>
      </c>
      <c r="AL37" s="8">
        <f>IF(ISNUMBER(F37),IF(OR(AK37&lt;=0,AK37=1),0,((D37-E37)-(C37-F37))/LN(AK37)),"")</f>
      </c>
      <c r="AM37" s="8">
        <f>IF(ISNUMBER(AL37),IF(AL37=0,0,(AB37*T37*Z37*1000)/(PI()*0.006*1.008*AL37)),"")</f>
      </c>
      <c r="AN37" s="12">
        <f>IF(ISNUMBER(A37),IF(ROW(A37)=2,1-(A37/13),""),"")</f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7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22" width="11.719285714285713" customWidth="1" bestFit="1"/>
    <col min="3" max="3" style="23" width="8.719285714285713" customWidth="1" bestFit="1"/>
    <col min="4" max="4" style="23" width="8.719285714285713" customWidth="1" bestFit="1"/>
    <col min="5" max="5" style="23" width="8.719285714285713" customWidth="1" bestFit="1"/>
    <col min="6" max="6" style="23" width="8.719285714285713" customWidth="1" bestFit="1"/>
    <col min="7" max="7" style="23" width="13.576428571428572" customWidth="1" bestFit="1" hidden="1"/>
    <col min="8" max="8" style="23" width="13.576428571428572" customWidth="1" bestFit="1" hidden="1"/>
    <col min="9" max="9" style="23" width="13.576428571428572" customWidth="1" bestFit="1" hidden="1"/>
    <col min="10" max="10" style="23" width="13.576428571428572" customWidth="1" bestFit="1" hidden="1"/>
    <col min="11" max="11" style="23" width="13.576428571428572" customWidth="1" bestFit="1" hidden="1"/>
    <col min="12" max="12" style="23" width="13.576428571428572" customWidth="1" bestFit="1" hidden="1"/>
    <col min="13" max="13" style="24" width="11.719285714285713" customWidth="1" bestFit="1"/>
    <col min="14" max="14" style="23" width="11.719285714285713" customWidth="1" bestFit="1"/>
    <col min="15" max="15" style="22" width="11.719285714285713" customWidth="1" bestFit="1"/>
    <col min="16" max="16" style="25" width="11.719285714285713" customWidth="1" bestFit="1"/>
    <col min="17" max="17" style="23" width="13.576428571428572" customWidth="1" bestFit="1" hidden="1"/>
    <col min="18" max="18" style="14" width="11.719285714285713" customWidth="1" bestFit="1"/>
    <col min="19" max="19" style="15" width="33.005" customWidth="1" bestFit="1"/>
    <col min="20" max="20" style="14" width="13.147857142857141" customWidth="1" bestFit="1"/>
    <col min="21" max="21" style="14" width="13.147857142857141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1.719285714285713" customWidth="1" bestFit="1"/>
    <col min="27" max="27" style="14" width="11.719285714285713" customWidth="1" bestFit="1"/>
    <col min="28" max="28" style="14" width="11.719285714285713" customWidth="1" bestFit="1"/>
    <col min="29" max="29" style="14" width="11.719285714285713" customWidth="1" bestFit="1"/>
    <col min="30" max="30" style="14" width="11.719285714285713" customWidth="1" bestFit="1"/>
    <col min="31" max="31" style="14" width="11.719285714285713" customWidth="1" bestFit="1"/>
    <col min="32" max="32" style="14" width="11.719285714285713" customWidth="1" bestFit="1"/>
    <col min="33" max="33" style="14" width="11.719285714285713" customWidth="1" bestFit="1"/>
    <col min="34" max="34" style="14" width="11.719285714285713" customWidth="1" bestFit="1"/>
    <col min="35" max="35" style="14" width="11.719285714285713" customWidth="1" bestFit="1"/>
    <col min="36" max="36" style="14" width="11.719285714285713" customWidth="1" bestFit="1"/>
    <col min="37" max="37" style="16" width="13.576428571428572" customWidth="1" bestFit="1" hidden="1"/>
    <col min="38" max="38" style="14" width="13.147857142857141" customWidth="1" bestFit="1"/>
    <col min="39" max="39" style="14" width="14.147857142857141" customWidth="1" bestFit="1"/>
    <col min="40" max="40" style="14" width="11.719285714285713" customWidth="1" bestFit="1"/>
  </cols>
  <sheetData>
    <row x14ac:dyDescent="0.25" r="1" customHeight="1" ht="66.75" customFormat="1" s="1">
      <c r="A1" s="2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9" t="s">
        <v>12</v>
      </c>
      <c r="N1" s="18" t="s">
        <v>13</v>
      </c>
      <c r="O1" s="17" t="s">
        <v>14</v>
      </c>
      <c r="P1" s="20" t="s">
        <v>15</v>
      </c>
      <c r="Q1" s="18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/>
      <c r="AL1" s="3" t="s">
        <v>35</v>
      </c>
      <c r="AM1" s="3" t="s">
        <v>36</v>
      </c>
      <c r="AN1" s="3" t="s">
        <v>37</v>
      </c>
    </row>
    <row x14ac:dyDescent="0.25" r="2" customHeight="1" ht="12.75">
      <c r="A2" s="11">
        <v>1</v>
      </c>
      <c r="B2" s="5">
        <v>1</v>
      </c>
      <c r="C2" s="6">
        <v>57.570556640625</v>
      </c>
      <c r="D2" s="6">
        <v>64.779052734375</v>
      </c>
      <c r="E2" s="6">
        <v>21.36572265625</v>
      </c>
      <c r="F2" s="6">
        <v>26.463623046875</v>
      </c>
      <c r="G2" s="6">
        <v>132.967529296875</v>
      </c>
      <c r="H2" s="6">
        <v>132.967529296875</v>
      </c>
      <c r="I2" s="6">
        <v>132.967529296875</v>
      </c>
      <c r="J2" s="6">
        <v>132.967529296875</v>
      </c>
      <c r="K2" s="6">
        <v>132.967529296875</v>
      </c>
      <c r="L2" s="6">
        <v>132.967529296875</v>
      </c>
      <c r="M2" s="7">
        <v>29</v>
      </c>
      <c r="N2" s="6">
        <v>2.001953125</v>
      </c>
      <c r="O2" s="5">
        <v>50</v>
      </c>
      <c r="P2" s="8">
        <v>3.18603515625</v>
      </c>
      <c r="Q2" s="6">
        <v>0</v>
      </c>
      <c r="R2" s="10">
        <f>IF(ISNUMBER(Q2),IF(Q2=1,"Countercurrent","Cocurrent"),"")</f>
      </c>
      <c r="S2" s="21"/>
      <c r="T2" s="7">
        <f>IF(ISNUMBER(C2),1.15290498E-12*(V2^6)-3.5879038802E-10*(V2^5)+4.710833256816E-08*(V2^4)-3.38194190874219E-06*(V2^3)+0.000148978977392744*(V2^2)-0.00373903643230733*(V2)+4.21734712411944,"")</f>
      </c>
      <c r="U2" s="7">
        <f>IF(ISNUMBER(D2),1.15290498E-12*(X2^6)-3.5879038802E-10*(X2^5)+4.710833256816E-08*(X2^4)-3.38194190874219E-06*(X2^3)+0.000148978977392744*(X2^2)-0.00373903643230733*(X2)+4.21734712411944,"")</f>
      </c>
      <c r="V2" s="8">
        <f>IF(ISNUMBER(C2),AVERAGE(C2,D2),"")</f>
      </c>
      <c r="W2" s="6">
        <f>IF(ISNUMBER(F2),-0.0000002301*(V2^4)+0.0000569866*(V2^3)-0.0082923226*(V2^2)+0.0654036947*V2+999.8017570756,"")</f>
      </c>
      <c r="X2" s="8">
        <f>IF(ISNUMBER(E2),AVERAGE(E2,F2),"")</f>
      </c>
      <c r="Y2" s="6">
        <f>IF(ISNUMBER(F2),-0.0000002301*(X2^4)+0.0000569866*(X2^3)-0.0082923226*(X2^2)+0.0654036947*X2+999.8017570756,"")</f>
      </c>
      <c r="Z2" s="6">
        <f>IF(ISNUMBER(C2),IF(R2="Countercurrent",C2-D2,D2-C2),"")</f>
      </c>
      <c r="AA2" s="6">
        <f>IF(ISNUMBER(E2),F2-E2,"")</f>
      </c>
      <c r="AB2" s="7">
        <f>IF(ISNUMBER(N2),N2*W2/(1000*60),"")</f>
      </c>
      <c r="AC2" s="7">
        <f>IF(ISNUMBER(P2),P2*Y2/(1000*60),"")</f>
      </c>
      <c r="AD2" s="6">
        <f>IF(SUM($A$1:$A$1000)=0,IF(ROW($A2)=6,"Hidden",""),IF(ISNUMBER(AB2),AB2*T2*ABS(Z2)*1000,""))</f>
      </c>
      <c r="AE2" s="6">
        <f>IF(SUM($A$1:$A$1000)=0,IF(ROW($A2)=6,"Hidden",""),IF(ISNUMBER(AC2),AC2*U2*AA2*1000,""))</f>
      </c>
      <c r="AF2" s="6">
        <f>IF(SUM($A$1:$A$1000)=0,IF(ROW($A2)=6,"Hidden",""),IF(ISNUMBER(AD2),AD2-AE2,""))</f>
      </c>
      <c r="AG2" s="6">
        <f>IF(SUM($A$1:$A$1000)=0,IF(ROW($A2)=6,"Hidden",""),IF(ISNUMBER(AD2),IF(AD2=0,0,AE2*100/AD2),""))</f>
      </c>
      <c r="AH2" s="6">
        <f>IF(SUM($A$1:$A$1000)=0,IF(ROW($A2)=6,"Hidden",""),IF(ISNUMBER(C2),IF(R2="cocurrent",IF((D2=E2),0,(D2-C2)*100/(D2-E2)),IF((C2=E2),0,(C2-D2)*100/(C2-E2))),""))</f>
      </c>
      <c r="AI2" s="6">
        <f>IF(SUM($A$1:$A$1000)=0,IF(ROW($A2)=6,"Hidden",""),IF(ISNUMBER(C2),IF(R2="cocurrent",IF(C2=E2,0,(F2-E2)*100/(D2-E2)),IF(C2=E2,0,(F2-E2)*100/(C2-E2))),""))</f>
      </c>
      <c r="AJ2" s="6">
        <f>IF(SUM($A$1:$A$1000)=0,IF(ROW($A2)=6,"Hidden",""),IF(ISNUMBER(AH2),(AH2+AI2)/2,""))</f>
      </c>
      <c r="AK2" s="8">
        <f>IF(C2=F2,0,(D2-E2)/(C2-F2))</f>
      </c>
      <c r="AL2" s="8">
        <f>IF(ISNUMBER(F2),IF(OR(AK2&lt;=0,AK2=1),0,((D2-E2)-(C2-F2))/LN(AK2)),"")</f>
      </c>
      <c r="AM2" s="8">
        <f>IF(ISNUMBER(AL2),IF(AL2=0,0,(AB2*T2*Z2*1000)/(PI()*0.006*1.008*AL2)),"")</f>
      </c>
      <c r="AN2" s="12">
        <f>IF(ISNUMBER(A2),IF(ROW(A2)=2,1-(A2/13),""),"")</f>
      </c>
    </row>
    <row x14ac:dyDescent="0.25" r="3" customHeight="1" ht="12.75">
      <c r="A3" s="11">
        <v>1</v>
      </c>
      <c r="B3" s="5">
        <v>2</v>
      </c>
      <c r="C3" s="6">
        <v>57.700439453125</v>
      </c>
      <c r="D3" s="6">
        <v>64.74658203125</v>
      </c>
      <c r="E3" s="6">
        <v>21.333251953125</v>
      </c>
      <c r="F3" s="6">
        <v>26.463623046875</v>
      </c>
      <c r="G3" s="6">
        <v>132.967529296875</v>
      </c>
      <c r="H3" s="6">
        <v>132.967529296875</v>
      </c>
      <c r="I3" s="6">
        <v>132.967529296875</v>
      </c>
      <c r="J3" s="6">
        <v>132.967529296875</v>
      </c>
      <c r="K3" s="6">
        <v>132.967529296875</v>
      </c>
      <c r="L3" s="6">
        <v>132.967529296875</v>
      </c>
      <c r="M3" s="7">
        <v>29</v>
      </c>
      <c r="N3" s="6">
        <v>2.13623046875</v>
      </c>
      <c r="O3" s="5">
        <v>50</v>
      </c>
      <c r="P3" s="8">
        <v>3.22265625</v>
      </c>
      <c r="Q3" s="6">
        <v>0</v>
      </c>
      <c r="R3" s="10">
        <f>IF(ISNUMBER(Q3),IF(Q3=1,"Countercurrent","Cocurrent"),"")</f>
      </c>
      <c r="S3" s="21"/>
      <c r="T3" s="7">
        <f>IF(ISNUMBER(C3),1.15290498E-12*(V3^6)-3.5879038802E-10*(V3^5)+4.710833256816E-08*(V3^4)-3.38194190874219E-06*(V3^3)+0.000148978977392744*(V3^2)-0.00373903643230733*(V3)+4.21734712411944,"")</f>
      </c>
      <c r="U3" s="7">
        <f>IF(ISNUMBER(D3),1.15290498E-12*(X3^6)-3.5879038802E-10*(X3^5)+4.710833256816E-08*(X3^4)-3.38194190874219E-06*(X3^3)+0.000148978977392744*(X3^2)-0.00373903643230733*(X3)+4.21734712411944,"")</f>
      </c>
      <c r="V3" s="8">
        <f>IF(ISNUMBER(C3),AVERAGE(C3,D3),"")</f>
      </c>
      <c r="W3" s="6">
        <f>IF(ISNUMBER(F3),-0.0000002301*(V3^4)+0.0000569866*(V3^3)-0.0082923226*(V3^2)+0.0654036947*V3+999.8017570756,"")</f>
      </c>
      <c r="X3" s="8">
        <f>IF(ISNUMBER(E3),AVERAGE(E3,F3),"")</f>
      </c>
      <c r="Y3" s="6">
        <f>IF(ISNUMBER(F3),-0.0000002301*(X3^4)+0.0000569866*(X3^3)-0.0082923226*(X3^2)+0.0654036947*X3+999.8017570756,"")</f>
      </c>
      <c r="Z3" s="6">
        <f>IF(ISNUMBER(C3),IF(R3="Countercurrent",C3-D3,D3-C3),"")</f>
      </c>
      <c r="AA3" s="6">
        <f>IF(ISNUMBER(E3),F3-E3,"")</f>
      </c>
      <c r="AB3" s="7">
        <f>IF(ISNUMBER(N3),N3*W3/(1000*60),"")</f>
      </c>
      <c r="AC3" s="7">
        <f>IF(ISNUMBER(P3),P3*Y3/(1000*60),"")</f>
      </c>
      <c r="AD3" s="6">
        <f>IF(SUM($A$1:$A$1000)=0,IF(ROW($A3)=6,"Hidden",""),IF(ISNUMBER(AB3),AB3*T3*ABS(Z3)*1000,""))</f>
      </c>
      <c r="AE3" s="6">
        <f>IF(SUM($A$1:$A$1000)=0,IF(ROW($A3)=6,"Hidden",""),IF(ISNUMBER(AC3),AC3*U3*AA3*1000,""))</f>
      </c>
      <c r="AF3" s="6">
        <f>IF(SUM($A$1:$A$1000)=0,IF(ROW($A3)=6,"Hidden",""),IF(ISNUMBER(AD3),AD3-AE3,""))</f>
      </c>
      <c r="AG3" s="6">
        <f>IF(SUM($A$1:$A$1000)=0,IF(ROW($A3)=6,"Hidden",""),IF(ISNUMBER(AD3),IF(AD3=0,0,AE3*100/AD3),""))</f>
      </c>
      <c r="AH3" s="6">
        <f>IF(SUM($A$1:$A$1000)=0,IF(ROW($A3)=6,"Hidden",""),IF(ISNUMBER(C3),IF(R3="cocurrent",IF((D3=E3),0,(D3-C3)*100/(D3-E3)),IF((C3=E3),0,(C3-D3)*100/(C3-E3))),""))</f>
      </c>
      <c r="AI3" s="6">
        <f>IF(SUM($A$1:$A$1000)=0,IF(ROW($A3)=6,"Hidden",""),IF(ISNUMBER(C3),IF(R3="cocurrent",IF(C3=E3,0,(F3-E3)*100/(D3-E3)),IF(C3=E3,0,(F3-E3)*100/(C3-E3))),""))</f>
      </c>
      <c r="AJ3" s="6">
        <f>IF(SUM($A$1:$A$1000)=0,IF(ROW($A3)=6,"Hidden",""),IF(ISNUMBER(AH3),(AH3+AI3)/2,""))</f>
      </c>
      <c r="AK3" s="8">
        <f>IF(C3=F3,0,(D3-E3)/(C3-F3))</f>
      </c>
      <c r="AL3" s="8">
        <f>IF(ISNUMBER(F3),IF(OR(AK3&lt;=0,AK3=1),0,((D3-E3)-(C3-F3))/LN(AK3)),"")</f>
      </c>
      <c r="AM3" s="8">
        <f>IF(ISNUMBER(AL3),IF(AL3=0,0,(AB3*T3*Z3*1000)/(PI()*0.006*1.008*AL3)),"")</f>
      </c>
      <c r="AN3" s="12">
        <f>IF(ISNUMBER(A3),IF(ROW(A3)=2,1-(A3/13),""),"")</f>
      </c>
    </row>
    <row x14ac:dyDescent="0.25" r="4" customHeight="1" ht="12.75">
      <c r="A4" s="11">
        <v>1</v>
      </c>
      <c r="B4" s="5">
        <v>3</v>
      </c>
      <c r="C4" s="6">
        <v>57.66796875</v>
      </c>
      <c r="D4" s="6">
        <v>64.94140625</v>
      </c>
      <c r="E4" s="6">
        <v>21.36572265625</v>
      </c>
      <c r="F4" s="6">
        <v>26.43115234375</v>
      </c>
      <c r="G4" s="6">
        <v>132.967529296875</v>
      </c>
      <c r="H4" s="6">
        <v>132.967529296875</v>
      </c>
      <c r="I4" s="6">
        <v>132.967529296875</v>
      </c>
      <c r="J4" s="6">
        <v>132.967529296875</v>
      </c>
      <c r="K4" s="6">
        <v>132.967529296875</v>
      </c>
      <c r="L4" s="6">
        <v>132.967529296875</v>
      </c>
      <c r="M4" s="7">
        <v>29</v>
      </c>
      <c r="N4" s="6">
        <v>2.03857421875</v>
      </c>
      <c r="O4" s="5">
        <v>50</v>
      </c>
      <c r="P4" s="8">
        <v>3.11279296875</v>
      </c>
      <c r="Q4" s="6">
        <v>0</v>
      </c>
      <c r="R4" s="10">
        <f>IF(ISNUMBER(Q4),IF(Q4=1,"Countercurrent","Cocurrent"),"")</f>
      </c>
      <c r="S4" s="21"/>
      <c r="T4" s="7">
        <f>IF(ISNUMBER(C4),1.15290498E-12*(V4^6)-3.5879038802E-10*(V4^5)+4.710833256816E-08*(V4^4)-3.38194190874219E-06*(V4^3)+0.000148978977392744*(V4^2)-0.00373903643230733*(V4)+4.21734712411944,"")</f>
      </c>
      <c r="U4" s="7">
        <f>IF(ISNUMBER(D4),1.15290498E-12*(X4^6)-3.5879038802E-10*(X4^5)+4.710833256816E-08*(X4^4)-3.38194190874219E-06*(X4^3)+0.000148978977392744*(X4^2)-0.00373903643230733*(X4)+4.21734712411944,"")</f>
      </c>
      <c r="V4" s="8">
        <f>IF(ISNUMBER(C4),AVERAGE(C4,D4),"")</f>
      </c>
      <c r="W4" s="6">
        <f>IF(ISNUMBER(F4),-0.0000002301*(V4^4)+0.0000569866*(V4^3)-0.0082923226*(V4^2)+0.0654036947*V4+999.8017570756,"")</f>
      </c>
      <c r="X4" s="8">
        <f>IF(ISNUMBER(E4),AVERAGE(E4,F4),"")</f>
      </c>
      <c r="Y4" s="6">
        <f>IF(ISNUMBER(F4),-0.0000002301*(X4^4)+0.0000569866*(X4^3)-0.0082923226*(X4^2)+0.0654036947*X4+999.8017570756,"")</f>
      </c>
      <c r="Z4" s="6">
        <f>IF(ISNUMBER(C4),IF(R4="Countercurrent",C4-D4,D4-C4),"")</f>
      </c>
      <c r="AA4" s="6">
        <f>IF(ISNUMBER(E4),F4-E4,"")</f>
      </c>
      <c r="AB4" s="7">
        <f>IF(ISNUMBER(N4),N4*W4/(1000*60),"")</f>
      </c>
      <c r="AC4" s="7">
        <f>IF(ISNUMBER(P4),P4*Y4/(1000*60),"")</f>
      </c>
      <c r="AD4" s="6">
        <f>IF(SUM($A$1:$A$1000)=0,IF(ROW($A4)=6,"Hidden",""),IF(ISNUMBER(AB4),AB4*T4*ABS(Z4)*1000,""))</f>
      </c>
      <c r="AE4" s="6">
        <f>IF(SUM($A$1:$A$1000)=0,IF(ROW($A4)=6,"Hidden",""),IF(ISNUMBER(AC4),AC4*U4*AA4*1000,""))</f>
      </c>
      <c r="AF4" s="6">
        <f>IF(SUM($A$1:$A$1000)=0,IF(ROW($A4)=6,"Hidden",""),IF(ISNUMBER(AD4),AD4-AE4,""))</f>
      </c>
      <c r="AG4" s="6">
        <f>IF(SUM($A$1:$A$1000)=0,IF(ROW($A4)=6,"Hidden",""),IF(ISNUMBER(AD4),IF(AD4=0,0,AE4*100/AD4),""))</f>
      </c>
      <c r="AH4" s="6">
        <f>IF(SUM($A$1:$A$1000)=0,IF(ROW($A4)=6,"Hidden",""),IF(ISNUMBER(C4),IF(R4="cocurrent",IF((D4=E4),0,(D4-C4)*100/(D4-E4)),IF((C4=E4),0,(C4-D4)*100/(C4-E4))),""))</f>
      </c>
      <c r="AI4" s="6">
        <f>IF(SUM($A$1:$A$1000)=0,IF(ROW($A4)=6,"Hidden",""),IF(ISNUMBER(C4),IF(R4="cocurrent",IF(C4=E4,0,(F4-E4)*100/(D4-E4)),IF(C4=E4,0,(F4-E4)*100/(C4-E4))),""))</f>
      </c>
      <c r="AJ4" s="6">
        <f>IF(SUM($A$1:$A$1000)=0,IF(ROW($A4)=6,"Hidden",""),IF(ISNUMBER(AH4),(AH4+AI4)/2,""))</f>
      </c>
      <c r="AK4" s="8">
        <f>IF(C4=F4,0,(D4-E4)/(C4-F4))</f>
      </c>
      <c r="AL4" s="8">
        <f>IF(ISNUMBER(F4),IF(OR(AK4&lt;=0,AK4=1),0,((D4-E4)-(C4-F4))/LN(AK4)),"")</f>
      </c>
      <c r="AM4" s="8">
        <f>IF(ISNUMBER(AL4),IF(AL4=0,0,(AB4*T4*Z4*1000)/(PI()*0.006*1.008*AL4)),"")</f>
      </c>
      <c r="AN4" s="12">
        <f>IF(ISNUMBER(A4),IF(ROW(A4)=2,1-(A4/13),""),"")</f>
      </c>
    </row>
    <row x14ac:dyDescent="0.25" r="5" customHeight="1" ht="12.75">
      <c r="A5" s="11">
        <v>1</v>
      </c>
      <c r="B5" s="5">
        <v>4</v>
      </c>
      <c r="C5" s="6">
        <v>57.927734375</v>
      </c>
      <c r="D5" s="6">
        <v>65.103759765625</v>
      </c>
      <c r="E5" s="6">
        <v>21.333251953125</v>
      </c>
      <c r="F5" s="6">
        <v>26.528564453125</v>
      </c>
      <c r="G5" s="6">
        <v>132.967529296875</v>
      </c>
      <c r="H5" s="6">
        <v>132.967529296875</v>
      </c>
      <c r="I5" s="6">
        <v>132.967529296875</v>
      </c>
      <c r="J5" s="6">
        <v>132.967529296875</v>
      </c>
      <c r="K5" s="6">
        <v>132.967529296875</v>
      </c>
      <c r="L5" s="6">
        <v>132.967529296875</v>
      </c>
      <c r="M5" s="7">
        <v>29</v>
      </c>
      <c r="N5" s="6">
        <v>2.001953125</v>
      </c>
      <c r="O5" s="5">
        <v>50</v>
      </c>
      <c r="P5" s="8">
        <v>3.28369140625</v>
      </c>
      <c r="Q5" s="6">
        <v>0</v>
      </c>
      <c r="R5" s="10">
        <f>IF(ISNUMBER(Q5),IF(Q5=1,"Countercurrent","Cocurrent"),"")</f>
      </c>
      <c r="S5" s="21"/>
      <c r="T5" s="7">
        <f>IF(ISNUMBER(C5),1.15290498E-12*(V5^6)-3.5879038802E-10*(V5^5)+4.710833256816E-08*(V5^4)-3.38194190874219E-06*(V5^3)+0.000148978977392744*(V5^2)-0.00373903643230733*(V5)+4.21734712411944,"")</f>
      </c>
      <c r="U5" s="7">
        <f>IF(ISNUMBER(D5),1.15290498E-12*(X5^6)-3.5879038802E-10*(X5^5)+4.710833256816E-08*(X5^4)-3.38194190874219E-06*(X5^3)+0.000148978977392744*(X5^2)-0.00373903643230733*(X5)+4.21734712411944,"")</f>
      </c>
      <c r="V5" s="8">
        <f>IF(ISNUMBER(C5),AVERAGE(C5,D5),"")</f>
      </c>
      <c r="W5" s="6">
        <f>IF(ISNUMBER(F5),-0.0000002301*(V5^4)+0.0000569866*(V5^3)-0.0082923226*(V5^2)+0.0654036947*V5+999.8017570756,"")</f>
      </c>
      <c r="X5" s="8">
        <f>IF(ISNUMBER(E5),AVERAGE(E5,F5),"")</f>
      </c>
      <c r="Y5" s="6">
        <f>IF(ISNUMBER(F5),-0.0000002301*(X5^4)+0.0000569866*(X5^3)-0.0082923226*(X5^2)+0.0654036947*X5+999.8017570756,"")</f>
      </c>
      <c r="Z5" s="6">
        <f>IF(ISNUMBER(C5),IF(R5="Countercurrent",C5-D5,D5-C5),"")</f>
      </c>
      <c r="AA5" s="6">
        <f>IF(ISNUMBER(E5),F5-E5,"")</f>
      </c>
      <c r="AB5" s="7">
        <f>IF(ISNUMBER(N5),N5*W5/(1000*60),"")</f>
      </c>
      <c r="AC5" s="7">
        <f>IF(ISNUMBER(P5),P5*Y5/(1000*60),"")</f>
      </c>
      <c r="AD5" s="6">
        <f>IF(SUM($A$1:$A$1000)=0,IF(ROW($A5)=6,"Hidden",""),IF(ISNUMBER(AB5),AB5*T5*ABS(Z5)*1000,""))</f>
      </c>
      <c r="AE5" s="6">
        <f>IF(SUM($A$1:$A$1000)=0,IF(ROW($A5)=6,"Hidden",""),IF(ISNUMBER(AC5),AC5*U5*AA5*1000,""))</f>
      </c>
      <c r="AF5" s="6">
        <f>IF(SUM($A$1:$A$1000)=0,IF(ROW($A5)=6,"Hidden",""),IF(ISNUMBER(AD5),AD5-AE5,""))</f>
      </c>
      <c r="AG5" s="6">
        <f>IF(SUM($A$1:$A$1000)=0,IF(ROW($A5)=6,"Hidden",""),IF(ISNUMBER(AD5),IF(AD5=0,0,AE5*100/AD5),""))</f>
      </c>
      <c r="AH5" s="6">
        <f>IF(SUM($A$1:$A$1000)=0,IF(ROW($A5)=6,"Hidden",""),IF(ISNUMBER(C5),IF(R5="cocurrent",IF((D5=E5),0,(D5-C5)*100/(D5-E5)),IF((C5=E5),0,(C5-D5)*100/(C5-E5))),""))</f>
      </c>
      <c r="AI5" s="6">
        <f>IF(SUM($A$1:$A$1000)=0,IF(ROW($A5)=6,"Hidden",""),IF(ISNUMBER(C5),IF(R5="cocurrent",IF(C5=E5,0,(F5-E5)*100/(D5-E5)),IF(C5=E5,0,(F5-E5)*100/(C5-E5))),""))</f>
      </c>
      <c r="AJ5" s="6">
        <f>IF(SUM($A$1:$A$1000)=0,IF(ROW($A5)=6,"Hidden",""),IF(ISNUMBER(AH5),(AH5+AI5)/2,""))</f>
      </c>
      <c r="AK5" s="8">
        <f>IF(C5=F5,0,(D5-E5)/(C5-F5))</f>
      </c>
      <c r="AL5" s="8">
        <f>IF(ISNUMBER(F5),IF(OR(AK5&lt;=0,AK5=1),0,((D5-E5)-(C5-F5))/LN(AK5)),"")</f>
      </c>
      <c r="AM5" s="8">
        <f>IF(ISNUMBER(AL5),IF(AL5=0,0,(AB5*T5*Z5*1000)/(PI()*0.006*1.008*AL5)),"")</f>
      </c>
      <c r="AN5" s="12">
        <f>IF(ISNUMBER(A5),IF(ROW(A5)=2,1-(A5/13),""),"")</f>
      </c>
    </row>
    <row x14ac:dyDescent="0.25" r="6" customHeight="1" ht="12.75">
      <c r="A6" s="11">
        <v>1</v>
      </c>
      <c r="B6" s="5">
        <v>5</v>
      </c>
      <c r="C6" s="6">
        <v>57.7978515625</v>
      </c>
      <c r="D6" s="6">
        <v>65.038818359375</v>
      </c>
      <c r="E6" s="6">
        <v>21.333251953125</v>
      </c>
      <c r="F6" s="6">
        <v>26.528564453125</v>
      </c>
      <c r="G6" s="6">
        <v>132.967529296875</v>
      </c>
      <c r="H6" s="6">
        <v>132.967529296875</v>
      </c>
      <c r="I6" s="6">
        <v>132.967529296875</v>
      </c>
      <c r="J6" s="6">
        <v>132.967529296875</v>
      </c>
      <c r="K6" s="6">
        <v>132.967529296875</v>
      </c>
      <c r="L6" s="6">
        <v>132.967529296875</v>
      </c>
      <c r="M6" s="7">
        <v>29</v>
      </c>
      <c r="N6" s="6">
        <v>2.03857421875</v>
      </c>
      <c r="O6" s="5">
        <v>50</v>
      </c>
      <c r="P6" s="8">
        <v>3.16162109375</v>
      </c>
      <c r="Q6" s="6">
        <v>0</v>
      </c>
      <c r="R6" s="10">
        <f>IF(ISNUMBER(Q6),IF(Q6=1,"Countercurrent","Cocurrent"),"")</f>
      </c>
      <c r="S6" s="21"/>
      <c r="T6" s="7">
        <f>IF(ISNUMBER(C6),1.15290498E-12*(V6^6)-3.5879038802E-10*(V6^5)+4.710833256816E-08*(V6^4)-3.38194190874219E-06*(V6^3)+0.000148978977392744*(V6^2)-0.00373903643230733*(V6)+4.21734712411944,"")</f>
      </c>
      <c r="U6" s="7">
        <f>IF(ISNUMBER(D6),1.15290498E-12*(X6^6)-3.5879038802E-10*(X6^5)+4.710833256816E-08*(X6^4)-3.38194190874219E-06*(X6^3)+0.000148978977392744*(X6^2)-0.00373903643230733*(X6)+4.21734712411944,"")</f>
      </c>
      <c r="V6" s="8">
        <f>IF(ISNUMBER(C6),AVERAGE(C6,D6),"")</f>
      </c>
      <c r="W6" s="6">
        <f>IF(ISNUMBER(F6),-0.0000002301*(V6^4)+0.0000569866*(V6^3)-0.0082923226*(V6^2)+0.0654036947*V6+999.8017570756,"")</f>
      </c>
      <c r="X6" s="8">
        <f>IF(ISNUMBER(E6),AVERAGE(E6,F6),"")</f>
      </c>
      <c r="Y6" s="6">
        <f>IF(ISNUMBER(F6),-0.0000002301*(X6^4)+0.0000569866*(X6^3)-0.0082923226*(X6^2)+0.0654036947*X6+999.8017570756,"")</f>
      </c>
      <c r="Z6" s="6">
        <f>IF(ISNUMBER(C6),IF(R6="Countercurrent",C6-D6,D6-C6),"")</f>
      </c>
      <c r="AA6" s="6">
        <f>IF(ISNUMBER(E6),F6-E6,"")</f>
      </c>
      <c r="AB6" s="7">
        <f>IF(ISNUMBER(N6),N6*W6/(1000*60),"")</f>
      </c>
      <c r="AC6" s="7">
        <f>IF(ISNUMBER(P6),P6*Y6/(1000*60),"")</f>
      </c>
      <c r="AD6" s="6">
        <f>IF(SUM($A$1:$A$1000)=0,IF(ROW($A6)=6,"Hidden",""),IF(ISNUMBER(AB6),AB6*T6*ABS(Z6)*1000,""))</f>
      </c>
      <c r="AE6" s="6">
        <f>IF(SUM($A$1:$A$1000)=0,IF(ROW($A6)=6,"Hidden",""),IF(ISNUMBER(AC6),AC6*U6*AA6*1000,""))</f>
      </c>
      <c r="AF6" s="6">
        <f>IF(SUM($A$1:$A$1000)=0,IF(ROW($A6)=6,"Hidden",""),IF(ISNUMBER(AD6),AD6-AE6,""))</f>
      </c>
      <c r="AG6" s="6">
        <f>IF(SUM($A$1:$A$1000)=0,IF(ROW($A6)=6,"Hidden",""),IF(ISNUMBER(AD6),IF(AD6=0,0,AE6*100/AD6),""))</f>
      </c>
      <c r="AH6" s="6">
        <f>IF(SUM($A$1:$A$1000)=0,IF(ROW($A6)=6,"Hidden",""),IF(ISNUMBER(C6),IF(R6="cocurrent",IF((D6=E6),0,(D6-C6)*100/(D6-E6)),IF((C6=E6),0,(C6-D6)*100/(C6-E6))),""))</f>
      </c>
      <c r="AI6" s="6">
        <f>IF(SUM($A$1:$A$1000)=0,IF(ROW($A6)=6,"Hidden",""),IF(ISNUMBER(C6),IF(R6="cocurrent",IF(C6=E6,0,(F6-E6)*100/(D6-E6)),IF(C6=E6,0,(F6-E6)*100/(C6-E6))),""))</f>
      </c>
      <c r="AJ6" s="6">
        <f>IF(SUM($A$1:$A$1000)=0,IF(ROW($A6)=6,"Hidden",""),IF(ISNUMBER(AH6),(AH6+AI6)/2,""))</f>
      </c>
      <c r="AK6" s="8">
        <f>IF(C6=F6,0,(D6-E6)/(C6-F6))</f>
      </c>
      <c r="AL6" s="8">
        <f>IF(ISNUMBER(F6),IF(OR(AK6&lt;=0,AK6=1),0,((D6-E6)-(C6-F6))/LN(AK6)),"")</f>
      </c>
      <c r="AM6" s="8">
        <f>IF(ISNUMBER(AL6),IF(AL6=0,0,(AB6*T6*Z6*1000)/(PI()*0.006*1.008*AL6)),"")</f>
      </c>
      <c r="AN6" s="12">
        <f>IF(ISNUMBER(A6),IF(ROW(A6)=2,1-(A6/13),""),"")</f>
      </c>
    </row>
    <row x14ac:dyDescent="0.25" r="7" customHeight="1" ht="12.75">
      <c r="A7" s="11">
        <v>1</v>
      </c>
      <c r="B7" s="5">
        <v>6</v>
      </c>
      <c r="C7" s="6">
        <v>57.960205078125</v>
      </c>
      <c r="D7" s="6">
        <v>65.201171875</v>
      </c>
      <c r="E7" s="6">
        <v>21.333251953125</v>
      </c>
      <c r="F7" s="6">
        <v>26.49609375</v>
      </c>
      <c r="G7" s="6">
        <v>132.967529296875</v>
      </c>
      <c r="H7" s="6">
        <v>132.967529296875</v>
      </c>
      <c r="I7" s="6">
        <v>132.967529296875</v>
      </c>
      <c r="J7" s="6">
        <v>132.967529296875</v>
      </c>
      <c r="K7" s="6">
        <v>132.967529296875</v>
      </c>
      <c r="L7" s="6">
        <v>132.967529296875</v>
      </c>
      <c r="M7" s="7">
        <v>29</v>
      </c>
      <c r="N7" s="6">
        <v>1.96533203125</v>
      </c>
      <c r="O7" s="5">
        <v>50</v>
      </c>
      <c r="P7" s="8">
        <v>3.16162109375</v>
      </c>
      <c r="Q7" s="6">
        <v>0</v>
      </c>
      <c r="R7" s="10">
        <f>IF(ISNUMBER(Q7),IF(Q7=1,"Countercurrent","Cocurrent"),"")</f>
      </c>
      <c r="S7" s="21"/>
      <c r="T7" s="7">
        <f>IF(ISNUMBER(C7),1.15290498E-12*(V7^6)-3.5879038802E-10*(V7^5)+4.710833256816E-08*(V7^4)-3.38194190874219E-06*(V7^3)+0.000148978977392744*(V7^2)-0.00373903643230733*(V7)+4.21734712411944,"")</f>
      </c>
      <c r="U7" s="7">
        <f>IF(ISNUMBER(D7),1.15290498E-12*(X7^6)-3.5879038802E-10*(X7^5)+4.710833256816E-08*(X7^4)-3.38194190874219E-06*(X7^3)+0.000148978977392744*(X7^2)-0.00373903643230733*(X7)+4.21734712411944,"")</f>
      </c>
      <c r="V7" s="8">
        <f>IF(ISNUMBER(C7),AVERAGE(C7,D7),"")</f>
      </c>
      <c r="W7" s="6">
        <f>IF(ISNUMBER(F7),-0.0000002301*(V7^4)+0.0000569866*(V7^3)-0.0082923226*(V7^2)+0.0654036947*V7+999.8017570756,"")</f>
      </c>
      <c r="X7" s="8">
        <f>IF(ISNUMBER(E7),AVERAGE(E7,F7),"")</f>
      </c>
      <c r="Y7" s="6">
        <f>IF(ISNUMBER(F7),-0.0000002301*(X7^4)+0.0000569866*(X7^3)-0.0082923226*(X7^2)+0.0654036947*X7+999.8017570756,"")</f>
      </c>
      <c r="Z7" s="6">
        <f>IF(ISNUMBER(C7),IF(R7="Countercurrent",C7-D7,D7-C7),"")</f>
      </c>
      <c r="AA7" s="6">
        <f>IF(ISNUMBER(E7),F7-E7,"")</f>
      </c>
      <c r="AB7" s="7">
        <f>IF(ISNUMBER(N7),N7*W7/(1000*60),"")</f>
      </c>
      <c r="AC7" s="7">
        <f>IF(ISNUMBER(P7),P7*Y7/(1000*60),"")</f>
      </c>
      <c r="AD7" s="6">
        <f>IF(SUM($A$1:$A$1000)=0,IF(ROW($A7)=6,"Hidden",""),IF(ISNUMBER(AB7),AB7*T7*ABS(Z7)*1000,""))</f>
      </c>
      <c r="AE7" s="6">
        <f>IF(SUM($A$1:$A$1000)=0,IF(ROW($A7)=6,"Hidden",""),IF(ISNUMBER(AC7),AC7*U7*AA7*1000,""))</f>
      </c>
      <c r="AF7" s="6">
        <f>IF(SUM($A$1:$A$1000)=0,IF(ROW($A7)=6,"Hidden",""),IF(ISNUMBER(AD7),AD7-AE7,""))</f>
      </c>
      <c r="AG7" s="6">
        <f>IF(SUM($A$1:$A$1000)=0,IF(ROW($A7)=6,"Hidden",""),IF(ISNUMBER(AD7),IF(AD7=0,0,AE7*100/AD7),""))</f>
      </c>
      <c r="AH7" s="6">
        <f>IF(SUM($A$1:$A$1000)=0,IF(ROW($A7)=6,"Hidden",""),IF(ISNUMBER(C7),IF(R7="cocurrent",IF((D7=E7),0,(D7-C7)*100/(D7-E7)),IF((C7=E7),0,(C7-D7)*100/(C7-E7))),""))</f>
      </c>
      <c r="AI7" s="6">
        <f>IF(SUM($A$1:$A$1000)=0,IF(ROW($A7)=6,"Hidden",""),IF(ISNUMBER(C7),IF(R7="cocurrent",IF(C7=E7,0,(F7-E7)*100/(D7-E7)),IF(C7=E7,0,(F7-E7)*100/(C7-E7))),""))</f>
      </c>
      <c r="AJ7" s="6">
        <f>IF(SUM($A$1:$A$1000)=0,IF(ROW($A7)=6,"Hidden",""),IF(ISNUMBER(AH7),(AH7+AI7)/2,""))</f>
      </c>
      <c r="AK7" s="8">
        <f>IF(C7=F7,0,(D7-E7)/(C7-F7))</f>
      </c>
      <c r="AL7" s="8">
        <f>IF(ISNUMBER(F7),IF(OR(AK7&lt;=0,AK7=1),0,((D7-E7)-(C7-F7))/LN(AK7)),"")</f>
      </c>
      <c r="AM7" s="8">
        <f>IF(ISNUMBER(AL7),IF(AL7=0,0,(AB7*T7*Z7*1000)/(PI()*0.006*1.008*AL7)),"")</f>
      </c>
      <c r="AN7" s="12">
        <f>IF(ISNUMBER(A7),IF(ROW(A7)=2,1-(A7/13),""),"")</f>
      </c>
    </row>
    <row x14ac:dyDescent="0.25" r="8" customHeight="1" ht="12.75">
      <c r="A8" s="11">
        <v>1</v>
      </c>
      <c r="B8" s="5">
        <v>7</v>
      </c>
      <c r="C8" s="6">
        <v>57.60302734375</v>
      </c>
      <c r="D8" s="6">
        <v>64.843994140625</v>
      </c>
      <c r="E8" s="6">
        <v>21.36572265625</v>
      </c>
      <c r="F8" s="6">
        <v>26.49609375</v>
      </c>
      <c r="G8" s="6">
        <v>132.967529296875</v>
      </c>
      <c r="H8" s="6">
        <v>132.967529296875</v>
      </c>
      <c r="I8" s="6">
        <v>132.967529296875</v>
      </c>
      <c r="J8" s="6">
        <v>132.967529296875</v>
      </c>
      <c r="K8" s="6">
        <v>132.967529296875</v>
      </c>
      <c r="L8" s="6">
        <v>132.967529296875</v>
      </c>
      <c r="M8" s="7">
        <v>29</v>
      </c>
      <c r="N8" s="6">
        <v>2.0263671875</v>
      </c>
      <c r="O8" s="5">
        <v>50</v>
      </c>
      <c r="P8" s="8">
        <v>3.0517578125</v>
      </c>
      <c r="Q8" s="6">
        <v>0</v>
      </c>
      <c r="R8" s="10">
        <f>IF(ISNUMBER(Q8),IF(Q8=1,"Countercurrent","Cocurrent"),"")</f>
      </c>
      <c r="S8" s="21"/>
      <c r="T8" s="7">
        <f>IF(ISNUMBER(C8),1.15290498E-12*(V8^6)-3.5879038802E-10*(V8^5)+4.710833256816E-08*(V8^4)-3.38194190874219E-06*(V8^3)+0.000148978977392744*(V8^2)-0.00373903643230733*(V8)+4.21734712411944,"")</f>
      </c>
      <c r="U8" s="7">
        <f>IF(ISNUMBER(D8),1.15290498E-12*(X8^6)-3.5879038802E-10*(X8^5)+4.710833256816E-08*(X8^4)-3.38194190874219E-06*(X8^3)+0.000148978977392744*(X8^2)-0.00373903643230733*(X8)+4.21734712411944,"")</f>
      </c>
      <c r="V8" s="8">
        <f>IF(ISNUMBER(C8),AVERAGE(C8,D8),"")</f>
      </c>
      <c r="W8" s="6">
        <f>IF(ISNUMBER(F8),-0.0000002301*(V8^4)+0.0000569866*(V8^3)-0.0082923226*(V8^2)+0.0654036947*V8+999.8017570756,"")</f>
      </c>
      <c r="X8" s="8">
        <f>IF(ISNUMBER(E8),AVERAGE(E8,F8),"")</f>
      </c>
      <c r="Y8" s="6">
        <f>IF(ISNUMBER(F8),-0.0000002301*(X8^4)+0.0000569866*(X8^3)-0.0082923226*(X8^2)+0.0654036947*X8+999.8017570756,"")</f>
      </c>
      <c r="Z8" s="6">
        <f>IF(ISNUMBER(C8),IF(R8="Countercurrent",C8-D8,D8-C8),"")</f>
      </c>
      <c r="AA8" s="6">
        <f>IF(ISNUMBER(E8),F8-E8,"")</f>
      </c>
      <c r="AB8" s="7">
        <f>IF(ISNUMBER(N8),N8*W8/(1000*60),"")</f>
      </c>
      <c r="AC8" s="7">
        <f>IF(ISNUMBER(P8),P8*Y8/(1000*60),"")</f>
      </c>
      <c r="AD8" s="6">
        <f>IF(SUM($A$1:$A$1000)=0,IF(ROW($A8)=6,"Hidden",""),IF(ISNUMBER(AB8),AB8*T8*ABS(Z8)*1000,""))</f>
      </c>
      <c r="AE8" s="6">
        <f>IF(SUM($A$1:$A$1000)=0,IF(ROW($A8)=6,"Hidden",""),IF(ISNUMBER(AC8),AC8*U8*AA8*1000,""))</f>
      </c>
      <c r="AF8" s="6">
        <f>IF(SUM($A$1:$A$1000)=0,IF(ROW($A8)=6,"Hidden",""),IF(ISNUMBER(AD8),AD8-AE8,""))</f>
      </c>
      <c r="AG8" s="6">
        <f>IF(SUM($A$1:$A$1000)=0,IF(ROW($A8)=6,"Hidden",""),IF(ISNUMBER(AD8),IF(AD8=0,0,AE8*100/AD8),""))</f>
      </c>
      <c r="AH8" s="6">
        <f>IF(SUM($A$1:$A$1000)=0,IF(ROW($A8)=6,"Hidden",""),IF(ISNUMBER(C8),IF(R8="cocurrent",IF((D8=E8),0,(D8-C8)*100/(D8-E8)),IF((C8=E8),0,(C8-D8)*100/(C8-E8))),""))</f>
      </c>
      <c r="AI8" s="6">
        <f>IF(SUM($A$1:$A$1000)=0,IF(ROW($A8)=6,"Hidden",""),IF(ISNUMBER(C8),IF(R8="cocurrent",IF(C8=E8,0,(F8-E8)*100/(D8-E8)),IF(C8=E8,0,(F8-E8)*100/(C8-E8))),""))</f>
      </c>
      <c r="AJ8" s="6">
        <f>IF(SUM($A$1:$A$1000)=0,IF(ROW($A8)=6,"Hidden",""),IF(ISNUMBER(AH8),(AH8+AI8)/2,""))</f>
      </c>
      <c r="AK8" s="8">
        <f>IF(C8=F8,0,(D8-E8)/(C8-F8))</f>
      </c>
      <c r="AL8" s="8">
        <f>IF(ISNUMBER(F8),IF(OR(AK8&lt;=0,AK8=1),0,((D8-E8)-(C8-F8))/LN(AK8)),"")</f>
      </c>
      <c r="AM8" s="8">
        <f>IF(ISNUMBER(AL8),IF(AL8=0,0,(AB8*T8*Z8*1000)/(PI()*0.006*1.008*AL8)),"")</f>
      </c>
      <c r="AN8" s="12">
        <f>IF(ISNUMBER(A8),IF(ROW(A8)=2,1-(A8/13),""),"")</f>
      </c>
    </row>
    <row x14ac:dyDescent="0.25" r="9" customHeight="1" ht="12.75">
      <c r="A9" s="11">
        <v>1</v>
      </c>
      <c r="B9" s="5">
        <v>8</v>
      </c>
      <c r="C9" s="6">
        <v>57.895263671875</v>
      </c>
      <c r="D9" s="6">
        <v>65.168701171875</v>
      </c>
      <c r="E9" s="6">
        <v>21.333251953125</v>
      </c>
      <c r="F9" s="6">
        <v>26.49609375</v>
      </c>
      <c r="G9" s="6">
        <v>132.967529296875</v>
      </c>
      <c r="H9" s="6">
        <v>132.967529296875</v>
      </c>
      <c r="I9" s="6">
        <v>132.967529296875</v>
      </c>
      <c r="J9" s="6">
        <v>132.967529296875</v>
      </c>
      <c r="K9" s="6">
        <v>132.967529296875</v>
      </c>
      <c r="L9" s="6">
        <v>132.967529296875</v>
      </c>
      <c r="M9" s="7">
        <v>29</v>
      </c>
      <c r="N9" s="6">
        <v>2.03857421875</v>
      </c>
      <c r="O9" s="5">
        <v>50</v>
      </c>
      <c r="P9" s="8">
        <v>3.16162109375</v>
      </c>
      <c r="Q9" s="6">
        <v>0</v>
      </c>
      <c r="R9" s="10">
        <f>IF(ISNUMBER(Q9),IF(Q9=1,"Countercurrent","Cocurrent"),"")</f>
      </c>
      <c r="S9" s="21"/>
      <c r="T9" s="7">
        <f>IF(ISNUMBER(C9),1.15290498E-12*(V9^6)-3.5879038802E-10*(V9^5)+4.710833256816E-08*(V9^4)-3.38194190874219E-06*(V9^3)+0.000148978977392744*(V9^2)-0.00373903643230733*(V9)+4.21734712411944,"")</f>
      </c>
      <c r="U9" s="7">
        <f>IF(ISNUMBER(D9),1.15290498E-12*(X9^6)-3.5879038802E-10*(X9^5)+4.710833256816E-08*(X9^4)-3.38194190874219E-06*(X9^3)+0.000148978977392744*(X9^2)-0.00373903643230733*(X9)+4.21734712411944,"")</f>
      </c>
      <c r="V9" s="8">
        <f>IF(ISNUMBER(C9),AVERAGE(C9,D9),"")</f>
      </c>
      <c r="W9" s="6">
        <f>IF(ISNUMBER(F9),-0.0000002301*(V9^4)+0.0000569866*(V9^3)-0.0082923226*(V9^2)+0.0654036947*V9+999.8017570756,"")</f>
      </c>
      <c r="X9" s="8">
        <f>IF(ISNUMBER(E9),AVERAGE(E9,F9),"")</f>
      </c>
      <c r="Y9" s="6">
        <f>IF(ISNUMBER(F9),-0.0000002301*(X9^4)+0.0000569866*(X9^3)-0.0082923226*(X9^2)+0.0654036947*X9+999.8017570756,"")</f>
      </c>
      <c r="Z9" s="6">
        <f>IF(ISNUMBER(C9),IF(R9="Countercurrent",C9-D9,D9-C9),"")</f>
      </c>
      <c r="AA9" s="6">
        <f>IF(ISNUMBER(E9),F9-E9,"")</f>
      </c>
      <c r="AB9" s="7">
        <f>IF(ISNUMBER(N9),N9*W9/(1000*60),"")</f>
      </c>
      <c r="AC9" s="7">
        <f>IF(ISNUMBER(P9),P9*Y9/(1000*60),"")</f>
      </c>
      <c r="AD9" s="6">
        <f>IF(SUM($A$1:$A$1000)=0,IF(ROW($A9)=6,"Hidden",""),IF(ISNUMBER(AB9),AB9*T9*ABS(Z9)*1000,""))</f>
      </c>
      <c r="AE9" s="6">
        <f>IF(SUM($A$1:$A$1000)=0,IF(ROW($A9)=6,"Hidden",""),IF(ISNUMBER(AC9),AC9*U9*AA9*1000,""))</f>
      </c>
      <c r="AF9" s="6">
        <f>IF(SUM($A$1:$A$1000)=0,IF(ROW($A9)=6,"Hidden",""),IF(ISNUMBER(AD9),AD9-AE9,""))</f>
      </c>
      <c r="AG9" s="6">
        <f>IF(SUM($A$1:$A$1000)=0,IF(ROW($A9)=6,"Hidden",""),IF(ISNUMBER(AD9),IF(AD9=0,0,AE9*100/AD9),""))</f>
      </c>
      <c r="AH9" s="6">
        <f>IF(SUM($A$1:$A$1000)=0,IF(ROW($A9)=6,"Hidden",""),IF(ISNUMBER(C9),IF(R9="cocurrent",IF((D9=E9),0,(D9-C9)*100/(D9-E9)),IF((C9=E9),0,(C9-D9)*100/(C9-E9))),""))</f>
      </c>
      <c r="AI9" s="6">
        <f>IF(SUM($A$1:$A$1000)=0,IF(ROW($A9)=6,"Hidden",""),IF(ISNUMBER(C9),IF(R9="cocurrent",IF(C9=E9,0,(F9-E9)*100/(D9-E9)),IF(C9=E9,0,(F9-E9)*100/(C9-E9))),""))</f>
      </c>
      <c r="AJ9" s="6">
        <f>IF(SUM($A$1:$A$1000)=0,IF(ROW($A9)=6,"Hidden",""),IF(ISNUMBER(AH9),(AH9+AI9)/2,""))</f>
      </c>
      <c r="AK9" s="8">
        <f>IF(C9=F9,0,(D9-E9)/(C9-F9))</f>
      </c>
      <c r="AL9" s="8">
        <f>IF(ISNUMBER(F9),IF(OR(AK9&lt;=0,AK9=1),0,((D9-E9)-(C9-F9))/LN(AK9)),"")</f>
      </c>
      <c r="AM9" s="8">
        <f>IF(ISNUMBER(AL9),IF(AL9=0,0,(AB9*T9*Z9*1000)/(PI()*0.006*1.008*AL9)),"")</f>
      </c>
      <c r="AN9" s="12">
        <f>IF(ISNUMBER(A9),IF(ROW(A9)=2,1-(A9/13),""),"")</f>
      </c>
    </row>
    <row x14ac:dyDescent="0.25" r="10" customHeight="1" ht="12.75">
      <c r="A10" s="11">
        <v>1</v>
      </c>
      <c r="B10" s="5">
        <v>9</v>
      </c>
      <c r="C10" s="6">
        <v>57.73291015625</v>
      </c>
      <c r="D10" s="6">
        <v>65.0712890625</v>
      </c>
      <c r="E10" s="6">
        <v>21.333251953125</v>
      </c>
      <c r="F10" s="6">
        <v>26.49609375</v>
      </c>
      <c r="G10" s="6">
        <v>132.967529296875</v>
      </c>
      <c r="H10" s="6">
        <v>132.967529296875</v>
      </c>
      <c r="I10" s="6">
        <v>132.967529296875</v>
      </c>
      <c r="J10" s="6">
        <v>132.967529296875</v>
      </c>
      <c r="K10" s="6">
        <v>132.967529296875</v>
      </c>
      <c r="L10" s="6">
        <v>132.967529296875</v>
      </c>
      <c r="M10" s="7">
        <v>29</v>
      </c>
      <c r="N10" s="6">
        <v>1.904296875</v>
      </c>
      <c r="O10" s="5">
        <v>50</v>
      </c>
      <c r="P10" s="8">
        <v>3.28369140625</v>
      </c>
      <c r="Q10" s="6">
        <v>0</v>
      </c>
      <c r="R10" s="10">
        <f>IF(ISNUMBER(Q10),IF(Q10=1,"Countercurrent","Cocurrent"),"")</f>
      </c>
      <c r="S10" s="21"/>
      <c r="T10" s="7">
        <f>IF(ISNUMBER(C10),1.15290498E-12*(V10^6)-3.5879038802E-10*(V10^5)+4.710833256816E-08*(V10^4)-3.38194190874219E-06*(V10^3)+0.000148978977392744*(V10^2)-0.00373903643230733*(V10)+4.21734712411944,"")</f>
      </c>
      <c r="U10" s="7">
        <f>IF(ISNUMBER(D10),1.15290498E-12*(X10^6)-3.5879038802E-10*(X10^5)+4.710833256816E-08*(X10^4)-3.38194190874219E-06*(X10^3)+0.000148978977392744*(X10^2)-0.00373903643230733*(X10)+4.21734712411944,"")</f>
      </c>
      <c r="V10" s="8">
        <f>IF(ISNUMBER(C10),AVERAGE(C10,D10),"")</f>
      </c>
      <c r="W10" s="6">
        <f>IF(ISNUMBER(F10),-0.0000002301*(V10^4)+0.0000569866*(V10^3)-0.0082923226*(V10^2)+0.0654036947*V10+999.8017570756,"")</f>
      </c>
      <c r="X10" s="8">
        <f>IF(ISNUMBER(E10),AVERAGE(E10,F10),"")</f>
      </c>
      <c r="Y10" s="6">
        <f>IF(ISNUMBER(F10),-0.0000002301*(X10^4)+0.0000569866*(X10^3)-0.0082923226*(X10^2)+0.0654036947*X10+999.8017570756,"")</f>
      </c>
      <c r="Z10" s="6">
        <f>IF(ISNUMBER(C10),IF(R10="Countercurrent",C10-D10,D10-C10),"")</f>
      </c>
      <c r="AA10" s="6">
        <f>IF(ISNUMBER(E10),F10-E10,"")</f>
      </c>
      <c r="AB10" s="7">
        <f>IF(ISNUMBER(N10),N10*W10/(1000*60),"")</f>
      </c>
      <c r="AC10" s="7">
        <f>IF(ISNUMBER(P10),P10*Y10/(1000*60),"")</f>
      </c>
      <c r="AD10" s="6">
        <f>IF(SUM($A$1:$A$1000)=0,IF(ROW($A10)=6,"Hidden",""),IF(ISNUMBER(AB10),AB10*T10*ABS(Z10)*1000,""))</f>
      </c>
      <c r="AE10" s="6">
        <f>IF(SUM($A$1:$A$1000)=0,IF(ROW($A10)=6,"Hidden",""),IF(ISNUMBER(AC10),AC10*U10*AA10*1000,""))</f>
      </c>
      <c r="AF10" s="6">
        <f>IF(SUM($A$1:$A$1000)=0,IF(ROW($A10)=6,"Hidden",""),IF(ISNUMBER(AD10),AD10-AE10,""))</f>
      </c>
      <c r="AG10" s="6">
        <f>IF(SUM($A$1:$A$1000)=0,IF(ROW($A10)=6,"Hidden",""),IF(ISNUMBER(AD10),IF(AD10=0,0,AE10*100/AD10),""))</f>
      </c>
      <c r="AH10" s="6">
        <f>IF(SUM($A$1:$A$1000)=0,IF(ROW($A10)=6,"Hidden",""),IF(ISNUMBER(C10),IF(R10="cocurrent",IF((D10=E10),0,(D10-C10)*100/(D10-E10)),IF((C10=E10),0,(C10-D10)*100/(C10-E10))),""))</f>
      </c>
      <c r="AI10" s="6">
        <f>IF(SUM($A$1:$A$1000)=0,IF(ROW($A10)=6,"Hidden",""),IF(ISNUMBER(C10),IF(R10="cocurrent",IF(C10=E10,0,(F10-E10)*100/(D10-E10)),IF(C10=E10,0,(F10-E10)*100/(C10-E10))),""))</f>
      </c>
      <c r="AJ10" s="6">
        <f>IF(SUM($A$1:$A$1000)=0,IF(ROW($A10)=6,"Hidden",""),IF(ISNUMBER(AH10),(AH10+AI10)/2,""))</f>
      </c>
      <c r="AK10" s="8">
        <f>IF(C10=F10,0,(D10-E10)/(C10-F10))</f>
      </c>
      <c r="AL10" s="8">
        <f>IF(ISNUMBER(F10),IF(OR(AK10&lt;=0,AK10=1),0,((D10-E10)-(C10-F10))/LN(AK10)),"")</f>
      </c>
      <c r="AM10" s="8">
        <f>IF(ISNUMBER(AL10),IF(AL10=0,0,(AB10*T10*Z10*1000)/(PI()*0.006*1.008*AL10)),"")</f>
      </c>
      <c r="AN10" s="12">
        <f>IF(ISNUMBER(A10),IF(ROW(A10)=2,1-(A10/13),""),"")</f>
      </c>
    </row>
    <row x14ac:dyDescent="0.25" r="11" customHeight="1" ht="12.75">
      <c r="A11" s="11">
        <v>1</v>
      </c>
      <c r="B11" s="5">
        <v>10</v>
      </c>
      <c r="C11" s="6">
        <v>57.927734375</v>
      </c>
      <c r="D11" s="6">
        <v>65.298583984375</v>
      </c>
      <c r="E11" s="6">
        <v>21.333251953125</v>
      </c>
      <c r="F11" s="6">
        <v>26.528564453125</v>
      </c>
      <c r="G11" s="6">
        <v>132.967529296875</v>
      </c>
      <c r="H11" s="6">
        <v>132.967529296875</v>
      </c>
      <c r="I11" s="6">
        <v>132.967529296875</v>
      </c>
      <c r="J11" s="6">
        <v>132.967529296875</v>
      </c>
      <c r="K11" s="6">
        <v>132.967529296875</v>
      </c>
      <c r="L11" s="6">
        <v>132.967529296875</v>
      </c>
      <c r="M11" s="7">
        <v>29</v>
      </c>
      <c r="N11" s="6">
        <v>1.9775390625</v>
      </c>
      <c r="O11" s="5">
        <v>50</v>
      </c>
      <c r="P11" s="8">
        <v>3.271484375</v>
      </c>
      <c r="Q11" s="6">
        <v>0</v>
      </c>
      <c r="R11" s="10">
        <f>IF(ISNUMBER(Q11),IF(Q11=1,"Countercurrent","Cocurrent"),"")</f>
      </c>
      <c r="S11" s="21"/>
      <c r="T11" s="7">
        <f>IF(ISNUMBER(C11),1.15290498E-12*(V11^6)-3.5879038802E-10*(V11^5)+4.710833256816E-08*(V11^4)-3.38194190874219E-06*(V11^3)+0.000148978977392744*(V11^2)-0.00373903643230733*(V11)+4.21734712411944,"")</f>
      </c>
      <c r="U11" s="7">
        <f>IF(ISNUMBER(D11),1.15290498E-12*(X11^6)-3.5879038802E-10*(X11^5)+4.710833256816E-08*(X11^4)-3.38194190874219E-06*(X11^3)+0.000148978977392744*(X11^2)-0.00373903643230733*(X11)+4.21734712411944,"")</f>
      </c>
      <c r="V11" s="8">
        <f>IF(ISNUMBER(C11),AVERAGE(C11,D11),"")</f>
      </c>
      <c r="W11" s="6">
        <f>IF(ISNUMBER(F11),-0.0000002301*(V11^4)+0.0000569866*(V11^3)-0.0082923226*(V11^2)+0.0654036947*V11+999.8017570756,"")</f>
      </c>
      <c r="X11" s="8">
        <f>IF(ISNUMBER(E11),AVERAGE(E11,F11),"")</f>
      </c>
      <c r="Y11" s="6">
        <f>IF(ISNUMBER(F11),-0.0000002301*(X11^4)+0.0000569866*(X11^3)-0.0082923226*(X11^2)+0.0654036947*X11+999.8017570756,"")</f>
      </c>
      <c r="Z11" s="6">
        <f>IF(ISNUMBER(C11),IF(R11="Countercurrent",C11-D11,D11-C11),"")</f>
      </c>
      <c r="AA11" s="6">
        <f>IF(ISNUMBER(E11),F11-E11,"")</f>
      </c>
      <c r="AB11" s="7">
        <f>IF(ISNUMBER(N11),N11*W11/(1000*60),"")</f>
      </c>
      <c r="AC11" s="7">
        <f>IF(ISNUMBER(P11),P11*Y11/(1000*60),"")</f>
      </c>
      <c r="AD11" s="6">
        <f>IF(SUM($A$1:$A$1000)=0,IF(ROW($A11)=6,"Hidden",""),IF(ISNUMBER(AB11),AB11*T11*ABS(Z11)*1000,""))</f>
      </c>
      <c r="AE11" s="6">
        <f>IF(SUM($A$1:$A$1000)=0,IF(ROW($A11)=6,"Hidden",""),IF(ISNUMBER(AC11),AC11*U11*AA11*1000,""))</f>
      </c>
      <c r="AF11" s="6">
        <f>IF(SUM($A$1:$A$1000)=0,IF(ROW($A11)=6,"Hidden",""),IF(ISNUMBER(AD11),AD11-AE11,""))</f>
      </c>
      <c r="AG11" s="6">
        <f>IF(SUM($A$1:$A$1000)=0,IF(ROW($A11)=6,"Hidden",""),IF(ISNUMBER(AD11),IF(AD11=0,0,AE11*100/AD11),""))</f>
      </c>
      <c r="AH11" s="6">
        <f>IF(SUM($A$1:$A$1000)=0,IF(ROW($A11)=6,"Hidden",""),IF(ISNUMBER(C11),IF(R11="cocurrent",IF((D11=E11),0,(D11-C11)*100/(D11-E11)),IF((C11=E11),0,(C11-D11)*100/(C11-E11))),""))</f>
      </c>
      <c r="AI11" s="6">
        <f>IF(SUM($A$1:$A$1000)=0,IF(ROW($A11)=6,"Hidden",""),IF(ISNUMBER(C11),IF(R11="cocurrent",IF(C11=E11,0,(F11-E11)*100/(D11-E11)),IF(C11=E11,0,(F11-E11)*100/(C11-E11))),""))</f>
      </c>
      <c r="AJ11" s="6">
        <f>IF(SUM($A$1:$A$1000)=0,IF(ROW($A11)=6,"Hidden",""),IF(ISNUMBER(AH11),(AH11+AI11)/2,""))</f>
      </c>
      <c r="AK11" s="8">
        <f>IF(C11=F11,0,(D11-E11)/(C11-F11))</f>
      </c>
      <c r="AL11" s="8">
        <f>IF(ISNUMBER(F11),IF(OR(AK11&lt;=0,AK11=1),0,((D11-E11)-(C11-F11))/LN(AK11)),"")</f>
      </c>
      <c r="AM11" s="8">
        <f>IF(ISNUMBER(AL11),IF(AL11=0,0,(AB11*T11*Z11*1000)/(PI()*0.006*1.008*AL11)),"")</f>
      </c>
      <c r="AN11" s="12">
        <f>IF(ISNUMBER(A11),IF(ROW(A11)=2,1-(A11/13),""),"")</f>
      </c>
    </row>
    <row x14ac:dyDescent="0.25" r="12" customHeight="1" ht="12.75">
      <c r="A12" s="11">
        <v>1</v>
      </c>
      <c r="B12" s="5">
        <v>11</v>
      </c>
      <c r="C12" s="6">
        <v>58.12255859375</v>
      </c>
      <c r="D12" s="6">
        <v>65.3310546875</v>
      </c>
      <c r="E12" s="6">
        <v>21.333251953125</v>
      </c>
      <c r="F12" s="6">
        <v>26.56103515625</v>
      </c>
      <c r="G12" s="6">
        <v>132.967529296875</v>
      </c>
      <c r="H12" s="6">
        <v>132.967529296875</v>
      </c>
      <c r="I12" s="6">
        <v>132.967529296875</v>
      </c>
      <c r="J12" s="6">
        <v>132.967529296875</v>
      </c>
      <c r="K12" s="6">
        <v>132.967529296875</v>
      </c>
      <c r="L12" s="6">
        <v>132.967529296875</v>
      </c>
      <c r="M12" s="7">
        <v>29</v>
      </c>
      <c r="N12" s="6">
        <v>1.96533203125</v>
      </c>
      <c r="O12" s="5">
        <v>50</v>
      </c>
      <c r="P12" s="8">
        <v>3.25927734375</v>
      </c>
      <c r="Q12" s="6">
        <v>0</v>
      </c>
      <c r="R12" s="10">
        <f>IF(ISNUMBER(Q12),IF(Q12=1,"Countercurrent","Cocurrent"),"")</f>
      </c>
      <c r="S12" s="21"/>
      <c r="T12" s="7">
        <f>IF(ISNUMBER(C12),1.15290498E-12*(V12^6)-3.5879038802E-10*(V12^5)+4.710833256816E-08*(V12^4)-3.38194190874219E-06*(V12^3)+0.000148978977392744*(V12^2)-0.00373903643230733*(V12)+4.21734712411944,"")</f>
      </c>
      <c r="U12" s="7">
        <f>IF(ISNUMBER(D12),1.15290498E-12*(X12^6)-3.5879038802E-10*(X12^5)+4.710833256816E-08*(X12^4)-3.38194190874219E-06*(X12^3)+0.000148978977392744*(X12^2)-0.00373903643230733*(X12)+4.21734712411944,"")</f>
      </c>
      <c r="V12" s="8">
        <f>IF(ISNUMBER(C12),AVERAGE(C12,D12),"")</f>
      </c>
      <c r="W12" s="6">
        <f>IF(ISNUMBER(F12),-0.0000002301*(V12^4)+0.0000569866*(V12^3)-0.0082923226*(V12^2)+0.0654036947*V12+999.8017570756,"")</f>
      </c>
      <c r="X12" s="8">
        <f>IF(ISNUMBER(E12),AVERAGE(E12,F12),"")</f>
      </c>
      <c r="Y12" s="6">
        <f>IF(ISNUMBER(F12),-0.0000002301*(X12^4)+0.0000569866*(X12^3)-0.0082923226*(X12^2)+0.0654036947*X12+999.8017570756,"")</f>
      </c>
      <c r="Z12" s="6">
        <f>IF(ISNUMBER(C12),IF(R12="Countercurrent",C12-D12,D12-C12),"")</f>
      </c>
      <c r="AA12" s="6">
        <f>IF(ISNUMBER(E12),F12-E12,"")</f>
      </c>
      <c r="AB12" s="7">
        <f>IF(ISNUMBER(N12),N12*W12/(1000*60),"")</f>
      </c>
      <c r="AC12" s="7">
        <f>IF(ISNUMBER(P12),P12*Y12/(1000*60),"")</f>
      </c>
      <c r="AD12" s="6">
        <f>IF(SUM($A$1:$A$1000)=0,IF(ROW($A12)=6,"Hidden",""),IF(ISNUMBER(AB12),AB12*T12*ABS(Z12)*1000,""))</f>
      </c>
      <c r="AE12" s="6">
        <f>IF(SUM($A$1:$A$1000)=0,IF(ROW($A12)=6,"Hidden",""),IF(ISNUMBER(AC12),AC12*U12*AA12*1000,""))</f>
      </c>
      <c r="AF12" s="6">
        <f>IF(SUM($A$1:$A$1000)=0,IF(ROW($A12)=6,"Hidden",""),IF(ISNUMBER(AD12),AD12-AE12,""))</f>
      </c>
      <c r="AG12" s="6">
        <f>IF(SUM($A$1:$A$1000)=0,IF(ROW($A12)=6,"Hidden",""),IF(ISNUMBER(AD12),IF(AD12=0,0,AE12*100/AD12),""))</f>
      </c>
      <c r="AH12" s="6">
        <f>IF(SUM($A$1:$A$1000)=0,IF(ROW($A12)=6,"Hidden",""),IF(ISNUMBER(C12),IF(R12="cocurrent",IF((D12=E12),0,(D12-C12)*100/(D12-E12)),IF((C12=E12),0,(C12-D12)*100/(C12-E12))),""))</f>
      </c>
      <c r="AI12" s="6">
        <f>IF(SUM($A$1:$A$1000)=0,IF(ROW($A12)=6,"Hidden",""),IF(ISNUMBER(C12),IF(R12="cocurrent",IF(C12=E12,0,(F12-E12)*100/(D12-E12)),IF(C12=E12,0,(F12-E12)*100/(C12-E12))),""))</f>
      </c>
      <c r="AJ12" s="6">
        <f>IF(SUM($A$1:$A$1000)=0,IF(ROW($A12)=6,"Hidden",""),IF(ISNUMBER(AH12),(AH12+AI12)/2,""))</f>
      </c>
      <c r="AK12" s="8">
        <f>IF(C12=F12,0,(D12-E12)/(C12-F12))</f>
      </c>
      <c r="AL12" s="8">
        <f>IF(ISNUMBER(F12),IF(OR(AK12&lt;=0,AK12=1),0,((D12-E12)-(C12-F12))/LN(AK12)),"")</f>
      </c>
      <c r="AM12" s="8">
        <f>IF(ISNUMBER(AL12),IF(AL12=0,0,(AB12*T12*Z12*1000)/(PI()*0.006*1.008*AL12)),"")</f>
      </c>
      <c r="AN12" s="12">
        <f>IF(ISNUMBER(A12),IF(ROW(A12)=2,1-(A12/13),""),"")</f>
      </c>
    </row>
    <row x14ac:dyDescent="0.25" r="13" customHeight="1" ht="12.75">
      <c r="A13" s="11">
        <v>1</v>
      </c>
      <c r="B13" s="5">
        <v>12</v>
      </c>
      <c r="C13" s="6">
        <v>58.284912109375</v>
      </c>
      <c r="D13" s="6">
        <v>65.52587890625</v>
      </c>
      <c r="E13" s="6">
        <v>21.36572265625</v>
      </c>
      <c r="F13" s="6">
        <v>26.56103515625</v>
      </c>
      <c r="G13" s="6">
        <v>132.967529296875</v>
      </c>
      <c r="H13" s="6">
        <v>132.967529296875</v>
      </c>
      <c r="I13" s="6">
        <v>132.967529296875</v>
      </c>
      <c r="J13" s="6">
        <v>132.967529296875</v>
      </c>
      <c r="K13" s="6">
        <v>132.967529296875</v>
      </c>
      <c r="L13" s="6">
        <v>132.967529296875</v>
      </c>
      <c r="M13" s="7">
        <v>30</v>
      </c>
      <c r="N13" s="6">
        <v>1.8798828125</v>
      </c>
      <c r="O13" s="5">
        <v>50</v>
      </c>
      <c r="P13" s="8">
        <v>3.076171875</v>
      </c>
      <c r="Q13" s="6">
        <v>0</v>
      </c>
      <c r="R13" s="10">
        <f>IF(ISNUMBER(Q13),IF(Q13=1,"Countercurrent","Cocurrent"),"")</f>
      </c>
      <c r="S13" s="21"/>
      <c r="T13" s="7">
        <f>IF(ISNUMBER(C13),1.15290498E-12*(V13^6)-3.5879038802E-10*(V13^5)+4.710833256816E-08*(V13^4)-3.38194190874219E-06*(V13^3)+0.000148978977392744*(V13^2)-0.00373903643230733*(V13)+4.21734712411944,"")</f>
      </c>
      <c r="U13" s="7">
        <f>IF(ISNUMBER(D13),1.15290498E-12*(X13^6)-3.5879038802E-10*(X13^5)+4.710833256816E-08*(X13^4)-3.38194190874219E-06*(X13^3)+0.000148978977392744*(X13^2)-0.00373903643230733*(X13)+4.21734712411944,"")</f>
      </c>
      <c r="V13" s="8">
        <f>IF(ISNUMBER(C13),AVERAGE(C13,D13),"")</f>
      </c>
      <c r="W13" s="6">
        <f>IF(ISNUMBER(F13),-0.0000002301*(V13^4)+0.0000569866*(V13^3)-0.0082923226*(V13^2)+0.0654036947*V13+999.8017570756,"")</f>
      </c>
      <c r="X13" s="8">
        <f>IF(ISNUMBER(E13),AVERAGE(E13,F13),"")</f>
      </c>
      <c r="Y13" s="6">
        <f>IF(ISNUMBER(F13),-0.0000002301*(X13^4)+0.0000569866*(X13^3)-0.0082923226*(X13^2)+0.0654036947*X13+999.8017570756,"")</f>
      </c>
      <c r="Z13" s="6">
        <f>IF(ISNUMBER(C13),IF(R13="Countercurrent",C13-D13,D13-C13),"")</f>
      </c>
      <c r="AA13" s="6">
        <f>IF(ISNUMBER(E13),F13-E13,"")</f>
      </c>
      <c r="AB13" s="7">
        <f>IF(ISNUMBER(N13),N13*W13/(1000*60),"")</f>
      </c>
      <c r="AC13" s="7">
        <f>IF(ISNUMBER(P13),P13*Y13/(1000*60),"")</f>
      </c>
      <c r="AD13" s="6">
        <f>IF(SUM($A$1:$A$1000)=0,IF(ROW($A13)=6,"Hidden",""),IF(ISNUMBER(AB13),AB13*T13*ABS(Z13)*1000,""))</f>
      </c>
      <c r="AE13" s="6">
        <f>IF(SUM($A$1:$A$1000)=0,IF(ROW($A13)=6,"Hidden",""),IF(ISNUMBER(AC13),AC13*U13*AA13*1000,""))</f>
      </c>
      <c r="AF13" s="6">
        <f>IF(SUM($A$1:$A$1000)=0,IF(ROW($A13)=6,"Hidden",""),IF(ISNUMBER(AD13),AD13-AE13,""))</f>
      </c>
      <c r="AG13" s="6">
        <f>IF(SUM($A$1:$A$1000)=0,IF(ROW($A13)=6,"Hidden",""),IF(ISNUMBER(AD13),IF(AD13=0,0,AE13*100/AD13),""))</f>
      </c>
      <c r="AH13" s="6">
        <f>IF(SUM($A$1:$A$1000)=0,IF(ROW($A13)=6,"Hidden",""),IF(ISNUMBER(C13),IF(R13="cocurrent",IF((D13=E13),0,(D13-C13)*100/(D13-E13)),IF((C13=E13),0,(C13-D13)*100/(C13-E13))),""))</f>
      </c>
      <c r="AI13" s="6">
        <f>IF(SUM($A$1:$A$1000)=0,IF(ROW($A13)=6,"Hidden",""),IF(ISNUMBER(C13),IF(R13="cocurrent",IF(C13=E13,0,(F13-E13)*100/(D13-E13)),IF(C13=E13,0,(F13-E13)*100/(C13-E13))),""))</f>
      </c>
      <c r="AJ13" s="6">
        <f>IF(SUM($A$1:$A$1000)=0,IF(ROW($A13)=6,"Hidden",""),IF(ISNUMBER(AH13),(AH13+AI13)/2,""))</f>
      </c>
      <c r="AK13" s="8">
        <f>IF(C13=F13,0,(D13-E13)/(C13-F13))</f>
      </c>
      <c r="AL13" s="8">
        <f>IF(ISNUMBER(F13),IF(OR(AK13&lt;=0,AK13=1),0,((D13-E13)-(C13-F13))/LN(AK13)),"")</f>
      </c>
      <c r="AM13" s="8">
        <f>IF(ISNUMBER(AL13),IF(AL13=0,0,(AB13*T13*Z13*1000)/(PI()*0.006*1.008*AL13)),"")</f>
      </c>
      <c r="AN13" s="12">
        <f>IF(ISNUMBER(A13),IF(ROW(A13)=2,1-(A13/13),""),"")</f>
      </c>
    </row>
    <row x14ac:dyDescent="0.25" r="14" customHeight="1" ht="12.75">
      <c r="A14" s="11">
        <v>1</v>
      </c>
      <c r="B14" s="5">
        <v>13</v>
      </c>
      <c r="C14" s="6">
        <v>57.505615234375</v>
      </c>
      <c r="D14" s="6">
        <v>64.61669921875</v>
      </c>
      <c r="E14" s="6">
        <v>21.36572265625</v>
      </c>
      <c r="F14" s="6">
        <v>26.528564453125</v>
      </c>
      <c r="G14" s="6">
        <v>132.967529296875</v>
      </c>
      <c r="H14" s="6">
        <v>132.967529296875</v>
      </c>
      <c r="I14" s="6">
        <v>132.967529296875</v>
      </c>
      <c r="J14" s="6">
        <v>132.967529296875</v>
      </c>
      <c r="K14" s="6">
        <v>132.967529296875</v>
      </c>
      <c r="L14" s="6">
        <v>132.967529296875</v>
      </c>
      <c r="M14" s="7">
        <v>29</v>
      </c>
      <c r="N14" s="6">
        <v>2.001953125</v>
      </c>
      <c r="O14" s="5">
        <v>50</v>
      </c>
      <c r="P14" s="8">
        <v>2.978515625</v>
      </c>
      <c r="Q14" s="6">
        <v>0</v>
      </c>
      <c r="R14" s="10">
        <f>IF(ISNUMBER(Q14),IF(Q14=1,"Countercurrent","Cocurrent"),"")</f>
      </c>
      <c r="S14" s="21"/>
      <c r="T14" s="7">
        <f>IF(ISNUMBER(C14),1.15290498E-12*(V14^6)-3.5879038802E-10*(V14^5)+4.710833256816E-08*(V14^4)-3.38194190874219E-06*(V14^3)+0.000148978977392744*(V14^2)-0.00373903643230733*(V14)+4.21734712411944,"")</f>
      </c>
      <c r="U14" s="7">
        <f>IF(ISNUMBER(D14),1.15290498E-12*(X14^6)-3.5879038802E-10*(X14^5)+4.710833256816E-08*(X14^4)-3.38194190874219E-06*(X14^3)+0.000148978977392744*(X14^2)-0.00373903643230733*(X14)+4.21734712411944,"")</f>
      </c>
      <c r="V14" s="8">
        <f>IF(ISNUMBER(C14),AVERAGE(C14,D14),"")</f>
      </c>
      <c r="W14" s="6">
        <f>IF(ISNUMBER(F14),-0.0000002301*(V14^4)+0.0000569866*(V14^3)-0.0082923226*(V14^2)+0.0654036947*V14+999.8017570756,"")</f>
      </c>
      <c r="X14" s="8">
        <f>IF(ISNUMBER(E14),AVERAGE(E14,F14),"")</f>
      </c>
      <c r="Y14" s="6">
        <f>IF(ISNUMBER(F14),-0.0000002301*(X14^4)+0.0000569866*(X14^3)-0.0082923226*(X14^2)+0.0654036947*X14+999.8017570756,"")</f>
      </c>
      <c r="Z14" s="6">
        <f>IF(ISNUMBER(C14),IF(R14="Countercurrent",C14-D14,D14-C14),"")</f>
      </c>
      <c r="AA14" s="6">
        <f>IF(ISNUMBER(E14),F14-E14,"")</f>
      </c>
      <c r="AB14" s="7">
        <f>IF(ISNUMBER(N14),N14*W14/(1000*60),"")</f>
      </c>
      <c r="AC14" s="7">
        <f>IF(ISNUMBER(P14),P14*Y14/(1000*60),"")</f>
      </c>
      <c r="AD14" s="6">
        <f>IF(SUM($A$1:$A$1000)=0,IF(ROW($A14)=6,"Hidden",""),IF(ISNUMBER(AB14),AB14*T14*ABS(Z14)*1000,""))</f>
      </c>
      <c r="AE14" s="6">
        <f>IF(SUM($A$1:$A$1000)=0,IF(ROW($A14)=6,"Hidden",""),IF(ISNUMBER(AC14),AC14*U14*AA14*1000,""))</f>
      </c>
      <c r="AF14" s="6">
        <f>IF(SUM($A$1:$A$1000)=0,IF(ROW($A14)=6,"Hidden",""),IF(ISNUMBER(AD14),AD14-AE14,""))</f>
      </c>
      <c r="AG14" s="6">
        <f>IF(SUM($A$1:$A$1000)=0,IF(ROW($A14)=6,"Hidden",""),IF(ISNUMBER(AD14),IF(AD14=0,0,AE14*100/AD14),""))</f>
      </c>
      <c r="AH14" s="6">
        <f>IF(SUM($A$1:$A$1000)=0,IF(ROW($A14)=6,"Hidden",""),IF(ISNUMBER(C14),IF(R14="cocurrent",IF((D14=E14),0,(D14-C14)*100/(D14-E14)),IF((C14=E14),0,(C14-D14)*100/(C14-E14))),""))</f>
      </c>
      <c r="AI14" s="6">
        <f>IF(SUM($A$1:$A$1000)=0,IF(ROW($A14)=6,"Hidden",""),IF(ISNUMBER(C14),IF(R14="cocurrent",IF(C14=E14,0,(F14-E14)*100/(D14-E14)),IF(C14=E14,0,(F14-E14)*100/(C14-E14))),""))</f>
      </c>
      <c r="AJ14" s="6">
        <f>IF(SUM($A$1:$A$1000)=0,IF(ROW($A14)=6,"Hidden",""),IF(ISNUMBER(AH14),(AH14+AI14)/2,""))</f>
      </c>
      <c r="AK14" s="8">
        <f>IF(C14=F14,0,(D14-E14)/(C14-F14))</f>
      </c>
      <c r="AL14" s="8">
        <f>IF(ISNUMBER(F14),IF(OR(AK14&lt;=0,AK14=1),0,((D14-E14)-(C14-F14))/LN(AK14)),"")</f>
      </c>
      <c r="AM14" s="8">
        <f>IF(ISNUMBER(AL14),IF(AL14=0,0,(AB14*T14*Z14*1000)/(PI()*0.006*1.008*AL14)),"")</f>
      </c>
      <c r="AN14" s="12">
        <f>IF(ISNUMBER(A14),IF(ROW(A14)=2,1-(A14/13),""),"")</f>
      </c>
    </row>
    <row x14ac:dyDescent="0.25" r="15" customHeight="1" ht="12.75">
      <c r="A15" s="11">
        <v>1</v>
      </c>
      <c r="B15" s="5">
        <v>14</v>
      </c>
      <c r="C15" s="6">
        <v>57.7978515625</v>
      </c>
      <c r="D15" s="6">
        <v>65.00634765625</v>
      </c>
      <c r="E15" s="6">
        <v>21.333251953125</v>
      </c>
      <c r="F15" s="6">
        <v>26.463623046875</v>
      </c>
      <c r="G15" s="6">
        <v>132.967529296875</v>
      </c>
      <c r="H15" s="6">
        <v>132.967529296875</v>
      </c>
      <c r="I15" s="6">
        <v>132.967529296875</v>
      </c>
      <c r="J15" s="6">
        <v>132.967529296875</v>
      </c>
      <c r="K15" s="6">
        <v>132.967529296875</v>
      </c>
      <c r="L15" s="6">
        <v>132.967529296875</v>
      </c>
      <c r="M15" s="7">
        <v>29</v>
      </c>
      <c r="N15" s="6">
        <v>2.06298828125</v>
      </c>
      <c r="O15" s="5">
        <v>50</v>
      </c>
      <c r="P15" s="8">
        <v>3.28369140625</v>
      </c>
      <c r="Q15" s="6">
        <v>0</v>
      </c>
      <c r="R15" s="10">
        <f>IF(ISNUMBER(Q15),IF(Q15=1,"Countercurrent","Cocurrent"),"")</f>
      </c>
      <c r="S15" s="21"/>
      <c r="T15" s="7">
        <f>IF(ISNUMBER(C15),1.15290498E-12*(V15^6)-3.5879038802E-10*(V15^5)+4.710833256816E-08*(V15^4)-3.38194190874219E-06*(V15^3)+0.000148978977392744*(V15^2)-0.00373903643230733*(V15)+4.21734712411944,"")</f>
      </c>
      <c r="U15" s="7">
        <f>IF(ISNUMBER(D15),1.15290498E-12*(X15^6)-3.5879038802E-10*(X15^5)+4.710833256816E-08*(X15^4)-3.38194190874219E-06*(X15^3)+0.000148978977392744*(X15^2)-0.00373903643230733*(X15)+4.21734712411944,"")</f>
      </c>
      <c r="V15" s="8">
        <f>IF(ISNUMBER(C15),AVERAGE(C15,D15),"")</f>
      </c>
      <c r="W15" s="6">
        <f>IF(ISNUMBER(F15),-0.0000002301*(V15^4)+0.0000569866*(V15^3)-0.0082923226*(V15^2)+0.0654036947*V15+999.8017570756,"")</f>
      </c>
      <c r="X15" s="8">
        <f>IF(ISNUMBER(E15),AVERAGE(E15,F15),"")</f>
      </c>
      <c r="Y15" s="6">
        <f>IF(ISNUMBER(F15),-0.0000002301*(X15^4)+0.0000569866*(X15^3)-0.0082923226*(X15^2)+0.0654036947*X15+999.8017570756,"")</f>
      </c>
      <c r="Z15" s="6">
        <f>IF(ISNUMBER(C15),IF(R15="Countercurrent",C15-D15,D15-C15),"")</f>
      </c>
      <c r="AA15" s="6">
        <f>IF(ISNUMBER(E15),F15-E15,"")</f>
      </c>
      <c r="AB15" s="7">
        <f>IF(ISNUMBER(N15),N15*W15/(1000*60),"")</f>
      </c>
      <c r="AC15" s="7">
        <f>IF(ISNUMBER(P15),P15*Y15/(1000*60),"")</f>
      </c>
      <c r="AD15" s="6">
        <f>IF(SUM($A$1:$A$1000)=0,IF(ROW($A15)=6,"Hidden",""),IF(ISNUMBER(AB15),AB15*T15*ABS(Z15)*1000,""))</f>
      </c>
      <c r="AE15" s="6">
        <f>IF(SUM($A$1:$A$1000)=0,IF(ROW($A15)=6,"Hidden",""),IF(ISNUMBER(AC15),AC15*U15*AA15*1000,""))</f>
      </c>
      <c r="AF15" s="6">
        <f>IF(SUM($A$1:$A$1000)=0,IF(ROW($A15)=6,"Hidden",""),IF(ISNUMBER(AD15),AD15-AE15,""))</f>
      </c>
      <c r="AG15" s="6">
        <f>IF(SUM($A$1:$A$1000)=0,IF(ROW($A15)=6,"Hidden",""),IF(ISNUMBER(AD15),IF(AD15=0,0,AE15*100/AD15),""))</f>
      </c>
      <c r="AH15" s="6">
        <f>IF(SUM($A$1:$A$1000)=0,IF(ROW($A15)=6,"Hidden",""),IF(ISNUMBER(C15),IF(R15="cocurrent",IF((D15=E15),0,(D15-C15)*100/(D15-E15)),IF((C15=E15),0,(C15-D15)*100/(C15-E15))),""))</f>
      </c>
      <c r="AI15" s="6">
        <f>IF(SUM($A$1:$A$1000)=0,IF(ROW($A15)=6,"Hidden",""),IF(ISNUMBER(C15),IF(R15="cocurrent",IF(C15=E15,0,(F15-E15)*100/(D15-E15)),IF(C15=E15,0,(F15-E15)*100/(C15-E15))),""))</f>
      </c>
      <c r="AJ15" s="6">
        <f>IF(SUM($A$1:$A$1000)=0,IF(ROW($A15)=6,"Hidden",""),IF(ISNUMBER(AH15),(AH15+AI15)/2,""))</f>
      </c>
      <c r="AK15" s="8">
        <f>IF(C15=F15,0,(D15-E15)/(C15-F15))</f>
      </c>
      <c r="AL15" s="8">
        <f>IF(ISNUMBER(F15),IF(OR(AK15&lt;=0,AK15=1),0,((D15-E15)-(C15-F15))/LN(AK15)),"")</f>
      </c>
      <c r="AM15" s="8">
        <f>IF(ISNUMBER(AL15),IF(AL15=0,0,(AB15*T15*Z15*1000)/(PI()*0.006*1.008*AL15)),"")</f>
      </c>
      <c r="AN15" s="12">
        <f>IF(ISNUMBER(A15),IF(ROW(A15)=2,1-(A15/13),""),"")</f>
      </c>
    </row>
    <row x14ac:dyDescent="0.25" r="16" customHeight="1" ht="12.75">
      <c r="A16" s="11">
        <v>1</v>
      </c>
      <c r="B16" s="5">
        <v>15</v>
      </c>
      <c r="C16" s="6">
        <v>57.66796875</v>
      </c>
      <c r="D16" s="6">
        <v>64.779052734375</v>
      </c>
      <c r="E16" s="6">
        <v>21.333251953125</v>
      </c>
      <c r="F16" s="6">
        <v>26.528564453125</v>
      </c>
      <c r="G16" s="6">
        <v>132.967529296875</v>
      </c>
      <c r="H16" s="6">
        <v>132.967529296875</v>
      </c>
      <c r="I16" s="6">
        <v>132.967529296875</v>
      </c>
      <c r="J16" s="6">
        <v>132.967529296875</v>
      </c>
      <c r="K16" s="6">
        <v>132.967529296875</v>
      </c>
      <c r="L16" s="6">
        <v>132.967529296875</v>
      </c>
      <c r="M16" s="7">
        <v>29</v>
      </c>
      <c r="N16" s="6">
        <v>2.06298828125</v>
      </c>
      <c r="O16" s="5">
        <v>50</v>
      </c>
      <c r="P16" s="8">
        <v>3.125</v>
      </c>
      <c r="Q16" s="6">
        <v>0</v>
      </c>
      <c r="R16" s="10">
        <f>IF(ISNUMBER(Q16),IF(Q16=1,"Countercurrent","Cocurrent"),"")</f>
      </c>
      <c r="S16" s="21"/>
      <c r="T16" s="7">
        <f>IF(ISNUMBER(C16),1.15290498E-12*(V16^6)-3.5879038802E-10*(V16^5)+4.710833256816E-08*(V16^4)-3.38194190874219E-06*(V16^3)+0.000148978977392744*(V16^2)-0.00373903643230733*(V16)+4.21734712411944,"")</f>
      </c>
      <c r="U16" s="7">
        <f>IF(ISNUMBER(D16),1.15290498E-12*(X16^6)-3.5879038802E-10*(X16^5)+4.710833256816E-08*(X16^4)-3.38194190874219E-06*(X16^3)+0.000148978977392744*(X16^2)-0.00373903643230733*(X16)+4.21734712411944,"")</f>
      </c>
      <c r="V16" s="8">
        <f>IF(ISNUMBER(C16),AVERAGE(C16,D16),"")</f>
      </c>
      <c r="W16" s="6">
        <f>IF(ISNUMBER(F16),-0.0000002301*(V16^4)+0.0000569866*(V16^3)-0.0082923226*(V16^2)+0.0654036947*V16+999.8017570756,"")</f>
      </c>
      <c r="X16" s="8">
        <f>IF(ISNUMBER(E16),AVERAGE(E16,F16),"")</f>
      </c>
      <c r="Y16" s="6">
        <f>IF(ISNUMBER(F16),-0.0000002301*(X16^4)+0.0000569866*(X16^3)-0.0082923226*(X16^2)+0.0654036947*X16+999.8017570756,"")</f>
      </c>
      <c r="Z16" s="6">
        <f>IF(ISNUMBER(C16),IF(R16="Countercurrent",C16-D16,D16-C16),"")</f>
      </c>
      <c r="AA16" s="6">
        <f>IF(ISNUMBER(E16),F16-E16,"")</f>
      </c>
      <c r="AB16" s="7">
        <f>IF(ISNUMBER(N16),N16*W16/(1000*60),"")</f>
      </c>
      <c r="AC16" s="7">
        <f>IF(ISNUMBER(P16),P16*Y16/(1000*60),"")</f>
      </c>
      <c r="AD16" s="6">
        <f>IF(SUM($A$1:$A$1000)=0,IF(ROW($A16)=6,"Hidden",""),IF(ISNUMBER(AB16),AB16*T16*ABS(Z16)*1000,""))</f>
      </c>
      <c r="AE16" s="6">
        <f>IF(SUM($A$1:$A$1000)=0,IF(ROW($A16)=6,"Hidden",""),IF(ISNUMBER(AC16),AC16*U16*AA16*1000,""))</f>
      </c>
      <c r="AF16" s="6">
        <f>IF(SUM($A$1:$A$1000)=0,IF(ROW($A16)=6,"Hidden",""),IF(ISNUMBER(AD16),AD16-AE16,""))</f>
      </c>
      <c r="AG16" s="6">
        <f>IF(SUM($A$1:$A$1000)=0,IF(ROW($A16)=6,"Hidden",""),IF(ISNUMBER(AD16),IF(AD16=0,0,AE16*100/AD16),""))</f>
      </c>
      <c r="AH16" s="6">
        <f>IF(SUM($A$1:$A$1000)=0,IF(ROW($A16)=6,"Hidden",""),IF(ISNUMBER(C16),IF(R16="cocurrent",IF((D16=E16),0,(D16-C16)*100/(D16-E16)),IF((C16=E16),0,(C16-D16)*100/(C16-E16))),""))</f>
      </c>
      <c r="AI16" s="6">
        <f>IF(SUM($A$1:$A$1000)=0,IF(ROW($A16)=6,"Hidden",""),IF(ISNUMBER(C16),IF(R16="cocurrent",IF(C16=E16,0,(F16-E16)*100/(D16-E16)),IF(C16=E16,0,(F16-E16)*100/(C16-E16))),""))</f>
      </c>
      <c r="AJ16" s="6">
        <f>IF(SUM($A$1:$A$1000)=0,IF(ROW($A16)=6,"Hidden",""),IF(ISNUMBER(AH16),(AH16+AI16)/2,""))</f>
      </c>
      <c r="AK16" s="8">
        <f>IF(C16=F16,0,(D16-E16)/(C16-F16))</f>
      </c>
      <c r="AL16" s="8">
        <f>IF(ISNUMBER(F16),IF(OR(AK16&lt;=0,AK16=1),0,((D16-E16)-(C16-F16))/LN(AK16)),"")</f>
      </c>
      <c r="AM16" s="8">
        <f>IF(ISNUMBER(AL16),IF(AL16=0,0,(AB16*T16*Z16*1000)/(PI()*0.006*1.008*AL16)),"")</f>
      </c>
      <c r="AN16" s="12">
        <f>IF(ISNUMBER(A16),IF(ROW(A16)=2,1-(A16/13),""),"")</f>
      </c>
    </row>
    <row x14ac:dyDescent="0.25" r="17" customHeight="1" ht="12.75">
      <c r="A17" s="11">
        <v>1</v>
      </c>
      <c r="B17" s="5">
        <v>16</v>
      </c>
      <c r="C17" s="6">
        <v>57.86279296875</v>
      </c>
      <c r="D17" s="6">
        <v>65.0712890625</v>
      </c>
      <c r="E17" s="6">
        <v>21.333251953125</v>
      </c>
      <c r="F17" s="6">
        <v>26.49609375</v>
      </c>
      <c r="G17" s="6">
        <v>132.967529296875</v>
      </c>
      <c r="H17" s="6">
        <v>132.967529296875</v>
      </c>
      <c r="I17" s="6">
        <v>132.967529296875</v>
      </c>
      <c r="J17" s="6">
        <v>132.967529296875</v>
      </c>
      <c r="K17" s="6">
        <v>132.967529296875</v>
      </c>
      <c r="L17" s="6">
        <v>132.967529296875</v>
      </c>
      <c r="M17" s="7">
        <v>29</v>
      </c>
      <c r="N17" s="6">
        <v>1.9287109375</v>
      </c>
      <c r="O17" s="5">
        <v>50</v>
      </c>
      <c r="P17" s="8">
        <v>3.08837890625</v>
      </c>
      <c r="Q17" s="6">
        <v>0</v>
      </c>
      <c r="R17" s="10">
        <f>IF(ISNUMBER(Q17),IF(Q17=1,"Countercurrent","Cocurrent"),"")</f>
      </c>
      <c r="S17" s="21"/>
      <c r="T17" s="7">
        <f>IF(ISNUMBER(C17),1.15290498E-12*(V17^6)-3.5879038802E-10*(V17^5)+4.710833256816E-08*(V17^4)-3.38194190874219E-06*(V17^3)+0.000148978977392744*(V17^2)-0.00373903643230733*(V17)+4.21734712411944,"")</f>
      </c>
      <c r="U17" s="7">
        <f>IF(ISNUMBER(D17),1.15290498E-12*(X17^6)-3.5879038802E-10*(X17^5)+4.710833256816E-08*(X17^4)-3.38194190874219E-06*(X17^3)+0.000148978977392744*(X17^2)-0.00373903643230733*(X17)+4.21734712411944,"")</f>
      </c>
      <c r="V17" s="8">
        <f>IF(ISNUMBER(C17),AVERAGE(C17,D17),"")</f>
      </c>
      <c r="W17" s="6">
        <f>IF(ISNUMBER(F17),-0.0000002301*(V17^4)+0.0000569866*(V17^3)-0.0082923226*(V17^2)+0.0654036947*V17+999.8017570756,"")</f>
      </c>
      <c r="X17" s="8">
        <f>IF(ISNUMBER(E17),AVERAGE(E17,F17),"")</f>
      </c>
      <c r="Y17" s="6">
        <f>IF(ISNUMBER(F17),-0.0000002301*(X17^4)+0.0000569866*(X17^3)-0.0082923226*(X17^2)+0.0654036947*X17+999.8017570756,"")</f>
      </c>
      <c r="Z17" s="6">
        <f>IF(ISNUMBER(C17),IF(R17="Countercurrent",C17-D17,D17-C17),"")</f>
      </c>
      <c r="AA17" s="6">
        <f>IF(ISNUMBER(E17),F17-E17,"")</f>
      </c>
      <c r="AB17" s="7">
        <f>IF(ISNUMBER(N17),N17*W17/(1000*60),"")</f>
      </c>
      <c r="AC17" s="7">
        <f>IF(ISNUMBER(P17),P17*Y17/(1000*60),"")</f>
      </c>
      <c r="AD17" s="6">
        <f>IF(SUM($A$1:$A$1000)=0,IF(ROW($A17)=6,"Hidden",""),IF(ISNUMBER(AB17),AB17*T17*ABS(Z17)*1000,""))</f>
      </c>
      <c r="AE17" s="6">
        <f>IF(SUM($A$1:$A$1000)=0,IF(ROW($A17)=6,"Hidden",""),IF(ISNUMBER(AC17),AC17*U17*AA17*1000,""))</f>
      </c>
      <c r="AF17" s="6">
        <f>IF(SUM($A$1:$A$1000)=0,IF(ROW($A17)=6,"Hidden",""),IF(ISNUMBER(AD17),AD17-AE17,""))</f>
      </c>
      <c r="AG17" s="6">
        <f>IF(SUM($A$1:$A$1000)=0,IF(ROW($A17)=6,"Hidden",""),IF(ISNUMBER(AD17),IF(AD17=0,0,AE17*100/AD17),""))</f>
      </c>
      <c r="AH17" s="6">
        <f>IF(SUM($A$1:$A$1000)=0,IF(ROW($A17)=6,"Hidden",""),IF(ISNUMBER(C17),IF(R17="cocurrent",IF((D17=E17),0,(D17-C17)*100/(D17-E17)),IF((C17=E17),0,(C17-D17)*100/(C17-E17))),""))</f>
      </c>
      <c r="AI17" s="6">
        <f>IF(SUM($A$1:$A$1000)=0,IF(ROW($A17)=6,"Hidden",""),IF(ISNUMBER(C17),IF(R17="cocurrent",IF(C17=E17,0,(F17-E17)*100/(D17-E17)),IF(C17=E17,0,(F17-E17)*100/(C17-E17))),""))</f>
      </c>
      <c r="AJ17" s="6">
        <f>IF(SUM($A$1:$A$1000)=0,IF(ROW($A17)=6,"Hidden",""),IF(ISNUMBER(AH17),(AH17+AI17)/2,""))</f>
      </c>
      <c r="AK17" s="8">
        <f>IF(C17=F17,0,(D17-E17)/(C17-F17))</f>
      </c>
      <c r="AL17" s="8">
        <f>IF(ISNUMBER(F17),IF(OR(AK17&lt;=0,AK17=1),0,((D17-E17)-(C17-F17))/LN(AK17)),"")</f>
      </c>
      <c r="AM17" s="8">
        <f>IF(ISNUMBER(AL17),IF(AL17=0,0,(AB17*T17*Z17*1000)/(PI()*0.006*1.008*AL17)),"")</f>
      </c>
      <c r="AN17" s="12">
        <f>IF(ISNUMBER(A17),IF(ROW(A17)=2,1-(A17/13),""),"")</f>
      </c>
    </row>
    <row x14ac:dyDescent="0.25" r="18" customHeight="1" ht="12.75">
      <c r="A18" s="11">
        <v>1</v>
      </c>
      <c r="B18" s="5">
        <v>17</v>
      </c>
      <c r="C18" s="6">
        <v>57.700439453125</v>
      </c>
      <c r="D18" s="6">
        <v>64.87646484375</v>
      </c>
      <c r="E18" s="6">
        <v>21.333251953125</v>
      </c>
      <c r="F18" s="6">
        <v>26.463623046875</v>
      </c>
      <c r="G18" s="6">
        <v>132.967529296875</v>
      </c>
      <c r="H18" s="6">
        <v>132.967529296875</v>
      </c>
      <c r="I18" s="6">
        <v>132.967529296875</v>
      </c>
      <c r="J18" s="6">
        <v>132.967529296875</v>
      </c>
      <c r="K18" s="6">
        <v>132.967529296875</v>
      </c>
      <c r="L18" s="6">
        <v>132.967529296875</v>
      </c>
      <c r="M18" s="7">
        <v>29</v>
      </c>
      <c r="N18" s="6">
        <v>1.86767578125</v>
      </c>
      <c r="O18" s="5">
        <v>50</v>
      </c>
      <c r="P18" s="8">
        <v>3.13720703125</v>
      </c>
      <c r="Q18" s="6">
        <v>0</v>
      </c>
      <c r="R18" s="10">
        <f>IF(ISNUMBER(Q18),IF(Q18=1,"Countercurrent","Cocurrent"),"")</f>
      </c>
      <c r="S18" s="21"/>
      <c r="T18" s="7">
        <f>IF(ISNUMBER(C18),1.15290498E-12*(V18^6)-3.5879038802E-10*(V18^5)+4.710833256816E-08*(V18^4)-3.38194190874219E-06*(V18^3)+0.000148978977392744*(V18^2)-0.00373903643230733*(V18)+4.21734712411944,"")</f>
      </c>
      <c r="U18" s="7">
        <f>IF(ISNUMBER(D18),1.15290498E-12*(X18^6)-3.5879038802E-10*(X18^5)+4.710833256816E-08*(X18^4)-3.38194190874219E-06*(X18^3)+0.000148978977392744*(X18^2)-0.00373903643230733*(X18)+4.21734712411944,"")</f>
      </c>
      <c r="V18" s="8">
        <f>IF(ISNUMBER(C18),AVERAGE(C18,D18),"")</f>
      </c>
      <c r="W18" s="6">
        <f>IF(ISNUMBER(F18),-0.0000002301*(V18^4)+0.0000569866*(V18^3)-0.0082923226*(V18^2)+0.0654036947*V18+999.8017570756,"")</f>
      </c>
      <c r="X18" s="8">
        <f>IF(ISNUMBER(E18),AVERAGE(E18,F18),"")</f>
      </c>
      <c r="Y18" s="6">
        <f>IF(ISNUMBER(F18),-0.0000002301*(X18^4)+0.0000569866*(X18^3)-0.0082923226*(X18^2)+0.0654036947*X18+999.8017570756,"")</f>
      </c>
      <c r="Z18" s="6">
        <f>IF(ISNUMBER(C18),IF(R18="Countercurrent",C18-D18,D18-C18),"")</f>
      </c>
      <c r="AA18" s="6">
        <f>IF(ISNUMBER(E18),F18-E18,"")</f>
      </c>
      <c r="AB18" s="7">
        <f>IF(ISNUMBER(N18),N18*W18/(1000*60),"")</f>
      </c>
      <c r="AC18" s="7">
        <f>IF(ISNUMBER(P18),P18*Y18/(1000*60),"")</f>
      </c>
      <c r="AD18" s="6">
        <f>IF(SUM($A$1:$A$1000)=0,IF(ROW($A18)=6,"Hidden",""),IF(ISNUMBER(AB18),AB18*T18*ABS(Z18)*1000,""))</f>
      </c>
      <c r="AE18" s="6">
        <f>IF(SUM($A$1:$A$1000)=0,IF(ROW($A18)=6,"Hidden",""),IF(ISNUMBER(AC18),AC18*U18*AA18*1000,""))</f>
      </c>
      <c r="AF18" s="6">
        <f>IF(SUM($A$1:$A$1000)=0,IF(ROW($A18)=6,"Hidden",""),IF(ISNUMBER(AD18),AD18-AE18,""))</f>
      </c>
      <c r="AG18" s="6">
        <f>IF(SUM($A$1:$A$1000)=0,IF(ROW($A18)=6,"Hidden",""),IF(ISNUMBER(AD18),IF(AD18=0,0,AE18*100/AD18),""))</f>
      </c>
      <c r="AH18" s="6">
        <f>IF(SUM($A$1:$A$1000)=0,IF(ROW($A18)=6,"Hidden",""),IF(ISNUMBER(C18),IF(R18="cocurrent",IF((D18=E18),0,(D18-C18)*100/(D18-E18)),IF((C18=E18),0,(C18-D18)*100/(C18-E18))),""))</f>
      </c>
      <c r="AI18" s="6">
        <f>IF(SUM($A$1:$A$1000)=0,IF(ROW($A18)=6,"Hidden",""),IF(ISNUMBER(C18),IF(R18="cocurrent",IF(C18=E18,0,(F18-E18)*100/(D18-E18)),IF(C18=E18,0,(F18-E18)*100/(C18-E18))),""))</f>
      </c>
      <c r="AJ18" s="6">
        <f>IF(SUM($A$1:$A$1000)=0,IF(ROW($A18)=6,"Hidden",""),IF(ISNUMBER(AH18),(AH18+AI18)/2,""))</f>
      </c>
      <c r="AK18" s="8">
        <f>IF(C18=F18,0,(D18-E18)/(C18-F18))</f>
      </c>
      <c r="AL18" s="8">
        <f>IF(ISNUMBER(F18),IF(OR(AK18&lt;=0,AK18=1),0,((D18-E18)-(C18-F18))/LN(AK18)),"")</f>
      </c>
      <c r="AM18" s="8">
        <f>IF(ISNUMBER(AL18),IF(AL18=0,0,(AB18*T18*Z18*1000)/(PI()*0.006*1.008*AL18)),"")</f>
      </c>
      <c r="AN18" s="12">
        <f>IF(ISNUMBER(A18),IF(ROW(A18)=2,1-(A18/13),""),"")</f>
      </c>
    </row>
    <row x14ac:dyDescent="0.25" r="19" customHeight="1" ht="12.75">
      <c r="A19" s="11">
        <v>1</v>
      </c>
      <c r="B19" s="5">
        <v>18</v>
      </c>
      <c r="C19" s="6">
        <v>58.0576171875</v>
      </c>
      <c r="D19" s="6">
        <v>65.201171875</v>
      </c>
      <c r="E19" s="6">
        <v>21.333251953125</v>
      </c>
      <c r="F19" s="6">
        <v>26.528564453125</v>
      </c>
      <c r="G19" s="6">
        <v>132.967529296875</v>
      </c>
      <c r="H19" s="6">
        <v>132.967529296875</v>
      </c>
      <c r="I19" s="6">
        <v>132.967529296875</v>
      </c>
      <c r="J19" s="6">
        <v>132.967529296875</v>
      </c>
      <c r="K19" s="6">
        <v>132.967529296875</v>
      </c>
      <c r="L19" s="6">
        <v>132.967529296875</v>
      </c>
      <c r="M19" s="7">
        <v>29</v>
      </c>
      <c r="N19" s="6">
        <v>2.03857421875</v>
      </c>
      <c r="O19" s="5">
        <v>50</v>
      </c>
      <c r="P19" s="8">
        <v>3.1494140625</v>
      </c>
      <c r="Q19" s="6">
        <v>0</v>
      </c>
      <c r="R19" s="10">
        <f>IF(ISNUMBER(Q19),IF(Q19=1,"Countercurrent","Cocurrent"),"")</f>
      </c>
      <c r="S19" s="21"/>
      <c r="T19" s="7">
        <f>IF(ISNUMBER(C19),1.15290498E-12*(V19^6)-3.5879038802E-10*(V19^5)+4.710833256816E-08*(V19^4)-3.38194190874219E-06*(V19^3)+0.000148978977392744*(V19^2)-0.00373903643230733*(V19)+4.21734712411944,"")</f>
      </c>
      <c r="U19" s="7">
        <f>IF(ISNUMBER(D19),1.15290498E-12*(X19^6)-3.5879038802E-10*(X19^5)+4.710833256816E-08*(X19^4)-3.38194190874219E-06*(X19^3)+0.000148978977392744*(X19^2)-0.00373903643230733*(X19)+4.21734712411944,"")</f>
      </c>
      <c r="V19" s="8">
        <f>IF(ISNUMBER(C19),AVERAGE(C19,D19),"")</f>
      </c>
      <c r="W19" s="6">
        <f>IF(ISNUMBER(F19),-0.0000002301*(V19^4)+0.0000569866*(V19^3)-0.0082923226*(V19^2)+0.0654036947*V19+999.8017570756,"")</f>
      </c>
      <c r="X19" s="8">
        <f>IF(ISNUMBER(E19),AVERAGE(E19,F19),"")</f>
      </c>
      <c r="Y19" s="6">
        <f>IF(ISNUMBER(F19),-0.0000002301*(X19^4)+0.0000569866*(X19^3)-0.0082923226*(X19^2)+0.0654036947*X19+999.8017570756,"")</f>
      </c>
      <c r="Z19" s="6">
        <f>IF(ISNUMBER(C19),IF(R19="Countercurrent",C19-D19,D19-C19),"")</f>
      </c>
      <c r="AA19" s="6">
        <f>IF(ISNUMBER(E19),F19-E19,"")</f>
      </c>
      <c r="AB19" s="7">
        <f>IF(ISNUMBER(N19),N19*W19/(1000*60),"")</f>
      </c>
      <c r="AC19" s="7">
        <f>IF(ISNUMBER(P19),P19*Y19/(1000*60),"")</f>
      </c>
      <c r="AD19" s="6">
        <f>IF(SUM($A$1:$A$1000)=0,IF(ROW($A19)=6,"Hidden",""),IF(ISNUMBER(AB19),AB19*T19*ABS(Z19)*1000,""))</f>
      </c>
      <c r="AE19" s="6">
        <f>IF(SUM($A$1:$A$1000)=0,IF(ROW($A19)=6,"Hidden",""),IF(ISNUMBER(AC19),AC19*U19*AA19*1000,""))</f>
      </c>
      <c r="AF19" s="6">
        <f>IF(SUM($A$1:$A$1000)=0,IF(ROW($A19)=6,"Hidden",""),IF(ISNUMBER(AD19),AD19-AE19,""))</f>
      </c>
      <c r="AG19" s="6">
        <f>IF(SUM($A$1:$A$1000)=0,IF(ROW($A19)=6,"Hidden",""),IF(ISNUMBER(AD19),IF(AD19=0,0,AE19*100/AD19),""))</f>
      </c>
      <c r="AH19" s="6">
        <f>IF(SUM($A$1:$A$1000)=0,IF(ROW($A19)=6,"Hidden",""),IF(ISNUMBER(C19),IF(R19="cocurrent",IF((D19=E19),0,(D19-C19)*100/(D19-E19)),IF((C19=E19),0,(C19-D19)*100/(C19-E19))),""))</f>
      </c>
      <c r="AI19" s="6">
        <f>IF(SUM($A$1:$A$1000)=0,IF(ROW($A19)=6,"Hidden",""),IF(ISNUMBER(C19),IF(R19="cocurrent",IF(C19=E19,0,(F19-E19)*100/(D19-E19)),IF(C19=E19,0,(F19-E19)*100/(C19-E19))),""))</f>
      </c>
      <c r="AJ19" s="6">
        <f>IF(SUM($A$1:$A$1000)=0,IF(ROW($A19)=6,"Hidden",""),IF(ISNUMBER(AH19),(AH19+AI19)/2,""))</f>
      </c>
      <c r="AK19" s="8">
        <f>IF(C19=F19,0,(D19-E19)/(C19-F19))</f>
      </c>
      <c r="AL19" s="8">
        <f>IF(ISNUMBER(F19),IF(OR(AK19&lt;=0,AK19=1),0,((D19-E19)-(C19-F19))/LN(AK19)),"")</f>
      </c>
      <c r="AM19" s="8">
        <f>IF(ISNUMBER(AL19),IF(AL19=0,0,(AB19*T19*Z19*1000)/(PI()*0.006*1.008*AL19)),"")</f>
      </c>
      <c r="AN19" s="12">
        <f>IF(ISNUMBER(A19),IF(ROW(A19)=2,1-(A19/13),""),"")</f>
      </c>
    </row>
    <row x14ac:dyDescent="0.25" r="20" customHeight="1" ht="12.75">
      <c r="A20" s="11">
        <v>1</v>
      </c>
      <c r="B20" s="5">
        <v>19</v>
      </c>
      <c r="C20" s="6">
        <v>57.7978515625</v>
      </c>
      <c r="D20" s="6">
        <v>64.908935546875</v>
      </c>
      <c r="E20" s="6">
        <v>21.333251953125</v>
      </c>
      <c r="F20" s="6">
        <v>26.463623046875</v>
      </c>
      <c r="G20" s="6">
        <v>132.967529296875</v>
      </c>
      <c r="H20" s="6">
        <v>132.967529296875</v>
      </c>
      <c r="I20" s="6">
        <v>132.967529296875</v>
      </c>
      <c r="J20" s="6">
        <v>132.967529296875</v>
      </c>
      <c r="K20" s="6">
        <v>132.967529296875</v>
      </c>
      <c r="L20" s="6">
        <v>132.967529296875</v>
      </c>
      <c r="M20" s="7">
        <v>29</v>
      </c>
      <c r="N20" s="6">
        <v>2.0751953125</v>
      </c>
      <c r="O20" s="5">
        <v>50</v>
      </c>
      <c r="P20" s="8">
        <v>3.28369140625</v>
      </c>
      <c r="Q20" s="6">
        <v>0</v>
      </c>
      <c r="R20" s="10">
        <f>IF(ISNUMBER(Q20),IF(Q20=1,"Countercurrent","Cocurrent"),"")</f>
      </c>
      <c r="S20" s="21"/>
      <c r="T20" s="7">
        <f>IF(ISNUMBER(C20),1.15290498E-12*(V20^6)-3.5879038802E-10*(V20^5)+4.710833256816E-08*(V20^4)-3.38194190874219E-06*(V20^3)+0.000148978977392744*(V20^2)-0.00373903643230733*(V20)+4.21734712411944,"")</f>
      </c>
      <c r="U20" s="7">
        <f>IF(ISNUMBER(D20),1.15290498E-12*(X20^6)-3.5879038802E-10*(X20^5)+4.710833256816E-08*(X20^4)-3.38194190874219E-06*(X20^3)+0.000148978977392744*(X20^2)-0.00373903643230733*(X20)+4.21734712411944,"")</f>
      </c>
      <c r="V20" s="8">
        <f>IF(ISNUMBER(C20),AVERAGE(C20,D20),"")</f>
      </c>
      <c r="W20" s="6">
        <f>IF(ISNUMBER(F20),-0.0000002301*(V20^4)+0.0000569866*(V20^3)-0.0082923226*(V20^2)+0.0654036947*V20+999.8017570756,"")</f>
      </c>
      <c r="X20" s="8">
        <f>IF(ISNUMBER(E20),AVERAGE(E20,F20),"")</f>
      </c>
      <c r="Y20" s="6">
        <f>IF(ISNUMBER(F20),-0.0000002301*(X20^4)+0.0000569866*(X20^3)-0.0082923226*(X20^2)+0.0654036947*X20+999.8017570756,"")</f>
      </c>
      <c r="Z20" s="6">
        <f>IF(ISNUMBER(C20),IF(R20="Countercurrent",C20-D20,D20-C20),"")</f>
      </c>
      <c r="AA20" s="6">
        <f>IF(ISNUMBER(E20),F20-E20,"")</f>
      </c>
      <c r="AB20" s="7">
        <f>IF(ISNUMBER(N20),N20*W20/(1000*60),"")</f>
      </c>
      <c r="AC20" s="7">
        <f>IF(ISNUMBER(P20),P20*Y20/(1000*60),"")</f>
      </c>
      <c r="AD20" s="6">
        <f>IF(SUM($A$1:$A$1000)=0,IF(ROW($A20)=6,"Hidden",""),IF(ISNUMBER(AB20),AB20*T20*ABS(Z20)*1000,""))</f>
      </c>
      <c r="AE20" s="6">
        <f>IF(SUM($A$1:$A$1000)=0,IF(ROW($A20)=6,"Hidden",""),IF(ISNUMBER(AC20),AC20*U20*AA20*1000,""))</f>
      </c>
      <c r="AF20" s="6">
        <f>IF(SUM($A$1:$A$1000)=0,IF(ROW($A20)=6,"Hidden",""),IF(ISNUMBER(AD20),AD20-AE20,""))</f>
      </c>
      <c r="AG20" s="6">
        <f>IF(SUM($A$1:$A$1000)=0,IF(ROW($A20)=6,"Hidden",""),IF(ISNUMBER(AD20),IF(AD20=0,0,AE20*100/AD20),""))</f>
      </c>
      <c r="AH20" s="6">
        <f>IF(SUM($A$1:$A$1000)=0,IF(ROW($A20)=6,"Hidden",""),IF(ISNUMBER(C20),IF(R20="cocurrent",IF((D20=E20),0,(D20-C20)*100/(D20-E20)),IF((C20=E20),0,(C20-D20)*100/(C20-E20))),""))</f>
      </c>
      <c r="AI20" s="6">
        <f>IF(SUM($A$1:$A$1000)=0,IF(ROW($A20)=6,"Hidden",""),IF(ISNUMBER(C20),IF(R20="cocurrent",IF(C20=E20,0,(F20-E20)*100/(D20-E20)),IF(C20=E20,0,(F20-E20)*100/(C20-E20))),""))</f>
      </c>
      <c r="AJ20" s="6">
        <f>IF(SUM($A$1:$A$1000)=0,IF(ROW($A20)=6,"Hidden",""),IF(ISNUMBER(AH20),(AH20+AI20)/2,""))</f>
      </c>
      <c r="AK20" s="8">
        <f>IF(C20=F20,0,(D20-E20)/(C20-F20))</f>
      </c>
      <c r="AL20" s="8">
        <f>IF(ISNUMBER(F20),IF(OR(AK20&lt;=0,AK20=1),0,((D20-E20)-(C20-F20))/LN(AK20)),"")</f>
      </c>
      <c r="AM20" s="8">
        <f>IF(ISNUMBER(AL20),IF(AL20=0,0,(AB20*T20*Z20*1000)/(PI()*0.006*1.008*AL20)),"")</f>
      </c>
      <c r="AN20" s="12">
        <f>IF(ISNUMBER(A20),IF(ROW(A20)=2,1-(A20/13),""),"")</f>
      </c>
    </row>
    <row x14ac:dyDescent="0.25" r="21" customHeight="1" ht="12.75">
      <c r="A21" s="11">
        <v>1</v>
      </c>
      <c r="B21" s="5">
        <v>20</v>
      </c>
      <c r="C21" s="6">
        <v>57.830322265625</v>
      </c>
      <c r="D21" s="6">
        <v>65.0712890625</v>
      </c>
      <c r="E21" s="6">
        <v>21.268310546875</v>
      </c>
      <c r="F21" s="6">
        <v>26.463623046875</v>
      </c>
      <c r="G21" s="6">
        <v>132.967529296875</v>
      </c>
      <c r="H21" s="6">
        <v>132.967529296875</v>
      </c>
      <c r="I21" s="6">
        <v>132.967529296875</v>
      </c>
      <c r="J21" s="6">
        <v>132.967529296875</v>
      </c>
      <c r="K21" s="6">
        <v>132.967529296875</v>
      </c>
      <c r="L21" s="6">
        <v>132.967529296875</v>
      </c>
      <c r="M21" s="7">
        <v>29</v>
      </c>
      <c r="N21" s="6">
        <v>1.91650390625</v>
      </c>
      <c r="O21" s="5">
        <v>50</v>
      </c>
      <c r="P21" s="8">
        <v>3.125</v>
      </c>
      <c r="Q21" s="6">
        <v>0</v>
      </c>
      <c r="R21" s="10">
        <f>IF(ISNUMBER(Q21),IF(Q21=1,"Countercurrent","Cocurrent"),"")</f>
      </c>
      <c r="S21" s="21"/>
      <c r="T21" s="7">
        <f>IF(ISNUMBER(C21),1.15290498E-12*(V21^6)-3.5879038802E-10*(V21^5)+4.710833256816E-08*(V21^4)-3.38194190874219E-06*(V21^3)+0.000148978977392744*(V21^2)-0.00373903643230733*(V21)+4.21734712411944,"")</f>
      </c>
      <c r="U21" s="7">
        <f>IF(ISNUMBER(D21),1.15290498E-12*(X21^6)-3.5879038802E-10*(X21^5)+4.710833256816E-08*(X21^4)-3.38194190874219E-06*(X21^3)+0.000148978977392744*(X21^2)-0.00373903643230733*(X21)+4.21734712411944,"")</f>
      </c>
      <c r="V21" s="8">
        <f>IF(ISNUMBER(C21),AVERAGE(C21,D21),"")</f>
      </c>
      <c r="W21" s="6">
        <f>IF(ISNUMBER(F21),-0.0000002301*(V21^4)+0.0000569866*(V21^3)-0.0082923226*(V21^2)+0.0654036947*V21+999.8017570756,"")</f>
      </c>
      <c r="X21" s="8">
        <f>IF(ISNUMBER(E21),AVERAGE(E21,F21),"")</f>
      </c>
      <c r="Y21" s="6">
        <f>IF(ISNUMBER(F21),-0.0000002301*(X21^4)+0.0000569866*(X21^3)-0.0082923226*(X21^2)+0.0654036947*X21+999.8017570756,"")</f>
      </c>
      <c r="Z21" s="6">
        <f>IF(ISNUMBER(C21),IF(R21="Countercurrent",C21-D21,D21-C21),"")</f>
      </c>
      <c r="AA21" s="6">
        <f>IF(ISNUMBER(E21),F21-E21,"")</f>
      </c>
      <c r="AB21" s="7">
        <f>IF(ISNUMBER(N21),N21*W21/(1000*60),"")</f>
      </c>
      <c r="AC21" s="7">
        <f>IF(ISNUMBER(P21),P21*Y21/(1000*60),"")</f>
      </c>
      <c r="AD21" s="6">
        <f>IF(SUM($A$1:$A$1000)=0,IF(ROW($A21)=6,"Hidden",""),IF(ISNUMBER(AB21),AB21*T21*ABS(Z21)*1000,""))</f>
      </c>
      <c r="AE21" s="6">
        <f>IF(SUM($A$1:$A$1000)=0,IF(ROW($A21)=6,"Hidden",""),IF(ISNUMBER(AC21),AC21*U21*AA21*1000,""))</f>
      </c>
      <c r="AF21" s="6">
        <f>IF(SUM($A$1:$A$1000)=0,IF(ROW($A21)=6,"Hidden",""),IF(ISNUMBER(AD21),AD21-AE21,""))</f>
      </c>
      <c r="AG21" s="6">
        <f>IF(SUM($A$1:$A$1000)=0,IF(ROW($A21)=6,"Hidden",""),IF(ISNUMBER(AD21),IF(AD21=0,0,AE21*100/AD21),""))</f>
      </c>
      <c r="AH21" s="6">
        <f>IF(SUM($A$1:$A$1000)=0,IF(ROW($A21)=6,"Hidden",""),IF(ISNUMBER(C21),IF(R21="cocurrent",IF((D21=E21),0,(D21-C21)*100/(D21-E21)),IF((C21=E21),0,(C21-D21)*100/(C21-E21))),""))</f>
      </c>
      <c r="AI21" s="6">
        <f>IF(SUM($A$1:$A$1000)=0,IF(ROW($A21)=6,"Hidden",""),IF(ISNUMBER(C21),IF(R21="cocurrent",IF(C21=E21,0,(F21-E21)*100/(D21-E21)),IF(C21=E21,0,(F21-E21)*100/(C21-E21))),""))</f>
      </c>
      <c r="AJ21" s="6">
        <f>IF(SUM($A$1:$A$1000)=0,IF(ROW($A21)=6,"Hidden",""),IF(ISNUMBER(AH21),(AH21+AI21)/2,""))</f>
      </c>
      <c r="AK21" s="8">
        <f>IF(C21=F21,0,(D21-E21)/(C21-F21))</f>
      </c>
      <c r="AL21" s="8">
        <f>IF(ISNUMBER(F21),IF(OR(AK21&lt;=0,AK21=1),0,((D21-E21)-(C21-F21))/LN(AK21)),"")</f>
      </c>
      <c r="AM21" s="8">
        <f>IF(ISNUMBER(AL21),IF(AL21=0,0,(AB21*T21*Z21*1000)/(PI()*0.006*1.008*AL21)),"")</f>
      </c>
      <c r="AN21" s="12">
        <f>IF(ISNUMBER(A21),IF(ROW(A21)=2,1-(A21/13),""),"")</f>
      </c>
    </row>
    <row x14ac:dyDescent="0.25" r="22" customHeight="1" ht="12.75">
      <c r="A22" s="11">
        <v>1</v>
      </c>
      <c r="B22" s="5">
        <v>21</v>
      </c>
      <c r="C22" s="6">
        <v>57.505615234375</v>
      </c>
      <c r="D22" s="6">
        <v>64.74658203125</v>
      </c>
      <c r="E22" s="6">
        <v>21.333251953125</v>
      </c>
      <c r="F22" s="6">
        <v>26.43115234375</v>
      </c>
      <c r="G22" s="6">
        <v>132.967529296875</v>
      </c>
      <c r="H22" s="6">
        <v>132.967529296875</v>
      </c>
      <c r="I22" s="6">
        <v>132.967529296875</v>
      </c>
      <c r="J22" s="6">
        <v>132.967529296875</v>
      </c>
      <c r="K22" s="6">
        <v>132.967529296875</v>
      </c>
      <c r="L22" s="6">
        <v>132.967529296875</v>
      </c>
      <c r="M22" s="7">
        <v>29</v>
      </c>
      <c r="N22" s="6">
        <v>2.0263671875</v>
      </c>
      <c r="O22" s="5">
        <v>50</v>
      </c>
      <c r="P22" s="8">
        <v>3.35693359375</v>
      </c>
      <c r="Q22" s="6">
        <v>0</v>
      </c>
      <c r="R22" s="10">
        <f>IF(ISNUMBER(Q22),IF(Q22=1,"Countercurrent","Cocurrent"),"")</f>
      </c>
      <c r="S22" s="21"/>
      <c r="T22" s="7">
        <f>IF(ISNUMBER(C22),1.15290498E-12*(V22^6)-3.5879038802E-10*(V22^5)+4.710833256816E-08*(V22^4)-3.38194190874219E-06*(V22^3)+0.000148978977392744*(V22^2)-0.00373903643230733*(V22)+4.21734712411944,"")</f>
      </c>
      <c r="U22" s="7">
        <f>IF(ISNUMBER(D22),1.15290498E-12*(X22^6)-3.5879038802E-10*(X22^5)+4.710833256816E-08*(X22^4)-3.38194190874219E-06*(X22^3)+0.000148978977392744*(X22^2)-0.00373903643230733*(X22)+4.21734712411944,"")</f>
      </c>
      <c r="V22" s="8">
        <f>IF(ISNUMBER(C22),AVERAGE(C22,D22),"")</f>
      </c>
      <c r="W22" s="6">
        <f>IF(ISNUMBER(F22),-0.0000002301*(V22^4)+0.0000569866*(V22^3)-0.0082923226*(V22^2)+0.0654036947*V22+999.8017570756,"")</f>
      </c>
      <c r="X22" s="8">
        <f>IF(ISNUMBER(E22),AVERAGE(E22,F22),"")</f>
      </c>
      <c r="Y22" s="6">
        <f>IF(ISNUMBER(F22),-0.0000002301*(X22^4)+0.0000569866*(X22^3)-0.0082923226*(X22^2)+0.0654036947*X22+999.8017570756,"")</f>
      </c>
      <c r="Z22" s="6">
        <f>IF(ISNUMBER(C22),IF(R22="Countercurrent",C22-D22,D22-C22),"")</f>
      </c>
      <c r="AA22" s="6">
        <f>IF(ISNUMBER(E22),F22-E22,"")</f>
      </c>
      <c r="AB22" s="7">
        <f>IF(ISNUMBER(N22),N22*W22/(1000*60),"")</f>
      </c>
      <c r="AC22" s="7">
        <f>IF(ISNUMBER(P22),P22*Y22/(1000*60),"")</f>
      </c>
      <c r="AD22" s="6">
        <f>IF(SUM($A$1:$A$1000)=0,IF(ROW($A22)=6,"Hidden",""),IF(ISNUMBER(AB22),AB22*T22*ABS(Z22)*1000,""))</f>
      </c>
      <c r="AE22" s="6">
        <f>IF(SUM($A$1:$A$1000)=0,IF(ROW($A22)=6,"Hidden",""),IF(ISNUMBER(AC22),AC22*U22*AA22*1000,""))</f>
      </c>
      <c r="AF22" s="6">
        <f>IF(SUM($A$1:$A$1000)=0,IF(ROW($A22)=6,"Hidden",""),IF(ISNUMBER(AD22),AD22-AE22,""))</f>
      </c>
      <c r="AG22" s="6">
        <f>IF(SUM($A$1:$A$1000)=0,IF(ROW($A22)=6,"Hidden",""),IF(ISNUMBER(AD22),IF(AD22=0,0,AE22*100/AD22),""))</f>
      </c>
      <c r="AH22" s="6">
        <f>IF(SUM($A$1:$A$1000)=0,IF(ROW($A22)=6,"Hidden",""),IF(ISNUMBER(C22),IF(R22="cocurrent",IF((D22=E22),0,(D22-C22)*100/(D22-E22)),IF((C22=E22),0,(C22-D22)*100/(C22-E22))),""))</f>
      </c>
      <c r="AI22" s="6">
        <f>IF(SUM($A$1:$A$1000)=0,IF(ROW($A22)=6,"Hidden",""),IF(ISNUMBER(C22),IF(R22="cocurrent",IF(C22=E22,0,(F22-E22)*100/(D22-E22)),IF(C22=E22,0,(F22-E22)*100/(C22-E22))),""))</f>
      </c>
      <c r="AJ22" s="6">
        <f>IF(SUM($A$1:$A$1000)=0,IF(ROW($A22)=6,"Hidden",""),IF(ISNUMBER(AH22),(AH22+AI22)/2,""))</f>
      </c>
      <c r="AK22" s="8">
        <f>IF(C22=F22,0,(D22-E22)/(C22-F22))</f>
      </c>
      <c r="AL22" s="8">
        <f>IF(ISNUMBER(F22),IF(OR(AK22&lt;=0,AK22=1),0,((D22-E22)-(C22-F22))/LN(AK22)),"")</f>
      </c>
      <c r="AM22" s="8">
        <f>IF(ISNUMBER(AL22),IF(AL22=0,0,(AB22*T22*Z22*1000)/(PI()*0.006*1.008*AL22)),"")</f>
      </c>
      <c r="AN22" s="12">
        <f>IF(ISNUMBER(A22),IF(ROW(A22)=2,1-(A22/13),""),"")</f>
      </c>
    </row>
    <row x14ac:dyDescent="0.25" r="23" customHeight="1" ht="12.75">
      <c r="A23" s="11">
        <v>1</v>
      </c>
      <c r="B23" s="5">
        <v>22</v>
      </c>
      <c r="C23" s="6">
        <v>57.927734375</v>
      </c>
      <c r="D23" s="6">
        <v>65.233642578125</v>
      </c>
      <c r="E23" s="6">
        <v>21.333251953125</v>
      </c>
      <c r="F23" s="6">
        <v>26.43115234375</v>
      </c>
      <c r="G23" s="6">
        <v>132.967529296875</v>
      </c>
      <c r="H23" s="6">
        <v>132.967529296875</v>
      </c>
      <c r="I23" s="6">
        <v>132.967529296875</v>
      </c>
      <c r="J23" s="6">
        <v>132.967529296875</v>
      </c>
      <c r="K23" s="6">
        <v>132.967529296875</v>
      </c>
      <c r="L23" s="6">
        <v>132.967529296875</v>
      </c>
      <c r="M23" s="7">
        <v>29</v>
      </c>
      <c r="N23" s="6">
        <v>1.9775390625</v>
      </c>
      <c r="O23" s="5">
        <v>50</v>
      </c>
      <c r="P23" s="8">
        <v>3.18603515625</v>
      </c>
      <c r="Q23" s="6">
        <v>0</v>
      </c>
      <c r="R23" s="10">
        <f>IF(ISNUMBER(Q23),IF(Q23=1,"Countercurrent","Cocurrent"),"")</f>
      </c>
      <c r="S23" s="21"/>
      <c r="T23" s="7">
        <f>IF(ISNUMBER(C23),1.15290498E-12*(V23^6)-3.5879038802E-10*(V23^5)+4.710833256816E-08*(V23^4)-3.38194190874219E-06*(V23^3)+0.000148978977392744*(V23^2)-0.00373903643230733*(V23)+4.21734712411944,"")</f>
      </c>
      <c r="U23" s="7">
        <f>IF(ISNUMBER(D23),1.15290498E-12*(X23^6)-3.5879038802E-10*(X23^5)+4.710833256816E-08*(X23^4)-3.38194190874219E-06*(X23^3)+0.000148978977392744*(X23^2)-0.00373903643230733*(X23)+4.21734712411944,"")</f>
      </c>
      <c r="V23" s="8">
        <f>IF(ISNUMBER(C23),AVERAGE(C23,D23),"")</f>
      </c>
      <c r="W23" s="6">
        <f>IF(ISNUMBER(F23),-0.0000002301*(V23^4)+0.0000569866*(V23^3)-0.0082923226*(V23^2)+0.0654036947*V23+999.8017570756,"")</f>
      </c>
      <c r="X23" s="8">
        <f>IF(ISNUMBER(E23),AVERAGE(E23,F23),"")</f>
      </c>
      <c r="Y23" s="6">
        <f>IF(ISNUMBER(F23),-0.0000002301*(X23^4)+0.0000569866*(X23^3)-0.0082923226*(X23^2)+0.0654036947*X23+999.8017570756,"")</f>
      </c>
      <c r="Z23" s="6">
        <f>IF(ISNUMBER(C23),IF(R23="Countercurrent",C23-D23,D23-C23),"")</f>
      </c>
      <c r="AA23" s="6">
        <f>IF(ISNUMBER(E23),F23-E23,"")</f>
      </c>
      <c r="AB23" s="7">
        <f>IF(ISNUMBER(N23),N23*W23/(1000*60),"")</f>
      </c>
      <c r="AC23" s="7">
        <f>IF(ISNUMBER(P23),P23*Y23/(1000*60),"")</f>
      </c>
      <c r="AD23" s="6">
        <f>IF(SUM($A$1:$A$1000)=0,IF(ROW($A23)=6,"Hidden",""),IF(ISNUMBER(AB23),AB23*T23*ABS(Z23)*1000,""))</f>
      </c>
      <c r="AE23" s="6">
        <f>IF(SUM($A$1:$A$1000)=0,IF(ROW($A23)=6,"Hidden",""),IF(ISNUMBER(AC23),AC23*U23*AA23*1000,""))</f>
      </c>
      <c r="AF23" s="6">
        <f>IF(SUM($A$1:$A$1000)=0,IF(ROW($A23)=6,"Hidden",""),IF(ISNUMBER(AD23),AD23-AE23,""))</f>
      </c>
      <c r="AG23" s="6">
        <f>IF(SUM($A$1:$A$1000)=0,IF(ROW($A23)=6,"Hidden",""),IF(ISNUMBER(AD23),IF(AD23=0,0,AE23*100/AD23),""))</f>
      </c>
      <c r="AH23" s="6">
        <f>IF(SUM($A$1:$A$1000)=0,IF(ROW($A23)=6,"Hidden",""),IF(ISNUMBER(C23),IF(R23="cocurrent",IF((D23=E23),0,(D23-C23)*100/(D23-E23)),IF((C23=E23),0,(C23-D23)*100/(C23-E23))),""))</f>
      </c>
      <c r="AI23" s="6">
        <f>IF(SUM($A$1:$A$1000)=0,IF(ROW($A23)=6,"Hidden",""),IF(ISNUMBER(C23),IF(R23="cocurrent",IF(C23=E23,0,(F23-E23)*100/(D23-E23)),IF(C23=E23,0,(F23-E23)*100/(C23-E23))),""))</f>
      </c>
      <c r="AJ23" s="6">
        <f>IF(SUM($A$1:$A$1000)=0,IF(ROW($A23)=6,"Hidden",""),IF(ISNUMBER(AH23),(AH23+AI23)/2,""))</f>
      </c>
      <c r="AK23" s="8">
        <f>IF(C23=F23,0,(D23-E23)/(C23-F23))</f>
      </c>
      <c r="AL23" s="8">
        <f>IF(ISNUMBER(F23),IF(OR(AK23&lt;=0,AK23=1),0,((D23-E23)-(C23-F23))/LN(AK23)),"")</f>
      </c>
      <c r="AM23" s="8">
        <f>IF(ISNUMBER(AL23),IF(AL23=0,0,(AB23*T23*Z23*1000)/(PI()*0.006*1.008*AL23)),"")</f>
      </c>
      <c r="AN23" s="12">
        <f>IF(ISNUMBER(A23),IF(ROW(A23)=2,1-(A23/13),""),"")</f>
      </c>
    </row>
    <row x14ac:dyDescent="0.25" r="24" customHeight="1" ht="12.75">
      <c r="A24" s="11">
        <v>1</v>
      </c>
      <c r="B24" s="5">
        <v>23</v>
      </c>
      <c r="C24" s="6">
        <v>57.66796875</v>
      </c>
      <c r="D24" s="6">
        <v>64.87646484375</v>
      </c>
      <c r="E24" s="6">
        <v>21.333251953125</v>
      </c>
      <c r="F24" s="6">
        <v>26.43115234375</v>
      </c>
      <c r="G24" s="6">
        <v>132.967529296875</v>
      </c>
      <c r="H24" s="6">
        <v>132.967529296875</v>
      </c>
      <c r="I24" s="6">
        <v>132.967529296875</v>
      </c>
      <c r="J24" s="6">
        <v>132.967529296875</v>
      </c>
      <c r="K24" s="6">
        <v>132.967529296875</v>
      </c>
      <c r="L24" s="6">
        <v>132.967529296875</v>
      </c>
      <c r="M24" s="7">
        <v>29</v>
      </c>
      <c r="N24" s="6">
        <v>2.001953125</v>
      </c>
      <c r="O24" s="5">
        <v>50</v>
      </c>
      <c r="P24" s="8">
        <v>3.21044921875</v>
      </c>
      <c r="Q24" s="6">
        <v>0</v>
      </c>
      <c r="R24" s="10">
        <f>IF(ISNUMBER(Q24),IF(Q24=1,"Countercurrent","Cocurrent"),"")</f>
      </c>
      <c r="S24" s="21"/>
      <c r="T24" s="7">
        <f>IF(ISNUMBER(C24),1.15290498E-12*(V24^6)-3.5879038802E-10*(V24^5)+4.710833256816E-08*(V24^4)-3.38194190874219E-06*(V24^3)+0.000148978977392744*(V24^2)-0.00373903643230733*(V24)+4.21734712411944,"")</f>
      </c>
      <c r="U24" s="7">
        <f>IF(ISNUMBER(D24),1.15290498E-12*(X24^6)-3.5879038802E-10*(X24^5)+4.710833256816E-08*(X24^4)-3.38194190874219E-06*(X24^3)+0.000148978977392744*(X24^2)-0.00373903643230733*(X24)+4.21734712411944,"")</f>
      </c>
      <c r="V24" s="8">
        <f>IF(ISNUMBER(C24),AVERAGE(C24,D24),"")</f>
      </c>
      <c r="W24" s="6">
        <f>IF(ISNUMBER(F24),-0.0000002301*(V24^4)+0.0000569866*(V24^3)-0.0082923226*(V24^2)+0.0654036947*V24+999.8017570756,"")</f>
      </c>
      <c r="X24" s="8">
        <f>IF(ISNUMBER(E24),AVERAGE(E24,F24),"")</f>
      </c>
      <c r="Y24" s="6">
        <f>IF(ISNUMBER(F24),-0.0000002301*(X24^4)+0.0000569866*(X24^3)-0.0082923226*(X24^2)+0.0654036947*X24+999.8017570756,"")</f>
      </c>
      <c r="Z24" s="6">
        <f>IF(ISNUMBER(C24),IF(R24="Countercurrent",C24-D24,D24-C24),"")</f>
      </c>
      <c r="AA24" s="6">
        <f>IF(ISNUMBER(E24),F24-E24,"")</f>
      </c>
      <c r="AB24" s="7">
        <f>IF(ISNUMBER(N24),N24*W24/(1000*60),"")</f>
      </c>
      <c r="AC24" s="7">
        <f>IF(ISNUMBER(P24),P24*Y24/(1000*60),"")</f>
      </c>
      <c r="AD24" s="6">
        <f>IF(SUM($A$1:$A$1000)=0,IF(ROW($A24)=6,"Hidden",""),IF(ISNUMBER(AB24),AB24*T24*ABS(Z24)*1000,""))</f>
      </c>
      <c r="AE24" s="6">
        <f>IF(SUM($A$1:$A$1000)=0,IF(ROW($A24)=6,"Hidden",""),IF(ISNUMBER(AC24),AC24*U24*AA24*1000,""))</f>
      </c>
      <c r="AF24" s="6">
        <f>IF(SUM($A$1:$A$1000)=0,IF(ROW($A24)=6,"Hidden",""),IF(ISNUMBER(AD24),AD24-AE24,""))</f>
      </c>
      <c r="AG24" s="6">
        <f>IF(SUM($A$1:$A$1000)=0,IF(ROW($A24)=6,"Hidden",""),IF(ISNUMBER(AD24),IF(AD24=0,0,AE24*100/AD24),""))</f>
      </c>
      <c r="AH24" s="6">
        <f>IF(SUM($A$1:$A$1000)=0,IF(ROW($A24)=6,"Hidden",""),IF(ISNUMBER(C24),IF(R24="cocurrent",IF((D24=E24),0,(D24-C24)*100/(D24-E24)),IF((C24=E24),0,(C24-D24)*100/(C24-E24))),""))</f>
      </c>
      <c r="AI24" s="6">
        <f>IF(SUM($A$1:$A$1000)=0,IF(ROW($A24)=6,"Hidden",""),IF(ISNUMBER(C24),IF(R24="cocurrent",IF(C24=E24,0,(F24-E24)*100/(D24-E24)),IF(C24=E24,0,(F24-E24)*100/(C24-E24))),""))</f>
      </c>
      <c r="AJ24" s="6">
        <f>IF(SUM($A$1:$A$1000)=0,IF(ROW($A24)=6,"Hidden",""),IF(ISNUMBER(AH24),(AH24+AI24)/2,""))</f>
      </c>
      <c r="AK24" s="8">
        <f>IF(C24=F24,0,(D24-E24)/(C24-F24))</f>
      </c>
      <c r="AL24" s="8">
        <f>IF(ISNUMBER(F24),IF(OR(AK24&lt;=0,AK24=1),0,((D24-E24)-(C24-F24))/LN(AK24)),"")</f>
      </c>
      <c r="AM24" s="8">
        <f>IF(ISNUMBER(AL24),IF(AL24=0,0,(AB24*T24*Z24*1000)/(PI()*0.006*1.008*AL24)),"")</f>
      </c>
      <c r="AN24" s="12">
        <f>IF(ISNUMBER(A24),IF(ROW(A24)=2,1-(A24/13),""),"")</f>
      </c>
    </row>
    <row x14ac:dyDescent="0.25" r="25" customHeight="1" ht="12.75">
      <c r="A25" s="11">
        <v>1</v>
      </c>
      <c r="B25" s="5">
        <v>24</v>
      </c>
      <c r="C25" s="6">
        <v>57.66796875</v>
      </c>
      <c r="D25" s="6">
        <v>64.94140625</v>
      </c>
      <c r="E25" s="6">
        <v>21.333251953125</v>
      </c>
      <c r="F25" s="6">
        <v>26.43115234375</v>
      </c>
      <c r="G25" s="6">
        <v>132.967529296875</v>
      </c>
      <c r="H25" s="6">
        <v>132.967529296875</v>
      </c>
      <c r="I25" s="6">
        <v>132.967529296875</v>
      </c>
      <c r="J25" s="6">
        <v>132.967529296875</v>
      </c>
      <c r="K25" s="6">
        <v>132.967529296875</v>
      </c>
      <c r="L25" s="6">
        <v>132.967529296875</v>
      </c>
      <c r="M25" s="7">
        <v>29</v>
      </c>
      <c r="N25" s="6">
        <v>2.03857421875</v>
      </c>
      <c r="O25" s="5">
        <v>50</v>
      </c>
      <c r="P25" s="8">
        <v>3.271484375</v>
      </c>
      <c r="Q25" s="6">
        <v>0</v>
      </c>
      <c r="R25" s="10">
        <f>IF(ISNUMBER(Q25),IF(Q25=1,"Countercurrent","Cocurrent"),"")</f>
      </c>
      <c r="S25" s="21"/>
      <c r="T25" s="7">
        <f>IF(ISNUMBER(C25),1.15290498E-12*(V25^6)-3.5879038802E-10*(V25^5)+4.710833256816E-08*(V25^4)-3.38194190874219E-06*(V25^3)+0.000148978977392744*(V25^2)-0.00373903643230733*(V25)+4.21734712411944,"")</f>
      </c>
      <c r="U25" s="7">
        <f>IF(ISNUMBER(D25),1.15290498E-12*(X25^6)-3.5879038802E-10*(X25^5)+4.710833256816E-08*(X25^4)-3.38194190874219E-06*(X25^3)+0.000148978977392744*(X25^2)-0.00373903643230733*(X25)+4.21734712411944,"")</f>
      </c>
      <c r="V25" s="8">
        <f>IF(ISNUMBER(C25),AVERAGE(C25,D25),"")</f>
      </c>
      <c r="W25" s="6">
        <f>IF(ISNUMBER(F25),-0.0000002301*(V25^4)+0.0000569866*(V25^3)-0.0082923226*(V25^2)+0.0654036947*V25+999.8017570756,"")</f>
      </c>
      <c r="X25" s="8">
        <f>IF(ISNUMBER(E25),AVERAGE(E25,F25),"")</f>
      </c>
      <c r="Y25" s="6">
        <f>IF(ISNUMBER(F25),-0.0000002301*(X25^4)+0.0000569866*(X25^3)-0.0082923226*(X25^2)+0.0654036947*X25+999.8017570756,"")</f>
      </c>
      <c r="Z25" s="6">
        <f>IF(ISNUMBER(C25),IF(R25="Countercurrent",C25-D25,D25-C25),"")</f>
      </c>
      <c r="AA25" s="6">
        <f>IF(ISNUMBER(E25),F25-E25,"")</f>
      </c>
      <c r="AB25" s="7">
        <f>IF(ISNUMBER(N25),N25*W25/(1000*60),"")</f>
      </c>
      <c r="AC25" s="7">
        <f>IF(ISNUMBER(P25),P25*Y25/(1000*60),"")</f>
      </c>
      <c r="AD25" s="6">
        <f>IF(SUM($A$1:$A$1000)=0,IF(ROW($A25)=6,"Hidden",""),IF(ISNUMBER(AB25),AB25*T25*ABS(Z25)*1000,""))</f>
      </c>
      <c r="AE25" s="6">
        <f>IF(SUM($A$1:$A$1000)=0,IF(ROW($A25)=6,"Hidden",""),IF(ISNUMBER(AC25),AC25*U25*AA25*1000,""))</f>
      </c>
      <c r="AF25" s="6">
        <f>IF(SUM($A$1:$A$1000)=0,IF(ROW($A25)=6,"Hidden",""),IF(ISNUMBER(AD25),AD25-AE25,""))</f>
      </c>
      <c r="AG25" s="6">
        <f>IF(SUM($A$1:$A$1000)=0,IF(ROW($A25)=6,"Hidden",""),IF(ISNUMBER(AD25),IF(AD25=0,0,AE25*100/AD25),""))</f>
      </c>
      <c r="AH25" s="6">
        <f>IF(SUM($A$1:$A$1000)=0,IF(ROW($A25)=6,"Hidden",""),IF(ISNUMBER(C25),IF(R25="cocurrent",IF((D25=E25),0,(D25-C25)*100/(D25-E25)),IF((C25=E25),0,(C25-D25)*100/(C25-E25))),""))</f>
      </c>
      <c r="AI25" s="6">
        <f>IF(SUM($A$1:$A$1000)=0,IF(ROW($A25)=6,"Hidden",""),IF(ISNUMBER(C25),IF(R25="cocurrent",IF(C25=E25,0,(F25-E25)*100/(D25-E25)),IF(C25=E25,0,(F25-E25)*100/(C25-E25))),""))</f>
      </c>
      <c r="AJ25" s="6">
        <f>IF(SUM($A$1:$A$1000)=0,IF(ROW($A25)=6,"Hidden",""),IF(ISNUMBER(AH25),(AH25+AI25)/2,""))</f>
      </c>
      <c r="AK25" s="8">
        <f>IF(C25=F25,0,(D25-E25)/(C25-F25))</f>
      </c>
      <c r="AL25" s="8">
        <f>IF(ISNUMBER(F25),IF(OR(AK25&lt;=0,AK25=1),0,((D25-E25)-(C25-F25))/LN(AK25)),"")</f>
      </c>
      <c r="AM25" s="8">
        <f>IF(ISNUMBER(AL25),IF(AL25=0,0,(AB25*T25*Z25*1000)/(PI()*0.006*1.008*AL25)),"")</f>
      </c>
      <c r="AN25" s="12">
        <f>IF(ISNUMBER(A25),IF(ROW(A25)=2,1-(A25/13),""),"")</f>
      </c>
    </row>
    <row x14ac:dyDescent="0.25" r="26" customHeight="1" ht="12.75">
      <c r="A26" s="11">
        <v>1</v>
      </c>
      <c r="B26" s="5">
        <v>25</v>
      </c>
      <c r="C26" s="6">
        <v>57.86279296875</v>
      </c>
      <c r="D26" s="6">
        <v>65.201171875</v>
      </c>
      <c r="E26" s="6">
        <v>21.333251953125</v>
      </c>
      <c r="F26" s="6">
        <v>26.49609375</v>
      </c>
      <c r="G26" s="6">
        <v>132.967529296875</v>
      </c>
      <c r="H26" s="6">
        <v>132.967529296875</v>
      </c>
      <c r="I26" s="6">
        <v>132.967529296875</v>
      </c>
      <c r="J26" s="6">
        <v>132.967529296875</v>
      </c>
      <c r="K26" s="6">
        <v>132.967529296875</v>
      </c>
      <c r="L26" s="6">
        <v>132.967529296875</v>
      </c>
      <c r="M26" s="7">
        <v>29</v>
      </c>
      <c r="N26" s="6">
        <v>2.03857421875</v>
      </c>
      <c r="O26" s="5">
        <v>50</v>
      </c>
      <c r="P26" s="8">
        <v>3.25927734375</v>
      </c>
      <c r="Q26" s="6">
        <v>0</v>
      </c>
      <c r="R26" s="10">
        <f>IF(ISNUMBER(Q26),IF(Q26=1,"Countercurrent","Cocurrent"),"")</f>
      </c>
      <c r="S26" s="21"/>
      <c r="T26" s="7">
        <f>IF(ISNUMBER(C26),1.15290498E-12*(V26^6)-3.5879038802E-10*(V26^5)+4.710833256816E-08*(V26^4)-3.38194190874219E-06*(V26^3)+0.000148978977392744*(V26^2)-0.00373903643230733*(V26)+4.21734712411944,"")</f>
      </c>
      <c r="U26" s="7">
        <f>IF(ISNUMBER(D26),1.15290498E-12*(X26^6)-3.5879038802E-10*(X26^5)+4.710833256816E-08*(X26^4)-3.38194190874219E-06*(X26^3)+0.000148978977392744*(X26^2)-0.00373903643230733*(X26)+4.21734712411944,"")</f>
      </c>
      <c r="V26" s="8">
        <f>IF(ISNUMBER(C26),AVERAGE(C26,D26),"")</f>
      </c>
      <c r="W26" s="6">
        <f>IF(ISNUMBER(F26),-0.0000002301*(V26^4)+0.0000569866*(V26^3)-0.0082923226*(V26^2)+0.0654036947*V26+999.8017570756,"")</f>
      </c>
      <c r="X26" s="8">
        <f>IF(ISNUMBER(E26),AVERAGE(E26,F26),"")</f>
      </c>
      <c r="Y26" s="6">
        <f>IF(ISNUMBER(F26),-0.0000002301*(X26^4)+0.0000569866*(X26^3)-0.0082923226*(X26^2)+0.0654036947*X26+999.8017570756,"")</f>
      </c>
      <c r="Z26" s="6">
        <f>IF(ISNUMBER(C26),IF(R26="Countercurrent",C26-D26,D26-C26),"")</f>
      </c>
      <c r="AA26" s="6">
        <f>IF(ISNUMBER(E26),F26-E26,"")</f>
      </c>
      <c r="AB26" s="7">
        <f>IF(ISNUMBER(N26),N26*W26/(1000*60),"")</f>
      </c>
      <c r="AC26" s="7">
        <f>IF(ISNUMBER(P26),P26*Y26/(1000*60),"")</f>
      </c>
      <c r="AD26" s="6">
        <f>IF(SUM($A$1:$A$1000)=0,IF(ROW($A26)=6,"Hidden",""),IF(ISNUMBER(AB26),AB26*T26*ABS(Z26)*1000,""))</f>
      </c>
      <c r="AE26" s="6">
        <f>IF(SUM($A$1:$A$1000)=0,IF(ROW($A26)=6,"Hidden",""),IF(ISNUMBER(AC26),AC26*U26*AA26*1000,""))</f>
      </c>
      <c r="AF26" s="6">
        <f>IF(SUM($A$1:$A$1000)=0,IF(ROW($A26)=6,"Hidden",""),IF(ISNUMBER(AD26),AD26-AE26,""))</f>
      </c>
      <c r="AG26" s="6">
        <f>IF(SUM($A$1:$A$1000)=0,IF(ROW($A26)=6,"Hidden",""),IF(ISNUMBER(AD26),IF(AD26=0,0,AE26*100/AD26),""))</f>
      </c>
      <c r="AH26" s="6">
        <f>IF(SUM($A$1:$A$1000)=0,IF(ROW($A26)=6,"Hidden",""),IF(ISNUMBER(C26),IF(R26="cocurrent",IF((D26=E26),0,(D26-C26)*100/(D26-E26)),IF((C26=E26),0,(C26-D26)*100/(C26-E26))),""))</f>
      </c>
      <c r="AI26" s="6">
        <f>IF(SUM($A$1:$A$1000)=0,IF(ROW($A26)=6,"Hidden",""),IF(ISNUMBER(C26),IF(R26="cocurrent",IF(C26=E26,0,(F26-E26)*100/(D26-E26)),IF(C26=E26,0,(F26-E26)*100/(C26-E26))),""))</f>
      </c>
      <c r="AJ26" s="6">
        <f>IF(SUM($A$1:$A$1000)=0,IF(ROW($A26)=6,"Hidden",""),IF(ISNUMBER(AH26),(AH26+AI26)/2,""))</f>
      </c>
      <c r="AK26" s="8">
        <f>IF(C26=F26,0,(D26-E26)/(C26-F26))</f>
      </c>
      <c r="AL26" s="8">
        <f>IF(ISNUMBER(F26),IF(OR(AK26&lt;=0,AK26=1),0,((D26-E26)-(C26-F26))/LN(AK26)),"")</f>
      </c>
      <c r="AM26" s="8">
        <f>IF(ISNUMBER(AL26),IF(AL26=0,0,(AB26*T26*Z26*1000)/(PI()*0.006*1.008*AL26)),"")</f>
      </c>
      <c r="AN26" s="12">
        <f>IF(ISNUMBER(A26),IF(ROW(A26)=2,1-(A26/13),""),"")</f>
      </c>
    </row>
    <row x14ac:dyDescent="0.25" r="27" customHeight="1" ht="12.75">
      <c r="A27" s="11">
        <v>1</v>
      </c>
      <c r="B27" s="5">
        <v>26</v>
      </c>
      <c r="C27" s="6">
        <v>57.99267578125</v>
      </c>
      <c r="D27" s="6">
        <v>65.26611328125</v>
      </c>
      <c r="E27" s="6">
        <v>21.333251953125</v>
      </c>
      <c r="F27" s="6">
        <v>26.49609375</v>
      </c>
      <c r="G27" s="6">
        <v>132.967529296875</v>
      </c>
      <c r="H27" s="6">
        <v>132.967529296875</v>
      </c>
      <c r="I27" s="6">
        <v>132.967529296875</v>
      </c>
      <c r="J27" s="6">
        <v>132.967529296875</v>
      </c>
      <c r="K27" s="6">
        <v>132.967529296875</v>
      </c>
      <c r="L27" s="6">
        <v>132.967529296875</v>
      </c>
      <c r="M27" s="7">
        <v>29</v>
      </c>
      <c r="N27" s="6">
        <v>2.001953125</v>
      </c>
      <c r="O27" s="5">
        <v>50</v>
      </c>
      <c r="P27" s="8">
        <v>3.369140625</v>
      </c>
      <c r="Q27" s="6">
        <v>0</v>
      </c>
      <c r="R27" s="10">
        <f>IF(ISNUMBER(Q27),IF(Q27=1,"Countercurrent","Cocurrent"),"")</f>
      </c>
      <c r="S27" s="21"/>
      <c r="T27" s="7">
        <f>IF(ISNUMBER(C27),1.15290498E-12*(V27^6)-3.5879038802E-10*(V27^5)+4.710833256816E-08*(V27^4)-3.38194190874219E-06*(V27^3)+0.000148978977392744*(V27^2)-0.00373903643230733*(V27)+4.21734712411944,"")</f>
      </c>
      <c r="U27" s="7">
        <f>IF(ISNUMBER(D27),1.15290498E-12*(X27^6)-3.5879038802E-10*(X27^5)+4.710833256816E-08*(X27^4)-3.38194190874219E-06*(X27^3)+0.000148978977392744*(X27^2)-0.00373903643230733*(X27)+4.21734712411944,"")</f>
      </c>
      <c r="V27" s="8">
        <f>IF(ISNUMBER(C27),AVERAGE(C27,D27),"")</f>
      </c>
      <c r="W27" s="6">
        <f>IF(ISNUMBER(F27),-0.0000002301*(V27^4)+0.0000569866*(V27^3)-0.0082923226*(V27^2)+0.0654036947*V27+999.8017570756,"")</f>
      </c>
      <c r="X27" s="8">
        <f>IF(ISNUMBER(E27),AVERAGE(E27,F27),"")</f>
      </c>
      <c r="Y27" s="6">
        <f>IF(ISNUMBER(F27),-0.0000002301*(X27^4)+0.0000569866*(X27^3)-0.0082923226*(X27^2)+0.0654036947*X27+999.8017570756,"")</f>
      </c>
      <c r="Z27" s="6">
        <f>IF(ISNUMBER(C27),IF(R27="Countercurrent",C27-D27,D27-C27),"")</f>
      </c>
      <c r="AA27" s="6">
        <f>IF(ISNUMBER(E27),F27-E27,"")</f>
      </c>
      <c r="AB27" s="7">
        <f>IF(ISNUMBER(N27),N27*W27/(1000*60),"")</f>
      </c>
      <c r="AC27" s="7">
        <f>IF(ISNUMBER(P27),P27*Y27/(1000*60),"")</f>
      </c>
      <c r="AD27" s="6">
        <f>IF(SUM($A$1:$A$1000)=0,IF(ROW($A27)=6,"Hidden",""),IF(ISNUMBER(AB27),AB27*T27*ABS(Z27)*1000,""))</f>
      </c>
      <c r="AE27" s="6">
        <f>IF(SUM($A$1:$A$1000)=0,IF(ROW($A27)=6,"Hidden",""),IF(ISNUMBER(AC27),AC27*U27*AA27*1000,""))</f>
      </c>
      <c r="AF27" s="6">
        <f>IF(SUM($A$1:$A$1000)=0,IF(ROW($A27)=6,"Hidden",""),IF(ISNUMBER(AD27),AD27-AE27,""))</f>
      </c>
      <c r="AG27" s="6">
        <f>IF(SUM($A$1:$A$1000)=0,IF(ROW($A27)=6,"Hidden",""),IF(ISNUMBER(AD27),IF(AD27=0,0,AE27*100/AD27),""))</f>
      </c>
      <c r="AH27" s="6">
        <f>IF(SUM($A$1:$A$1000)=0,IF(ROW($A27)=6,"Hidden",""),IF(ISNUMBER(C27),IF(R27="cocurrent",IF((D27=E27),0,(D27-C27)*100/(D27-E27)),IF((C27=E27),0,(C27-D27)*100/(C27-E27))),""))</f>
      </c>
      <c r="AI27" s="6">
        <f>IF(SUM($A$1:$A$1000)=0,IF(ROW($A27)=6,"Hidden",""),IF(ISNUMBER(C27),IF(R27="cocurrent",IF(C27=E27,0,(F27-E27)*100/(D27-E27)),IF(C27=E27,0,(F27-E27)*100/(C27-E27))),""))</f>
      </c>
      <c r="AJ27" s="6">
        <f>IF(SUM($A$1:$A$1000)=0,IF(ROW($A27)=6,"Hidden",""),IF(ISNUMBER(AH27),(AH27+AI27)/2,""))</f>
      </c>
      <c r="AK27" s="8">
        <f>IF(C27=F27,0,(D27-E27)/(C27-F27))</f>
      </c>
      <c r="AL27" s="8">
        <f>IF(ISNUMBER(F27),IF(OR(AK27&lt;=0,AK27=1),0,((D27-E27)-(C27-F27))/LN(AK27)),"")</f>
      </c>
      <c r="AM27" s="8">
        <f>IF(ISNUMBER(AL27),IF(AL27=0,0,(AB27*T27*Z27*1000)/(PI()*0.006*1.008*AL27)),"")</f>
      </c>
      <c r="AN27" s="12">
        <f>IF(ISNUMBER(A27),IF(ROW(A27)=2,1-(A27/13),""),"")</f>
      </c>
    </row>
    <row x14ac:dyDescent="0.25" r="28" customHeight="1" ht="12.75">
      <c r="A28" s="11">
        <v>1</v>
      </c>
      <c r="B28" s="5">
        <v>27</v>
      </c>
      <c r="C28" s="6">
        <v>57.960205078125</v>
      </c>
      <c r="D28" s="6">
        <v>64.973876953125</v>
      </c>
      <c r="E28" s="6">
        <v>21.333251953125</v>
      </c>
      <c r="F28" s="6">
        <v>26.49609375</v>
      </c>
      <c r="G28" s="6">
        <v>132.967529296875</v>
      </c>
      <c r="H28" s="6">
        <v>132.967529296875</v>
      </c>
      <c r="I28" s="6">
        <v>132.967529296875</v>
      </c>
      <c r="J28" s="6">
        <v>132.967529296875</v>
      </c>
      <c r="K28" s="6">
        <v>132.967529296875</v>
      </c>
      <c r="L28" s="6">
        <v>132.967529296875</v>
      </c>
      <c r="M28" s="7">
        <v>29</v>
      </c>
      <c r="N28" s="6">
        <v>2.001953125</v>
      </c>
      <c r="O28" s="5">
        <v>50</v>
      </c>
      <c r="P28" s="8">
        <v>3.13720703125</v>
      </c>
      <c r="Q28" s="6">
        <v>0</v>
      </c>
      <c r="R28" s="10">
        <f>IF(ISNUMBER(Q28),IF(Q28=1,"Countercurrent","Cocurrent"),"")</f>
      </c>
      <c r="S28" s="21"/>
      <c r="T28" s="7">
        <f>IF(ISNUMBER(C28),1.15290498E-12*(V28^6)-3.5879038802E-10*(V28^5)+4.710833256816E-08*(V28^4)-3.38194190874219E-06*(V28^3)+0.000148978977392744*(V28^2)-0.00373903643230733*(V28)+4.21734712411944,"")</f>
      </c>
      <c r="U28" s="7">
        <f>IF(ISNUMBER(D28),1.15290498E-12*(X28^6)-3.5879038802E-10*(X28^5)+4.710833256816E-08*(X28^4)-3.38194190874219E-06*(X28^3)+0.000148978977392744*(X28^2)-0.00373903643230733*(X28)+4.21734712411944,"")</f>
      </c>
      <c r="V28" s="8">
        <f>IF(ISNUMBER(C28),AVERAGE(C28,D28),"")</f>
      </c>
      <c r="W28" s="6">
        <f>IF(ISNUMBER(F28),-0.0000002301*(V28^4)+0.0000569866*(V28^3)-0.0082923226*(V28^2)+0.0654036947*V28+999.8017570756,"")</f>
      </c>
      <c r="X28" s="8">
        <f>IF(ISNUMBER(E28),AVERAGE(E28,F28),"")</f>
      </c>
      <c r="Y28" s="6">
        <f>IF(ISNUMBER(F28),-0.0000002301*(X28^4)+0.0000569866*(X28^3)-0.0082923226*(X28^2)+0.0654036947*X28+999.8017570756,"")</f>
      </c>
      <c r="Z28" s="6">
        <f>IF(ISNUMBER(C28),IF(R28="Countercurrent",C28-D28,D28-C28),"")</f>
      </c>
      <c r="AA28" s="6">
        <f>IF(ISNUMBER(E28),F28-E28,"")</f>
      </c>
      <c r="AB28" s="7">
        <f>IF(ISNUMBER(N28),N28*W28/(1000*60),"")</f>
      </c>
      <c r="AC28" s="7">
        <f>IF(ISNUMBER(P28),P28*Y28/(1000*60),"")</f>
      </c>
      <c r="AD28" s="6">
        <f>IF(SUM($A$1:$A$1000)=0,IF(ROW($A28)=6,"Hidden",""),IF(ISNUMBER(AB28),AB28*T28*ABS(Z28)*1000,""))</f>
      </c>
      <c r="AE28" s="6">
        <f>IF(SUM($A$1:$A$1000)=0,IF(ROW($A28)=6,"Hidden",""),IF(ISNUMBER(AC28),AC28*U28*AA28*1000,""))</f>
      </c>
      <c r="AF28" s="6">
        <f>IF(SUM($A$1:$A$1000)=0,IF(ROW($A28)=6,"Hidden",""),IF(ISNUMBER(AD28),AD28-AE28,""))</f>
      </c>
      <c r="AG28" s="6">
        <f>IF(SUM($A$1:$A$1000)=0,IF(ROW($A28)=6,"Hidden",""),IF(ISNUMBER(AD28),IF(AD28=0,0,AE28*100/AD28),""))</f>
      </c>
      <c r="AH28" s="6">
        <f>IF(SUM($A$1:$A$1000)=0,IF(ROW($A28)=6,"Hidden",""),IF(ISNUMBER(C28),IF(R28="cocurrent",IF((D28=E28),0,(D28-C28)*100/(D28-E28)),IF((C28=E28),0,(C28-D28)*100/(C28-E28))),""))</f>
      </c>
      <c r="AI28" s="6">
        <f>IF(SUM($A$1:$A$1000)=0,IF(ROW($A28)=6,"Hidden",""),IF(ISNUMBER(C28),IF(R28="cocurrent",IF(C28=E28,0,(F28-E28)*100/(D28-E28)),IF(C28=E28,0,(F28-E28)*100/(C28-E28))),""))</f>
      </c>
      <c r="AJ28" s="6">
        <f>IF(SUM($A$1:$A$1000)=0,IF(ROW($A28)=6,"Hidden",""),IF(ISNUMBER(AH28),(AH28+AI28)/2,""))</f>
      </c>
      <c r="AK28" s="8">
        <f>IF(C28=F28,0,(D28-E28)/(C28-F28))</f>
      </c>
      <c r="AL28" s="8">
        <f>IF(ISNUMBER(F28),IF(OR(AK28&lt;=0,AK28=1),0,((D28-E28)-(C28-F28))/LN(AK28)),"")</f>
      </c>
      <c r="AM28" s="8">
        <f>IF(ISNUMBER(AL28),IF(AL28=0,0,(AB28*T28*Z28*1000)/(PI()*0.006*1.008*AL28)),"")</f>
      </c>
      <c r="AN28" s="12">
        <f>IF(ISNUMBER(A28),IF(ROW(A28)=2,1-(A28/13),""),"")</f>
      </c>
    </row>
    <row x14ac:dyDescent="0.25" r="29" customHeight="1" ht="12.75">
      <c r="A29" s="11">
        <v>1</v>
      </c>
      <c r="B29" s="5">
        <v>28</v>
      </c>
      <c r="C29" s="6">
        <v>58.025146484375</v>
      </c>
      <c r="D29" s="6">
        <v>65.233642578125</v>
      </c>
      <c r="E29" s="6">
        <v>21.333251953125</v>
      </c>
      <c r="F29" s="6">
        <v>26.49609375</v>
      </c>
      <c r="G29" s="6">
        <v>132.967529296875</v>
      </c>
      <c r="H29" s="6">
        <v>132.967529296875</v>
      </c>
      <c r="I29" s="6">
        <v>132.967529296875</v>
      </c>
      <c r="J29" s="6">
        <v>132.967529296875</v>
      </c>
      <c r="K29" s="6">
        <v>132.967529296875</v>
      </c>
      <c r="L29" s="6">
        <v>132.967529296875</v>
      </c>
      <c r="M29" s="7">
        <v>30</v>
      </c>
      <c r="N29" s="6">
        <v>1.74560546875</v>
      </c>
      <c r="O29" s="5">
        <v>50</v>
      </c>
      <c r="P29" s="8">
        <v>3.22265625</v>
      </c>
      <c r="Q29" s="6">
        <v>0</v>
      </c>
      <c r="R29" s="10">
        <f>IF(ISNUMBER(Q29),IF(Q29=1,"Countercurrent","Cocurrent"),"")</f>
      </c>
      <c r="S29" s="21"/>
      <c r="T29" s="7">
        <f>IF(ISNUMBER(C29),1.15290498E-12*(V29^6)-3.5879038802E-10*(V29^5)+4.710833256816E-08*(V29^4)-3.38194190874219E-06*(V29^3)+0.000148978977392744*(V29^2)-0.00373903643230733*(V29)+4.21734712411944,"")</f>
      </c>
      <c r="U29" s="7">
        <f>IF(ISNUMBER(D29),1.15290498E-12*(X29^6)-3.5879038802E-10*(X29^5)+4.710833256816E-08*(X29^4)-3.38194190874219E-06*(X29^3)+0.000148978977392744*(X29^2)-0.00373903643230733*(X29)+4.21734712411944,"")</f>
      </c>
      <c r="V29" s="8">
        <f>IF(ISNUMBER(C29),AVERAGE(C29,D29),"")</f>
      </c>
      <c r="W29" s="6">
        <f>IF(ISNUMBER(F29),-0.0000002301*(V29^4)+0.0000569866*(V29^3)-0.0082923226*(V29^2)+0.0654036947*V29+999.8017570756,"")</f>
      </c>
      <c r="X29" s="8">
        <f>IF(ISNUMBER(E29),AVERAGE(E29,F29),"")</f>
      </c>
      <c r="Y29" s="6">
        <f>IF(ISNUMBER(F29),-0.0000002301*(X29^4)+0.0000569866*(X29^3)-0.0082923226*(X29^2)+0.0654036947*X29+999.8017570756,"")</f>
      </c>
      <c r="Z29" s="6">
        <f>IF(ISNUMBER(C29),IF(R29="Countercurrent",C29-D29,D29-C29),"")</f>
      </c>
      <c r="AA29" s="6">
        <f>IF(ISNUMBER(E29),F29-E29,"")</f>
      </c>
      <c r="AB29" s="7">
        <f>IF(ISNUMBER(N29),N29*W29/(1000*60),"")</f>
      </c>
      <c r="AC29" s="7">
        <f>IF(ISNUMBER(P29),P29*Y29/(1000*60),"")</f>
      </c>
      <c r="AD29" s="6">
        <f>IF(SUM($A$1:$A$1000)=0,IF(ROW($A29)=6,"Hidden",""),IF(ISNUMBER(AB29),AB29*T29*ABS(Z29)*1000,""))</f>
      </c>
      <c r="AE29" s="6">
        <f>IF(SUM($A$1:$A$1000)=0,IF(ROW($A29)=6,"Hidden",""),IF(ISNUMBER(AC29),AC29*U29*AA29*1000,""))</f>
      </c>
      <c r="AF29" s="6">
        <f>IF(SUM($A$1:$A$1000)=0,IF(ROW($A29)=6,"Hidden",""),IF(ISNUMBER(AD29),AD29-AE29,""))</f>
      </c>
      <c r="AG29" s="6">
        <f>IF(SUM($A$1:$A$1000)=0,IF(ROW($A29)=6,"Hidden",""),IF(ISNUMBER(AD29),IF(AD29=0,0,AE29*100/AD29),""))</f>
      </c>
      <c r="AH29" s="6">
        <f>IF(SUM($A$1:$A$1000)=0,IF(ROW($A29)=6,"Hidden",""),IF(ISNUMBER(C29),IF(R29="cocurrent",IF((D29=E29),0,(D29-C29)*100/(D29-E29)),IF((C29=E29),0,(C29-D29)*100/(C29-E29))),""))</f>
      </c>
      <c r="AI29" s="6">
        <f>IF(SUM($A$1:$A$1000)=0,IF(ROW($A29)=6,"Hidden",""),IF(ISNUMBER(C29),IF(R29="cocurrent",IF(C29=E29,0,(F29-E29)*100/(D29-E29)),IF(C29=E29,0,(F29-E29)*100/(C29-E29))),""))</f>
      </c>
      <c r="AJ29" s="6">
        <f>IF(SUM($A$1:$A$1000)=0,IF(ROW($A29)=6,"Hidden",""),IF(ISNUMBER(AH29),(AH29+AI29)/2,""))</f>
      </c>
      <c r="AK29" s="8">
        <f>IF(C29=F29,0,(D29-E29)/(C29-F29))</f>
      </c>
      <c r="AL29" s="8">
        <f>IF(ISNUMBER(F29),IF(OR(AK29&lt;=0,AK29=1),0,((D29-E29)-(C29-F29))/LN(AK29)),"")</f>
      </c>
      <c r="AM29" s="8">
        <f>IF(ISNUMBER(AL29),IF(AL29=0,0,(AB29*T29*Z29*1000)/(PI()*0.006*1.008*AL29)),"")</f>
      </c>
      <c r="AN29" s="12">
        <f>IF(ISNUMBER(A29),IF(ROW(A29)=2,1-(A29/13),""),"")</f>
      </c>
    </row>
    <row x14ac:dyDescent="0.25" r="30" customHeight="1" ht="12.75">
      <c r="A30" s="11">
        <v>1</v>
      </c>
      <c r="B30" s="5">
        <v>29</v>
      </c>
      <c r="C30" s="6">
        <v>57.895263671875</v>
      </c>
      <c r="D30" s="6">
        <v>65.038818359375</v>
      </c>
      <c r="E30" s="6">
        <v>21.333251953125</v>
      </c>
      <c r="F30" s="6">
        <v>26.49609375</v>
      </c>
      <c r="G30" s="6">
        <v>132.967529296875</v>
      </c>
      <c r="H30" s="6">
        <v>132.967529296875</v>
      </c>
      <c r="I30" s="6">
        <v>132.967529296875</v>
      </c>
      <c r="J30" s="6">
        <v>132.967529296875</v>
      </c>
      <c r="K30" s="6">
        <v>132.967529296875</v>
      </c>
      <c r="L30" s="6">
        <v>132.967529296875</v>
      </c>
      <c r="M30" s="7">
        <v>29</v>
      </c>
      <c r="N30" s="6">
        <v>1.96533203125</v>
      </c>
      <c r="O30" s="5">
        <v>50</v>
      </c>
      <c r="P30" s="8">
        <v>3.30810546875</v>
      </c>
      <c r="Q30" s="6">
        <v>0</v>
      </c>
      <c r="R30" s="10">
        <f>IF(ISNUMBER(Q30),IF(Q30=1,"Countercurrent","Cocurrent"),"")</f>
      </c>
      <c r="S30" s="21"/>
      <c r="T30" s="7">
        <f>IF(ISNUMBER(C30),1.15290498E-12*(V30^6)-3.5879038802E-10*(V30^5)+4.710833256816E-08*(V30^4)-3.38194190874219E-06*(V30^3)+0.000148978977392744*(V30^2)-0.00373903643230733*(V30)+4.21734712411944,"")</f>
      </c>
      <c r="U30" s="7">
        <f>IF(ISNUMBER(D30),1.15290498E-12*(X30^6)-3.5879038802E-10*(X30^5)+4.710833256816E-08*(X30^4)-3.38194190874219E-06*(X30^3)+0.000148978977392744*(X30^2)-0.00373903643230733*(X30)+4.21734712411944,"")</f>
      </c>
      <c r="V30" s="8">
        <f>IF(ISNUMBER(C30),AVERAGE(C30,D30),"")</f>
      </c>
      <c r="W30" s="6">
        <f>IF(ISNUMBER(F30),-0.0000002301*(V30^4)+0.0000569866*(V30^3)-0.0082923226*(V30^2)+0.0654036947*V30+999.8017570756,"")</f>
      </c>
      <c r="X30" s="8">
        <f>IF(ISNUMBER(E30),AVERAGE(E30,F30),"")</f>
      </c>
      <c r="Y30" s="6">
        <f>IF(ISNUMBER(F30),-0.0000002301*(X30^4)+0.0000569866*(X30^3)-0.0082923226*(X30^2)+0.0654036947*X30+999.8017570756,"")</f>
      </c>
      <c r="Z30" s="6">
        <f>IF(ISNUMBER(C30),IF(R30="Countercurrent",C30-D30,D30-C30),"")</f>
      </c>
      <c r="AA30" s="6">
        <f>IF(ISNUMBER(E30),F30-E30,"")</f>
      </c>
      <c r="AB30" s="7">
        <f>IF(ISNUMBER(N30),N30*W30/(1000*60),"")</f>
      </c>
      <c r="AC30" s="7">
        <f>IF(ISNUMBER(P30),P30*Y30/(1000*60),"")</f>
      </c>
      <c r="AD30" s="6">
        <f>IF(SUM($A$1:$A$1000)=0,IF(ROW($A30)=6,"Hidden",""),IF(ISNUMBER(AB30),AB30*T30*ABS(Z30)*1000,""))</f>
      </c>
      <c r="AE30" s="6">
        <f>IF(SUM($A$1:$A$1000)=0,IF(ROW($A30)=6,"Hidden",""),IF(ISNUMBER(AC30),AC30*U30*AA30*1000,""))</f>
      </c>
      <c r="AF30" s="6">
        <f>IF(SUM($A$1:$A$1000)=0,IF(ROW($A30)=6,"Hidden",""),IF(ISNUMBER(AD30),AD30-AE30,""))</f>
      </c>
      <c r="AG30" s="6">
        <f>IF(SUM($A$1:$A$1000)=0,IF(ROW($A30)=6,"Hidden",""),IF(ISNUMBER(AD30),IF(AD30=0,0,AE30*100/AD30),""))</f>
      </c>
      <c r="AH30" s="6">
        <f>IF(SUM($A$1:$A$1000)=0,IF(ROW($A30)=6,"Hidden",""),IF(ISNUMBER(C30),IF(R30="cocurrent",IF((D30=E30),0,(D30-C30)*100/(D30-E30)),IF((C30=E30),0,(C30-D30)*100/(C30-E30))),""))</f>
      </c>
      <c r="AI30" s="6">
        <f>IF(SUM($A$1:$A$1000)=0,IF(ROW($A30)=6,"Hidden",""),IF(ISNUMBER(C30),IF(R30="cocurrent",IF(C30=E30,0,(F30-E30)*100/(D30-E30)),IF(C30=E30,0,(F30-E30)*100/(C30-E30))),""))</f>
      </c>
      <c r="AJ30" s="6">
        <f>IF(SUM($A$1:$A$1000)=0,IF(ROW($A30)=6,"Hidden",""),IF(ISNUMBER(AH30),(AH30+AI30)/2,""))</f>
      </c>
      <c r="AK30" s="8">
        <f>IF(C30=F30,0,(D30-E30)/(C30-F30))</f>
      </c>
      <c r="AL30" s="8">
        <f>IF(ISNUMBER(F30),IF(OR(AK30&lt;=0,AK30=1),0,((D30-E30)-(C30-F30))/LN(AK30)),"")</f>
      </c>
      <c r="AM30" s="8">
        <f>IF(ISNUMBER(AL30),IF(AL30=0,0,(AB30*T30*Z30*1000)/(PI()*0.006*1.008*AL30)),"")</f>
      </c>
      <c r="AN30" s="12">
        <f>IF(ISNUMBER(A30),IF(ROW(A30)=2,1-(A30/13),""),"")</f>
      </c>
    </row>
    <row x14ac:dyDescent="0.25" r="31" customHeight="1" ht="12.75">
      <c r="A31" s="11">
        <v>1</v>
      </c>
      <c r="B31" s="5">
        <v>30</v>
      </c>
      <c r="C31" s="6">
        <v>57.927734375</v>
      </c>
      <c r="D31" s="6">
        <v>65.26611328125</v>
      </c>
      <c r="E31" s="6">
        <v>21.36572265625</v>
      </c>
      <c r="F31" s="6">
        <v>26.49609375</v>
      </c>
      <c r="G31" s="6">
        <v>132.967529296875</v>
      </c>
      <c r="H31" s="6">
        <v>132.967529296875</v>
      </c>
      <c r="I31" s="6">
        <v>132.967529296875</v>
      </c>
      <c r="J31" s="6">
        <v>132.967529296875</v>
      </c>
      <c r="K31" s="6">
        <v>132.967529296875</v>
      </c>
      <c r="L31" s="6">
        <v>132.967529296875</v>
      </c>
      <c r="M31" s="7">
        <v>28</v>
      </c>
      <c r="N31" s="6">
        <v>2.1240234375</v>
      </c>
      <c r="O31" s="5">
        <v>50</v>
      </c>
      <c r="P31" s="8">
        <v>3.30810546875</v>
      </c>
      <c r="Q31" s="6">
        <v>0</v>
      </c>
      <c r="R31" s="10">
        <f>IF(ISNUMBER(Q31),IF(Q31=1,"Countercurrent","Cocurrent"),"")</f>
      </c>
      <c r="S31" s="21"/>
      <c r="T31" s="7">
        <f>IF(ISNUMBER(C31),1.15290498E-12*(V31^6)-3.5879038802E-10*(V31^5)+4.710833256816E-08*(V31^4)-3.38194190874219E-06*(V31^3)+0.000148978977392744*(V31^2)-0.00373903643230733*(V31)+4.21734712411944,"")</f>
      </c>
      <c r="U31" s="7">
        <f>IF(ISNUMBER(D31),1.15290498E-12*(X31^6)-3.5879038802E-10*(X31^5)+4.710833256816E-08*(X31^4)-3.38194190874219E-06*(X31^3)+0.000148978977392744*(X31^2)-0.00373903643230733*(X31)+4.21734712411944,"")</f>
      </c>
      <c r="V31" s="8">
        <f>IF(ISNUMBER(C31),AVERAGE(C31,D31),"")</f>
      </c>
      <c r="W31" s="6">
        <f>IF(ISNUMBER(F31),-0.0000002301*(V31^4)+0.0000569866*(V31^3)-0.0082923226*(V31^2)+0.0654036947*V31+999.8017570756,"")</f>
      </c>
      <c r="X31" s="8">
        <f>IF(ISNUMBER(E31),AVERAGE(E31,F31),"")</f>
      </c>
      <c r="Y31" s="6">
        <f>IF(ISNUMBER(F31),-0.0000002301*(X31^4)+0.0000569866*(X31^3)-0.0082923226*(X31^2)+0.0654036947*X31+999.8017570756,"")</f>
      </c>
      <c r="Z31" s="6">
        <f>IF(ISNUMBER(C31),IF(R31="Countercurrent",C31-D31,D31-C31),"")</f>
      </c>
      <c r="AA31" s="6">
        <f>IF(ISNUMBER(E31),F31-E31,"")</f>
      </c>
      <c r="AB31" s="7">
        <f>IF(ISNUMBER(N31),N31*W31/(1000*60),"")</f>
      </c>
      <c r="AC31" s="7">
        <f>IF(ISNUMBER(P31),P31*Y31/(1000*60),"")</f>
      </c>
      <c r="AD31" s="6">
        <f>IF(SUM($A$1:$A$1000)=0,IF(ROW($A31)=6,"Hidden",""),IF(ISNUMBER(AB31),AB31*T31*ABS(Z31)*1000,""))</f>
      </c>
      <c r="AE31" s="6">
        <f>IF(SUM($A$1:$A$1000)=0,IF(ROW($A31)=6,"Hidden",""),IF(ISNUMBER(AC31),AC31*U31*AA31*1000,""))</f>
      </c>
      <c r="AF31" s="6">
        <f>IF(SUM($A$1:$A$1000)=0,IF(ROW($A31)=6,"Hidden",""),IF(ISNUMBER(AD31),AD31-AE31,""))</f>
      </c>
      <c r="AG31" s="6">
        <f>IF(SUM($A$1:$A$1000)=0,IF(ROW($A31)=6,"Hidden",""),IF(ISNUMBER(AD31),IF(AD31=0,0,AE31*100/AD31),""))</f>
      </c>
      <c r="AH31" s="6">
        <f>IF(SUM($A$1:$A$1000)=0,IF(ROW($A31)=6,"Hidden",""),IF(ISNUMBER(C31),IF(R31="cocurrent",IF((D31=E31),0,(D31-C31)*100/(D31-E31)),IF((C31=E31),0,(C31-D31)*100/(C31-E31))),""))</f>
      </c>
      <c r="AI31" s="6">
        <f>IF(SUM($A$1:$A$1000)=0,IF(ROW($A31)=6,"Hidden",""),IF(ISNUMBER(C31),IF(R31="cocurrent",IF(C31=E31,0,(F31-E31)*100/(D31-E31)),IF(C31=E31,0,(F31-E31)*100/(C31-E31))),""))</f>
      </c>
      <c r="AJ31" s="6">
        <f>IF(SUM($A$1:$A$1000)=0,IF(ROW($A31)=6,"Hidden",""),IF(ISNUMBER(AH31),(AH31+AI31)/2,""))</f>
      </c>
      <c r="AK31" s="8">
        <f>IF(C31=F31,0,(D31-E31)/(C31-F31))</f>
      </c>
      <c r="AL31" s="8">
        <f>IF(ISNUMBER(F31),IF(OR(AK31&lt;=0,AK31=1),0,((D31-E31)-(C31-F31))/LN(AK31)),"")</f>
      </c>
      <c r="AM31" s="8">
        <f>IF(ISNUMBER(AL31),IF(AL31=0,0,(AB31*T31*Z31*1000)/(PI()*0.006*1.008*AL31)),"")</f>
      </c>
      <c r="AN31" s="12">
        <f>IF(ISNUMBER(A31),IF(ROW(A31)=2,1-(A31/13),""),"")</f>
      </c>
    </row>
    <row x14ac:dyDescent="0.25" r="32" customHeight="1" ht="12.75">
      <c r="A32" s="4">
        <v>1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6"/>
      <c r="O32" s="5"/>
      <c r="P32" s="8"/>
      <c r="Q32" s="6"/>
      <c r="R32" s="6">
        <f>IF(ISNUMBER(Q32),IF(Q32=1,"Countercurrent","Cocurrent"),"")</f>
      </c>
      <c r="S32" s="9"/>
      <c r="T32" s="7">
        <f>IF(ISNUMBER(C32),1.15290498E-12*(V32^6)-3.5879038802E-10*(V32^5)+4.710833256816E-08*(V32^4)-3.38194190874219E-06*(V32^3)+0.000148978977392744*(V32^2)-0.00373903643230733*(V32)+4.21734712411944,"")</f>
      </c>
      <c r="U32" s="7">
        <f>IF(ISNUMBER(D32),1.15290498E-12*(X32^6)-3.5879038802E-10*(X32^5)+4.710833256816E-08*(X32^4)-3.38194190874219E-06*(X32^3)+0.000148978977392744*(X32^2)-0.00373903643230733*(X32)+4.21734712411944,"")</f>
      </c>
      <c r="V32" s="8">
        <f>IF(ISNUMBER(C32),AVERAGE(C32,D32),"")</f>
      </c>
      <c r="W32" s="6">
        <f>IF(ISNUMBER(F32),-0.0000002301*(V32^4)+0.0000569866*(V32^3)-0.0082923226*(V32^2)+0.0654036947*V32+999.8017570756,"")</f>
      </c>
      <c r="X32" s="8">
        <f>IF(ISNUMBER(E32),AVERAGE(E32,F32),"")</f>
      </c>
      <c r="Y32" s="6">
        <f>IF(ISNUMBER(F32),-0.0000002301*(X32^4)+0.0000569866*(X32^3)-0.0082923226*(X32^2)+0.0654036947*X32+999.8017570756,"")</f>
      </c>
      <c r="Z32" s="6">
        <f>IF(ISNUMBER(C32),IF(R32="Countercurrent",C32-D32,D32-C32),"")</f>
      </c>
      <c r="AA32" s="6">
        <f>IF(ISNUMBER(E32),F32-E32,"")</f>
      </c>
      <c r="AB32" s="7">
        <f>IF(ISNUMBER(N32),N32*W32/(1000*60),"")</f>
      </c>
      <c r="AC32" s="7">
        <f>IF(ISNUMBER(P32),P32*Y32/(1000*60),"")</f>
      </c>
      <c r="AD32" s="6">
        <f>IF(SUM($A$1:$A$1000)=0,IF(ROW($A32)=6,"Hidden",""),IF(ISNUMBER(AB32),AB32*T32*ABS(Z32)*1000,""))</f>
      </c>
      <c r="AE32" s="6">
        <f>IF(SUM($A$1:$A$1000)=0,IF(ROW($A32)=6,"Hidden",""),IF(ISNUMBER(AC32),AC32*U32*AA32*1000,""))</f>
      </c>
      <c r="AF32" s="6">
        <f>IF(SUM($A$1:$A$1000)=0,IF(ROW($A32)=6,"Hidden",""),IF(ISNUMBER(AD32),AD32-AE32,""))</f>
      </c>
      <c r="AG32" s="6">
        <f>IF(SUM($A$1:$A$1000)=0,IF(ROW($A32)=6,"Hidden",""),IF(ISNUMBER(AD32),IF(AD32=0,0,AE32*100/AD32),""))</f>
      </c>
      <c r="AH32" s="6">
        <f>IF(SUM($A$1:$A$1000)=0,IF(ROW($A32)=6,"Hidden",""),IF(ISNUMBER(C32),IF(R32="cocurrent",IF((D32=E32),0,(D32-C32)*100/(D32-E32)),IF((C32=E32),0,(C32-D32)*100/(C32-E32))),""))</f>
      </c>
      <c r="AI32" s="6">
        <f>IF(SUM($A$1:$A$1000)=0,IF(ROW($A32)=6,"Hidden",""),IF(ISNUMBER(C32),IF(R32="cocurrent",IF(C32=E32,0,(F32-E32)*100/(D32-E32)),IF(C32=E32,0,(F32-E32)*100/(C32-E32))),""))</f>
      </c>
      <c r="AJ32" s="6">
        <f>IF(SUM($A$1:$A$1000)=0,IF(ROW($A32)=6,"Hidden",""),IF(ISNUMBER(AH32),(AH32+AI32)/2,""))</f>
      </c>
      <c r="AK32" s="11">
        <f>IF(C32=F32,0,(D32-E32)/(C32-F32))</f>
      </c>
      <c r="AL32" s="8">
        <f>IF(ISNUMBER(F32),IF(OR(AK32&lt;=0,AK32=1),0,((D32-E32)-(C32-F32))/LN(AK32)),"")</f>
      </c>
      <c r="AM32" s="8">
        <f>IF(ISNUMBER(AL32),IF(AL32=0,0,(AB32*T32*Z32*1000)/(PI()*0.006*1.008*AL32)),"")</f>
      </c>
      <c r="AN32" s="12">
        <f>IF(ISNUMBER(A32),IF(ROW(A32)=2,1-(A32/13),""),"")</f>
      </c>
    </row>
    <row x14ac:dyDescent="0.25" r="33" customHeight="1" ht="12.75">
      <c r="A33" s="4">
        <v>1</v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5"/>
      <c r="P33" s="8"/>
      <c r="Q33" s="6"/>
      <c r="R33" s="6">
        <f>IF(ISNUMBER(Q33),IF(Q33=1,"Countercurrent","Cocurrent"),"")</f>
      </c>
      <c r="S33" s="9"/>
      <c r="T33" s="7">
        <f>IF(ISNUMBER(C33),1.15290498E-12*(V33^6)-3.5879038802E-10*(V33^5)+4.710833256816E-08*(V33^4)-3.38194190874219E-06*(V33^3)+0.000148978977392744*(V33^2)-0.00373903643230733*(V33)+4.21734712411944,"")</f>
      </c>
      <c r="U33" s="7">
        <f>IF(ISNUMBER(D33),1.15290498E-12*(X33^6)-3.5879038802E-10*(X33^5)+4.710833256816E-08*(X33^4)-3.38194190874219E-06*(X33^3)+0.000148978977392744*(X33^2)-0.00373903643230733*(X33)+4.21734712411944,"")</f>
      </c>
      <c r="V33" s="8">
        <f>IF(ISNUMBER(C33),AVERAGE(C33,D33),"")</f>
      </c>
      <c r="W33" s="6">
        <f>IF(ISNUMBER(F33),-0.0000002301*(V33^4)+0.0000569866*(V33^3)-0.0082923226*(V33^2)+0.0654036947*V33+999.8017570756,"")</f>
      </c>
      <c r="X33" s="8">
        <f>IF(ISNUMBER(E33),AVERAGE(E33,F33),"")</f>
      </c>
      <c r="Y33" s="6">
        <f>IF(ISNUMBER(F33),-0.0000002301*(X33^4)+0.0000569866*(X33^3)-0.0082923226*(X33^2)+0.0654036947*X33+999.8017570756,"")</f>
      </c>
      <c r="Z33" s="6">
        <f>IF(ISNUMBER(C33),IF(R33="Countercurrent",C33-D33,D33-C33),"")</f>
      </c>
      <c r="AA33" s="6">
        <f>IF(ISNUMBER(E33),F33-E33,"")</f>
      </c>
      <c r="AB33" s="7">
        <f>IF(ISNUMBER(N33),N33*W33/(1000*60),"")</f>
      </c>
      <c r="AC33" s="7">
        <f>IF(ISNUMBER(P33),P33*Y33/(1000*60),"")</f>
      </c>
      <c r="AD33" s="6">
        <f>IF(SUM($A$1:$A$1000)=0,IF(ROW($A33)=6,"Hidden",""),IF(ISNUMBER(AB33),AB33*T33*ABS(Z33)*1000,""))</f>
      </c>
      <c r="AE33" s="6">
        <f>IF(SUM($A$1:$A$1000)=0,IF(ROW($A33)=6,"Hidden",""),IF(ISNUMBER(AC33),AC33*U33*AA33*1000,""))</f>
      </c>
      <c r="AF33" s="6">
        <f>IF(SUM($A$1:$A$1000)=0,IF(ROW($A33)=6,"Hidden",""),IF(ISNUMBER(AD33),AD33-AE33,""))</f>
      </c>
      <c r="AG33" s="6">
        <f>IF(SUM($A$1:$A$1000)=0,IF(ROW($A33)=6,"Hidden",""),IF(ISNUMBER(AD33),IF(AD33=0,0,AE33*100/AD33),""))</f>
      </c>
      <c r="AH33" s="6">
        <f>IF(SUM($A$1:$A$1000)=0,IF(ROW($A33)=6,"Hidden",""),IF(ISNUMBER(C33),IF(R33="cocurrent",IF((D33=E33),0,(D33-C33)*100/(D33-E33)),IF((C33=E33),0,(C33-D33)*100/(C33-E33))),""))</f>
      </c>
      <c r="AI33" s="6">
        <f>IF(SUM($A$1:$A$1000)=0,IF(ROW($A33)=6,"Hidden",""),IF(ISNUMBER(C33),IF(R33="cocurrent",IF(C33=E33,0,(F33-E33)*100/(D33-E33)),IF(C33=E33,0,(F33-E33)*100/(C33-E33))),""))</f>
      </c>
      <c r="AJ33" s="6">
        <f>IF(SUM($A$1:$A$1000)=0,IF(ROW($A33)=6,"Hidden",""),IF(ISNUMBER(AH33),(AH33+AI33)/2,""))</f>
      </c>
      <c r="AK33" s="11">
        <f>IF(C33=F33,0,(D33-E33)/(C33-F33))</f>
      </c>
      <c r="AL33" s="8">
        <f>IF(ISNUMBER(F33),IF(OR(AK33&lt;=0,AK33=1),0,((D33-E33)-(C33-F33))/LN(AK33)),"")</f>
      </c>
      <c r="AM33" s="8">
        <f>IF(ISNUMBER(AL33),IF(AL33=0,0,(AB33*T33*Z33*1000)/(PI()*0.006*1.008*AL33)),"")</f>
      </c>
      <c r="AN33" s="12">
        <f>IF(ISNUMBER(A33),IF(ROW(A33)=2,1-(A33/13),""),"")</f>
      </c>
    </row>
    <row x14ac:dyDescent="0.25" r="34" customHeight="1" ht="12.75">
      <c r="A34" s="4">
        <v>1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5"/>
      <c r="P34" s="8"/>
      <c r="Q34" s="6"/>
      <c r="R34" s="6">
        <f>IF(ISNUMBER(Q34),IF(Q34=1,"Countercurrent","Cocurrent"),"")</f>
      </c>
      <c r="S34" s="9"/>
      <c r="T34" s="7">
        <f>IF(ISNUMBER(C34),1.15290498E-12*(V34^6)-3.5879038802E-10*(V34^5)+4.710833256816E-08*(V34^4)-3.38194190874219E-06*(V34^3)+0.000148978977392744*(V34^2)-0.00373903643230733*(V34)+4.21734712411944,"")</f>
      </c>
      <c r="U34" s="7">
        <f>IF(ISNUMBER(D34),1.15290498E-12*(X34^6)-3.5879038802E-10*(X34^5)+4.710833256816E-08*(X34^4)-3.38194190874219E-06*(X34^3)+0.000148978977392744*(X34^2)-0.00373903643230733*(X34)+4.21734712411944,"")</f>
      </c>
      <c r="V34" s="8">
        <f>IF(ISNUMBER(C34),AVERAGE(C34,D34),"")</f>
      </c>
      <c r="W34" s="6">
        <f>IF(ISNUMBER(F34),-0.0000002301*(V34^4)+0.0000569866*(V34^3)-0.0082923226*(V34^2)+0.0654036947*V34+999.8017570756,"")</f>
      </c>
      <c r="X34" s="8">
        <f>IF(ISNUMBER(E34),AVERAGE(E34,F34),"")</f>
      </c>
      <c r="Y34" s="6">
        <f>IF(ISNUMBER(F34),-0.0000002301*(X34^4)+0.0000569866*(X34^3)-0.0082923226*(X34^2)+0.0654036947*X34+999.8017570756,"")</f>
      </c>
      <c r="Z34" s="6">
        <f>IF(ISNUMBER(C34),IF(R34="Countercurrent",C34-D34,D34-C34),"")</f>
      </c>
      <c r="AA34" s="6">
        <f>IF(ISNUMBER(E34),F34-E34,"")</f>
      </c>
      <c r="AB34" s="7">
        <f>IF(ISNUMBER(N34),N34*W34/(1000*60),"")</f>
      </c>
      <c r="AC34" s="7">
        <f>IF(ISNUMBER(P34),P34*Y34/(1000*60),"")</f>
      </c>
      <c r="AD34" s="6">
        <f>IF(SUM($A$1:$A$1000)=0,IF(ROW($A34)=6,"Hidden",""),IF(ISNUMBER(AB34),AB34*T34*ABS(Z34)*1000,""))</f>
      </c>
      <c r="AE34" s="6">
        <f>IF(SUM($A$1:$A$1000)=0,IF(ROW($A34)=6,"Hidden",""),IF(ISNUMBER(AC34),AC34*U34*AA34*1000,""))</f>
      </c>
      <c r="AF34" s="6">
        <f>IF(SUM($A$1:$A$1000)=0,IF(ROW($A34)=6,"Hidden",""),IF(ISNUMBER(AD34),AD34-AE34,""))</f>
      </c>
      <c r="AG34" s="6">
        <f>IF(SUM($A$1:$A$1000)=0,IF(ROW($A34)=6,"Hidden",""),IF(ISNUMBER(AD34),IF(AD34=0,0,AE34*100/AD34),""))</f>
      </c>
      <c r="AH34" s="6">
        <f>IF(SUM($A$1:$A$1000)=0,IF(ROW($A34)=6,"Hidden",""),IF(ISNUMBER(C34),IF(R34="cocurrent",IF((D34=E34),0,(D34-C34)*100/(D34-E34)),IF((C34=E34),0,(C34-D34)*100/(C34-E34))),""))</f>
      </c>
      <c r="AI34" s="6">
        <f>IF(SUM($A$1:$A$1000)=0,IF(ROW($A34)=6,"Hidden",""),IF(ISNUMBER(C34),IF(R34="cocurrent",IF(C34=E34,0,(F34-E34)*100/(D34-E34)),IF(C34=E34,0,(F34-E34)*100/(C34-E34))),""))</f>
      </c>
      <c r="AJ34" s="6">
        <f>IF(SUM($A$1:$A$1000)=0,IF(ROW($A34)=6,"Hidden",""),IF(ISNUMBER(AH34),(AH34+AI34)/2,""))</f>
      </c>
      <c r="AK34" s="11">
        <f>IF(C34=F34,0,(D34-E34)/(C34-F34))</f>
      </c>
      <c r="AL34" s="8">
        <f>IF(ISNUMBER(F34),IF(OR(AK34&lt;=0,AK34=1),0,((D34-E34)-(C34-F34))/LN(AK34)),"")</f>
      </c>
      <c r="AM34" s="8">
        <f>IF(ISNUMBER(AL34),IF(AL34=0,0,(AB34*T34*Z34*1000)/(PI()*0.006*1.008*AL34)),"")</f>
      </c>
      <c r="AN34" s="12">
        <f>IF(ISNUMBER(A34),IF(ROW(A34)=2,1-(A34/13),""),"")</f>
      </c>
    </row>
    <row x14ac:dyDescent="0.25" r="35" customHeight="1" ht="12.75">
      <c r="A35" s="4">
        <v>1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5"/>
      <c r="P35" s="8"/>
      <c r="Q35" s="6"/>
      <c r="R35" s="6">
        <f>IF(ISNUMBER(Q35),IF(Q35=1,"Countercurrent","Cocurrent"),"")</f>
      </c>
      <c r="S35" s="9"/>
      <c r="T35" s="7">
        <f>IF(ISNUMBER(C35),1.15290498E-12*(V35^6)-3.5879038802E-10*(V35^5)+4.710833256816E-08*(V35^4)-3.38194190874219E-06*(V35^3)+0.000148978977392744*(V35^2)-0.00373903643230733*(V35)+4.21734712411944,"")</f>
      </c>
      <c r="U35" s="7">
        <f>IF(ISNUMBER(D35),1.15290498E-12*(X35^6)-3.5879038802E-10*(X35^5)+4.710833256816E-08*(X35^4)-3.38194190874219E-06*(X35^3)+0.000148978977392744*(X35^2)-0.00373903643230733*(X35)+4.21734712411944,"")</f>
      </c>
      <c r="V35" s="8">
        <f>IF(ISNUMBER(C35),AVERAGE(C35,D35),"")</f>
      </c>
      <c r="W35" s="6">
        <f>IF(ISNUMBER(F35),-0.0000002301*(V35^4)+0.0000569866*(V35^3)-0.0082923226*(V35^2)+0.0654036947*V35+999.8017570756,"")</f>
      </c>
      <c r="X35" s="8">
        <f>IF(ISNUMBER(E35),AVERAGE(E35,F35),"")</f>
      </c>
      <c r="Y35" s="6">
        <f>IF(ISNUMBER(F35),-0.0000002301*(X35^4)+0.0000569866*(X35^3)-0.0082923226*(X35^2)+0.0654036947*X35+999.8017570756,"")</f>
      </c>
      <c r="Z35" s="6">
        <f>IF(ISNUMBER(C35),IF(R35="Countercurrent",C35-D35,D35-C35),"")</f>
      </c>
      <c r="AA35" s="6">
        <f>IF(ISNUMBER(E35),F35-E35,"")</f>
      </c>
      <c r="AB35" s="7">
        <f>IF(ISNUMBER(N35),N35*W35/(1000*60),"")</f>
      </c>
      <c r="AC35" s="7">
        <f>IF(ISNUMBER(P35),P35*Y35/(1000*60),"")</f>
      </c>
      <c r="AD35" s="6">
        <f>IF(SUM($A$1:$A$1000)=0,IF(ROW($A35)=6,"Hidden",""),IF(ISNUMBER(AB35),AB35*T35*ABS(Z35)*1000,""))</f>
      </c>
      <c r="AE35" s="6">
        <f>IF(SUM($A$1:$A$1000)=0,IF(ROW($A35)=6,"Hidden",""),IF(ISNUMBER(AC35),AC35*U35*AA35*1000,""))</f>
      </c>
      <c r="AF35" s="6">
        <f>IF(SUM($A$1:$A$1000)=0,IF(ROW($A35)=6,"Hidden",""),IF(ISNUMBER(AD35),AD35-AE35,""))</f>
      </c>
      <c r="AG35" s="6">
        <f>IF(SUM($A$1:$A$1000)=0,IF(ROW($A35)=6,"Hidden",""),IF(ISNUMBER(AD35),IF(AD35=0,0,AE35*100/AD35),""))</f>
      </c>
      <c r="AH35" s="6">
        <f>IF(SUM($A$1:$A$1000)=0,IF(ROW($A35)=6,"Hidden",""),IF(ISNUMBER(C35),IF(R35="cocurrent",IF((D35=E35),0,(D35-C35)*100/(D35-E35)),IF((C35=E35),0,(C35-D35)*100/(C35-E35))),""))</f>
      </c>
      <c r="AI35" s="6">
        <f>IF(SUM($A$1:$A$1000)=0,IF(ROW($A35)=6,"Hidden",""),IF(ISNUMBER(C35),IF(R35="cocurrent",IF(C35=E35,0,(F35-E35)*100/(D35-E35)),IF(C35=E35,0,(F35-E35)*100/(C35-E35))),""))</f>
      </c>
      <c r="AJ35" s="6">
        <f>IF(SUM($A$1:$A$1000)=0,IF(ROW($A35)=6,"Hidden",""),IF(ISNUMBER(AH35),(AH35+AI35)/2,""))</f>
      </c>
      <c r="AK35" s="11">
        <f>IF(C35=F35,0,(D35-E35)/(C35-F35))</f>
      </c>
      <c r="AL35" s="8">
        <f>IF(ISNUMBER(F35),IF(OR(AK35&lt;=0,AK35=1),0,((D35-E35)-(C35-F35))/LN(AK35)),"")</f>
      </c>
      <c r="AM35" s="8">
        <f>IF(ISNUMBER(AL35),IF(AL35=0,0,(AB35*T35*Z35*1000)/(PI()*0.006*1.008*AL35)),"")</f>
      </c>
      <c r="AN35" s="12">
        <f>IF(ISNUMBER(A35),IF(ROW(A35)=2,1-(A35/13),""),"")</f>
      </c>
    </row>
    <row x14ac:dyDescent="0.25" r="36" customHeight="1" ht="12.75">
      <c r="A36" s="4">
        <v>1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5"/>
      <c r="P36" s="8"/>
      <c r="Q36" s="6"/>
      <c r="R36" s="6">
        <f>IF(ISNUMBER(Q36),IF(Q36=1,"Countercurrent","Cocurrent"),"")</f>
      </c>
      <c r="S36" s="9"/>
      <c r="T36" s="7">
        <f>IF(ISNUMBER(C36),1.15290498E-12*(V36^6)-3.5879038802E-10*(V36^5)+4.710833256816E-08*(V36^4)-3.38194190874219E-06*(V36^3)+0.000148978977392744*(V36^2)-0.00373903643230733*(V36)+4.21734712411944,"")</f>
      </c>
      <c r="U36" s="7">
        <f>IF(ISNUMBER(D36),1.15290498E-12*(X36^6)-3.5879038802E-10*(X36^5)+4.710833256816E-08*(X36^4)-3.38194190874219E-06*(X36^3)+0.000148978977392744*(X36^2)-0.00373903643230733*(X36)+4.21734712411944,"")</f>
      </c>
      <c r="V36" s="8">
        <f>IF(ISNUMBER(C36),AVERAGE(C36,D36),"")</f>
      </c>
      <c r="W36" s="6">
        <f>IF(ISNUMBER(F36),-0.0000002301*(V36^4)+0.0000569866*(V36^3)-0.0082923226*(V36^2)+0.0654036947*V36+999.8017570756,"")</f>
      </c>
      <c r="X36" s="8">
        <f>IF(ISNUMBER(E36),AVERAGE(E36,F36),"")</f>
      </c>
      <c r="Y36" s="6">
        <f>IF(ISNUMBER(F36),-0.0000002301*(X36^4)+0.0000569866*(X36^3)-0.0082923226*(X36^2)+0.0654036947*X36+999.8017570756,"")</f>
      </c>
      <c r="Z36" s="6">
        <f>IF(ISNUMBER(C36),IF(R36="Countercurrent",C36-D36,D36-C36),"")</f>
      </c>
      <c r="AA36" s="6">
        <f>IF(ISNUMBER(E36),F36-E36,"")</f>
      </c>
      <c r="AB36" s="7">
        <f>IF(ISNUMBER(N36),N36*W36/(1000*60),"")</f>
      </c>
      <c r="AC36" s="7">
        <f>IF(ISNUMBER(P36),P36*Y36/(1000*60),"")</f>
      </c>
      <c r="AD36" s="6">
        <f>IF(SUM($A$1:$A$1000)=0,IF(ROW($A36)=6,"Hidden",""),IF(ISNUMBER(AB36),AB36*T36*ABS(Z36)*1000,""))</f>
      </c>
      <c r="AE36" s="6">
        <f>IF(SUM($A$1:$A$1000)=0,IF(ROW($A36)=6,"Hidden",""),IF(ISNUMBER(AC36),AC36*U36*AA36*1000,""))</f>
      </c>
      <c r="AF36" s="6">
        <f>IF(SUM($A$1:$A$1000)=0,IF(ROW($A36)=6,"Hidden",""),IF(ISNUMBER(AD36),AD36-AE36,""))</f>
      </c>
      <c r="AG36" s="6">
        <f>IF(SUM($A$1:$A$1000)=0,IF(ROW($A36)=6,"Hidden",""),IF(ISNUMBER(AD36),IF(AD36=0,0,AE36*100/AD36),""))</f>
      </c>
      <c r="AH36" s="6">
        <f>IF(SUM($A$1:$A$1000)=0,IF(ROW($A36)=6,"Hidden",""),IF(ISNUMBER(C36),IF(R36="cocurrent",IF((D36=E36),0,(D36-C36)*100/(D36-E36)),IF((C36=E36),0,(C36-D36)*100/(C36-E36))),""))</f>
      </c>
      <c r="AI36" s="6">
        <f>IF(SUM($A$1:$A$1000)=0,IF(ROW($A36)=6,"Hidden",""),IF(ISNUMBER(C36),IF(R36="cocurrent",IF(C36=E36,0,(F36-E36)*100/(D36-E36)),IF(C36=E36,0,(F36-E36)*100/(C36-E36))),""))</f>
      </c>
      <c r="AJ36" s="6">
        <f>IF(SUM($A$1:$A$1000)=0,IF(ROW($A36)=6,"Hidden",""),IF(ISNUMBER(AH36),(AH36+AI36)/2,""))</f>
      </c>
      <c r="AK36" s="11">
        <f>IF(C36=F36,0,(D36-E36)/(C36-F36))</f>
      </c>
      <c r="AL36" s="8">
        <f>IF(ISNUMBER(F36),IF(OR(AK36&lt;=0,AK36=1),0,((D36-E36)-(C36-F36))/LN(AK36)),"")</f>
      </c>
      <c r="AM36" s="8">
        <f>IF(ISNUMBER(AL36),IF(AL36=0,0,(AB36*T36*Z36*1000)/(PI()*0.006*1.008*AL36)),"")</f>
      </c>
      <c r="AN36" s="12">
        <f>IF(ISNUMBER(A36),IF(ROW(A36)=2,1-(A36/13),""),"")</f>
      </c>
    </row>
    <row x14ac:dyDescent="0.25" r="37" customHeight="1" ht="12.75">
      <c r="A37" s="4">
        <v>1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5"/>
      <c r="P37" s="8"/>
      <c r="Q37" s="6"/>
      <c r="R37" s="6">
        <f>IF(ISNUMBER(Q37),IF(Q37=1,"Countercurrent","Cocurrent"),"")</f>
      </c>
      <c r="S37" s="9"/>
      <c r="T37" s="7">
        <f>IF(ISNUMBER(C37),1.15290498E-12*(V37^6)-3.5879038802E-10*(V37^5)+4.710833256816E-08*(V37^4)-3.38194190874219E-06*(V37^3)+0.000148978977392744*(V37^2)-0.00373903643230733*(V37)+4.21734712411944,"")</f>
      </c>
      <c r="U37" s="7">
        <f>IF(ISNUMBER(D37),1.15290498E-12*(X37^6)-3.5879038802E-10*(X37^5)+4.710833256816E-08*(X37^4)-3.38194190874219E-06*(X37^3)+0.000148978977392744*(X37^2)-0.00373903643230733*(X37)+4.21734712411944,"")</f>
      </c>
      <c r="V37" s="8">
        <f>IF(ISNUMBER(C37),AVERAGE(C37,D37),"")</f>
      </c>
      <c r="W37" s="6">
        <f>IF(ISNUMBER(F37),-0.0000002301*(V37^4)+0.0000569866*(V37^3)-0.0082923226*(V37^2)+0.0654036947*V37+999.8017570756,"")</f>
      </c>
      <c r="X37" s="8">
        <f>IF(ISNUMBER(E37),AVERAGE(E37,F37),"")</f>
      </c>
      <c r="Y37" s="6">
        <f>IF(ISNUMBER(F37),-0.0000002301*(X37^4)+0.0000569866*(X37^3)-0.0082923226*(X37^2)+0.0654036947*X37+999.8017570756,"")</f>
      </c>
      <c r="Z37" s="6">
        <f>IF(ISNUMBER(C37),IF(R37="Countercurrent",C37-D37,D37-C37),"")</f>
      </c>
      <c r="AA37" s="6">
        <f>IF(ISNUMBER(E37),F37-E37,"")</f>
      </c>
      <c r="AB37" s="7">
        <f>IF(ISNUMBER(N37),N37*W37/(1000*60),"")</f>
      </c>
      <c r="AC37" s="7">
        <f>IF(ISNUMBER(P37),P37*Y37/(1000*60),"")</f>
      </c>
      <c r="AD37" s="6">
        <f>IF(SUM($A$1:$A$1000)=0,IF(ROW($A37)=6,"Hidden",""),IF(ISNUMBER(AB37),AB37*T37*ABS(Z37)*1000,""))</f>
      </c>
      <c r="AE37" s="6">
        <f>IF(SUM($A$1:$A$1000)=0,IF(ROW($A37)=6,"Hidden",""),IF(ISNUMBER(AC37),AC37*U37*AA37*1000,""))</f>
      </c>
      <c r="AF37" s="6">
        <f>IF(SUM($A$1:$A$1000)=0,IF(ROW($A37)=6,"Hidden",""),IF(ISNUMBER(AD37),AD37-AE37,""))</f>
      </c>
      <c r="AG37" s="6">
        <f>IF(SUM($A$1:$A$1000)=0,IF(ROW($A37)=6,"Hidden",""),IF(ISNUMBER(AD37),IF(AD37=0,0,AE37*100/AD37),""))</f>
      </c>
      <c r="AH37" s="6">
        <f>IF(SUM($A$1:$A$1000)=0,IF(ROW($A37)=6,"Hidden",""),IF(ISNUMBER(C37),IF(R37="cocurrent",IF((D37=E37),0,(D37-C37)*100/(D37-E37)),IF((C37=E37),0,(C37-D37)*100/(C37-E37))),""))</f>
      </c>
      <c r="AI37" s="6">
        <f>IF(SUM($A$1:$A$1000)=0,IF(ROW($A37)=6,"Hidden",""),IF(ISNUMBER(C37),IF(R37="cocurrent",IF(C37=E37,0,(F37-E37)*100/(D37-E37)),IF(C37=E37,0,(F37-E37)*100/(C37-E37))),""))</f>
      </c>
      <c r="AJ37" s="6">
        <f>IF(SUM($A$1:$A$1000)=0,IF(ROW($A37)=6,"Hidden",""),IF(ISNUMBER(AH37),(AH37+AI37)/2,""))</f>
      </c>
      <c r="AK37" s="11">
        <f>IF(C37=F37,0,(D37-E37)/(C37-F37))</f>
      </c>
      <c r="AL37" s="8">
        <f>IF(ISNUMBER(F37),IF(OR(AK37&lt;=0,AK37=1),0,((D37-E37)-(C37-F37))/LN(AK37)),"")</f>
      </c>
      <c r="AM37" s="8">
        <f>IF(ISNUMBER(AL37),IF(AL37=0,0,(AB37*T37*Z37*1000)/(PI()*0.006*1.008*AL37)),"")</f>
      </c>
      <c r="AN37" s="12">
        <f>IF(ISNUMBER(A37),IF(ROW(A37)=2,1-(A37/13),""),"")</f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7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22" width="11.719285714285713" customWidth="1" bestFit="1"/>
    <col min="3" max="3" style="23" width="8.719285714285713" customWidth="1" bestFit="1"/>
    <col min="4" max="4" style="23" width="8.719285714285713" customWidth="1" bestFit="1"/>
    <col min="5" max="5" style="23" width="8.719285714285713" customWidth="1" bestFit="1"/>
    <col min="6" max="6" style="23" width="8.719285714285713" customWidth="1" bestFit="1"/>
    <col min="7" max="7" style="23" width="13.576428571428572" customWidth="1" bestFit="1" hidden="1"/>
    <col min="8" max="8" style="23" width="13.576428571428572" customWidth="1" bestFit="1" hidden="1"/>
    <col min="9" max="9" style="23" width="13.576428571428572" customWidth="1" bestFit="1" hidden="1"/>
    <col min="10" max="10" style="23" width="13.576428571428572" customWidth="1" bestFit="1" hidden="1"/>
    <col min="11" max="11" style="23" width="13.576428571428572" customWidth="1" bestFit="1" hidden="1"/>
    <col min="12" max="12" style="23" width="13.576428571428572" customWidth="1" bestFit="1" hidden="1"/>
    <col min="13" max="13" style="24" width="11.719285714285713" customWidth="1" bestFit="1"/>
    <col min="14" max="14" style="23" width="11.719285714285713" customWidth="1" bestFit="1"/>
    <col min="15" max="15" style="22" width="11.719285714285713" customWidth="1" bestFit="1"/>
    <col min="16" max="16" style="25" width="11.719285714285713" customWidth="1" bestFit="1"/>
    <col min="17" max="17" style="23" width="13.576428571428572" customWidth="1" bestFit="1" hidden="1"/>
    <col min="18" max="18" style="14" width="11.719285714285713" customWidth="1" bestFit="1"/>
    <col min="19" max="19" style="15" width="33.005" customWidth="1" bestFit="1"/>
    <col min="20" max="20" style="14" width="13.147857142857141" customWidth="1" bestFit="1"/>
    <col min="21" max="21" style="14" width="13.147857142857141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1.719285714285713" customWidth="1" bestFit="1"/>
    <col min="27" max="27" style="14" width="11.719285714285713" customWidth="1" bestFit="1"/>
    <col min="28" max="28" style="14" width="11.719285714285713" customWidth="1" bestFit="1"/>
    <col min="29" max="29" style="14" width="11.719285714285713" customWidth="1" bestFit="1"/>
    <col min="30" max="30" style="14" width="11.719285714285713" customWidth="1" bestFit="1"/>
    <col min="31" max="31" style="14" width="11.719285714285713" customWidth="1" bestFit="1"/>
    <col min="32" max="32" style="14" width="11.719285714285713" customWidth="1" bestFit="1"/>
    <col min="33" max="33" style="14" width="11.719285714285713" customWidth="1" bestFit="1"/>
    <col min="34" max="34" style="14" width="11.719285714285713" customWidth="1" bestFit="1"/>
    <col min="35" max="35" style="14" width="11.719285714285713" customWidth="1" bestFit="1"/>
    <col min="36" max="36" style="14" width="11.719285714285713" customWidth="1" bestFit="1"/>
    <col min="37" max="37" style="16" width="13.576428571428572" customWidth="1" bestFit="1" hidden="1"/>
    <col min="38" max="38" style="14" width="13.147857142857141" customWidth="1" bestFit="1"/>
    <col min="39" max="39" style="14" width="14.147857142857141" customWidth="1" bestFit="1"/>
    <col min="40" max="40" style="14" width="11.719285714285713" customWidth="1" bestFit="1"/>
  </cols>
  <sheetData>
    <row x14ac:dyDescent="0.25" r="1" customHeight="1" ht="66.75" customFormat="1" s="1">
      <c r="A1" s="2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9" t="s">
        <v>12</v>
      </c>
      <c r="N1" s="18" t="s">
        <v>13</v>
      </c>
      <c r="O1" s="17" t="s">
        <v>14</v>
      </c>
      <c r="P1" s="20" t="s">
        <v>15</v>
      </c>
      <c r="Q1" s="18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/>
      <c r="AL1" s="3" t="s">
        <v>35</v>
      </c>
      <c r="AM1" s="3" t="s">
        <v>36</v>
      </c>
      <c r="AN1" s="3" t="s">
        <v>37</v>
      </c>
    </row>
    <row x14ac:dyDescent="0.25" r="2" customHeight="1" ht="12.75">
      <c r="A2" s="11">
        <v>1</v>
      </c>
      <c r="B2" s="5">
        <v>1</v>
      </c>
      <c r="C2" s="6">
        <v>57.5380859375</v>
      </c>
      <c r="D2" s="6">
        <v>64.908935546875</v>
      </c>
      <c r="E2" s="6">
        <v>21.398193359375</v>
      </c>
      <c r="F2" s="6">
        <v>25.944091796875</v>
      </c>
      <c r="G2" s="6">
        <v>132.967529296875</v>
      </c>
      <c r="H2" s="6">
        <v>132.967529296875</v>
      </c>
      <c r="I2" s="6">
        <v>132.967529296875</v>
      </c>
      <c r="J2" s="6">
        <v>132.967529296875</v>
      </c>
      <c r="K2" s="6">
        <v>132.967529296875</v>
      </c>
      <c r="L2" s="6">
        <v>132.967529296875</v>
      </c>
      <c r="M2" s="7">
        <v>29</v>
      </c>
      <c r="N2" s="6">
        <v>1.9775390625</v>
      </c>
      <c r="O2" s="5">
        <v>60</v>
      </c>
      <c r="P2" s="8">
        <v>3.57666015625</v>
      </c>
      <c r="Q2" s="6">
        <v>0</v>
      </c>
      <c r="R2" s="10">
        <f>IF(ISNUMBER(Q2),IF(Q2=1,"Countercurrent","Cocurrent"),"")</f>
      </c>
      <c r="S2" s="21"/>
      <c r="T2" s="7">
        <f>IF(ISNUMBER(C2),1.15290498E-12*(V2^6)-3.5879038802E-10*(V2^5)+4.710833256816E-08*(V2^4)-3.38194190874219E-06*(V2^3)+0.000148978977392744*(V2^2)-0.00373903643230733*(V2)+4.21734712411944,"")</f>
      </c>
      <c r="U2" s="7">
        <f>IF(ISNUMBER(D2),1.15290498E-12*(X2^6)-3.5879038802E-10*(X2^5)+4.710833256816E-08*(X2^4)-3.38194190874219E-06*(X2^3)+0.000148978977392744*(X2^2)-0.00373903643230733*(X2)+4.21734712411944,"")</f>
      </c>
      <c r="V2" s="8">
        <f>IF(ISNUMBER(C2),AVERAGE(C2,D2),"")</f>
      </c>
      <c r="W2" s="6">
        <f>IF(ISNUMBER(F2),-0.0000002301*(V2^4)+0.0000569866*(V2^3)-0.0082923226*(V2^2)+0.0654036947*V2+999.8017570756,"")</f>
      </c>
      <c r="X2" s="8">
        <f>IF(ISNUMBER(E2),AVERAGE(E2,F2),"")</f>
      </c>
      <c r="Y2" s="6">
        <f>IF(ISNUMBER(F2),-0.0000002301*(X2^4)+0.0000569866*(X2^3)-0.0082923226*(X2^2)+0.0654036947*X2+999.8017570756,"")</f>
      </c>
      <c r="Z2" s="6">
        <f>IF(ISNUMBER(C2),IF(R2="Countercurrent",C2-D2,D2-C2),"")</f>
      </c>
      <c r="AA2" s="6">
        <f>IF(ISNUMBER(E2),F2-E2,"")</f>
      </c>
      <c r="AB2" s="7">
        <f>IF(ISNUMBER(N2),N2*W2/(1000*60),"")</f>
      </c>
      <c r="AC2" s="7">
        <f>IF(ISNUMBER(P2),P2*Y2/(1000*60),"")</f>
      </c>
      <c r="AD2" s="6">
        <f>IF(SUM($A$1:$A$1000)=0,IF(ROW($A2)=6,"Hidden",""),IF(ISNUMBER(AB2),AB2*T2*ABS(Z2)*1000,""))</f>
      </c>
      <c r="AE2" s="6">
        <f>IF(SUM($A$1:$A$1000)=0,IF(ROW($A2)=6,"Hidden",""),IF(ISNUMBER(AC2),AC2*U2*AA2*1000,""))</f>
      </c>
      <c r="AF2" s="6">
        <f>IF(SUM($A$1:$A$1000)=0,IF(ROW($A2)=6,"Hidden",""),IF(ISNUMBER(AD2),AD2-AE2,""))</f>
      </c>
      <c r="AG2" s="6">
        <f>IF(SUM($A$1:$A$1000)=0,IF(ROW($A2)=6,"Hidden",""),IF(ISNUMBER(AD2),IF(AD2=0,0,AE2*100/AD2),""))</f>
      </c>
      <c r="AH2" s="6">
        <f>IF(SUM($A$1:$A$1000)=0,IF(ROW($A2)=6,"Hidden",""),IF(ISNUMBER(C2),IF(R2="cocurrent",IF((D2=E2),0,(D2-C2)*100/(D2-E2)),IF((C2=E2),0,(C2-D2)*100/(C2-E2))),""))</f>
      </c>
      <c r="AI2" s="6">
        <f>IF(SUM($A$1:$A$1000)=0,IF(ROW($A2)=6,"Hidden",""),IF(ISNUMBER(C2),IF(R2="cocurrent",IF(C2=E2,0,(F2-E2)*100/(D2-E2)),IF(C2=E2,0,(F2-E2)*100/(C2-E2))),""))</f>
      </c>
      <c r="AJ2" s="6">
        <f>IF(SUM($A$1:$A$1000)=0,IF(ROW($A2)=6,"Hidden",""),IF(ISNUMBER(AH2),(AH2+AI2)/2,""))</f>
      </c>
      <c r="AK2" s="8">
        <f>IF(C2=F2,0,(D2-E2)/(C2-F2))</f>
      </c>
      <c r="AL2" s="8">
        <f>IF(ISNUMBER(F2),IF(OR(AK2&lt;=0,AK2=1),0,((D2-E2)-(C2-F2))/LN(AK2)),"")</f>
      </c>
      <c r="AM2" s="8">
        <f>IF(ISNUMBER(AL2),IF(AL2=0,0,(AB2*T2*Z2*1000)/(PI()*0.006*1.008*AL2)),"")</f>
      </c>
      <c r="AN2" s="12">
        <f>IF(ISNUMBER(A2),IF(ROW(A2)=2,1-(A2/13),""),"")</f>
      </c>
    </row>
    <row x14ac:dyDescent="0.25" r="3" customHeight="1" ht="12.75">
      <c r="A3" s="11">
        <v>1</v>
      </c>
      <c r="B3" s="5">
        <v>2</v>
      </c>
      <c r="C3" s="6">
        <v>57.570556640625</v>
      </c>
      <c r="D3" s="6">
        <v>64.94140625</v>
      </c>
      <c r="E3" s="6">
        <v>21.398193359375</v>
      </c>
      <c r="F3" s="6">
        <v>26.009033203125</v>
      </c>
      <c r="G3" s="6">
        <v>132.967529296875</v>
      </c>
      <c r="H3" s="6">
        <v>132.967529296875</v>
      </c>
      <c r="I3" s="6">
        <v>132.967529296875</v>
      </c>
      <c r="J3" s="6">
        <v>132.967529296875</v>
      </c>
      <c r="K3" s="6">
        <v>132.967529296875</v>
      </c>
      <c r="L3" s="6">
        <v>132.967529296875</v>
      </c>
      <c r="M3" s="7">
        <v>29</v>
      </c>
      <c r="N3" s="6">
        <v>2.03857421875</v>
      </c>
      <c r="O3" s="5">
        <v>60</v>
      </c>
      <c r="P3" s="8">
        <v>3.7353515625</v>
      </c>
      <c r="Q3" s="6">
        <v>0</v>
      </c>
      <c r="R3" s="10">
        <f>IF(ISNUMBER(Q3),IF(Q3=1,"Countercurrent","Cocurrent"),"")</f>
      </c>
      <c r="S3" s="21"/>
      <c r="T3" s="7">
        <f>IF(ISNUMBER(C3),1.15290498E-12*(V3^6)-3.5879038802E-10*(V3^5)+4.710833256816E-08*(V3^4)-3.38194190874219E-06*(V3^3)+0.000148978977392744*(V3^2)-0.00373903643230733*(V3)+4.21734712411944,"")</f>
      </c>
      <c r="U3" s="7">
        <f>IF(ISNUMBER(D3),1.15290498E-12*(X3^6)-3.5879038802E-10*(X3^5)+4.710833256816E-08*(X3^4)-3.38194190874219E-06*(X3^3)+0.000148978977392744*(X3^2)-0.00373903643230733*(X3)+4.21734712411944,"")</f>
      </c>
      <c r="V3" s="8">
        <f>IF(ISNUMBER(C3),AVERAGE(C3,D3),"")</f>
      </c>
      <c r="W3" s="6">
        <f>IF(ISNUMBER(F3),-0.0000002301*(V3^4)+0.0000569866*(V3^3)-0.0082923226*(V3^2)+0.0654036947*V3+999.8017570756,"")</f>
      </c>
      <c r="X3" s="8">
        <f>IF(ISNUMBER(E3),AVERAGE(E3,F3),"")</f>
      </c>
      <c r="Y3" s="6">
        <f>IF(ISNUMBER(F3),-0.0000002301*(X3^4)+0.0000569866*(X3^3)-0.0082923226*(X3^2)+0.0654036947*X3+999.8017570756,"")</f>
      </c>
      <c r="Z3" s="6">
        <f>IF(ISNUMBER(C3),IF(R3="Countercurrent",C3-D3,D3-C3),"")</f>
      </c>
      <c r="AA3" s="6">
        <f>IF(ISNUMBER(E3),F3-E3,"")</f>
      </c>
      <c r="AB3" s="7">
        <f>IF(ISNUMBER(N3),N3*W3/(1000*60),"")</f>
      </c>
      <c r="AC3" s="7">
        <f>IF(ISNUMBER(P3),P3*Y3/(1000*60),"")</f>
      </c>
      <c r="AD3" s="6">
        <f>IF(SUM($A$1:$A$1000)=0,IF(ROW($A3)=6,"Hidden",""),IF(ISNUMBER(AB3),AB3*T3*ABS(Z3)*1000,""))</f>
      </c>
      <c r="AE3" s="6">
        <f>IF(SUM($A$1:$A$1000)=0,IF(ROW($A3)=6,"Hidden",""),IF(ISNUMBER(AC3),AC3*U3*AA3*1000,""))</f>
      </c>
      <c r="AF3" s="6">
        <f>IF(SUM($A$1:$A$1000)=0,IF(ROW($A3)=6,"Hidden",""),IF(ISNUMBER(AD3),AD3-AE3,""))</f>
      </c>
      <c r="AG3" s="6">
        <f>IF(SUM($A$1:$A$1000)=0,IF(ROW($A3)=6,"Hidden",""),IF(ISNUMBER(AD3),IF(AD3=0,0,AE3*100/AD3),""))</f>
      </c>
      <c r="AH3" s="6">
        <f>IF(SUM($A$1:$A$1000)=0,IF(ROW($A3)=6,"Hidden",""),IF(ISNUMBER(C3),IF(R3="cocurrent",IF((D3=E3),0,(D3-C3)*100/(D3-E3)),IF((C3=E3),0,(C3-D3)*100/(C3-E3))),""))</f>
      </c>
      <c r="AI3" s="6">
        <f>IF(SUM($A$1:$A$1000)=0,IF(ROW($A3)=6,"Hidden",""),IF(ISNUMBER(C3),IF(R3="cocurrent",IF(C3=E3,0,(F3-E3)*100/(D3-E3)),IF(C3=E3,0,(F3-E3)*100/(C3-E3))),""))</f>
      </c>
      <c r="AJ3" s="6">
        <f>IF(SUM($A$1:$A$1000)=0,IF(ROW($A3)=6,"Hidden",""),IF(ISNUMBER(AH3),(AH3+AI3)/2,""))</f>
      </c>
      <c r="AK3" s="8">
        <f>IF(C3=F3,0,(D3-E3)/(C3-F3))</f>
      </c>
      <c r="AL3" s="8">
        <f>IF(ISNUMBER(F3),IF(OR(AK3&lt;=0,AK3=1),0,((D3-E3)-(C3-F3))/LN(AK3)),"")</f>
      </c>
      <c r="AM3" s="8">
        <f>IF(ISNUMBER(AL3),IF(AL3=0,0,(AB3*T3*Z3*1000)/(PI()*0.006*1.008*AL3)),"")</f>
      </c>
      <c r="AN3" s="12">
        <f>IF(ISNUMBER(A3),IF(ROW(A3)=2,1-(A3/13),""),"")</f>
      </c>
    </row>
    <row x14ac:dyDescent="0.25" r="4" customHeight="1" ht="12.75">
      <c r="A4" s="11">
        <v>1</v>
      </c>
      <c r="B4" s="5">
        <v>3</v>
      </c>
      <c r="C4" s="6">
        <v>57.310791015625</v>
      </c>
      <c r="D4" s="6">
        <v>64.649169921875</v>
      </c>
      <c r="E4" s="6">
        <v>21.4306640625</v>
      </c>
      <c r="F4" s="6">
        <v>25.9765625</v>
      </c>
      <c r="G4" s="6">
        <v>132.967529296875</v>
      </c>
      <c r="H4" s="6">
        <v>132.967529296875</v>
      </c>
      <c r="I4" s="6">
        <v>132.967529296875</v>
      </c>
      <c r="J4" s="6">
        <v>132.967529296875</v>
      </c>
      <c r="K4" s="6">
        <v>132.967529296875</v>
      </c>
      <c r="L4" s="6">
        <v>132.967529296875</v>
      </c>
      <c r="M4" s="7">
        <v>29</v>
      </c>
      <c r="N4" s="6">
        <v>2.03857421875</v>
      </c>
      <c r="O4" s="5">
        <v>60</v>
      </c>
      <c r="P4" s="8">
        <v>3.67431640625</v>
      </c>
      <c r="Q4" s="6">
        <v>0</v>
      </c>
      <c r="R4" s="10">
        <f>IF(ISNUMBER(Q4),IF(Q4=1,"Countercurrent","Cocurrent"),"")</f>
      </c>
      <c r="S4" s="21"/>
      <c r="T4" s="7">
        <f>IF(ISNUMBER(C4),1.15290498E-12*(V4^6)-3.5879038802E-10*(V4^5)+4.710833256816E-08*(V4^4)-3.38194190874219E-06*(V4^3)+0.000148978977392744*(V4^2)-0.00373903643230733*(V4)+4.21734712411944,"")</f>
      </c>
      <c r="U4" s="7">
        <f>IF(ISNUMBER(D4),1.15290498E-12*(X4^6)-3.5879038802E-10*(X4^5)+4.710833256816E-08*(X4^4)-3.38194190874219E-06*(X4^3)+0.000148978977392744*(X4^2)-0.00373903643230733*(X4)+4.21734712411944,"")</f>
      </c>
      <c r="V4" s="8">
        <f>IF(ISNUMBER(C4),AVERAGE(C4,D4),"")</f>
      </c>
      <c r="W4" s="6">
        <f>IF(ISNUMBER(F4),-0.0000002301*(V4^4)+0.0000569866*(V4^3)-0.0082923226*(V4^2)+0.0654036947*V4+999.8017570756,"")</f>
      </c>
      <c r="X4" s="8">
        <f>IF(ISNUMBER(E4),AVERAGE(E4,F4),"")</f>
      </c>
      <c r="Y4" s="6">
        <f>IF(ISNUMBER(F4),-0.0000002301*(X4^4)+0.0000569866*(X4^3)-0.0082923226*(X4^2)+0.0654036947*X4+999.8017570756,"")</f>
      </c>
      <c r="Z4" s="6">
        <f>IF(ISNUMBER(C4),IF(R4="Countercurrent",C4-D4,D4-C4),"")</f>
      </c>
      <c r="AA4" s="6">
        <f>IF(ISNUMBER(E4),F4-E4,"")</f>
      </c>
      <c r="AB4" s="7">
        <f>IF(ISNUMBER(N4),N4*W4/(1000*60),"")</f>
      </c>
      <c r="AC4" s="7">
        <f>IF(ISNUMBER(P4),P4*Y4/(1000*60),"")</f>
      </c>
      <c r="AD4" s="6">
        <f>IF(SUM($A$1:$A$1000)=0,IF(ROW($A4)=6,"Hidden",""),IF(ISNUMBER(AB4),AB4*T4*ABS(Z4)*1000,""))</f>
      </c>
      <c r="AE4" s="6">
        <f>IF(SUM($A$1:$A$1000)=0,IF(ROW($A4)=6,"Hidden",""),IF(ISNUMBER(AC4),AC4*U4*AA4*1000,""))</f>
      </c>
      <c r="AF4" s="6">
        <f>IF(SUM($A$1:$A$1000)=0,IF(ROW($A4)=6,"Hidden",""),IF(ISNUMBER(AD4),AD4-AE4,""))</f>
      </c>
      <c r="AG4" s="6">
        <f>IF(SUM($A$1:$A$1000)=0,IF(ROW($A4)=6,"Hidden",""),IF(ISNUMBER(AD4),IF(AD4=0,0,AE4*100/AD4),""))</f>
      </c>
      <c r="AH4" s="6">
        <f>IF(SUM($A$1:$A$1000)=0,IF(ROW($A4)=6,"Hidden",""),IF(ISNUMBER(C4),IF(R4="cocurrent",IF((D4=E4),0,(D4-C4)*100/(D4-E4)),IF((C4=E4),0,(C4-D4)*100/(C4-E4))),""))</f>
      </c>
      <c r="AI4" s="6">
        <f>IF(SUM($A$1:$A$1000)=0,IF(ROW($A4)=6,"Hidden",""),IF(ISNUMBER(C4),IF(R4="cocurrent",IF(C4=E4,0,(F4-E4)*100/(D4-E4)),IF(C4=E4,0,(F4-E4)*100/(C4-E4))),""))</f>
      </c>
      <c r="AJ4" s="6">
        <f>IF(SUM($A$1:$A$1000)=0,IF(ROW($A4)=6,"Hidden",""),IF(ISNUMBER(AH4),(AH4+AI4)/2,""))</f>
      </c>
      <c r="AK4" s="8">
        <f>IF(C4=F4,0,(D4-E4)/(C4-F4))</f>
      </c>
      <c r="AL4" s="8">
        <f>IF(ISNUMBER(F4),IF(OR(AK4&lt;=0,AK4=1),0,((D4-E4)-(C4-F4))/LN(AK4)),"")</f>
      </c>
      <c r="AM4" s="8">
        <f>IF(ISNUMBER(AL4),IF(AL4=0,0,(AB4*T4*Z4*1000)/(PI()*0.006*1.008*AL4)),"")</f>
      </c>
      <c r="AN4" s="12">
        <f>IF(ISNUMBER(A4),IF(ROW(A4)=2,1-(A4/13),""),"")</f>
      </c>
    </row>
    <row x14ac:dyDescent="0.25" r="5" customHeight="1" ht="12.75">
      <c r="A5" s="11">
        <v>1</v>
      </c>
      <c r="B5" s="5">
        <v>4</v>
      </c>
      <c r="C5" s="6">
        <v>57.34326171875</v>
      </c>
      <c r="D5" s="6">
        <v>64.61669921875</v>
      </c>
      <c r="E5" s="6">
        <v>21.398193359375</v>
      </c>
      <c r="F5" s="6">
        <v>26.009033203125</v>
      </c>
      <c r="G5" s="6">
        <v>132.967529296875</v>
      </c>
      <c r="H5" s="6">
        <v>132.967529296875</v>
      </c>
      <c r="I5" s="6">
        <v>132.967529296875</v>
      </c>
      <c r="J5" s="6">
        <v>132.967529296875</v>
      </c>
      <c r="K5" s="6">
        <v>132.967529296875</v>
      </c>
      <c r="L5" s="6">
        <v>132.967529296875</v>
      </c>
      <c r="M5" s="7">
        <v>29</v>
      </c>
      <c r="N5" s="6">
        <v>1.94091796875</v>
      </c>
      <c r="O5" s="5">
        <v>60</v>
      </c>
      <c r="P5" s="8">
        <v>3.6376953125</v>
      </c>
      <c r="Q5" s="6">
        <v>0</v>
      </c>
      <c r="R5" s="10">
        <f>IF(ISNUMBER(Q5),IF(Q5=1,"Countercurrent","Cocurrent"),"")</f>
      </c>
      <c r="S5" s="21"/>
      <c r="T5" s="7">
        <f>IF(ISNUMBER(C5),1.15290498E-12*(V5^6)-3.5879038802E-10*(V5^5)+4.710833256816E-08*(V5^4)-3.38194190874219E-06*(V5^3)+0.000148978977392744*(V5^2)-0.00373903643230733*(V5)+4.21734712411944,"")</f>
      </c>
      <c r="U5" s="7">
        <f>IF(ISNUMBER(D5),1.15290498E-12*(X5^6)-3.5879038802E-10*(X5^5)+4.710833256816E-08*(X5^4)-3.38194190874219E-06*(X5^3)+0.000148978977392744*(X5^2)-0.00373903643230733*(X5)+4.21734712411944,"")</f>
      </c>
      <c r="V5" s="8">
        <f>IF(ISNUMBER(C5),AVERAGE(C5,D5),"")</f>
      </c>
      <c r="W5" s="6">
        <f>IF(ISNUMBER(F5),-0.0000002301*(V5^4)+0.0000569866*(V5^3)-0.0082923226*(V5^2)+0.0654036947*V5+999.8017570756,"")</f>
      </c>
      <c r="X5" s="8">
        <f>IF(ISNUMBER(E5),AVERAGE(E5,F5),"")</f>
      </c>
      <c r="Y5" s="6">
        <f>IF(ISNUMBER(F5),-0.0000002301*(X5^4)+0.0000569866*(X5^3)-0.0082923226*(X5^2)+0.0654036947*X5+999.8017570756,"")</f>
      </c>
      <c r="Z5" s="6">
        <f>IF(ISNUMBER(C5),IF(R5="Countercurrent",C5-D5,D5-C5),"")</f>
      </c>
      <c r="AA5" s="6">
        <f>IF(ISNUMBER(E5),F5-E5,"")</f>
      </c>
      <c r="AB5" s="7">
        <f>IF(ISNUMBER(N5),N5*W5/(1000*60),"")</f>
      </c>
      <c r="AC5" s="7">
        <f>IF(ISNUMBER(P5),P5*Y5/(1000*60),"")</f>
      </c>
      <c r="AD5" s="6">
        <f>IF(SUM($A$1:$A$1000)=0,IF(ROW($A5)=6,"Hidden",""),IF(ISNUMBER(AB5),AB5*T5*ABS(Z5)*1000,""))</f>
      </c>
      <c r="AE5" s="6">
        <f>IF(SUM($A$1:$A$1000)=0,IF(ROW($A5)=6,"Hidden",""),IF(ISNUMBER(AC5),AC5*U5*AA5*1000,""))</f>
      </c>
      <c r="AF5" s="6">
        <f>IF(SUM($A$1:$A$1000)=0,IF(ROW($A5)=6,"Hidden",""),IF(ISNUMBER(AD5),AD5-AE5,""))</f>
      </c>
      <c r="AG5" s="6">
        <f>IF(SUM($A$1:$A$1000)=0,IF(ROW($A5)=6,"Hidden",""),IF(ISNUMBER(AD5),IF(AD5=0,0,AE5*100/AD5),""))</f>
      </c>
      <c r="AH5" s="6">
        <f>IF(SUM($A$1:$A$1000)=0,IF(ROW($A5)=6,"Hidden",""),IF(ISNUMBER(C5),IF(R5="cocurrent",IF((D5=E5),0,(D5-C5)*100/(D5-E5)),IF((C5=E5),0,(C5-D5)*100/(C5-E5))),""))</f>
      </c>
      <c r="AI5" s="6">
        <f>IF(SUM($A$1:$A$1000)=0,IF(ROW($A5)=6,"Hidden",""),IF(ISNUMBER(C5),IF(R5="cocurrent",IF(C5=E5,0,(F5-E5)*100/(D5-E5)),IF(C5=E5,0,(F5-E5)*100/(C5-E5))),""))</f>
      </c>
      <c r="AJ5" s="6">
        <f>IF(SUM($A$1:$A$1000)=0,IF(ROW($A5)=6,"Hidden",""),IF(ISNUMBER(AH5),(AH5+AI5)/2,""))</f>
      </c>
      <c r="AK5" s="8">
        <f>IF(C5=F5,0,(D5-E5)/(C5-F5))</f>
      </c>
      <c r="AL5" s="8">
        <f>IF(ISNUMBER(F5),IF(OR(AK5&lt;=0,AK5=1),0,((D5-E5)-(C5-F5))/LN(AK5)),"")</f>
      </c>
      <c r="AM5" s="8">
        <f>IF(ISNUMBER(AL5),IF(AL5=0,0,(AB5*T5*Z5*1000)/(PI()*0.006*1.008*AL5)),"")</f>
      </c>
      <c r="AN5" s="12">
        <f>IF(ISNUMBER(A5),IF(ROW(A5)=2,1-(A5/13),""),"")</f>
      </c>
    </row>
    <row x14ac:dyDescent="0.25" r="6" customHeight="1" ht="12.75">
      <c r="A6" s="11">
        <v>1</v>
      </c>
      <c r="B6" s="5">
        <v>5</v>
      </c>
      <c r="C6" s="6">
        <v>57.34326171875</v>
      </c>
      <c r="D6" s="6">
        <v>64.74658203125</v>
      </c>
      <c r="E6" s="6">
        <v>21.398193359375</v>
      </c>
      <c r="F6" s="6">
        <v>25.944091796875</v>
      </c>
      <c r="G6" s="6">
        <v>132.967529296875</v>
      </c>
      <c r="H6" s="6">
        <v>132.967529296875</v>
      </c>
      <c r="I6" s="6">
        <v>132.967529296875</v>
      </c>
      <c r="J6" s="6">
        <v>132.967529296875</v>
      </c>
      <c r="K6" s="6">
        <v>132.967529296875</v>
      </c>
      <c r="L6" s="6">
        <v>132.967529296875</v>
      </c>
      <c r="M6" s="7">
        <v>29</v>
      </c>
      <c r="N6" s="6">
        <v>1.9287109375</v>
      </c>
      <c r="O6" s="5">
        <v>60</v>
      </c>
      <c r="P6" s="8">
        <v>3.77197265625</v>
      </c>
      <c r="Q6" s="6">
        <v>0</v>
      </c>
      <c r="R6" s="10">
        <f>IF(ISNUMBER(Q6),IF(Q6=1,"Countercurrent","Cocurrent"),"")</f>
      </c>
      <c r="S6" s="21"/>
      <c r="T6" s="7">
        <f>IF(ISNUMBER(C6),1.15290498E-12*(V6^6)-3.5879038802E-10*(V6^5)+4.710833256816E-08*(V6^4)-3.38194190874219E-06*(V6^3)+0.000148978977392744*(V6^2)-0.00373903643230733*(V6)+4.21734712411944,"")</f>
      </c>
      <c r="U6" s="7">
        <f>IF(ISNUMBER(D6),1.15290498E-12*(X6^6)-3.5879038802E-10*(X6^5)+4.710833256816E-08*(X6^4)-3.38194190874219E-06*(X6^3)+0.000148978977392744*(X6^2)-0.00373903643230733*(X6)+4.21734712411944,"")</f>
      </c>
      <c r="V6" s="8">
        <f>IF(ISNUMBER(C6),AVERAGE(C6,D6),"")</f>
      </c>
      <c r="W6" s="6">
        <f>IF(ISNUMBER(F6),-0.0000002301*(V6^4)+0.0000569866*(V6^3)-0.0082923226*(V6^2)+0.0654036947*V6+999.8017570756,"")</f>
      </c>
      <c r="X6" s="8">
        <f>IF(ISNUMBER(E6),AVERAGE(E6,F6),"")</f>
      </c>
      <c r="Y6" s="6">
        <f>IF(ISNUMBER(F6),-0.0000002301*(X6^4)+0.0000569866*(X6^3)-0.0082923226*(X6^2)+0.0654036947*X6+999.8017570756,"")</f>
      </c>
      <c r="Z6" s="6">
        <f>IF(ISNUMBER(C6),IF(R6="Countercurrent",C6-D6,D6-C6),"")</f>
      </c>
      <c r="AA6" s="6">
        <f>IF(ISNUMBER(E6),F6-E6,"")</f>
      </c>
      <c r="AB6" s="7">
        <f>IF(ISNUMBER(N6),N6*W6/(1000*60),"")</f>
      </c>
      <c r="AC6" s="7">
        <f>IF(ISNUMBER(P6),P6*Y6/(1000*60),"")</f>
      </c>
      <c r="AD6" s="6">
        <f>IF(SUM($A$1:$A$1000)=0,IF(ROW($A6)=6,"Hidden",""),IF(ISNUMBER(AB6),AB6*T6*ABS(Z6)*1000,""))</f>
      </c>
      <c r="AE6" s="6">
        <f>IF(SUM($A$1:$A$1000)=0,IF(ROW($A6)=6,"Hidden",""),IF(ISNUMBER(AC6),AC6*U6*AA6*1000,""))</f>
      </c>
      <c r="AF6" s="6">
        <f>IF(SUM($A$1:$A$1000)=0,IF(ROW($A6)=6,"Hidden",""),IF(ISNUMBER(AD6),AD6-AE6,""))</f>
      </c>
      <c r="AG6" s="6">
        <f>IF(SUM($A$1:$A$1000)=0,IF(ROW($A6)=6,"Hidden",""),IF(ISNUMBER(AD6),IF(AD6=0,0,AE6*100/AD6),""))</f>
      </c>
      <c r="AH6" s="6">
        <f>IF(SUM($A$1:$A$1000)=0,IF(ROW($A6)=6,"Hidden",""),IF(ISNUMBER(C6),IF(R6="cocurrent",IF((D6=E6),0,(D6-C6)*100/(D6-E6)),IF((C6=E6),0,(C6-D6)*100/(C6-E6))),""))</f>
      </c>
      <c r="AI6" s="6">
        <f>IF(SUM($A$1:$A$1000)=0,IF(ROW($A6)=6,"Hidden",""),IF(ISNUMBER(C6),IF(R6="cocurrent",IF(C6=E6,0,(F6-E6)*100/(D6-E6)),IF(C6=E6,0,(F6-E6)*100/(C6-E6))),""))</f>
      </c>
      <c r="AJ6" s="6">
        <f>IF(SUM($A$1:$A$1000)=0,IF(ROW($A6)=6,"Hidden",""),IF(ISNUMBER(AH6),(AH6+AI6)/2,""))</f>
      </c>
      <c r="AK6" s="8">
        <f>IF(C6=F6,0,(D6-E6)/(C6-F6))</f>
      </c>
      <c r="AL6" s="8">
        <f>IF(ISNUMBER(F6),IF(OR(AK6&lt;=0,AK6=1),0,((D6-E6)-(C6-F6))/LN(AK6)),"")</f>
      </c>
      <c r="AM6" s="8">
        <f>IF(ISNUMBER(AL6),IF(AL6=0,0,(AB6*T6*Z6*1000)/(PI()*0.006*1.008*AL6)),"")</f>
      </c>
      <c r="AN6" s="12">
        <f>IF(ISNUMBER(A6),IF(ROW(A6)=2,1-(A6/13),""),"")</f>
      </c>
    </row>
    <row x14ac:dyDescent="0.25" r="7" customHeight="1" ht="12.75">
      <c r="A7" s="11">
        <v>1</v>
      </c>
      <c r="B7" s="5">
        <v>6</v>
      </c>
      <c r="C7" s="6">
        <v>57.47314453125</v>
      </c>
      <c r="D7" s="6">
        <v>64.714111328125</v>
      </c>
      <c r="E7" s="6">
        <v>21.4306640625</v>
      </c>
      <c r="F7" s="6">
        <v>26.009033203125</v>
      </c>
      <c r="G7" s="6">
        <v>132.967529296875</v>
      </c>
      <c r="H7" s="6">
        <v>132.967529296875</v>
      </c>
      <c r="I7" s="6">
        <v>132.967529296875</v>
      </c>
      <c r="J7" s="6">
        <v>132.967529296875</v>
      </c>
      <c r="K7" s="6">
        <v>132.967529296875</v>
      </c>
      <c r="L7" s="6">
        <v>132.967529296875</v>
      </c>
      <c r="M7" s="7">
        <v>29</v>
      </c>
      <c r="N7" s="6">
        <v>1.9775390625</v>
      </c>
      <c r="O7" s="5">
        <v>60</v>
      </c>
      <c r="P7" s="8">
        <v>3.7353515625</v>
      </c>
      <c r="Q7" s="6">
        <v>0</v>
      </c>
      <c r="R7" s="10">
        <f>IF(ISNUMBER(Q7),IF(Q7=1,"Countercurrent","Cocurrent"),"")</f>
      </c>
      <c r="S7" s="21"/>
      <c r="T7" s="7">
        <f>IF(ISNUMBER(C7),1.15290498E-12*(V7^6)-3.5879038802E-10*(V7^5)+4.710833256816E-08*(V7^4)-3.38194190874219E-06*(V7^3)+0.000148978977392744*(V7^2)-0.00373903643230733*(V7)+4.21734712411944,"")</f>
      </c>
      <c r="U7" s="7">
        <f>IF(ISNUMBER(D7),1.15290498E-12*(X7^6)-3.5879038802E-10*(X7^5)+4.710833256816E-08*(X7^4)-3.38194190874219E-06*(X7^3)+0.000148978977392744*(X7^2)-0.00373903643230733*(X7)+4.21734712411944,"")</f>
      </c>
      <c r="V7" s="8">
        <f>IF(ISNUMBER(C7),AVERAGE(C7,D7),"")</f>
      </c>
      <c r="W7" s="6">
        <f>IF(ISNUMBER(F7),-0.0000002301*(V7^4)+0.0000569866*(V7^3)-0.0082923226*(V7^2)+0.0654036947*V7+999.8017570756,"")</f>
      </c>
      <c r="X7" s="8">
        <f>IF(ISNUMBER(E7),AVERAGE(E7,F7),"")</f>
      </c>
      <c r="Y7" s="6">
        <f>IF(ISNUMBER(F7),-0.0000002301*(X7^4)+0.0000569866*(X7^3)-0.0082923226*(X7^2)+0.0654036947*X7+999.8017570756,"")</f>
      </c>
      <c r="Z7" s="6">
        <f>IF(ISNUMBER(C7),IF(R7="Countercurrent",C7-D7,D7-C7),"")</f>
      </c>
      <c r="AA7" s="6">
        <f>IF(ISNUMBER(E7),F7-E7,"")</f>
      </c>
      <c r="AB7" s="7">
        <f>IF(ISNUMBER(N7),N7*W7/(1000*60),"")</f>
      </c>
      <c r="AC7" s="7">
        <f>IF(ISNUMBER(P7),P7*Y7/(1000*60),"")</f>
      </c>
      <c r="AD7" s="6">
        <f>IF(SUM($A$1:$A$1000)=0,IF(ROW($A7)=6,"Hidden",""),IF(ISNUMBER(AB7),AB7*T7*ABS(Z7)*1000,""))</f>
      </c>
      <c r="AE7" s="6">
        <f>IF(SUM($A$1:$A$1000)=0,IF(ROW($A7)=6,"Hidden",""),IF(ISNUMBER(AC7),AC7*U7*AA7*1000,""))</f>
      </c>
      <c r="AF7" s="6">
        <f>IF(SUM($A$1:$A$1000)=0,IF(ROW($A7)=6,"Hidden",""),IF(ISNUMBER(AD7),AD7-AE7,""))</f>
      </c>
      <c r="AG7" s="6">
        <f>IF(SUM($A$1:$A$1000)=0,IF(ROW($A7)=6,"Hidden",""),IF(ISNUMBER(AD7),IF(AD7=0,0,AE7*100/AD7),""))</f>
      </c>
      <c r="AH7" s="6">
        <f>IF(SUM($A$1:$A$1000)=0,IF(ROW($A7)=6,"Hidden",""),IF(ISNUMBER(C7),IF(R7="cocurrent",IF((D7=E7),0,(D7-C7)*100/(D7-E7)),IF((C7=E7),0,(C7-D7)*100/(C7-E7))),""))</f>
      </c>
      <c r="AI7" s="6">
        <f>IF(SUM($A$1:$A$1000)=0,IF(ROW($A7)=6,"Hidden",""),IF(ISNUMBER(C7),IF(R7="cocurrent",IF(C7=E7,0,(F7-E7)*100/(D7-E7)),IF(C7=E7,0,(F7-E7)*100/(C7-E7))),""))</f>
      </c>
      <c r="AJ7" s="6">
        <f>IF(SUM($A$1:$A$1000)=0,IF(ROW($A7)=6,"Hidden",""),IF(ISNUMBER(AH7),(AH7+AI7)/2,""))</f>
      </c>
      <c r="AK7" s="8">
        <f>IF(C7=F7,0,(D7-E7)/(C7-F7))</f>
      </c>
      <c r="AL7" s="8">
        <f>IF(ISNUMBER(F7),IF(OR(AK7&lt;=0,AK7=1),0,((D7-E7)-(C7-F7))/LN(AK7)),"")</f>
      </c>
      <c r="AM7" s="8">
        <f>IF(ISNUMBER(AL7),IF(AL7=0,0,(AB7*T7*Z7*1000)/(PI()*0.006*1.008*AL7)),"")</f>
      </c>
      <c r="AN7" s="12">
        <f>IF(ISNUMBER(A7),IF(ROW(A7)=2,1-(A7/13),""),"")</f>
      </c>
    </row>
    <row x14ac:dyDescent="0.25" r="8" customHeight="1" ht="12.75">
      <c r="A8" s="11">
        <v>1</v>
      </c>
      <c r="B8" s="5">
        <v>7</v>
      </c>
      <c r="C8" s="6">
        <v>57.34326171875</v>
      </c>
      <c r="D8" s="6">
        <v>64.779052734375</v>
      </c>
      <c r="E8" s="6">
        <v>21.4306640625</v>
      </c>
      <c r="F8" s="6">
        <v>26.009033203125</v>
      </c>
      <c r="G8" s="6">
        <v>132.967529296875</v>
      </c>
      <c r="H8" s="6">
        <v>132.967529296875</v>
      </c>
      <c r="I8" s="6">
        <v>132.967529296875</v>
      </c>
      <c r="J8" s="6">
        <v>132.967529296875</v>
      </c>
      <c r="K8" s="6">
        <v>132.967529296875</v>
      </c>
      <c r="L8" s="6">
        <v>132.967529296875</v>
      </c>
      <c r="M8" s="7">
        <v>29</v>
      </c>
      <c r="N8" s="6">
        <v>2.0263671875</v>
      </c>
      <c r="O8" s="5">
        <v>60</v>
      </c>
      <c r="P8" s="8">
        <v>3.6376953125</v>
      </c>
      <c r="Q8" s="6">
        <v>0</v>
      </c>
      <c r="R8" s="10">
        <f>IF(ISNUMBER(Q8),IF(Q8=1,"Countercurrent","Cocurrent"),"")</f>
      </c>
      <c r="S8" s="21"/>
      <c r="T8" s="7">
        <f>IF(ISNUMBER(C8),1.15290498E-12*(V8^6)-3.5879038802E-10*(V8^5)+4.710833256816E-08*(V8^4)-3.38194190874219E-06*(V8^3)+0.000148978977392744*(V8^2)-0.00373903643230733*(V8)+4.21734712411944,"")</f>
      </c>
      <c r="U8" s="7">
        <f>IF(ISNUMBER(D8),1.15290498E-12*(X8^6)-3.5879038802E-10*(X8^5)+4.710833256816E-08*(X8^4)-3.38194190874219E-06*(X8^3)+0.000148978977392744*(X8^2)-0.00373903643230733*(X8)+4.21734712411944,"")</f>
      </c>
      <c r="V8" s="8">
        <f>IF(ISNUMBER(C8),AVERAGE(C8,D8),"")</f>
      </c>
      <c r="W8" s="6">
        <f>IF(ISNUMBER(F8),-0.0000002301*(V8^4)+0.0000569866*(V8^3)-0.0082923226*(V8^2)+0.0654036947*V8+999.8017570756,"")</f>
      </c>
      <c r="X8" s="8">
        <f>IF(ISNUMBER(E8),AVERAGE(E8,F8),"")</f>
      </c>
      <c r="Y8" s="6">
        <f>IF(ISNUMBER(F8),-0.0000002301*(X8^4)+0.0000569866*(X8^3)-0.0082923226*(X8^2)+0.0654036947*X8+999.8017570756,"")</f>
      </c>
      <c r="Z8" s="6">
        <f>IF(ISNUMBER(C8),IF(R8="Countercurrent",C8-D8,D8-C8),"")</f>
      </c>
      <c r="AA8" s="6">
        <f>IF(ISNUMBER(E8),F8-E8,"")</f>
      </c>
      <c r="AB8" s="7">
        <f>IF(ISNUMBER(N8),N8*W8/(1000*60),"")</f>
      </c>
      <c r="AC8" s="7">
        <f>IF(ISNUMBER(P8),P8*Y8/(1000*60),"")</f>
      </c>
      <c r="AD8" s="6">
        <f>IF(SUM($A$1:$A$1000)=0,IF(ROW($A8)=6,"Hidden",""),IF(ISNUMBER(AB8),AB8*T8*ABS(Z8)*1000,""))</f>
      </c>
      <c r="AE8" s="6">
        <f>IF(SUM($A$1:$A$1000)=0,IF(ROW($A8)=6,"Hidden",""),IF(ISNUMBER(AC8),AC8*U8*AA8*1000,""))</f>
      </c>
      <c r="AF8" s="6">
        <f>IF(SUM($A$1:$A$1000)=0,IF(ROW($A8)=6,"Hidden",""),IF(ISNUMBER(AD8),AD8-AE8,""))</f>
      </c>
      <c r="AG8" s="6">
        <f>IF(SUM($A$1:$A$1000)=0,IF(ROW($A8)=6,"Hidden",""),IF(ISNUMBER(AD8),IF(AD8=0,0,AE8*100/AD8),""))</f>
      </c>
      <c r="AH8" s="6">
        <f>IF(SUM($A$1:$A$1000)=0,IF(ROW($A8)=6,"Hidden",""),IF(ISNUMBER(C8),IF(R8="cocurrent",IF((D8=E8),0,(D8-C8)*100/(D8-E8)),IF((C8=E8),0,(C8-D8)*100/(C8-E8))),""))</f>
      </c>
      <c r="AI8" s="6">
        <f>IF(SUM($A$1:$A$1000)=0,IF(ROW($A8)=6,"Hidden",""),IF(ISNUMBER(C8),IF(R8="cocurrent",IF(C8=E8,0,(F8-E8)*100/(D8-E8)),IF(C8=E8,0,(F8-E8)*100/(C8-E8))),""))</f>
      </c>
      <c r="AJ8" s="6">
        <f>IF(SUM($A$1:$A$1000)=0,IF(ROW($A8)=6,"Hidden",""),IF(ISNUMBER(AH8),(AH8+AI8)/2,""))</f>
      </c>
      <c r="AK8" s="8">
        <f>IF(C8=F8,0,(D8-E8)/(C8-F8))</f>
      </c>
      <c r="AL8" s="8">
        <f>IF(ISNUMBER(F8),IF(OR(AK8&lt;=0,AK8=1),0,((D8-E8)-(C8-F8))/LN(AK8)),"")</f>
      </c>
      <c r="AM8" s="8">
        <f>IF(ISNUMBER(AL8),IF(AL8=0,0,(AB8*T8*Z8*1000)/(PI()*0.006*1.008*AL8)),"")</f>
      </c>
      <c r="AN8" s="12">
        <f>IF(ISNUMBER(A8),IF(ROW(A8)=2,1-(A8/13),""),"")</f>
      </c>
    </row>
    <row x14ac:dyDescent="0.25" r="9" customHeight="1" ht="12.75">
      <c r="A9" s="11">
        <v>1</v>
      </c>
      <c r="B9" s="5">
        <v>8</v>
      </c>
      <c r="C9" s="6">
        <v>57.5380859375</v>
      </c>
      <c r="D9" s="6">
        <v>64.681640625</v>
      </c>
      <c r="E9" s="6">
        <v>21.4306640625</v>
      </c>
      <c r="F9" s="6">
        <v>26.04150390625</v>
      </c>
      <c r="G9" s="6">
        <v>132.967529296875</v>
      </c>
      <c r="H9" s="6">
        <v>132.967529296875</v>
      </c>
      <c r="I9" s="6">
        <v>132.967529296875</v>
      </c>
      <c r="J9" s="6">
        <v>132.967529296875</v>
      </c>
      <c r="K9" s="6">
        <v>132.967529296875</v>
      </c>
      <c r="L9" s="6">
        <v>132.967529296875</v>
      </c>
      <c r="M9" s="7">
        <v>28</v>
      </c>
      <c r="N9" s="6">
        <v>2.05078125</v>
      </c>
      <c r="O9" s="5">
        <v>60</v>
      </c>
      <c r="P9" s="8">
        <v>3.77197265625</v>
      </c>
      <c r="Q9" s="6">
        <v>0</v>
      </c>
      <c r="R9" s="10">
        <f>IF(ISNUMBER(Q9),IF(Q9=1,"Countercurrent","Cocurrent"),"")</f>
      </c>
      <c r="S9" s="21"/>
      <c r="T9" s="7">
        <f>IF(ISNUMBER(C9),1.15290498E-12*(V9^6)-3.5879038802E-10*(V9^5)+4.710833256816E-08*(V9^4)-3.38194190874219E-06*(V9^3)+0.000148978977392744*(V9^2)-0.00373903643230733*(V9)+4.21734712411944,"")</f>
      </c>
      <c r="U9" s="7">
        <f>IF(ISNUMBER(D9),1.15290498E-12*(X9^6)-3.5879038802E-10*(X9^5)+4.710833256816E-08*(X9^4)-3.38194190874219E-06*(X9^3)+0.000148978977392744*(X9^2)-0.00373903643230733*(X9)+4.21734712411944,"")</f>
      </c>
      <c r="V9" s="8">
        <f>IF(ISNUMBER(C9),AVERAGE(C9,D9),"")</f>
      </c>
      <c r="W9" s="6">
        <f>IF(ISNUMBER(F9),-0.0000002301*(V9^4)+0.0000569866*(V9^3)-0.0082923226*(V9^2)+0.0654036947*V9+999.8017570756,"")</f>
      </c>
      <c r="X9" s="8">
        <f>IF(ISNUMBER(E9),AVERAGE(E9,F9),"")</f>
      </c>
      <c r="Y9" s="6">
        <f>IF(ISNUMBER(F9),-0.0000002301*(X9^4)+0.0000569866*(X9^3)-0.0082923226*(X9^2)+0.0654036947*X9+999.8017570756,"")</f>
      </c>
      <c r="Z9" s="6">
        <f>IF(ISNUMBER(C9),IF(R9="Countercurrent",C9-D9,D9-C9),"")</f>
      </c>
      <c r="AA9" s="6">
        <f>IF(ISNUMBER(E9),F9-E9,"")</f>
      </c>
      <c r="AB9" s="7">
        <f>IF(ISNUMBER(N9),N9*W9/(1000*60),"")</f>
      </c>
      <c r="AC9" s="7">
        <f>IF(ISNUMBER(P9),P9*Y9/(1000*60),"")</f>
      </c>
      <c r="AD9" s="6">
        <f>IF(SUM($A$1:$A$1000)=0,IF(ROW($A9)=6,"Hidden",""),IF(ISNUMBER(AB9),AB9*T9*ABS(Z9)*1000,""))</f>
      </c>
      <c r="AE9" s="6">
        <f>IF(SUM($A$1:$A$1000)=0,IF(ROW($A9)=6,"Hidden",""),IF(ISNUMBER(AC9),AC9*U9*AA9*1000,""))</f>
      </c>
      <c r="AF9" s="6">
        <f>IF(SUM($A$1:$A$1000)=0,IF(ROW($A9)=6,"Hidden",""),IF(ISNUMBER(AD9),AD9-AE9,""))</f>
      </c>
      <c r="AG9" s="6">
        <f>IF(SUM($A$1:$A$1000)=0,IF(ROW($A9)=6,"Hidden",""),IF(ISNUMBER(AD9),IF(AD9=0,0,AE9*100/AD9),""))</f>
      </c>
      <c r="AH9" s="6">
        <f>IF(SUM($A$1:$A$1000)=0,IF(ROW($A9)=6,"Hidden",""),IF(ISNUMBER(C9),IF(R9="cocurrent",IF((D9=E9),0,(D9-C9)*100/(D9-E9)),IF((C9=E9),0,(C9-D9)*100/(C9-E9))),""))</f>
      </c>
      <c r="AI9" s="6">
        <f>IF(SUM($A$1:$A$1000)=0,IF(ROW($A9)=6,"Hidden",""),IF(ISNUMBER(C9),IF(R9="cocurrent",IF(C9=E9,0,(F9-E9)*100/(D9-E9)),IF(C9=E9,0,(F9-E9)*100/(C9-E9))),""))</f>
      </c>
      <c r="AJ9" s="6">
        <f>IF(SUM($A$1:$A$1000)=0,IF(ROW($A9)=6,"Hidden",""),IF(ISNUMBER(AH9),(AH9+AI9)/2,""))</f>
      </c>
      <c r="AK9" s="8">
        <f>IF(C9=F9,0,(D9-E9)/(C9-F9))</f>
      </c>
      <c r="AL9" s="8">
        <f>IF(ISNUMBER(F9),IF(OR(AK9&lt;=0,AK9=1),0,((D9-E9)-(C9-F9))/LN(AK9)),"")</f>
      </c>
      <c r="AM9" s="8">
        <f>IF(ISNUMBER(AL9),IF(AL9=0,0,(AB9*T9*Z9*1000)/(PI()*0.006*1.008*AL9)),"")</f>
      </c>
      <c r="AN9" s="12">
        <f>IF(ISNUMBER(A9),IF(ROW(A9)=2,1-(A9/13),""),"")</f>
      </c>
    </row>
    <row x14ac:dyDescent="0.25" r="10" customHeight="1" ht="12.75">
      <c r="A10" s="11">
        <v>1</v>
      </c>
      <c r="B10" s="5">
        <v>9</v>
      </c>
      <c r="C10" s="6">
        <v>57.408203125</v>
      </c>
      <c r="D10" s="6">
        <v>64.843994140625</v>
      </c>
      <c r="E10" s="6">
        <v>21.4306640625</v>
      </c>
      <c r="F10" s="6">
        <v>26.04150390625</v>
      </c>
      <c r="G10" s="6">
        <v>132.967529296875</v>
      </c>
      <c r="H10" s="6">
        <v>132.967529296875</v>
      </c>
      <c r="I10" s="6">
        <v>132.967529296875</v>
      </c>
      <c r="J10" s="6">
        <v>132.967529296875</v>
      </c>
      <c r="K10" s="6">
        <v>132.967529296875</v>
      </c>
      <c r="L10" s="6">
        <v>132.967529296875</v>
      </c>
      <c r="M10" s="7">
        <v>29</v>
      </c>
      <c r="N10" s="6">
        <v>2.03857421875</v>
      </c>
      <c r="O10" s="5">
        <v>60</v>
      </c>
      <c r="P10" s="8">
        <v>3.6865234375</v>
      </c>
      <c r="Q10" s="6">
        <v>0</v>
      </c>
      <c r="R10" s="10">
        <f>IF(ISNUMBER(Q10),IF(Q10=1,"Countercurrent","Cocurrent"),"")</f>
      </c>
      <c r="S10" s="21"/>
      <c r="T10" s="7">
        <f>IF(ISNUMBER(C10),1.15290498E-12*(V10^6)-3.5879038802E-10*(V10^5)+4.710833256816E-08*(V10^4)-3.38194190874219E-06*(V10^3)+0.000148978977392744*(V10^2)-0.00373903643230733*(V10)+4.21734712411944,"")</f>
      </c>
      <c r="U10" s="7">
        <f>IF(ISNUMBER(D10),1.15290498E-12*(X10^6)-3.5879038802E-10*(X10^5)+4.710833256816E-08*(X10^4)-3.38194190874219E-06*(X10^3)+0.000148978977392744*(X10^2)-0.00373903643230733*(X10)+4.21734712411944,"")</f>
      </c>
      <c r="V10" s="8">
        <f>IF(ISNUMBER(C10),AVERAGE(C10,D10),"")</f>
      </c>
      <c r="W10" s="6">
        <f>IF(ISNUMBER(F10),-0.0000002301*(V10^4)+0.0000569866*(V10^3)-0.0082923226*(V10^2)+0.0654036947*V10+999.8017570756,"")</f>
      </c>
      <c r="X10" s="8">
        <f>IF(ISNUMBER(E10),AVERAGE(E10,F10),"")</f>
      </c>
      <c r="Y10" s="6">
        <f>IF(ISNUMBER(F10),-0.0000002301*(X10^4)+0.0000569866*(X10^3)-0.0082923226*(X10^2)+0.0654036947*X10+999.8017570756,"")</f>
      </c>
      <c r="Z10" s="6">
        <f>IF(ISNUMBER(C10),IF(R10="Countercurrent",C10-D10,D10-C10),"")</f>
      </c>
      <c r="AA10" s="6">
        <f>IF(ISNUMBER(E10),F10-E10,"")</f>
      </c>
      <c r="AB10" s="7">
        <f>IF(ISNUMBER(N10),N10*W10/(1000*60),"")</f>
      </c>
      <c r="AC10" s="7">
        <f>IF(ISNUMBER(P10),P10*Y10/(1000*60),"")</f>
      </c>
      <c r="AD10" s="6">
        <f>IF(SUM($A$1:$A$1000)=0,IF(ROW($A10)=6,"Hidden",""),IF(ISNUMBER(AB10),AB10*T10*ABS(Z10)*1000,""))</f>
      </c>
      <c r="AE10" s="6">
        <f>IF(SUM($A$1:$A$1000)=0,IF(ROW($A10)=6,"Hidden",""),IF(ISNUMBER(AC10),AC10*U10*AA10*1000,""))</f>
      </c>
      <c r="AF10" s="6">
        <f>IF(SUM($A$1:$A$1000)=0,IF(ROW($A10)=6,"Hidden",""),IF(ISNUMBER(AD10),AD10-AE10,""))</f>
      </c>
      <c r="AG10" s="6">
        <f>IF(SUM($A$1:$A$1000)=0,IF(ROW($A10)=6,"Hidden",""),IF(ISNUMBER(AD10),IF(AD10=0,0,AE10*100/AD10),""))</f>
      </c>
      <c r="AH10" s="6">
        <f>IF(SUM($A$1:$A$1000)=0,IF(ROW($A10)=6,"Hidden",""),IF(ISNUMBER(C10),IF(R10="cocurrent",IF((D10=E10),0,(D10-C10)*100/(D10-E10)),IF((C10=E10),0,(C10-D10)*100/(C10-E10))),""))</f>
      </c>
      <c r="AI10" s="6">
        <f>IF(SUM($A$1:$A$1000)=0,IF(ROW($A10)=6,"Hidden",""),IF(ISNUMBER(C10),IF(R10="cocurrent",IF(C10=E10,0,(F10-E10)*100/(D10-E10)),IF(C10=E10,0,(F10-E10)*100/(C10-E10))),""))</f>
      </c>
      <c r="AJ10" s="6">
        <f>IF(SUM($A$1:$A$1000)=0,IF(ROW($A10)=6,"Hidden",""),IF(ISNUMBER(AH10),(AH10+AI10)/2,""))</f>
      </c>
      <c r="AK10" s="8">
        <f>IF(C10=F10,0,(D10-E10)/(C10-F10))</f>
      </c>
      <c r="AL10" s="8">
        <f>IF(ISNUMBER(F10),IF(OR(AK10&lt;=0,AK10=1),0,((D10-E10)-(C10-F10))/LN(AK10)),"")</f>
      </c>
      <c r="AM10" s="8">
        <f>IF(ISNUMBER(AL10),IF(AL10=0,0,(AB10*T10*Z10*1000)/(PI()*0.006*1.008*AL10)),"")</f>
      </c>
      <c r="AN10" s="12">
        <f>IF(ISNUMBER(A10),IF(ROW(A10)=2,1-(A10/13),""),"")</f>
      </c>
    </row>
    <row x14ac:dyDescent="0.25" r="11" customHeight="1" ht="12.75">
      <c r="A11" s="11">
        <v>1</v>
      </c>
      <c r="B11" s="5">
        <v>10</v>
      </c>
      <c r="C11" s="6">
        <v>57.635498046875</v>
      </c>
      <c r="D11" s="6">
        <v>64.94140625</v>
      </c>
      <c r="E11" s="6">
        <v>21.4306640625</v>
      </c>
      <c r="F11" s="6">
        <v>26.073974609375</v>
      </c>
      <c r="G11" s="6">
        <v>132.967529296875</v>
      </c>
      <c r="H11" s="6">
        <v>132.967529296875</v>
      </c>
      <c r="I11" s="6">
        <v>132.967529296875</v>
      </c>
      <c r="J11" s="6">
        <v>132.967529296875</v>
      </c>
      <c r="K11" s="6">
        <v>132.967529296875</v>
      </c>
      <c r="L11" s="6">
        <v>132.967529296875</v>
      </c>
      <c r="M11" s="7">
        <v>29</v>
      </c>
      <c r="N11" s="6">
        <v>1.94091796875</v>
      </c>
      <c r="O11" s="5">
        <v>60</v>
      </c>
      <c r="P11" s="8">
        <v>3.82080078125</v>
      </c>
      <c r="Q11" s="6">
        <v>0</v>
      </c>
      <c r="R11" s="10">
        <f>IF(ISNUMBER(Q11),IF(Q11=1,"Countercurrent","Cocurrent"),"")</f>
      </c>
      <c r="S11" s="21"/>
      <c r="T11" s="7">
        <f>IF(ISNUMBER(C11),1.15290498E-12*(V11^6)-3.5879038802E-10*(V11^5)+4.710833256816E-08*(V11^4)-3.38194190874219E-06*(V11^3)+0.000148978977392744*(V11^2)-0.00373903643230733*(V11)+4.21734712411944,"")</f>
      </c>
      <c r="U11" s="7">
        <f>IF(ISNUMBER(D11),1.15290498E-12*(X11^6)-3.5879038802E-10*(X11^5)+4.710833256816E-08*(X11^4)-3.38194190874219E-06*(X11^3)+0.000148978977392744*(X11^2)-0.00373903643230733*(X11)+4.21734712411944,"")</f>
      </c>
      <c r="V11" s="8">
        <f>IF(ISNUMBER(C11),AVERAGE(C11,D11),"")</f>
      </c>
      <c r="W11" s="6">
        <f>IF(ISNUMBER(F11),-0.0000002301*(V11^4)+0.0000569866*(V11^3)-0.0082923226*(V11^2)+0.0654036947*V11+999.8017570756,"")</f>
      </c>
      <c r="X11" s="8">
        <f>IF(ISNUMBER(E11),AVERAGE(E11,F11),"")</f>
      </c>
      <c r="Y11" s="6">
        <f>IF(ISNUMBER(F11),-0.0000002301*(X11^4)+0.0000569866*(X11^3)-0.0082923226*(X11^2)+0.0654036947*X11+999.8017570756,"")</f>
      </c>
      <c r="Z11" s="6">
        <f>IF(ISNUMBER(C11),IF(R11="Countercurrent",C11-D11,D11-C11),"")</f>
      </c>
      <c r="AA11" s="6">
        <f>IF(ISNUMBER(E11),F11-E11,"")</f>
      </c>
      <c r="AB11" s="7">
        <f>IF(ISNUMBER(N11),N11*W11/(1000*60),"")</f>
      </c>
      <c r="AC11" s="7">
        <f>IF(ISNUMBER(P11),P11*Y11/(1000*60),"")</f>
      </c>
      <c r="AD11" s="6">
        <f>IF(SUM($A$1:$A$1000)=0,IF(ROW($A11)=6,"Hidden",""),IF(ISNUMBER(AB11),AB11*T11*ABS(Z11)*1000,""))</f>
      </c>
      <c r="AE11" s="6">
        <f>IF(SUM($A$1:$A$1000)=0,IF(ROW($A11)=6,"Hidden",""),IF(ISNUMBER(AC11),AC11*U11*AA11*1000,""))</f>
      </c>
      <c r="AF11" s="6">
        <f>IF(SUM($A$1:$A$1000)=0,IF(ROW($A11)=6,"Hidden",""),IF(ISNUMBER(AD11),AD11-AE11,""))</f>
      </c>
      <c r="AG11" s="6">
        <f>IF(SUM($A$1:$A$1000)=0,IF(ROW($A11)=6,"Hidden",""),IF(ISNUMBER(AD11),IF(AD11=0,0,AE11*100/AD11),""))</f>
      </c>
      <c r="AH11" s="6">
        <f>IF(SUM($A$1:$A$1000)=0,IF(ROW($A11)=6,"Hidden",""),IF(ISNUMBER(C11),IF(R11="cocurrent",IF((D11=E11),0,(D11-C11)*100/(D11-E11)),IF((C11=E11),0,(C11-D11)*100/(C11-E11))),""))</f>
      </c>
      <c r="AI11" s="6">
        <f>IF(SUM($A$1:$A$1000)=0,IF(ROW($A11)=6,"Hidden",""),IF(ISNUMBER(C11),IF(R11="cocurrent",IF(C11=E11,0,(F11-E11)*100/(D11-E11)),IF(C11=E11,0,(F11-E11)*100/(C11-E11))),""))</f>
      </c>
      <c r="AJ11" s="6">
        <f>IF(SUM($A$1:$A$1000)=0,IF(ROW($A11)=6,"Hidden",""),IF(ISNUMBER(AH11),(AH11+AI11)/2,""))</f>
      </c>
      <c r="AK11" s="8">
        <f>IF(C11=F11,0,(D11-E11)/(C11-F11))</f>
      </c>
      <c r="AL11" s="8">
        <f>IF(ISNUMBER(F11),IF(OR(AK11&lt;=0,AK11=1),0,((D11-E11)-(C11-F11))/LN(AK11)),"")</f>
      </c>
      <c r="AM11" s="8">
        <f>IF(ISNUMBER(AL11),IF(AL11=0,0,(AB11*T11*Z11*1000)/(PI()*0.006*1.008*AL11)),"")</f>
      </c>
      <c r="AN11" s="12">
        <f>IF(ISNUMBER(A11),IF(ROW(A11)=2,1-(A11/13),""),"")</f>
      </c>
    </row>
    <row x14ac:dyDescent="0.25" r="12" customHeight="1" ht="12.75">
      <c r="A12" s="11">
        <v>1</v>
      </c>
      <c r="B12" s="5">
        <v>11</v>
      </c>
      <c r="C12" s="6">
        <v>57.440673828125</v>
      </c>
      <c r="D12" s="6">
        <v>64.779052734375</v>
      </c>
      <c r="E12" s="6">
        <v>21.4306640625</v>
      </c>
      <c r="F12" s="6">
        <v>26.04150390625</v>
      </c>
      <c r="G12" s="6">
        <v>132.967529296875</v>
      </c>
      <c r="H12" s="6">
        <v>132.967529296875</v>
      </c>
      <c r="I12" s="6">
        <v>132.967529296875</v>
      </c>
      <c r="J12" s="6">
        <v>132.967529296875</v>
      </c>
      <c r="K12" s="6">
        <v>132.967529296875</v>
      </c>
      <c r="L12" s="6">
        <v>132.967529296875</v>
      </c>
      <c r="M12" s="7">
        <v>29</v>
      </c>
      <c r="N12" s="6">
        <v>2.0751953125</v>
      </c>
      <c r="O12" s="5">
        <v>60</v>
      </c>
      <c r="P12" s="8">
        <v>3.74755859375</v>
      </c>
      <c r="Q12" s="6">
        <v>0</v>
      </c>
      <c r="R12" s="10">
        <f>IF(ISNUMBER(Q12),IF(Q12=1,"Countercurrent","Cocurrent"),"")</f>
      </c>
      <c r="S12" s="21"/>
      <c r="T12" s="7">
        <f>IF(ISNUMBER(C12),1.15290498E-12*(V12^6)-3.5879038802E-10*(V12^5)+4.710833256816E-08*(V12^4)-3.38194190874219E-06*(V12^3)+0.000148978977392744*(V12^2)-0.00373903643230733*(V12)+4.21734712411944,"")</f>
      </c>
      <c r="U12" s="7">
        <f>IF(ISNUMBER(D12),1.15290498E-12*(X12^6)-3.5879038802E-10*(X12^5)+4.710833256816E-08*(X12^4)-3.38194190874219E-06*(X12^3)+0.000148978977392744*(X12^2)-0.00373903643230733*(X12)+4.21734712411944,"")</f>
      </c>
      <c r="V12" s="8">
        <f>IF(ISNUMBER(C12),AVERAGE(C12,D12),"")</f>
      </c>
      <c r="W12" s="6">
        <f>IF(ISNUMBER(F12),-0.0000002301*(V12^4)+0.0000569866*(V12^3)-0.0082923226*(V12^2)+0.0654036947*V12+999.8017570756,"")</f>
      </c>
      <c r="X12" s="8">
        <f>IF(ISNUMBER(E12),AVERAGE(E12,F12),"")</f>
      </c>
      <c r="Y12" s="6">
        <f>IF(ISNUMBER(F12),-0.0000002301*(X12^4)+0.0000569866*(X12^3)-0.0082923226*(X12^2)+0.0654036947*X12+999.8017570756,"")</f>
      </c>
      <c r="Z12" s="6">
        <f>IF(ISNUMBER(C12),IF(R12="Countercurrent",C12-D12,D12-C12),"")</f>
      </c>
      <c r="AA12" s="6">
        <f>IF(ISNUMBER(E12),F12-E12,"")</f>
      </c>
      <c r="AB12" s="7">
        <f>IF(ISNUMBER(N12),N12*W12/(1000*60),"")</f>
      </c>
      <c r="AC12" s="7">
        <f>IF(ISNUMBER(P12),P12*Y12/(1000*60),"")</f>
      </c>
      <c r="AD12" s="6">
        <f>IF(SUM($A$1:$A$1000)=0,IF(ROW($A12)=6,"Hidden",""),IF(ISNUMBER(AB12),AB12*T12*ABS(Z12)*1000,""))</f>
      </c>
      <c r="AE12" s="6">
        <f>IF(SUM($A$1:$A$1000)=0,IF(ROW($A12)=6,"Hidden",""),IF(ISNUMBER(AC12),AC12*U12*AA12*1000,""))</f>
      </c>
      <c r="AF12" s="6">
        <f>IF(SUM($A$1:$A$1000)=0,IF(ROW($A12)=6,"Hidden",""),IF(ISNUMBER(AD12),AD12-AE12,""))</f>
      </c>
      <c r="AG12" s="6">
        <f>IF(SUM($A$1:$A$1000)=0,IF(ROW($A12)=6,"Hidden",""),IF(ISNUMBER(AD12),IF(AD12=0,0,AE12*100/AD12),""))</f>
      </c>
      <c r="AH12" s="6">
        <f>IF(SUM($A$1:$A$1000)=0,IF(ROW($A12)=6,"Hidden",""),IF(ISNUMBER(C12),IF(R12="cocurrent",IF((D12=E12),0,(D12-C12)*100/(D12-E12)),IF((C12=E12),0,(C12-D12)*100/(C12-E12))),""))</f>
      </c>
      <c r="AI12" s="6">
        <f>IF(SUM($A$1:$A$1000)=0,IF(ROW($A12)=6,"Hidden",""),IF(ISNUMBER(C12),IF(R12="cocurrent",IF(C12=E12,0,(F12-E12)*100/(D12-E12)),IF(C12=E12,0,(F12-E12)*100/(C12-E12))),""))</f>
      </c>
      <c r="AJ12" s="6">
        <f>IF(SUM($A$1:$A$1000)=0,IF(ROW($A12)=6,"Hidden",""),IF(ISNUMBER(AH12),(AH12+AI12)/2,""))</f>
      </c>
      <c r="AK12" s="8">
        <f>IF(C12=F12,0,(D12-E12)/(C12-F12))</f>
      </c>
      <c r="AL12" s="8">
        <f>IF(ISNUMBER(F12),IF(OR(AK12&lt;=0,AK12=1),0,((D12-E12)-(C12-F12))/LN(AK12)),"")</f>
      </c>
      <c r="AM12" s="8">
        <f>IF(ISNUMBER(AL12),IF(AL12=0,0,(AB12*T12*Z12*1000)/(PI()*0.006*1.008*AL12)),"")</f>
      </c>
      <c r="AN12" s="12">
        <f>IF(ISNUMBER(A12),IF(ROW(A12)=2,1-(A12/13),""),"")</f>
      </c>
    </row>
    <row x14ac:dyDescent="0.25" r="13" customHeight="1" ht="12.75">
      <c r="A13" s="11">
        <v>1</v>
      </c>
      <c r="B13" s="5">
        <v>12</v>
      </c>
      <c r="C13" s="6">
        <v>57.505615234375</v>
      </c>
      <c r="D13" s="6">
        <v>64.843994140625</v>
      </c>
      <c r="E13" s="6">
        <v>21.398193359375</v>
      </c>
      <c r="F13" s="6">
        <v>26.073974609375</v>
      </c>
      <c r="G13" s="6">
        <v>132.967529296875</v>
      </c>
      <c r="H13" s="6">
        <v>132.967529296875</v>
      </c>
      <c r="I13" s="6">
        <v>132.967529296875</v>
      </c>
      <c r="J13" s="6">
        <v>132.967529296875</v>
      </c>
      <c r="K13" s="6">
        <v>132.967529296875</v>
      </c>
      <c r="L13" s="6">
        <v>132.967529296875</v>
      </c>
      <c r="M13" s="7">
        <v>29</v>
      </c>
      <c r="N13" s="6">
        <v>2.0751953125</v>
      </c>
      <c r="O13" s="5">
        <v>60</v>
      </c>
      <c r="P13" s="8">
        <v>3.60107421875</v>
      </c>
      <c r="Q13" s="6">
        <v>0</v>
      </c>
      <c r="R13" s="10">
        <f>IF(ISNUMBER(Q13),IF(Q13=1,"Countercurrent","Cocurrent"),"")</f>
      </c>
      <c r="S13" s="21"/>
      <c r="T13" s="7">
        <f>IF(ISNUMBER(C13),1.15290498E-12*(V13^6)-3.5879038802E-10*(V13^5)+4.710833256816E-08*(V13^4)-3.38194190874219E-06*(V13^3)+0.000148978977392744*(V13^2)-0.00373903643230733*(V13)+4.21734712411944,"")</f>
      </c>
      <c r="U13" s="7">
        <f>IF(ISNUMBER(D13),1.15290498E-12*(X13^6)-3.5879038802E-10*(X13^5)+4.710833256816E-08*(X13^4)-3.38194190874219E-06*(X13^3)+0.000148978977392744*(X13^2)-0.00373903643230733*(X13)+4.21734712411944,"")</f>
      </c>
      <c r="V13" s="8">
        <f>IF(ISNUMBER(C13),AVERAGE(C13,D13),"")</f>
      </c>
      <c r="W13" s="6">
        <f>IF(ISNUMBER(F13),-0.0000002301*(V13^4)+0.0000569866*(V13^3)-0.0082923226*(V13^2)+0.0654036947*V13+999.8017570756,"")</f>
      </c>
      <c r="X13" s="8">
        <f>IF(ISNUMBER(E13),AVERAGE(E13,F13),"")</f>
      </c>
      <c r="Y13" s="6">
        <f>IF(ISNUMBER(F13),-0.0000002301*(X13^4)+0.0000569866*(X13^3)-0.0082923226*(X13^2)+0.0654036947*X13+999.8017570756,"")</f>
      </c>
      <c r="Z13" s="6">
        <f>IF(ISNUMBER(C13),IF(R13="Countercurrent",C13-D13,D13-C13),"")</f>
      </c>
      <c r="AA13" s="6">
        <f>IF(ISNUMBER(E13),F13-E13,"")</f>
      </c>
      <c r="AB13" s="7">
        <f>IF(ISNUMBER(N13),N13*W13/(1000*60),"")</f>
      </c>
      <c r="AC13" s="7">
        <f>IF(ISNUMBER(P13),P13*Y13/(1000*60),"")</f>
      </c>
      <c r="AD13" s="6">
        <f>IF(SUM($A$1:$A$1000)=0,IF(ROW($A13)=6,"Hidden",""),IF(ISNUMBER(AB13),AB13*T13*ABS(Z13)*1000,""))</f>
      </c>
      <c r="AE13" s="6">
        <f>IF(SUM($A$1:$A$1000)=0,IF(ROW($A13)=6,"Hidden",""),IF(ISNUMBER(AC13),AC13*U13*AA13*1000,""))</f>
      </c>
      <c r="AF13" s="6">
        <f>IF(SUM($A$1:$A$1000)=0,IF(ROW($A13)=6,"Hidden",""),IF(ISNUMBER(AD13),AD13-AE13,""))</f>
      </c>
      <c r="AG13" s="6">
        <f>IF(SUM($A$1:$A$1000)=0,IF(ROW($A13)=6,"Hidden",""),IF(ISNUMBER(AD13),IF(AD13=0,0,AE13*100/AD13),""))</f>
      </c>
      <c r="AH13" s="6">
        <f>IF(SUM($A$1:$A$1000)=0,IF(ROW($A13)=6,"Hidden",""),IF(ISNUMBER(C13),IF(R13="cocurrent",IF((D13=E13),0,(D13-C13)*100/(D13-E13)),IF((C13=E13),0,(C13-D13)*100/(C13-E13))),""))</f>
      </c>
      <c r="AI13" s="6">
        <f>IF(SUM($A$1:$A$1000)=0,IF(ROW($A13)=6,"Hidden",""),IF(ISNUMBER(C13),IF(R13="cocurrent",IF(C13=E13,0,(F13-E13)*100/(D13-E13)),IF(C13=E13,0,(F13-E13)*100/(C13-E13))),""))</f>
      </c>
      <c r="AJ13" s="6">
        <f>IF(SUM($A$1:$A$1000)=0,IF(ROW($A13)=6,"Hidden",""),IF(ISNUMBER(AH13),(AH13+AI13)/2,""))</f>
      </c>
      <c r="AK13" s="8">
        <f>IF(C13=F13,0,(D13-E13)/(C13-F13))</f>
      </c>
      <c r="AL13" s="8">
        <f>IF(ISNUMBER(F13),IF(OR(AK13&lt;=0,AK13=1),0,((D13-E13)-(C13-F13))/LN(AK13)),"")</f>
      </c>
      <c r="AM13" s="8">
        <f>IF(ISNUMBER(AL13),IF(AL13=0,0,(AB13*T13*Z13*1000)/(PI()*0.006*1.008*AL13)),"")</f>
      </c>
      <c r="AN13" s="12">
        <f>IF(ISNUMBER(A13),IF(ROW(A13)=2,1-(A13/13),""),"")</f>
      </c>
    </row>
    <row x14ac:dyDescent="0.25" r="14" customHeight="1" ht="12.75">
      <c r="A14" s="11">
        <v>1</v>
      </c>
      <c r="B14" s="5">
        <v>13</v>
      </c>
      <c r="C14" s="6">
        <v>57.47314453125</v>
      </c>
      <c r="D14" s="6">
        <v>64.87646484375</v>
      </c>
      <c r="E14" s="6">
        <v>21.4306640625</v>
      </c>
      <c r="F14" s="6">
        <v>26.073974609375</v>
      </c>
      <c r="G14" s="6">
        <v>132.967529296875</v>
      </c>
      <c r="H14" s="6">
        <v>132.967529296875</v>
      </c>
      <c r="I14" s="6">
        <v>132.967529296875</v>
      </c>
      <c r="J14" s="6">
        <v>132.967529296875</v>
      </c>
      <c r="K14" s="6">
        <v>132.967529296875</v>
      </c>
      <c r="L14" s="6">
        <v>132.967529296875</v>
      </c>
      <c r="M14" s="7">
        <v>29</v>
      </c>
      <c r="N14" s="6">
        <v>1.98974609375</v>
      </c>
      <c r="O14" s="5">
        <v>60</v>
      </c>
      <c r="P14" s="8">
        <v>3.64990234375</v>
      </c>
      <c r="Q14" s="6">
        <v>0</v>
      </c>
      <c r="R14" s="10">
        <f>IF(ISNUMBER(Q14),IF(Q14=1,"Countercurrent","Cocurrent"),"")</f>
      </c>
      <c r="S14" s="21"/>
      <c r="T14" s="7">
        <f>IF(ISNUMBER(C14),1.15290498E-12*(V14^6)-3.5879038802E-10*(V14^5)+4.710833256816E-08*(V14^4)-3.38194190874219E-06*(V14^3)+0.000148978977392744*(V14^2)-0.00373903643230733*(V14)+4.21734712411944,"")</f>
      </c>
      <c r="U14" s="7">
        <f>IF(ISNUMBER(D14),1.15290498E-12*(X14^6)-3.5879038802E-10*(X14^5)+4.710833256816E-08*(X14^4)-3.38194190874219E-06*(X14^3)+0.000148978977392744*(X14^2)-0.00373903643230733*(X14)+4.21734712411944,"")</f>
      </c>
      <c r="V14" s="8">
        <f>IF(ISNUMBER(C14),AVERAGE(C14,D14),"")</f>
      </c>
      <c r="W14" s="6">
        <f>IF(ISNUMBER(F14),-0.0000002301*(V14^4)+0.0000569866*(V14^3)-0.0082923226*(V14^2)+0.0654036947*V14+999.8017570756,"")</f>
      </c>
      <c r="X14" s="8">
        <f>IF(ISNUMBER(E14),AVERAGE(E14,F14),"")</f>
      </c>
      <c r="Y14" s="6">
        <f>IF(ISNUMBER(F14),-0.0000002301*(X14^4)+0.0000569866*(X14^3)-0.0082923226*(X14^2)+0.0654036947*X14+999.8017570756,"")</f>
      </c>
      <c r="Z14" s="6">
        <f>IF(ISNUMBER(C14),IF(R14="Countercurrent",C14-D14,D14-C14),"")</f>
      </c>
      <c r="AA14" s="6">
        <f>IF(ISNUMBER(E14),F14-E14,"")</f>
      </c>
      <c r="AB14" s="7">
        <f>IF(ISNUMBER(N14),N14*W14/(1000*60),"")</f>
      </c>
      <c r="AC14" s="7">
        <f>IF(ISNUMBER(P14),P14*Y14/(1000*60),"")</f>
      </c>
      <c r="AD14" s="6">
        <f>IF(SUM($A$1:$A$1000)=0,IF(ROW($A14)=6,"Hidden",""),IF(ISNUMBER(AB14),AB14*T14*ABS(Z14)*1000,""))</f>
      </c>
      <c r="AE14" s="6">
        <f>IF(SUM($A$1:$A$1000)=0,IF(ROW($A14)=6,"Hidden",""),IF(ISNUMBER(AC14),AC14*U14*AA14*1000,""))</f>
      </c>
      <c r="AF14" s="6">
        <f>IF(SUM($A$1:$A$1000)=0,IF(ROW($A14)=6,"Hidden",""),IF(ISNUMBER(AD14),AD14-AE14,""))</f>
      </c>
      <c r="AG14" s="6">
        <f>IF(SUM($A$1:$A$1000)=0,IF(ROW($A14)=6,"Hidden",""),IF(ISNUMBER(AD14),IF(AD14=0,0,AE14*100/AD14),""))</f>
      </c>
      <c r="AH14" s="6">
        <f>IF(SUM($A$1:$A$1000)=0,IF(ROW($A14)=6,"Hidden",""),IF(ISNUMBER(C14),IF(R14="cocurrent",IF((D14=E14),0,(D14-C14)*100/(D14-E14)),IF((C14=E14),0,(C14-D14)*100/(C14-E14))),""))</f>
      </c>
      <c r="AI14" s="6">
        <f>IF(SUM($A$1:$A$1000)=0,IF(ROW($A14)=6,"Hidden",""),IF(ISNUMBER(C14),IF(R14="cocurrent",IF(C14=E14,0,(F14-E14)*100/(D14-E14)),IF(C14=E14,0,(F14-E14)*100/(C14-E14))),""))</f>
      </c>
      <c r="AJ14" s="6">
        <f>IF(SUM($A$1:$A$1000)=0,IF(ROW($A14)=6,"Hidden",""),IF(ISNUMBER(AH14),(AH14+AI14)/2,""))</f>
      </c>
      <c r="AK14" s="8">
        <f>IF(C14=F14,0,(D14-E14)/(C14-F14))</f>
      </c>
      <c r="AL14" s="8">
        <f>IF(ISNUMBER(F14),IF(OR(AK14&lt;=0,AK14=1),0,((D14-E14)-(C14-F14))/LN(AK14)),"")</f>
      </c>
      <c r="AM14" s="8">
        <f>IF(ISNUMBER(AL14),IF(AL14=0,0,(AB14*T14*Z14*1000)/(PI()*0.006*1.008*AL14)),"")</f>
      </c>
      <c r="AN14" s="12">
        <f>IF(ISNUMBER(A14),IF(ROW(A14)=2,1-(A14/13),""),"")</f>
      </c>
    </row>
    <row x14ac:dyDescent="0.25" r="15" customHeight="1" ht="12.75">
      <c r="A15" s="11">
        <v>1</v>
      </c>
      <c r="B15" s="5">
        <v>14</v>
      </c>
      <c r="C15" s="6">
        <v>57.60302734375</v>
      </c>
      <c r="D15" s="6">
        <v>64.908935546875</v>
      </c>
      <c r="E15" s="6">
        <v>21.4306640625</v>
      </c>
      <c r="F15" s="6">
        <v>26.073974609375</v>
      </c>
      <c r="G15" s="6">
        <v>132.967529296875</v>
      </c>
      <c r="H15" s="6">
        <v>132.967529296875</v>
      </c>
      <c r="I15" s="6">
        <v>132.967529296875</v>
      </c>
      <c r="J15" s="6">
        <v>132.967529296875</v>
      </c>
      <c r="K15" s="6">
        <v>132.967529296875</v>
      </c>
      <c r="L15" s="6">
        <v>132.967529296875</v>
      </c>
      <c r="M15" s="7">
        <v>29</v>
      </c>
      <c r="N15" s="6">
        <v>2.16064453125</v>
      </c>
      <c r="O15" s="5">
        <v>60</v>
      </c>
      <c r="P15" s="8">
        <v>3.74755859375</v>
      </c>
      <c r="Q15" s="6">
        <v>0</v>
      </c>
      <c r="R15" s="10">
        <f>IF(ISNUMBER(Q15),IF(Q15=1,"Countercurrent","Cocurrent"),"")</f>
      </c>
      <c r="S15" s="21"/>
      <c r="T15" s="7">
        <f>IF(ISNUMBER(C15),1.15290498E-12*(V15^6)-3.5879038802E-10*(V15^5)+4.710833256816E-08*(V15^4)-3.38194190874219E-06*(V15^3)+0.000148978977392744*(V15^2)-0.00373903643230733*(V15)+4.21734712411944,"")</f>
      </c>
      <c r="U15" s="7">
        <f>IF(ISNUMBER(D15),1.15290498E-12*(X15^6)-3.5879038802E-10*(X15^5)+4.710833256816E-08*(X15^4)-3.38194190874219E-06*(X15^3)+0.000148978977392744*(X15^2)-0.00373903643230733*(X15)+4.21734712411944,"")</f>
      </c>
      <c r="V15" s="8">
        <f>IF(ISNUMBER(C15),AVERAGE(C15,D15),"")</f>
      </c>
      <c r="W15" s="6">
        <f>IF(ISNUMBER(F15),-0.0000002301*(V15^4)+0.0000569866*(V15^3)-0.0082923226*(V15^2)+0.0654036947*V15+999.8017570756,"")</f>
      </c>
      <c r="X15" s="8">
        <f>IF(ISNUMBER(E15),AVERAGE(E15,F15),"")</f>
      </c>
      <c r="Y15" s="6">
        <f>IF(ISNUMBER(F15),-0.0000002301*(X15^4)+0.0000569866*(X15^3)-0.0082923226*(X15^2)+0.0654036947*X15+999.8017570756,"")</f>
      </c>
      <c r="Z15" s="6">
        <f>IF(ISNUMBER(C15),IF(R15="Countercurrent",C15-D15,D15-C15),"")</f>
      </c>
      <c r="AA15" s="6">
        <f>IF(ISNUMBER(E15),F15-E15,"")</f>
      </c>
      <c r="AB15" s="7">
        <f>IF(ISNUMBER(N15),N15*W15/(1000*60),"")</f>
      </c>
      <c r="AC15" s="7">
        <f>IF(ISNUMBER(P15),P15*Y15/(1000*60),"")</f>
      </c>
      <c r="AD15" s="6">
        <f>IF(SUM($A$1:$A$1000)=0,IF(ROW($A15)=6,"Hidden",""),IF(ISNUMBER(AB15),AB15*T15*ABS(Z15)*1000,""))</f>
      </c>
      <c r="AE15" s="6">
        <f>IF(SUM($A$1:$A$1000)=0,IF(ROW($A15)=6,"Hidden",""),IF(ISNUMBER(AC15),AC15*U15*AA15*1000,""))</f>
      </c>
      <c r="AF15" s="6">
        <f>IF(SUM($A$1:$A$1000)=0,IF(ROW($A15)=6,"Hidden",""),IF(ISNUMBER(AD15),AD15-AE15,""))</f>
      </c>
      <c r="AG15" s="6">
        <f>IF(SUM($A$1:$A$1000)=0,IF(ROW($A15)=6,"Hidden",""),IF(ISNUMBER(AD15),IF(AD15=0,0,AE15*100/AD15),""))</f>
      </c>
      <c r="AH15" s="6">
        <f>IF(SUM($A$1:$A$1000)=0,IF(ROW($A15)=6,"Hidden",""),IF(ISNUMBER(C15),IF(R15="cocurrent",IF((D15=E15),0,(D15-C15)*100/(D15-E15)),IF((C15=E15),0,(C15-D15)*100/(C15-E15))),""))</f>
      </c>
      <c r="AI15" s="6">
        <f>IF(SUM($A$1:$A$1000)=0,IF(ROW($A15)=6,"Hidden",""),IF(ISNUMBER(C15),IF(R15="cocurrent",IF(C15=E15,0,(F15-E15)*100/(D15-E15)),IF(C15=E15,0,(F15-E15)*100/(C15-E15))),""))</f>
      </c>
      <c r="AJ15" s="6">
        <f>IF(SUM($A$1:$A$1000)=0,IF(ROW($A15)=6,"Hidden",""),IF(ISNUMBER(AH15),(AH15+AI15)/2,""))</f>
      </c>
      <c r="AK15" s="8">
        <f>IF(C15=F15,0,(D15-E15)/(C15-F15))</f>
      </c>
      <c r="AL15" s="8">
        <f>IF(ISNUMBER(F15),IF(OR(AK15&lt;=0,AK15=1),0,((D15-E15)-(C15-F15))/LN(AK15)),"")</f>
      </c>
      <c r="AM15" s="8">
        <f>IF(ISNUMBER(AL15),IF(AL15=0,0,(AB15*T15*Z15*1000)/(PI()*0.006*1.008*AL15)),"")</f>
      </c>
      <c r="AN15" s="12">
        <f>IF(ISNUMBER(A15),IF(ROW(A15)=2,1-(A15/13),""),"")</f>
      </c>
    </row>
    <row x14ac:dyDescent="0.25" r="16" customHeight="1" ht="12.75">
      <c r="A16" s="11">
        <v>1</v>
      </c>
      <c r="B16" s="5">
        <v>15</v>
      </c>
      <c r="C16" s="6">
        <v>57.60302734375</v>
      </c>
      <c r="D16" s="6">
        <v>65.038818359375</v>
      </c>
      <c r="E16" s="6">
        <v>21.4306640625</v>
      </c>
      <c r="F16" s="6">
        <v>26.073974609375</v>
      </c>
      <c r="G16" s="6">
        <v>132.967529296875</v>
      </c>
      <c r="H16" s="6">
        <v>132.967529296875</v>
      </c>
      <c r="I16" s="6">
        <v>132.967529296875</v>
      </c>
      <c r="J16" s="6">
        <v>132.967529296875</v>
      </c>
      <c r="K16" s="6">
        <v>132.967529296875</v>
      </c>
      <c r="L16" s="6">
        <v>132.967529296875</v>
      </c>
      <c r="M16" s="7">
        <v>29</v>
      </c>
      <c r="N16" s="6">
        <v>1.904296875</v>
      </c>
      <c r="O16" s="5">
        <v>60</v>
      </c>
      <c r="P16" s="8">
        <v>3.82080078125</v>
      </c>
      <c r="Q16" s="6">
        <v>0</v>
      </c>
      <c r="R16" s="10">
        <f>IF(ISNUMBER(Q16),IF(Q16=1,"Countercurrent","Cocurrent"),"")</f>
      </c>
      <c r="S16" s="21"/>
      <c r="T16" s="7">
        <f>IF(ISNUMBER(C16),1.15290498E-12*(V16^6)-3.5879038802E-10*(V16^5)+4.710833256816E-08*(V16^4)-3.38194190874219E-06*(V16^3)+0.000148978977392744*(V16^2)-0.00373903643230733*(V16)+4.21734712411944,"")</f>
      </c>
      <c r="U16" s="7">
        <f>IF(ISNUMBER(D16),1.15290498E-12*(X16^6)-3.5879038802E-10*(X16^5)+4.710833256816E-08*(X16^4)-3.38194190874219E-06*(X16^3)+0.000148978977392744*(X16^2)-0.00373903643230733*(X16)+4.21734712411944,"")</f>
      </c>
      <c r="V16" s="8">
        <f>IF(ISNUMBER(C16),AVERAGE(C16,D16),"")</f>
      </c>
      <c r="W16" s="6">
        <f>IF(ISNUMBER(F16),-0.0000002301*(V16^4)+0.0000569866*(V16^3)-0.0082923226*(V16^2)+0.0654036947*V16+999.8017570756,"")</f>
      </c>
      <c r="X16" s="8">
        <f>IF(ISNUMBER(E16),AVERAGE(E16,F16),"")</f>
      </c>
      <c r="Y16" s="6">
        <f>IF(ISNUMBER(F16),-0.0000002301*(X16^4)+0.0000569866*(X16^3)-0.0082923226*(X16^2)+0.0654036947*X16+999.8017570756,"")</f>
      </c>
      <c r="Z16" s="6">
        <f>IF(ISNUMBER(C16),IF(R16="Countercurrent",C16-D16,D16-C16),"")</f>
      </c>
      <c r="AA16" s="6">
        <f>IF(ISNUMBER(E16),F16-E16,"")</f>
      </c>
      <c r="AB16" s="7">
        <f>IF(ISNUMBER(N16),N16*W16/(1000*60),"")</f>
      </c>
      <c r="AC16" s="7">
        <f>IF(ISNUMBER(P16),P16*Y16/(1000*60),"")</f>
      </c>
      <c r="AD16" s="6">
        <f>IF(SUM($A$1:$A$1000)=0,IF(ROW($A16)=6,"Hidden",""),IF(ISNUMBER(AB16),AB16*T16*ABS(Z16)*1000,""))</f>
      </c>
      <c r="AE16" s="6">
        <f>IF(SUM($A$1:$A$1000)=0,IF(ROW($A16)=6,"Hidden",""),IF(ISNUMBER(AC16),AC16*U16*AA16*1000,""))</f>
      </c>
      <c r="AF16" s="6">
        <f>IF(SUM($A$1:$A$1000)=0,IF(ROW($A16)=6,"Hidden",""),IF(ISNUMBER(AD16),AD16-AE16,""))</f>
      </c>
      <c r="AG16" s="6">
        <f>IF(SUM($A$1:$A$1000)=0,IF(ROW($A16)=6,"Hidden",""),IF(ISNUMBER(AD16),IF(AD16=0,0,AE16*100/AD16),""))</f>
      </c>
      <c r="AH16" s="6">
        <f>IF(SUM($A$1:$A$1000)=0,IF(ROW($A16)=6,"Hidden",""),IF(ISNUMBER(C16),IF(R16="cocurrent",IF((D16=E16),0,(D16-C16)*100/(D16-E16)),IF((C16=E16),0,(C16-D16)*100/(C16-E16))),""))</f>
      </c>
      <c r="AI16" s="6">
        <f>IF(SUM($A$1:$A$1000)=0,IF(ROW($A16)=6,"Hidden",""),IF(ISNUMBER(C16),IF(R16="cocurrent",IF(C16=E16,0,(F16-E16)*100/(D16-E16)),IF(C16=E16,0,(F16-E16)*100/(C16-E16))),""))</f>
      </c>
      <c r="AJ16" s="6">
        <f>IF(SUM($A$1:$A$1000)=0,IF(ROW($A16)=6,"Hidden",""),IF(ISNUMBER(AH16),(AH16+AI16)/2,""))</f>
      </c>
      <c r="AK16" s="8">
        <f>IF(C16=F16,0,(D16-E16)/(C16-F16))</f>
      </c>
      <c r="AL16" s="8">
        <f>IF(ISNUMBER(F16),IF(OR(AK16&lt;=0,AK16=1),0,((D16-E16)-(C16-F16))/LN(AK16)),"")</f>
      </c>
      <c r="AM16" s="8">
        <f>IF(ISNUMBER(AL16),IF(AL16=0,0,(AB16*T16*Z16*1000)/(PI()*0.006*1.008*AL16)),"")</f>
      </c>
      <c r="AN16" s="12">
        <f>IF(ISNUMBER(A16),IF(ROW(A16)=2,1-(A16/13),""),"")</f>
      </c>
    </row>
    <row x14ac:dyDescent="0.25" r="17" customHeight="1" ht="12.75">
      <c r="A17" s="11">
        <v>1</v>
      </c>
      <c r="B17" s="5">
        <v>16</v>
      </c>
      <c r="C17" s="6">
        <v>57.570556640625</v>
      </c>
      <c r="D17" s="6">
        <v>64.8115234375</v>
      </c>
      <c r="E17" s="6">
        <v>21.398193359375</v>
      </c>
      <c r="F17" s="6">
        <v>26.009033203125</v>
      </c>
      <c r="G17" s="6">
        <v>132.967529296875</v>
      </c>
      <c r="H17" s="6">
        <v>132.967529296875</v>
      </c>
      <c r="I17" s="6">
        <v>132.967529296875</v>
      </c>
      <c r="J17" s="6">
        <v>132.967529296875</v>
      </c>
      <c r="K17" s="6">
        <v>132.967529296875</v>
      </c>
      <c r="L17" s="6">
        <v>132.967529296875</v>
      </c>
      <c r="M17" s="7">
        <v>29</v>
      </c>
      <c r="N17" s="6">
        <v>1.98974609375</v>
      </c>
      <c r="O17" s="5">
        <v>60</v>
      </c>
      <c r="P17" s="8">
        <v>3.57666015625</v>
      </c>
      <c r="Q17" s="6">
        <v>0</v>
      </c>
      <c r="R17" s="10">
        <f>IF(ISNUMBER(Q17),IF(Q17=1,"Countercurrent","Cocurrent"),"")</f>
      </c>
      <c r="S17" s="21"/>
      <c r="T17" s="7">
        <f>IF(ISNUMBER(C17),1.15290498E-12*(V17^6)-3.5879038802E-10*(V17^5)+4.710833256816E-08*(V17^4)-3.38194190874219E-06*(V17^3)+0.000148978977392744*(V17^2)-0.00373903643230733*(V17)+4.21734712411944,"")</f>
      </c>
      <c r="U17" s="7">
        <f>IF(ISNUMBER(D17),1.15290498E-12*(X17^6)-3.5879038802E-10*(X17^5)+4.710833256816E-08*(X17^4)-3.38194190874219E-06*(X17^3)+0.000148978977392744*(X17^2)-0.00373903643230733*(X17)+4.21734712411944,"")</f>
      </c>
      <c r="V17" s="8">
        <f>IF(ISNUMBER(C17),AVERAGE(C17,D17),"")</f>
      </c>
      <c r="W17" s="6">
        <f>IF(ISNUMBER(F17),-0.0000002301*(V17^4)+0.0000569866*(V17^3)-0.0082923226*(V17^2)+0.0654036947*V17+999.8017570756,"")</f>
      </c>
      <c r="X17" s="8">
        <f>IF(ISNUMBER(E17),AVERAGE(E17,F17),"")</f>
      </c>
      <c r="Y17" s="6">
        <f>IF(ISNUMBER(F17),-0.0000002301*(X17^4)+0.0000569866*(X17^3)-0.0082923226*(X17^2)+0.0654036947*X17+999.8017570756,"")</f>
      </c>
      <c r="Z17" s="6">
        <f>IF(ISNUMBER(C17),IF(R17="Countercurrent",C17-D17,D17-C17),"")</f>
      </c>
      <c r="AA17" s="6">
        <f>IF(ISNUMBER(E17),F17-E17,"")</f>
      </c>
      <c r="AB17" s="7">
        <f>IF(ISNUMBER(N17),N17*W17/(1000*60),"")</f>
      </c>
      <c r="AC17" s="7">
        <f>IF(ISNUMBER(P17),P17*Y17/(1000*60),"")</f>
      </c>
      <c r="AD17" s="6">
        <f>IF(SUM($A$1:$A$1000)=0,IF(ROW($A17)=6,"Hidden",""),IF(ISNUMBER(AB17),AB17*T17*ABS(Z17)*1000,""))</f>
      </c>
      <c r="AE17" s="6">
        <f>IF(SUM($A$1:$A$1000)=0,IF(ROW($A17)=6,"Hidden",""),IF(ISNUMBER(AC17),AC17*U17*AA17*1000,""))</f>
      </c>
      <c r="AF17" s="6">
        <f>IF(SUM($A$1:$A$1000)=0,IF(ROW($A17)=6,"Hidden",""),IF(ISNUMBER(AD17),AD17-AE17,""))</f>
      </c>
      <c r="AG17" s="6">
        <f>IF(SUM($A$1:$A$1000)=0,IF(ROW($A17)=6,"Hidden",""),IF(ISNUMBER(AD17),IF(AD17=0,0,AE17*100/AD17),""))</f>
      </c>
      <c r="AH17" s="6">
        <f>IF(SUM($A$1:$A$1000)=0,IF(ROW($A17)=6,"Hidden",""),IF(ISNUMBER(C17),IF(R17="cocurrent",IF((D17=E17),0,(D17-C17)*100/(D17-E17)),IF((C17=E17),0,(C17-D17)*100/(C17-E17))),""))</f>
      </c>
      <c r="AI17" s="6">
        <f>IF(SUM($A$1:$A$1000)=0,IF(ROW($A17)=6,"Hidden",""),IF(ISNUMBER(C17),IF(R17="cocurrent",IF(C17=E17,0,(F17-E17)*100/(D17-E17)),IF(C17=E17,0,(F17-E17)*100/(C17-E17))),""))</f>
      </c>
      <c r="AJ17" s="6">
        <f>IF(SUM($A$1:$A$1000)=0,IF(ROW($A17)=6,"Hidden",""),IF(ISNUMBER(AH17),(AH17+AI17)/2,""))</f>
      </c>
      <c r="AK17" s="8">
        <f>IF(C17=F17,0,(D17-E17)/(C17-F17))</f>
      </c>
      <c r="AL17" s="8">
        <f>IF(ISNUMBER(F17),IF(OR(AK17&lt;=0,AK17=1),0,((D17-E17)-(C17-F17))/LN(AK17)),"")</f>
      </c>
      <c r="AM17" s="8">
        <f>IF(ISNUMBER(AL17),IF(AL17=0,0,(AB17*T17*Z17*1000)/(PI()*0.006*1.008*AL17)),"")</f>
      </c>
      <c r="AN17" s="12">
        <f>IF(ISNUMBER(A17),IF(ROW(A17)=2,1-(A17/13),""),"")</f>
      </c>
    </row>
    <row x14ac:dyDescent="0.25" r="18" customHeight="1" ht="12.75">
      <c r="A18" s="11">
        <v>1</v>
      </c>
      <c r="B18" s="5">
        <v>17</v>
      </c>
      <c r="C18" s="6">
        <v>57.5380859375</v>
      </c>
      <c r="D18" s="6">
        <v>64.87646484375</v>
      </c>
      <c r="E18" s="6">
        <v>21.4306640625</v>
      </c>
      <c r="F18" s="6">
        <v>26.073974609375</v>
      </c>
      <c r="G18" s="6">
        <v>132.967529296875</v>
      </c>
      <c r="H18" s="6">
        <v>132.967529296875</v>
      </c>
      <c r="I18" s="6">
        <v>132.967529296875</v>
      </c>
      <c r="J18" s="6">
        <v>132.967529296875</v>
      </c>
      <c r="K18" s="6">
        <v>132.967529296875</v>
      </c>
      <c r="L18" s="6">
        <v>132.967529296875</v>
      </c>
      <c r="M18" s="7">
        <v>29</v>
      </c>
      <c r="N18" s="6">
        <v>1.96533203125</v>
      </c>
      <c r="O18" s="5">
        <v>60</v>
      </c>
      <c r="P18" s="8">
        <v>3.82080078125</v>
      </c>
      <c r="Q18" s="6">
        <v>0</v>
      </c>
      <c r="R18" s="10">
        <f>IF(ISNUMBER(Q18),IF(Q18=1,"Countercurrent","Cocurrent"),"")</f>
      </c>
      <c r="S18" s="21"/>
      <c r="T18" s="7">
        <f>IF(ISNUMBER(C18),1.15290498E-12*(V18^6)-3.5879038802E-10*(V18^5)+4.710833256816E-08*(V18^4)-3.38194190874219E-06*(V18^3)+0.000148978977392744*(V18^2)-0.00373903643230733*(V18)+4.21734712411944,"")</f>
      </c>
      <c r="U18" s="7">
        <f>IF(ISNUMBER(D18),1.15290498E-12*(X18^6)-3.5879038802E-10*(X18^5)+4.710833256816E-08*(X18^4)-3.38194190874219E-06*(X18^3)+0.000148978977392744*(X18^2)-0.00373903643230733*(X18)+4.21734712411944,"")</f>
      </c>
      <c r="V18" s="8">
        <f>IF(ISNUMBER(C18),AVERAGE(C18,D18),"")</f>
      </c>
      <c r="W18" s="6">
        <f>IF(ISNUMBER(F18),-0.0000002301*(V18^4)+0.0000569866*(V18^3)-0.0082923226*(V18^2)+0.0654036947*V18+999.8017570756,"")</f>
      </c>
      <c r="X18" s="8">
        <f>IF(ISNUMBER(E18),AVERAGE(E18,F18),"")</f>
      </c>
      <c r="Y18" s="6">
        <f>IF(ISNUMBER(F18),-0.0000002301*(X18^4)+0.0000569866*(X18^3)-0.0082923226*(X18^2)+0.0654036947*X18+999.8017570756,"")</f>
      </c>
      <c r="Z18" s="6">
        <f>IF(ISNUMBER(C18),IF(R18="Countercurrent",C18-D18,D18-C18),"")</f>
      </c>
      <c r="AA18" s="6">
        <f>IF(ISNUMBER(E18),F18-E18,"")</f>
      </c>
      <c r="AB18" s="7">
        <f>IF(ISNUMBER(N18),N18*W18/(1000*60),"")</f>
      </c>
      <c r="AC18" s="7">
        <f>IF(ISNUMBER(P18),P18*Y18/(1000*60),"")</f>
      </c>
      <c r="AD18" s="6">
        <f>IF(SUM($A$1:$A$1000)=0,IF(ROW($A18)=6,"Hidden",""),IF(ISNUMBER(AB18),AB18*T18*ABS(Z18)*1000,""))</f>
      </c>
      <c r="AE18" s="6">
        <f>IF(SUM($A$1:$A$1000)=0,IF(ROW($A18)=6,"Hidden",""),IF(ISNUMBER(AC18),AC18*U18*AA18*1000,""))</f>
      </c>
      <c r="AF18" s="6">
        <f>IF(SUM($A$1:$A$1000)=0,IF(ROW($A18)=6,"Hidden",""),IF(ISNUMBER(AD18),AD18-AE18,""))</f>
      </c>
      <c r="AG18" s="6">
        <f>IF(SUM($A$1:$A$1000)=0,IF(ROW($A18)=6,"Hidden",""),IF(ISNUMBER(AD18),IF(AD18=0,0,AE18*100/AD18),""))</f>
      </c>
      <c r="AH18" s="6">
        <f>IF(SUM($A$1:$A$1000)=0,IF(ROW($A18)=6,"Hidden",""),IF(ISNUMBER(C18),IF(R18="cocurrent",IF((D18=E18),0,(D18-C18)*100/(D18-E18)),IF((C18=E18),0,(C18-D18)*100/(C18-E18))),""))</f>
      </c>
      <c r="AI18" s="6">
        <f>IF(SUM($A$1:$A$1000)=0,IF(ROW($A18)=6,"Hidden",""),IF(ISNUMBER(C18),IF(R18="cocurrent",IF(C18=E18,0,(F18-E18)*100/(D18-E18)),IF(C18=E18,0,(F18-E18)*100/(C18-E18))),""))</f>
      </c>
      <c r="AJ18" s="6">
        <f>IF(SUM($A$1:$A$1000)=0,IF(ROW($A18)=6,"Hidden",""),IF(ISNUMBER(AH18),(AH18+AI18)/2,""))</f>
      </c>
      <c r="AK18" s="8">
        <f>IF(C18=F18,0,(D18-E18)/(C18-F18))</f>
      </c>
      <c r="AL18" s="8">
        <f>IF(ISNUMBER(F18),IF(OR(AK18&lt;=0,AK18=1),0,((D18-E18)-(C18-F18))/LN(AK18)),"")</f>
      </c>
      <c r="AM18" s="8">
        <f>IF(ISNUMBER(AL18),IF(AL18=0,0,(AB18*T18*Z18*1000)/(PI()*0.006*1.008*AL18)),"")</f>
      </c>
      <c r="AN18" s="12">
        <f>IF(ISNUMBER(A18),IF(ROW(A18)=2,1-(A18/13),""),"")</f>
      </c>
    </row>
    <row x14ac:dyDescent="0.25" r="19" customHeight="1" ht="12.75">
      <c r="A19" s="11">
        <v>1</v>
      </c>
      <c r="B19" s="5">
        <v>18</v>
      </c>
      <c r="C19" s="6">
        <v>57.47314453125</v>
      </c>
      <c r="D19" s="6">
        <v>64.87646484375</v>
      </c>
      <c r="E19" s="6">
        <v>21.398193359375</v>
      </c>
      <c r="F19" s="6">
        <v>26.04150390625</v>
      </c>
      <c r="G19" s="6">
        <v>132.967529296875</v>
      </c>
      <c r="H19" s="6">
        <v>132.967529296875</v>
      </c>
      <c r="I19" s="6">
        <v>132.967529296875</v>
      </c>
      <c r="J19" s="6">
        <v>132.967529296875</v>
      </c>
      <c r="K19" s="6">
        <v>132.967529296875</v>
      </c>
      <c r="L19" s="6">
        <v>132.967529296875</v>
      </c>
      <c r="M19" s="7">
        <v>29</v>
      </c>
      <c r="N19" s="6">
        <v>2.03857421875</v>
      </c>
      <c r="O19" s="5">
        <v>60</v>
      </c>
      <c r="P19" s="8">
        <v>3.7353515625</v>
      </c>
      <c r="Q19" s="6">
        <v>0</v>
      </c>
      <c r="R19" s="10">
        <f>IF(ISNUMBER(Q19),IF(Q19=1,"Countercurrent","Cocurrent"),"")</f>
      </c>
      <c r="S19" s="21"/>
      <c r="T19" s="7">
        <f>IF(ISNUMBER(C19),1.15290498E-12*(V19^6)-3.5879038802E-10*(V19^5)+4.710833256816E-08*(V19^4)-3.38194190874219E-06*(V19^3)+0.000148978977392744*(V19^2)-0.00373903643230733*(V19)+4.21734712411944,"")</f>
      </c>
      <c r="U19" s="7">
        <f>IF(ISNUMBER(D19),1.15290498E-12*(X19^6)-3.5879038802E-10*(X19^5)+4.710833256816E-08*(X19^4)-3.38194190874219E-06*(X19^3)+0.000148978977392744*(X19^2)-0.00373903643230733*(X19)+4.21734712411944,"")</f>
      </c>
      <c r="V19" s="8">
        <f>IF(ISNUMBER(C19),AVERAGE(C19,D19),"")</f>
      </c>
      <c r="W19" s="6">
        <f>IF(ISNUMBER(F19),-0.0000002301*(V19^4)+0.0000569866*(V19^3)-0.0082923226*(V19^2)+0.0654036947*V19+999.8017570756,"")</f>
      </c>
      <c r="X19" s="8">
        <f>IF(ISNUMBER(E19),AVERAGE(E19,F19),"")</f>
      </c>
      <c r="Y19" s="6">
        <f>IF(ISNUMBER(F19),-0.0000002301*(X19^4)+0.0000569866*(X19^3)-0.0082923226*(X19^2)+0.0654036947*X19+999.8017570756,"")</f>
      </c>
      <c r="Z19" s="6">
        <f>IF(ISNUMBER(C19),IF(R19="Countercurrent",C19-D19,D19-C19),"")</f>
      </c>
      <c r="AA19" s="6">
        <f>IF(ISNUMBER(E19),F19-E19,"")</f>
      </c>
      <c r="AB19" s="7">
        <f>IF(ISNUMBER(N19),N19*W19/(1000*60),"")</f>
      </c>
      <c r="AC19" s="7">
        <f>IF(ISNUMBER(P19),P19*Y19/(1000*60),"")</f>
      </c>
      <c r="AD19" s="6">
        <f>IF(SUM($A$1:$A$1000)=0,IF(ROW($A19)=6,"Hidden",""),IF(ISNUMBER(AB19),AB19*T19*ABS(Z19)*1000,""))</f>
      </c>
      <c r="AE19" s="6">
        <f>IF(SUM($A$1:$A$1000)=0,IF(ROW($A19)=6,"Hidden",""),IF(ISNUMBER(AC19),AC19*U19*AA19*1000,""))</f>
      </c>
      <c r="AF19" s="6">
        <f>IF(SUM($A$1:$A$1000)=0,IF(ROW($A19)=6,"Hidden",""),IF(ISNUMBER(AD19),AD19-AE19,""))</f>
      </c>
      <c r="AG19" s="6">
        <f>IF(SUM($A$1:$A$1000)=0,IF(ROW($A19)=6,"Hidden",""),IF(ISNUMBER(AD19),IF(AD19=0,0,AE19*100/AD19),""))</f>
      </c>
      <c r="AH19" s="6">
        <f>IF(SUM($A$1:$A$1000)=0,IF(ROW($A19)=6,"Hidden",""),IF(ISNUMBER(C19),IF(R19="cocurrent",IF((D19=E19),0,(D19-C19)*100/(D19-E19)),IF((C19=E19),0,(C19-D19)*100/(C19-E19))),""))</f>
      </c>
      <c r="AI19" s="6">
        <f>IF(SUM($A$1:$A$1000)=0,IF(ROW($A19)=6,"Hidden",""),IF(ISNUMBER(C19),IF(R19="cocurrent",IF(C19=E19,0,(F19-E19)*100/(D19-E19)),IF(C19=E19,0,(F19-E19)*100/(C19-E19))),""))</f>
      </c>
      <c r="AJ19" s="6">
        <f>IF(SUM($A$1:$A$1000)=0,IF(ROW($A19)=6,"Hidden",""),IF(ISNUMBER(AH19),(AH19+AI19)/2,""))</f>
      </c>
      <c r="AK19" s="8">
        <f>IF(C19=F19,0,(D19-E19)/(C19-F19))</f>
      </c>
      <c r="AL19" s="8">
        <f>IF(ISNUMBER(F19),IF(OR(AK19&lt;=0,AK19=1),0,((D19-E19)-(C19-F19))/LN(AK19)),"")</f>
      </c>
      <c r="AM19" s="8">
        <f>IF(ISNUMBER(AL19),IF(AL19=0,0,(AB19*T19*Z19*1000)/(PI()*0.006*1.008*AL19)),"")</f>
      </c>
      <c r="AN19" s="12">
        <f>IF(ISNUMBER(A19),IF(ROW(A19)=2,1-(A19/13),""),"")</f>
      </c>
    </row>
    <row x14ac:dyDescent="0.25" r="20" customHeight="1" ht="12.75">
      <c r="A20" s="11">
        <v>1</v>
      </c>
      <c r="B20" s="5">
        <v>19</v>
      </c>
      <c r="C20" s="6">
        <v>57.34326171875</v>
      </c>
      <c r="D20" s="6">
        <v>64.779052734375</v>
      </c>
      <c r="E20" s="6">
        <v>21.398193359375</v>
      </c>
      <c r="F20" s="6">
        <v>26.009033203125</v>
      </c>
      <c r="G20" s="6">
        <v>132.967529296875</v>
      </c>
      <c r="H20" s="6">
        <v>132.967529296875</v>
      </c>
      <c r="I20" s="6">
        <v>132.967529296875</v>
      </c>
      <c r="J20" s="6">
        <v>132.967529296875</v>
      </c>
      <c r="K20" s="6">
        <v>132.967529296875</v>
      </c>
      <c r="L20" s="6">
        <v>132.967529296875</v>
      </c>
      <c r="M20" s="7">
        <v>29</v>
      </c>
      <c r="N20" s="6">
        <v>1.94091796875</v>
      </c>
      <c r="O20" s="5">
        <v>60</v>
      </c>
      <c r="P20" s="8">
        <v>3.74755859375</v>
      </c>
      <c r="Q20" s="6">
        <v>0</v>
      </c>
      <c r="R20" s="10">
        <f>IF(ISNUMBER(Q20),IF(Q20=1,"Countercurrent","Cocurrent"),"")</f>
      </c>
      <c r="S20" s="21"/>
      <c r="T20" s="7">
        <f>IF(ISNUMBER(C20),1.15290498E-12*(V20^6)-3.5879038802E-10*(V20^5)+4.710833256816E-08*(V20^4)-3.38194190874219E-06*(V20^3)+0.000148978977392744*(V20^2)-0.00373903643230733*(V20)+4.21734712411944,"")</f>
      </c>
      <c r="U20" s="7">
        <f>IF(ISNUMBER(D20),1.15290498E-12*(X20^6)-3.5879038802E-10*(X20^5)+4.710833256816E-08*(X20^4)-3.38194190874219E-06*(X20^3)+0.000148978977392744*(X20^2)-0.00373903643230733*(X20)+4.21734712411944,"")</f>
      </c>
      <c r="V20" s="8">
        <f>IF(ISNUMBER(C20),AVERAGE(C20,D20),"")</f>
      </c>
      <c r="W20" s="6">
        <f>IF(ISNUMBER(F20),-0.0000002301*(V20^4)+0.0000569866*(V20^3)-0.0082923226*(V20^2)+0.0654036947*V20+999.8017570756,"")</f>
      </c>
      <c r="X20" s="8">
        <f>IF(ISNUMBER(E20),AVERAGE(E20,F20),"")</f>
      </c>
      <c r="Y20" s="6">
        <f>IF(ISNUMBER(F20),-0.0000002301*(X20^4)+0.0000569866*(X20^3)-0.0082923226*(X20^2)+0.0654036947*X20+999.8017570756,"")</f>
      </c>
      <c r="Z20" s="6">
        <f>IF(ISNUMBER(C20),IF(R20="Countercurrent",C20-D20,D20-C20),"")</f>
      </c>
      <c r="AA20" s="6">
        <f>IF(ISNUMBER(E20),F20-E20,"")</f>
      </c>
      <c r="AB20" s="7">
        <f>IF(ISNUMBER(N20),N20*W20/(1000*60),"")</f>
      </c>
      <c r="AC20" s="7">
        <f>IF(ISNUMBER(P20),P20*Y20/(1000*60),"")</f>
      </c>
      <c r="AD20" s="6">
        <f>IF(SUM($A$1:$A$1000)=0,IF(ROW($A20)=6,"Hidden",""),IF(ISNUMBER(AB20),AB20*T20*ABS(Z20)*1000,""))</f>
      </c>
      <c r="AE20" s="6">
        <f>IF(SUM($A$1:$A$1000)=0,IF(ROW($A20)=6,"Hidden",""),IF(ISNUMBER(AC20),AC20*U20*AA20*1000,""))</f>
      </c>
      <c r="AF20" s="6">
        <f>IF(SUM($A$1:$A$1000)=0,IF(ROW($A20)=6,"Hidden",""),IF(ISNUMBER(AD20),AD20-AE20,""))</f>
      </c>
      <c r="AG20" s="6">
        <f>IF(SUM($A$1:$A$1000)=0,IF(ROW($A20)=6,"Hidden",""),IF(ISNUMBER(AD20),IF(AD20=0,0,AE20*100/AD20),""))</f>
      </c>
      <c r="AH20" s="6">
        <f>IF(SUM($A$1:$A$1000)=0,IF(ROW($A20)=6,"Hidden",""),IF(ISNUMBER(C20),IF(R20="cocurrent",IF((D20=E20),0,(D20-C20)*100/(D20-E20)),IF((C20=E20),0,(C20-D20)*100/(C20-E20))),""))</f>
      </c>
      <c r="AI20" s="6">
        <f>IF(SUM($A$1:$A$1000)=0,IF(ROW($A20)=6,"Hidden",""),IF(ISNUMBER(C20),IF(R20="cocurrent",IF(C20=E20,0,(F20-E20)*100/(D20-E20)),IF(C20=E20,0,(F20-E20)*100/(C20-E20))),""))</f>
      </c>
      <c r="AJ20" s="6">
        <f>IF(SUM($A$1:$A$1000)=0,IF(ROW($A20)=6,"Hidden",""),IF(ISNUMBER(AH20),(AH20+AI20)/2,""))</f>
      </c>
      <c r="AK20" s="8">
        <f>IF(C20=F20,0,(D20-E20)/(C20-F20))</f>
      </c>
      <c r="AL20" s="8">
        <f>IF(ISNUMBER(F20),IF(OR(AK20&lt;=0,AK20=1),0,((D20-E20)-(C20-F20))/LN(AK20)),"")</f>
      </c>
      <c r="AM20" s="8">
        <f>IF(ISNUMBER(AL20),IF(AL20=0,0,(AB20*T20*Z20*1000)/(PI()*0.006*1.008*AL20)),"")</f>
      </c>
      <c r="AN20" s="12">
        <f>IF(ISNUMBER(A20),IF(ROW(A20)=2,1-(A20/13),""),"")</f>
      </c>
    </row>
    <row x14ac:dyDescent="0.25" r="21" customHeight="1" ht="12.75">
      <c r="A21" s="11">
        <v>1</v>
      </c>
      <c r="B21" s="5">
        <v>20</v>
      </c>
      <c r="C21" s="6">
        <v>57.47314453125</v>
      </c>
      <c r="D21" s="6">
        <v>64.74658203125</v>
      </c>
      <c r="E21" s="6">
        <v>21.398193359375</v>
      </c>
      <c r="F21" s="6">
        <v>26.04150390625</v>
      </c>
      <c r="G21" s="6">
        <v>132.967529296875</v>
      </c>
      <c r="H21" s="6">
        <v>132.967529296875</v>
      </c>
      <c r="I21" s="6">
        <v>132.967529296875</v>
      </c>
      <c r="J21" s="6">
        <v>132.967529296875</v>
      </c>
      <c r="K21" s="6">
        <v>132.967529296875</v>
      </c>
      <c r="L21" s="6">
        <v>132.967529296875</v>
      </c>
      <c r="M21" s="7">
        <v>30</v>
      </c>
      <c r="N21" s="6">
        <v>1.8798828125</v>
      </c>
      <c r="O21" s="5">
        <v>60</v>
      </c>
      <c r="P21" s="8">
        <v>3.662109375</v>
      </c>
      <c r="Q21" s="6">
        <v>0</v>
      </c>
      <c r="R21" s="10">
        <f>IF(ISNUMBER(Q21),IF(Q21=1,"Countercurrent","Cocurrent"),"")</f>
      </c>
      <c r="S21" s="21"/>
      <c r="T21" s="7">
        <f>IF(ISNUMBER(C21),1.15290498E-12*(V21^6)-3.5879038802E-10*(V21^5)+4.710833256816E-08*(V21^4)-3.38194190874219E-06*(V21^3)+0.000148978977392744*(V21^2)-0.00373903643230733*(V21)+4.21734712411944,"")</f>
      </c>
      <c r="U21" s="7">
        <f>IF(ISNUMBER(D21),1.15290498E-12*(X21^6)-3.5879038802E-10*(X21^5)+4.710833256816E-08*(X21^4)-3.38194190874219E-06*(X21^3)+0.000148978977392744*(X21^2)-0.00373903643230733*(X21)+4.21734712411944,"")</f>
      </c>
      <c r="V21" s="8">
        <f>IF(ISNUMBER(C21),AVERAGE(C21,D21),"")</f>
      </c>
      <c r="W21" s="6">
        <f>IF(ISNUMBER(F21),-0.0000002301*(V21^4)+0.0000569866*(V21^3)-0.0082923226*(V21^2)+0.0654036947*V21+999.8017570756,"")</f>
      </c>
      <c r="X21" s="8">
        <f>IF(ISNUMBER(E21),AVERAGE(E21,F21),"")</f>
      </c>
      <c r="Y21" s="6">
        <f>IF(ISNUMBER(F21),-0.0000002301*(X21^4)+0.0000569866*(X21^3)-0.0082923226*(X21^2)+0.0654036947*X21+999.8017570756,"")</f>
      </c>
      <c r="Z21" s="6">
        <f>IF(ISNUMBER(C21),IF(R21="Countercurrent",C21-D21,D21-C21),"")</f>
      </c>
      <c r="AA21" s="6">
        <f>IF(ISNUMBER(E21),F21-E21,"")</f>
      </c>
      <c r="AB21" s="7">
        <f>IF(ISNUMBER(N21),N21*W21/(1000*60),"")</f>
      </c>
      <c r="AC21" s="7">
        <f>IF(ISNUMBER(P21),P21*Y21/(1000*60),"")</f>
      </c>
      <c r="AD21" s="6">
        <f>IF(SUM($A$1:$A$1000)=0,IF(ROW($A21)=6,"Hidden",""),IF(ISNUMBER(AB21),AB21*T21*ABS(Z21)*1000,""))</f>
      </c>
      <c r="AE21" s="6">
        <f>IF(SUM($A$1:$A$1000)=0,IF(ROW($A21)=6,"Hidden",""),IF(ISNUMBER(AC21),AC21*U21*AA21*1000,""))</f>
      </c>
      <c r="AF21" s="6">
        <f>IF(SUM($A$1:$A$1000)=0,IF(ROW($A21)=6,"Hidden",""),IF(ISNUMBER(AD21),AD21-AE21,""))</f>
      </c>
      <c r="AG21" s="6">
        <f>IF(SUM($A$1:$A$1000)=0,IF(ROW($A21)=6,"Hidden",""),IF(ISNUMBER(AD21),IF(AD21=0,0,AE21*100/AD21),""))</f>
      </c>
      <c r="AH21" s="6">
        <f>IF(SUM($A$1:$A$1000)=0,IF(ROW($A21)=6,"Hidden",""),IF(ISNUMBER(C21),IF(R21="cocurrent",IF((D21=E21),0,(D21-C21)*100/(D21-E21)),IF((C21=E21),0,(C21-D21)*100/(C21-E21))),""))</f>
      </c>
      <c r="AI21" s="6">
        <f>IF(SUM($A$1:$A$1000)=0,IF(ROW($A21)=6,"Hidden",""),IF(ISNUMBER(C21),IF(R21="cocurrent",IF(C21=E21,0,(F21-E21)*100/(D21-E21)),IF(C21=E21,0,(F21-E21)*100/(C21-E21))),""))</f>
      </c>
      <c r="AJ21" s="6">
        <f>IF(SUM($A$1:$A$1000)=0,IF(ROW($A21)=6,"Hidden",""),IF(ISNUMBER(AH21),(AH21+AI21)/2,""))</f>
      </c>
      <c r="AK21" s="8">
        <f>IF(C21=F21,0,(D21-E21)/(C21-F21))</f>
      </c>
      <c r="AL21" s="8">
        <f>IF(ISNUMBER(F21),IF(OR(AK21&lt;=0,AK21=1),0,((D21-E21)-(C21-F21))/LN(AK21)),"")</f>
      </c>
      <c r="AM21" s="8">
        <f>IF(ISNUMBER(AL21),IF(AL21=0,0,(AB21*T21*Z21*1000)/(PI()*0.006*1.008*AL21)),"")</f>
      </c>
      <c r="AN21" s="12">
        <f>IF(ISNUMBER(A21),IF(ROW(A21)=2,1-(A21/13),""),"")</f>
      </c>
    </row>
    <row x14ac:dyDescent="0.25" r="22" customHeight="1" ht="12.75">
      <c r="A22" s="11">
        <v>1</v>
      </c>
      <c r="B22" s="5">
        <v>21</v>
      </c>
      <c r="C22" s="6">
        <v>57.34326171875</v>
      </c>
      <c r="D22" s="6">
        <v>64.61669921875</v>
      </c>
      <c r="E22" s="6">
        <v>21.398193359375</v>
      </c>
      <c r="F22" s="6">
        <v>26.04150390625</v>
      </c>
      <c r="G22" s="6">
        <v>132.967529296875</v>
      </c>
      <c r="H22" s="6">
        <v>132.967529296875</v>
      </c>
      <c r="I22" s="6">
        <v>132.967529296875</v>
      </c>
      <c r="J22" s="6">
        <v>132.967529296875</v>
      </c>
      <c r="K22" s="6">
        <v>132.967529296875</v>
      </c>
      <c r="L22" s="6">
        <v>132.967529296875</v>
      </c>
      <c r="M22" s="7">
        <v>29</v>
      </c>
      <c r="N22" s="6">
        <v>2.06298828125</v>
      </c>
      <c r="O22" s="5">
        <v>60</v>
      </c>
      <c r="P22" s="8">
        <v>3.82080078125</v>
      </c>
      <c r="Q22" s="6">
        <v>0</v>
      </c>
      <c r="R22" s="10">
        <f>IF(ISNUMBER(Q22),IF(Q22=1,"Countercurrent","Cocurrent"),"")</f>
      </c>
      <c r="S22" s="21"/>
      <c r="T22" s="7">
        <f>IF(ISNUMBER(C22),1.15290498E-12*(V22^6)-3.5879038802E-10*(V22^5)+4.710833256816E-08*(V22^4)-3.38194190874219E-06*(V22^3)+0.000148978977392744*(V22^2)-0.00373903643230733*(V22)+4.21734712411944,"")</f>
      </c>
      <c r="U22" s="7">
        <f>IF(ISNUMBER(D22),1.15290498E-12*(X22^6)-3.5879038802E-10*(X22^5)+4.710833256816E-08*(X22^4)-3.38194190874219E-06*(X22^3)+0.000148978977392744*(X22^2)-0.00373903643230733*(X22)+4.21734712411944,"")</f>
      </c>
      <c r="V22" s="8">
        <f>IF(ISNUMBER(C22),AVERAGE(C22,D22),"")</f>
      </c>
      <c r="W22" s="6">
        <f>IF(ISNUMBER(F22),-0.0000002301*(V22^4)+0.0000569866*(V22^3)-0.0082923226*(V22^2)+0.0654036947*V22+999.8017570756,"")</f>
      </c>
      <c r="X22" s="8">
        <f>IF(ISNUMBER(E22),AVERAGE(E22,F22),"")</f>
      </c>
      <c r="Y22" s="6">
        <f>IF(ISNUMBER(F22),-0.0000002301*(X22^4)+0.0000569866*(X22^3)-0.0082923226*(X22^2)+0.0654036947*X22+999.8017570756,"")</f>
      </c>
      <c r="Z22" s="6">
        <f>IF(ISNUMBER(C22),IF(R22="Countercurrent",C22-D22,D22-C22),"")</f>
      </c>
      <c r="AA22" s="6">
        <f>IF(ISNUMBER(E22),F22-E22,"")</f>
      </c>
      <c r="AB22" s="7">
        <f>IF(ISNUMBER(N22),N22*W22/(1000*60),"")</f>
      </c>
      <c r="AC22" s="7">
        <f>IF(ISNUMBER(P22),P22*Y22/(1000*60),"")</f>
      </c>
      <c r="AD22" s="6">
        <f>IF(SUM($A$1:$A$1000)=0,IF(ROW($A22)=6,"Hidden",""),IF(ISNUMBER(AB22),AB22*T22*ABS(Z22)*1000,""))</f>
      </c>
      <c r="AE22" s="6">
        <f>IF(SUM($A$1:$A$1000)=0,IF(ROW($A22)=6,"Hidden",""),IF(ISNUMBER(AC22),AC22*U22*AA22*1000,""))</f>
      </c>
      <c r="AF22" s="6">
        <f>IF(SUM($A$1:$A$1000)=0,IF(ROW($A22)=6,"Hidden",""),IF(ISNUMBER(AD22),AD22-AE22,""))</f>
      </c>
      <c r="AG22" s="6">
        <f>IF(SUM($A$1:$A$1000)=0,IF(ROW($A22)=6,"Hidden",""),IF(ISNUMBER(AD22),IF(AD22=0,0,AE22*100/AD22),""))</f>
      </c>
      <c r="AH22" s="6">
        <f>IF(SUM($A$1:$A$1000)=0,IF(ROW($A22)=6,"Hidden",""),IF(ISNUMBER(C22),IF(R22="cocurrent",IF((D22=E22),0,(D22-C22)*100/(D22-E22)),IF((C22=E22),0,(C22-D22)*100/(C22-E22))),""))</f>
      </c>
      <c r="AI22" s="6">
        <f>IF(SUM($A$1:$A$1000)=0,IF(ROW($A22)=6,"Hidden",""),IF(ISNUMBER(C22),IF(R22="cocurrent",IF(C22=E22,0,(F22-E22)*100/(D22-E22)),IF(C22=E22,0,(F22-E22)*100/(C22-E22))),""))</f>
      </c>
      <c r="AJ22" s="6">
        <f>IF(SUM($A$1:$A$1000)=0,IF(ROW($A22)=6,"Hidden",""),IF(ISNUMBER(AH22),(AH22+AI22)/2,""))</f>
      </c>
      <c r="AK22" s="8">
        <f>IF(C22=F22,0,(D22-E22)/(C22-F22))</f>
      </c>
      <c r="AL22" s="8">
        <f>IF(ISNUMBER(F22),IF(OR(AK22&lt;=0,AK22=1),0,((D22-E22)-(C22-F22))/LN(AK22)),"")</f>
      </c>
      <c r="AM22" s="8">
        <f>IF(ISNUMBER(AL22),IF(AL22=0,0,(AB22*T22*Z22*1000)/(PI()*0.006*1.008*AL22)),"")</f>
      </c>
      <c r="AN22" s="12">
        <f>IF(ISNUMBER(A22),IF(ROW(A22)=2,1-(A22/13),""),"")</f>
      </c>
    </row>
    <row x14ac:dyDescent="0.25" r="23" customHeight="1" ht="12.75">
      <c r="A23" s="11">
        <v>1</v>
      </c>
      <c r="B23" s="5">
        <v>22</v>
      </c>
      <c r="C23" s="6">
        <v>57.2783203125</v>
      </c>
      <c r="D23" s="6">
        <v>64.681640625</v>
      </c>
      <c r="E23" s="6">
        <v>21.398193359375</v>
      </c>
      <c r="F23" s="6">
        <v>26.009033203125</v>
      </c>
      <c r="G23" s="6">
        <v>132.967529296875</v>
      </c>
      <c r="H23" s="6">
        <v>132.967529296875</v>
      </c>
      <c r="I23" s="6">
        <v>132.967529296875</v>
      </c>
      <c r="J23" s="6">
        <v>132.967529296875</v>
      </c>
      <c r="K23" s="6">
        <v>132.967529296875</v>
      </c>
      <c r="L23" s="6">
        <v>132.967529296875</v>
      </c>
      <c r="M23" s="7">
        <v>29</v>
      </c>
      <c r="N23" s="6">
        <v>2.18505859375</v>
      </c>
      <c r="O23" s="5">
        <v>60</v>
      </c>
      <c r="P23" s="8">
        <v>3.72314453125</v>
      </c>
      <c r="Q23" s="6">
        <v>0</v>
      </c>
      <c r="R23" s="10">
        <f>IF(ISNUMBER(Q23),IF(Q23=1,"Countercurrent","Cocurrent"),"")</f>
      </c>
      <c r="S23" s="21"/>
      <c r="T23" s="7">
        <f>IF(ISNUMBER(C23),1.15290498E-12*(V23^6)-3.5879038802E-10*(V23^5)+4.710833256816E-08*(V23^4)-3.38194190874219E-06*(V23^3)+0.000148978977392744*(V23^2)-0.00373903643230733*(V23)+4.21734712411944,"")</f>
      </c>
      <c r="U23" s="7">
        <f>IF(ISNUMBER(D23),1.15290498E-12*(X23^6)-3.5879038802E-10*(X23^5)+4.710833256816E-08*(X23^4)-3.38194190874219E-06*(X23^3)+0.000148978977392744*(X23^2)-0.00373903643230733*(X23)+4.21734712411944,"")</f>
      </c>
      <c r="V23" s="8">
        <f>IF(ISNUMBER(C23),AVERAGE(C23,D23),"")</f>
      </c>
      <c r="W23" s="6">
        <f>IF(ISNUMBER(F23),-0.0000002301*(V23^4)+0.0000569866*(V23^3)-0.0082923226*(V23^2)+0.0654036947*V23+999.8017570756,"")</f>
      </c>
      <c r="X23" s="8">
        <f>IF(ISNUMBER(E23),AVERAGE(E23,F23),"")</f>
      </c>
      <c r="Y23" s="6">
        <f>IF(ISNUMBER(F23),-0.0000002301*(X23^4)+0.0000569866*(X23^3)-0.0082923226*(X23^2)+0.0654036947*X23+999.8017570756,"")</f>
      </c>
      <c r="Z23" s="6">
        <f>IF(ISNUMBER(C23),IF(R23="Countercurrent",C23-D23,D23-C23),"")</f>
      </c>
      <c r="AA23" s="6">
        <f>IF(ISNUMBER(E23),F23-E23,"")</f>
      </c>
      <c r="AB23" s="7">
        <f>IF(ISNUMBER(N23),N23*W23/(1000*60),"")</f>
      </c>
      <c r="AC23" s="7">
        <f>IF(ISNUMBER(P23),P23*Y23/(1000*60),"")</f>
      </c>
      <c r="AD23" s="6">
        <f>IF(SUM($A$1:$A$1000)=0,IF(ROW($A23)=6,"Hidden",""),IF(ISNUMBER(AB23),AB23*T23*ABS(Z23)*1000,""))</f>
      </c>
      <c r="AE23" s="6">
        <f>IF(SUM($A$1:$A$1000)=0,IF(ROW($A23)=6,"Hidden",""),IF(ISNUMBER(AC23),AC23*U23*AA23*1000,""))</f>
      </c>
      <c r="AF23" s="6">
        <f>IF(SUM($A$1:$A$1000)=0,IF(ROW($A23)=6,"Hidden",""),IF(ISNUMBER(AD23),AD23-AE23,""))</f>
      </c>
      <c r="AG23" s="6">
        <f>IF(SUM($A$1:$A$1000)=0,IF(ROW($A23)=6,"Hidden",""),IF(ISNUMBER(AD23),IF(AD23=0,0,AE23*100/AD23),""))</f>
      </c>
      <c r="AH23" s="6">
        <f>IF(SUM($A$1:$A$1000)=0,IF(ROW($A23)=6,"Hidden",""),IF(ISNUMBER(C23),IF(R23="cocurrent",IF((D23=E23),0,(D23-C23)*100/(D23-E23)),IF((C23=E23),0,(C23-D23)*100/(C23-E23))),""))</f>
      </c>
      <c r="AI23" s="6">
        <f>IF(SUM($A$1:$A$1000)=0,IF(ROW($A23)=6,"Hidden",""),IF(ISNUMBER(C23),IF(R23="cocurrent",IF(C23=E23,0,(F23-E23)*100/(D23-E23)),IF(C23=E23,0,(F23-E23)*100/(C23-E23))),""))</f>
      </c>
      <c r="AJ23" s="6">
        <f>IF(SUM($A$1:$A$1000)=0,IF(ROW($A23)=6,"Hidden",""),IF(ISNUMBER(AH23),(AH23+AI23)/2,""))</f>
      </c>
      <c r="AK23" s="8">
        <f>IF(C23=F23,0,(D23-E23)/(C23-F23))</f>
      </c>
      <c r="AL23" s="8">
        <f>IF(ISNUMBER(F23),IF(OR(AK23&lt;=0,AK23=1),0,((D23-E23)-(C23-F23))/LN(AK23)),"")</f>
      </c>
      <c r="AM23" s="8">
        <f>IF(ISNUMBER(AL23),IF(AL23=0,0,(AB23*T23*Z23*1000)/(PI()*0.006*1.008*AL23)),"")</f>
      </c>
      <c r="AN23" s="12">
        <f>IF(ISNUMBER(A23),IF(ROW(A23)=2,1-(A23/13),""),"")</f>
      </c>
    </row>
    <row x14ac:dyDescent="0.25" r="24" customHeight="1" ht="12.75">
      <c r="A24" s="11">
        <v>1</v>
      </c>
      <c r="B24" s="5">
        <v>23</v>
      </c>
      <c r="C24" s="6">
        <v>57.570556640625</v>
      </c>
      <c r="D24" s="6">
        <v>64.973876953125</v>
      </c>
      <c r="E24" s="6">
        <v>21.398193359375</v>
      </c>
      <c r="F24" s="6">
        <v>26.009033203125</v>
      </c>
      <c r="G24" s="6">
        <v>132.967529296875</v>
      </c>
      <c r="H24" s="6">
        <v>132.967529296875</v>
      </c>
      <c r="I24" s="6">
        <v>132.967529296875</v>
      </c>
      <c r="J24" s="6">
        <v>132.967529296875</v>
      </c>
      <c r="K24" s="6">
        <v>132.967529296875</v>
      </c>
      <c r="L24" s="6">
        <v>132.967529296875</v>
      </c>
      <c r="M24" s="7">
        <v>29</v>
      </c>
      <c r="N24" s="6">
        <v>2.099609375</v>
      </c>
      <c r="O24" s="5">
        <v>60</v>
      </c>
      <c r="P24" s="8">
        <v>3.79638671875</v>
      </c>
      <c r="Q24" s="6">
        <v>0</v>
      </c>
      <c r="R24" s="10">
        <f>IF(ISNUMBER(Q24),IF(Q24=1,"Countercurrent","Cocurrent"),"")</f>
      </c>
      <c r="S24" s="21"/>
      <c r="T24" s="7">
        <f>IF(ISNUMBER(C24),1.15290498E-12*(V24^6)-3.5879038802E-10*(V24^5)+4.710833256816E-08*(V24^4)-3.38194190874219E-06*(V24^3)+0.000148978977392744*(V24^2)-0.00373903643230733*(V24)+4.21734712411944,"")</f>
      </c>
      <c r="U24" s="7">
        <f>IF(ISNUMBER(D24),1.15290498E-12*(X24^6)-3.5879038802E-10*(X24^5)+4.710833256816E-08*(X24^4)-3.38194190874219E-06*(X24^3)+0.000148978977392744*(X24^2)-0.00373903643230733*(X24)+4.21734712411944,"")</f>
      </c>
      <c r="V24" s="8">
        <f>IF(ISNUMBER(C24),AVERAGE(C24,D24),"")</f>
      </c>
      <c r="W24" s="6">
        <f>IF(ISNUMBER(F24),-0.0000002301*(V24^4)+0.0000569866*(V24^3)-0.0082923226*(V24^2)+0.0654036947*V24+999.8017570756,"")</f>
      </c>
      <c r="X24" s="8">
        <f>IF(ISNUMBER(E24),AVERAGE(E24,F24),"")</f>
      </c>
      <c r="Y24" s="6">
        <f>IF(ISNUMBER(F24),-0.0000002301*(X24^4)+0.0000569866*(X24^3)-0.0082923226*(X24^2)+0.0654036947*X24+999.8017570756,"")</f>
      </c>
      <c r="Z24" s="6">
        <f>IF(ISNUMBER(C24),IF(R24="Countercurrent",C24-D24,D24-C24),"")</f>
      </c>
      <c r="AA24" s="6">
        <f>IF(ISNUMBER(E24),F24-E24,"")</f>
      </c>
      <c r="AB24" s="7">
        <f>IF(ISNUMBER(N24),N24*W24/(1000*60),"")</f>
      </c>
      <c r="AC24" s="7">
        <f>IF(ISNUMBER(P24),P24*Y24/(1000*60),"")</f>
      </c>
      <c r="AD24" s="6">
        <f>IF(SUM($A$1:$A$1000)=0,IF(ROW($A24)=6,"Hidden",""),IF(ISNUMBER(AB24),AB24*T24*ABS(Z24)*1000,""))</f>
      </c>
      <c r="AE24" s="6">
        <f>IF(SUM($A$1:$A$1000)=0,IF(ROW($A24)=6,"Hidden",""),IF(ISNUMBER(AC24),AC24*U24*AA24*1000,""))</f>
      </c>
      <c r="AF24" s="6">
        <f>IF(SUM($A$1:$A$1000)=0,IF(ROW($A24)=6,"Hidden",""),IF(ISNUMBER(AD24),AD24-AE24,""))</f>
      </c>
      <c r="AG24" s="6">
        <f>IF(SUM($A$1:$A$1000)=0,IF(ROW($A24)=6,"Hidden",""),IF(ISNUMBER(AD24),IF(AD24=0,0,AE24*100/AD24),""))</f>
      </c>
      <c r="AH24" s="6">
        <f>IF(SUM($A$1:$A$1000)=0,IF(ROW($A24)=6,"Hidden",""),IF(ISNUMBER(C24),IF(R24="cocurrent",IF((D24=E24),0,(D24-C24)*100/(D24-E24)),IF((C24=E24),0,(C24-D24)*100/(C24-E24))),""))</f>
      </c>
      <c r="AI24" s="6">
        <f>IF(SUM($A$1:$A$1000)=0,IF(ROW($A24)=6,"Hidden",""),IF(ISNUMBER(C24),IF(R24="cocurrent",IF(C24=E24,0,(F24-E24)*100/(D24-E24)),IF(C24=E24,0,(F24-E24)*100/(C24-E24))),""))</f>
      </c>
      <c r="AJ24" s="6">
        <f>IF(SUM($A$1:$A$1000)=0,IF(ROW($A24)=6,"Hidden",""),IF(ISNUMBER(AH24),(AH24+AI24)/2,""))</f>
      </c>
      <c r="AK24" s="8">
        <f>IF(C24=F24,0,(D24-E24)/(C24-F24))</f>
      </c>
      <c r="AL24" s="8">
        <f>IF(ISNUMBER(F24),IF(OR(AK24&lt;=0,AK24=1),0,((D24-E24)-(C24-F24))/LN(AK24)),"")</f>
      </c>
      <c r="AM24" s="8">
        <f>IF(ISNUMBER(AL24),IF(AL24=0,0,(AB24*T24*Z24*1000)/(PI()*0.006*1.008*AL24)),"")</f>
      </c>
      <c r="AN24" s="12">
        <f>IF(ISNUMBER(A24),IF(ROW(A24)=2,1-(A24/13),""),"")</f>
      </c>
    </row>
    <row x14ac:dyDescent="0.25" r="25" customHeight="1" ht="12.75">
      <c r="A25" s="11">
        <v>1</v>
      </c>
      <c r="B25" s="5">
        <v>24</v>
      </c>
      <c r="C25" s="6">
        <v>57.700439453125</v>
      </c>
      <c r="D25" s="6">
        <v>65.0712890625</v>
      </c>
      <c r="E25" s="6">
        <v>21.398193359375</v>
      </c>
      <c r="F25" s="6">
        <v>26.04150390625</v>
      </c>
      <c r="G25" s="6">
        <v>132.967529296875</v>
      </c>
      <c r="H25" s="6">
        <v>132.967529296875</v>
      </c>
      <c r="I25" s="6">
        <v>132.967529296875</v>
      </c>
      <c r="J25" s="6">
        <v>132.967529296875</v>
      </c>
      <c r="K25" s="6">
        <v>132.967529296875</v>
      </c>
      <c r="L25" s="6">
        <v>132.967529296875</v>
      </c>
      <c r="M25" s="7">
        <v>29</v>
      </c>
      <c r="N25" s="6">
        <v>2.01416015625</v>
      </c>
      <c r="O25" s="5">
        <v>60</v>
      </c>
      <c r="P25" s="8">
        <v>3.60107421875</v>
      </c>
      <c r="Q25" s="6">
        <v>0</v>
      </c>
      <c r="R25" s="10">
        <f>IF(ISNUMBER(Q25),IF(Q25=1,"Countercurrent","Cocurrent"),"")</f>
      </c>
      <c r="S25" s="21"/>
      <c r="T25" s="7">
        <f>IF(ISNUMBER(C25),1.15290498E-12*(V25^6)-3.5879038802E-10*(V25^5)+4.710833256816E-08*(V25^4)-3.38194190874219E-06*(V25^3)+0.000148978977392744*(V25^2)-0.00373903643230733*(V25)+4.21734712411944,"")</f>
      </c>
      <c r="U25" s="7">
        <f>IF(ISNUMBER(D25),1.15290498E-12*(X25^6)-3.5879038802E-10*(X25^5)+4.710833256816E-08*(X25^4)-3.38194190874219E-06*(X25^3)+0.000148978977392744*(X25^2)-0.00373903643230733*(X25)+4.21734712411944,"")</f>
      </c>
      <c r="V25" s="8">
        <f>IF(ISNUMBER(C25),AVERAGE(C25,D25),"")</f>
      </c>
      <c r="W25" s="6">
        <f>IF(ISNUMBER(F25),-0.0000002301*(V25^4)+0.0000569866*(V25^3)-0.0082923226*(V25^2)+0.0654036947*V25+999.8017570756,"")</f>
      </c>
      <c r="X25" s="8">
        <f>IF(ISNUMBER(E25),AVERAGE(E25,F25),"")</f>
      </c>
      <c r="Y25" s="6">
        <f>IF(ISNUMBER(F25),-0.0000002301*(X25^4)+0.0000569866*(X25^3)-0.0082923226*(X25^2)+0.0654036947*X25+999.8017570756,"")</f>
      </c>
      <c r="Z25" s="6">
        <f>IF(ISNUMBER(C25),IF(R25="Countercurrent",C25-D25,D25-C25),"")</f>
      </c>
      <c r="AA25" s="6">
        <f>IF(ISNUMBER(E25),F25-E25,"")</f>
      </c>
      <c r="AB25" s="7">
        <f>IF(ISNUMBER(N25),N25*W25/(1000*60),"")</f>
      </c>
      <c r="AC25" s="7">
        <f>IF(ISNUMBER(P25),P25*Y25/(1000*60),"")</f>
      </c>
      <c r="AD25" s="6">
        <f>IF(SUM($A$1:$A$1000)=0,IF(ROW($A25)=6,"Hidden",""),IF(ISNUMBER(AB25),AB25*T25*ABS(Z25)*1000,""))</f>
      </c>
      <c r="AE25" s="6">
        <f>IF(SUM($A$1:$A$1000)=0,IF(ROW($A25)=6,"Hidden",""),IF(ISNUMBER(AC25),AC25*U25*AA25*1000,""))</f>
      </c>
      <c r="AF25" s="6">
        <f>IF(SUM($A$1:$A$1000)=0,IF(ROW($A25)=6,"Hidden",""),IF(ISNUMBER(AD25),AD25-AE25,""))</f>
      </c>
      <c r="AG25" s="6">
        <f>IF(SUM($A$1:$A$1000)=0,IF(ROW($A25)=6,"Hidden",""),IF(ISNUMBER(AD25),IF(AD25=0,0,AE25*100/AD25),""))</f>
      </c>
      <c r="AH25" s="6">
        <f>IF(SUM($A$1:$A$1000)=0,IF(ROW($A25)=6,"Hidden",""),IF(ISNUMBER(C25),IF(R25="cocurrent",IF((D25=E25),0,(D25-C25)*100/(D25-E25)),IF((C25=E25),0,(C25-D25)*100/(C25-E25))),""))</f>
      </c>
      <c r="AI25" s="6">
        <f>IF(SUM($A$1:$A$1000)=0,IF(ROW($A25)=6,"Hidden",""),IF(ISNUMBER(C25),IF(R25="cocurrent",IF(C25=E25,0,(F25-E25)*100/(D25-E25)),IF(C25=E25,0,(F25-E25)*100/(C25-E25))),""))</f>
      </c>
      <c r="AJ25" s="6">
        <f>IF(SUM($A$1:$A$1000)=0,IF(ROW($A25)=6,"Hidden",""),IF(ISNUMBER(AH25),(AH25+AI25)/2,""))</f>
      </c>
      <c r="AK25" s="8">
        <f>IF(C25=F25,0,(D25-E25)/(C25-F25))</f>
      </c>
      <c r="AL25" s="8">
        <f>IF(ISNUMBER(F25),IF(OR(AK25&lt;=0,AK25=1),0,((D25-E25)-(C25-F25))/LN(AK25)),"")</f>
      </c>
      <c r="AM25" s="8">
        <f>IF(ISNUMBER(AL25),IF(AL25=0,0,(AB25*T25*Z25*1000)/(PI()*0.006*1.008*AL25)),"")</f>
      </c>
      <c r="AN25" s="12">
        <f>IF(ISNUMBER(A25),IF(ROW(A25)=2,1-(A25/13),""),"")</f>
      </c>
    </row>
    <row x14ac:dyDescent="0.25" r="26" customHeight="1" ht="12.75">
      <c r="A26" s="11">
        <v>1</v>
      </c>
      <c r="B26" s="5">
        <v>25</v>
      </c>
      <c r="C26" s="6">
        <v>57.375732421875</v>
      </c>
      <c r="D26" s="6">
        <v>64.74658203125</v>
      </c>
      <c r="E26" s="6">
        <v>21.398193359375</v>
      </c>
      <c r="F26" s="6">
        <v>26.009033203125</v>
      </c>
      <c r="G26" s="6">
        <v>132.967529296875</v>
      </c>
      <c r="H26" s="6">
        <v>132.967529296875</v>
      </c>
      <c r="I26" s="6">
        <v>132.967529296875</v>
      </c>
      <c r="J26" s="6">
        <v>132.967529296875</v>
      </c>
      <c r="K26" s="6">
        <v>132.967529296875</v>
      </c>
      <c r="L26" s="6">
        <v>132.967529296875</v>
      </c>
      <c r="M26" s="7">
        <v>29</v>
      </c>
      <c r="N26" s="6">
        <v>2.16064453125</v>
      </c>
      <c r="O26" s="5">
        <v>60</v>
      </c>
      <c r="P26" s="8">
        <v>3.759765625</v>
      </c>
      <c r="Q26" s="6">
        <v>0</v>
      </c>
      <c r="R26" s="10">
        <f>IF(ISNUMBER(Q26),IF(Q26=1,"Countercurrent","Cocurrent"),"")</f>
      </c>
      <c r="S26" s="21"/>
      <c r="T26" s="7">
        <f>IF(ISNUMBER(C26),1.15290498E-12*(V26^6)-3.5879038802E-10*(V26^5)+4.710833256816E-08*(V26^4)-3.38194190874219E-06*(V26^3)+0.000148978977392744*(V26^2)-0.00373903643230733*(V26)+4.21734712411944,"")</f>
      </c>
      <c r="U26" s="7">
        <f>IF(ISNUMBER(D26),1.15290498E-12*(X26^6)-3.5879038802E-10*(X26^5)+4.710833256816E-08*(X26^4)-3.38194190874219E-06*(X26^3)+0.000148978977392744*(X26^2)-0.00373903643230733*(X26)+4.21734712411944,"")</f>
      </c>
      <c r="V26" s="8">
        <f>IF(ISNUMBER(C26),AVERAGE(C26,D26),"")</f>
      </c>
      <c r="W26" s="6">
        <f>IF(ISNUMBER(F26),-0.0000002301*(V26^4)+0.0000569866*(V26^3)-0.0082923226*(V26^2)+0.0654036947*V26+999.8017570756,"")</f>
      </c>
      <c r="X26" s="8">
        <f>IF(ISNUMBER(E26),AVERAGE(E26,F26),"")</f>
      </c>
      <c r="Y26" s="6">
        <f>IF(ISNUMBER(F26),-0.0000002301*(X26^4)+0.0000569866*(X26^3)-0.0082923226*(X26^2)+0.0654036947*X26+999.8017570756,"")</f>
      </c>
      <c r="Z26" s="6">
        <f>IF(ISNUMBER(C26),IF(R26="Countercurrent",C26-D26,D26-C26),"")</f>
      </c>
      <c r="AA26" s="6">
        <f>IF(ISNUMBER(E26),F26-E26,"")</f>
      </c>
      <c r="AB26" s="7">
        <f>IF(ISNUMBER(N26),N26*W26/(1000*60),"")</f>
      </c>
      <c r="AC26" s="7">
        <f>IF(ISNUMBER(P26),P26*Y26/(1000*60),"")</f>
      </c>
      <c r="AD26" s="6">
        <f>IF(SUM($A$1:$A$1000)=0,IF(ROW($A26)=6,"Hidden",""),IF(ISNUMBER(AB26),AB26*T26*ABS(Z26)*1000,""))</f>
      </c>
      <c r="AE26" s="6">
        <f>IF(SUM($A$1:$A$1000)=0,IF(ROW($A26)=6,"Hidden",""),IF(ISNUMBER(AC26),AC26*U26*AA26*1000,""))</f>
      </c>
      <c r="AF26" s="6">
        <f>IF(SUM($A$1:$A$1000)=0,IF(ROW($A26)=6,"Hidden",""),IF(ISNUMBER(AD26),AD26-AE26,""))</f>
      </c>
      <c r="AG26" s="6">
        <f>IF(SUM($A$1:$A$1000)=0,IF(ROW($A26)=6,"Hidden",""),IF(ISNUMBER(AD26),IF(AD26=0,0,AE26*100/AD26),""))</f>
      </c>
      <c r="AH26" s="6">
        <f>IF(SUM($A$1:$A$1000)=0,IF(ROW($A26)=6,"Hidden",""),IF(ISNUMBER(C26),IF(R26="cocurrent",IF((D26=E26),0,(D26-C26)*100/(D26-E26)),IF((C26=E26),0,(C26-D26)*100/(C26-E26))),""))</f>
      </c>
      <c r="AI26" s="6">
        <f>IF(SUM($A$1:$A$1000)=0,IF(ROW($A26)=6,"Hidden",""),IF(ISNUMBER(C26),IF(R26="cocurrent",IF(C26=E26,0,(F26-E26)*100/(D26-E26)),IF(C26=E26,0,(F26-E26)*100/(C26-E26))),""))</f>
      </c>
      <c r="AJ26" s="6">
        <f>IF(SUM($A$1:$A$1000)=0,IF(ROW($A26)=6,"Hidden",""),IF(ISNUMBER(AH26),(AH26+AI26)/2,""))</f>
      </c>
      <c r="AK26" s="8">
        <f>IF(C26=F26,0,(D26-E26)/(C26-F26))</f>
      </c>
      <c r="AL26" s="8">
        <f>IF(ISNUMBER(F26),IF(OR(AK26&lt;=0,AK26=1),0,((D26-E26)-(C26-F26))/LN(AK26)),"")</f>
      </c>
      <c r="AM26" s="8">
        <f>IF(ISNUMBER(AL26),IF(AL26=0,0,(AB26*T26*Z26*1000)/(PI()*0.006*1.008*AL26)),"")</f>
      </c>
      <c r="AN26" s="12">
        <f>IF(ISNUMBER(A26),IF(ROW(A26)=2,1-(A26/13),""),"")</f>
      </c>
    </row>
    <row x14ac:dyDescent="0.25" r="27" customHeight="1" ht="12.75">
      <c r="A27" s="11">
        <v>1</v>
      </c>
      <c r="B27" s="5">
        <v>26</v>
      </c>
      <c r="C27" s="6">
        <v>57.570556640625</v>
      </c>
      <c r="D27" s="6">
        <v>64.908935546875</v>
      </c>
      <c r="E27" s="6">
        <v>21.36572265625</v>
      </c>
      <c r="F27" s="6">
        <v>26.073974609375</v>
      </c>
      <c r="G27" s="6">
        <v>132.967529296875</v>
      </c>
      <c r="H27" s="6">
        <v>132.967529296875</v>
      </c>
      <c r="I27" s="6">
        <v>132.967529296875</v>
      </c>
      <c r="J27" s="6">
        <v>132.967529296875</v>
      </c>
      <c r="K27" s="6">
        <v>132.967529296875</v>
      </c>
      <c r="L27" s="6">
        <v>132.967529296875</v>
      </c>
      <c r="M27" s="7">
        <v>29</v>
      </c>
      <c r="N27" s="6">
        <v>2.06298828125</v>
      </c>
      <c r="O27" s="5">
        <v>60</v>
      </c>
      <c r="P27" s="8">
        <v>3.80859375</v>
      </c>
      <c r="Q27" s="6">
        <v>0</v>
      </c>
      <c r="R27" s="10">
        <f>IF(ISNUMBER(Q27),IF(Q27=1,"Countercurrent","Cocurrent"),"")</f>
      </c>
      <c r="S27" s="21"/>
      <c r="T27" s="7">
        <f>IF(ISNUMBER(C27),1.15290498E-12*(V27^6)-3.5879038802E-10*(V27^5)+4.710833256816E-08*(V27^4)-3.38194190874219E-06*(V27^3)+0.000148978977392744*(V27^2)-0.00373903643230733*(V27)+4.21734712411944,"")</f>
      </c>
      <c r="U27" s="7">
        <f>IF(ISNUMBER(D27),1.15290498E-12*(X27^6)-3.5879038802E-10*(X27^5)+4.710833256816E-08*(X27^4)-3.38194190874219E-06*(X27^3)+0.000148978977392744*(X27^2)-0.00373903643230733*(X27)+4.21734712411944,"")</f>
      </c>
      <c r="V27" s="8">
        <f>IF(ISNUMBER(C27),AVERAGE(C27,D27),"")</f>
      </c>
      <c r="W27" s="6">
        <f>IF(ISNUMBER(F27),-0.0000002301*(V27^4)+0.0000569866*(V27^3)-0.0082923226*(V27^2)+0.0654036947*V27+999.8017570756,"")</f>
      </c>
      <c r="X27" s="8">
        <f>IF(ISNUMBER(E27),AVERAGE(E27,F27),"")</f>
      </c>
      <c r="Y27" s="6">
        <f>IF(ISNUMBER(F27),-0.0000002301*(X27^4)+0.0000569866*(X27^3)-0.0082923226*(X27^2)+0.0654036947*X27+999.8017570756,"")</f>
      </c>
      <c r="Z27" s="6">
        <f>IF(ISNUMBER(C27),IF(R27="Countercurrent",C27-D27,D27-C27),"")</f>
      </c>
      <c r="AA27" s="6">
        <f>IF(ISNUMBER(E27),F27-E27,"")</f>
      </c>
      <c r="AB27" s="7">
        <f>IF(ISNUMBER(N27),N27*W27/(1000*60),"")</f>
      </c>
      <c r="AC27" s="7">
        <f>IF(ISNUMBER(P27),P27*Y27/(1000*60),"")</f>
      </c>
      <c r="AD27" s="6">
        <f>IF(SUM($A$1:$A$1000)=0,IF(ROW($A27)=6,"Hidden",""),IF(ISNUMBER(AB27),AB27*T27*ABS(Z27)*1000,""))</f>
      </c>
      <c r="AE27" s="6">
        <f>IF(SUM($A$1:$A$1000)=0,IF(ROW($A27)=6,"Hidden",""),IF(ISNUMBER(AC27),AC27*U27*AA27*1000,""))</f>
      </c>
      <c r="AF27" s="6">
        <f>IF(SUM($A$1:$A$1000)=0,IF(ROW($A27)=6,"Hidden",""),IF(ISNUMBER(AD27),AD27-AE27,""))</f>
      </c>
      <c r="AG27" s="6">
        <f>IF(SUM($A$1:$A$1000)=0,IF(ROW($A27)=6,"Hidden",""),IF(ISNUMBER(AD27),IF(AD27=0,0,AE27*100/AD27),""))</f>
      </c>
      <c r="AH27" s="6">
        <f>IF(SUM($A$1:$A$1000)=0,IF(ROW($A27)=6,"Hidden",""),IF(ISNUMBER(C27),IF(R27="cocurrent",IF((D27=E27),0,(D27-C27)*100/(D27-E27)),IF((C27=E27),0,(C27-D27)*100/(C27-E27))),""))</f>
      </c>
      <c r="AI27" s="6">
        <f>IF(SUM($A$1:$A$1000)=0,IF(ROW($A27)=6,"Hidden",""),IF(ISNUMBER(C27),IF(R27="cocurrent",IF(C27=E27,0,(F27-E27)*100/(D27-E27)),IF(C27=E27,0,(F27-E27)*100/(C27-E27))),""))</f>
      </c>
      <c r="AJ27" s="6">
        <f>IF(SUM($A$1:$A$1000)=0,IF(ROW($A27)=6,"Hidden",""),IF(ISNUMBER(AH27),(AH27+AI27)/2,""))</f>
      </c>
      <c r="AK27" s="8">
        <f>IF(C27=F27,0,(D27-E27)/(C27-F27))</f>
      </c>
      <c r="AL27" s="8">
        <f>IF(ISNUMBER(F27),IF(OR(AK27&lt;=0,AK27=1),0,((D27-E27)-(C27-F27))/LN(AK27)),"")</f>
      </c>
      <c r="AM27" s="8">
        <f>IF(ISNUMBER(AL27),IF(AL27=0,0,(AB27*T27*Z27*1000)/(PI()*0.006*1.008*AL27)),"")</f>
      </c>
      <c r="AN27" s="12">
        <f>IF(ISNUMBER(A27),IF(ROW(A27)=2,1-(A27/13),""),"")</f>
      </c>
    </row>
    <row x14ac:dyDescent="0.25" r="28" customHeight="1" ht="12.75">
      <c r="A28" s="11">
        <v>1</v>
      </c>
      <c r="B28" s="5">
        <v>27</v>
      </c>
      <c r="C28" s="6">
        <v>57.310791015625</v>
      </c>
      <c r="D28" s="6">
        <v>64.5517578125</v>
      </c>
      <c r="E28" s="6">
        <v>21.36572265625</v>
      </c>
      <c r="F28" s="6">
        <v>26.009033203125</v>
      </c>
      <c r="G28" s="6">
        <v>132.967529296875</v>
      </c>
      <c r="H28" s="6">
        <v>132.967529296875</v>
      </c>
      <c r="I28" s="6">
        <v>132.967529296875</v>
      </c>
      <c r="J28" s="6">
        <v>132.967529296875</v>
      </c>
      <c r="K28" s="6">
        <v>132.967529296875</v>
      </c>
      <c r="L28" s="6">
        <v>132.967529296875</v>
      </c>
      <c r="M28" s="7">
        <v>29</v>
      </c>
      <c r="N28" s="6">
        <v>1.953125</v>
      </c>
      <c r="O28" s="5">
        <v>60</v>
      </c>
      <c r="P28" s="8">
        <v>3.74755859375</v>
      </c>
      <c r="Q28" s="6">
        <v>0</v>
      </c>
      <c r="R28" s="10">
        <f>IF(ISNUMBER(Q28),IF(Q28=1,"Countercurrent","Cocurrent"),"")</f>
      </c>
      <c r="S28" s="21"/>
      <c r="T28" s="7">
        <f>IF(ISNUMBER(C28),1.15290498E-12*(V28^6)-3.5879038802E-10*(V28^5)+4.710833256816E-08*(V28^4)-3.38194190874219E-06*(V28^3)+0.000148978977392744*(V28^2)-0.00373903643230733*(V28)+4.21734712411944,"")</f>
      </c>
      <c r="U28" s="7">
        <f>IF(ISNUMBER(D28),1.15290498E-12*(X28^6)-3.5879038802E-10*(X28^5)+4.710833256816E-08*(X28^4)-3.38194190874219E-06*(X28^3)+0.000148978977392744*(X28^2)-0.00373903643230733*(X28)+4.21734712411944,"")</f>
      </c>
      <c r="V28" s="8">
        <f>IF(ISNUMBER(C28),AVERAGE(C28,D28),"")</f>
      </c>
      <c r="W28" s="6">
        <f>IF(ISNUMBER(F28),-0.0000002301*(V28^4)+0.0000569866*(V28^3)-0.0082923226*(V28^2)+0.0654036947*V28+999.8017570756,"")</f>
      </c>
      <c r="X28" s="8">
        <f>IF(ISNUMBER(E28),AVERAGE(E28,F28),"")</f>
      </c>
      <c r="Y28" s="6">
        <f>IF(ISNUMBER(F28),-0.0000002301*(X28^4)+0.0000569866*(X28^3)-0.0082923226*(X28^2)+0.0654036947*X28+999.8017570756,"")</f>
      </c>
      <c r="Z28" s="6">
        <f>IF(ISNUMBER(C28),IF(R28="Countercurrent",C28-D28,D28-C28),"")</f>
      </c>
      <c r="AA28" s="6">
        <f>IF(ISNUMBER(E28),F28-E28,"")</f>
      </c>
      <c r="AB28" s="7">
        <f>IF(ISNUMBER(N28),N28*W28/(1000*60),"")</f>
      </c>
      <c r="AC28" s="7">
        <f>IF(ISNUMBER(P28),P28*Y28/(1000*60),"")</f>
      </c>
      <c r="AD28" s="6">
        <f>IF(SUM($A$1:$A$1000)=0,IF(ROW($A28)=6,"Hidden",""),IF(ISNUMBER(AB28),AB28*T28*ABS(Z28)*1000,""))</f>
      </c>
      <c r="AE28" s="6">
        <f>IF(SUM($A$1:$A$1000)=0,IF(ROW($A28)=6,"Hidden",""),IF(ISNUMBER(AC28),AC28*U28*AA28*1000,""))</f>
      </c>
      <c r="AF28" s="6">
        <f>IF(SUM($A$1:$A$1000)=0,IF(ROW($A28)=6,"Hidden",""),IF(ISNUMBER(AD28),AD28-AE28,""))</f>
      </c>
      <c r="AG28" s="6">
        <f>IF(SUM($A$1:$A$1000)=0,IF(ROW($A28)=6,"Hidden",""),IF(ISNUMBER(AD28),IF(AD28=0,0,AE28*100/AD28),""))</f>
      </c>
      <c r="AH28" s="6">
        <f>IF(SUM($A$1:$A$1000)=0,IF(ROW($A28)=6,"Hidden",""),IF(ISNUMBER(C28),IF(R28="cocurrent",IF((D28=E28),0,(D28-C28)*100/(D28-E28)),IF((C28=E28),0,(C28-D28)*100/(C28-E28))),""))</f>
      </c>
      <c r="AI28" s="6">
        <f>IF(SUM($A$1:$A$1000)=0,IF(ROW($A28)=6,"Hidden",""),IF(ISNUMBER(C28),IF(R28="cocurrent",IF(C28=E28,0,(F28-E28)*100/(D28-E28)),IF(C28=E28,0,(F28-E28)*100/(C28-E28))),""))</f>
      </c>
      <c r="AJ28" s="6">
        <f>IF(SUM($A$1:$A$1000)=0,IF(ROW($A28)=6,"Hidden",""),IF(ISNUMBER(AH28),(AH28+AI28)/2,""))</f>
      </c>
      <c r="AK28" s="8">
        <f>IF(C28=F28,0,(D28-E28)/(C28-F28))</f>
      </c>
      <c r="AL28" s="8">
        <f>IF(ISNUMBER(F28),IF(OR(AK28&lt;=0,AK28=1),0,((D28-E28)-(C28-F28))/LN(AK28)),"")</f>
      </c>
      <c r="AM28" s="8">
        <f>IF(ISNUMBER(AL28),IF(AL28=0,0,(AB28*T28*Z28*1000)/(PI()*0.006*1.008*AL28)),"")</f>
      </c>
      <c r="AN28" s="12">
        <f>IF(ISNUMBER(A28),IF(ROW(A28)=2,1-(A28/13),""),"")</f>
      </c>
    </row>
    <row x14ac:dyDescent="0.25" r="29" customHeight="1" ht="12.75">
      <c r="A29" s="11">
        <v>1</v>
      </c>
      <c r="B29" s="5">
        <v>28</v>
      </c>
      <c r="C29" s="6">
        <v>57.505615234375</v>
      </c>
      <c r="D29" s="6">
        <v>64.908935546875</v>
      </c>
      <c r="E29" s="6">
        <v>21.398193359375</v>
      </c>
      <c r="F29" s="6">
        <v>26.009033203125</v>
      </c>
      <c r="G29" s="6">
        <v>132.967529296875</v>
      </c>
      <c r="H29" s="6">
        <v>132.967529296875</v>
      </c>
      <c r="I29" s="6">
        <v>132.967529296875</v>
      </c>
      <c r="J29" s="6">
        <v>132.967529296875</v>
      </c>
      <c r="K29" s="6">
        <v>132.967529296875</v>
      </c>
      <c r="L29" s="6">
        <v>132.967529296875</v>
      </c>
      <c r="M29" s="7">
        <v>29</v>
      </c>
      <c r="N29" s="6">
        <v>1.904296875</v>
      </c>
      <c r="O29" s="5">
        <v>60</v>
      </c>
      <c r="P29" s="8">
        <v>3.74755859375</v>
      </c>
      <c r="Q29" s="6">
        <v>0</v>
      </c>
      <c r="R29" s="10">
        <f>IF(ISNUMBER(Q29),IF(Q29=1,"Countercurrent","Cocurrent"),"")</f>
      </c>
      <c r="S29" s="21"/>
      <c r="T29" s="7">
        <f>IF(ISNUMBER(C29),1.15290498E-12*(V29^6)-3.5879038802E-10*(V29^5)+4.710833256816E-08*(V29^4)-3.38194190874219E-06*(V29^3)+0.000148978977392744*(V29^2)-0.00373903643230733*(V29)+4.21734712411944,"")</f>
      </c>
      <c r="U29" s="7">
        <f>IF(ISNUMBER(D29),1.15290498E-12*(X29^6)-3.5879038802E-10*(X29^5)+4.710833256816E-08*(X29^4)-3.38194190874219E-06*(X29^3)+0.000148978977392744*(X29^2)-0.00373903643230733*(X29)+4.21734712411944,"")</f>
      </c>
      <c r="V29" s="8">
        <f>IF(ISNUMBER(C29),AVERAGE(C29,D29),"")</f>
      </c>
      <c r="W29" s="6">
        <f>IF(ISNUMBER(F29),-0.0000002301*(V29^4)+0.0000569866*(V29^3)-0.0082923226*(V29^2)+0.0654036947*V29+999.8017570756,"")</f>
      </c>
      <c r="X29" s="8">
        <f>IF(ISNUMBER(E29),AVERAGE(E29,F29),"")</f>
      </c>
      <c r="Y29" s="6">
        <f>IF(ISNUMBER(F29),-0.0000002301*(X29^4)+0.0000569866*(X29^3)-0.0082923226*(X29^2)+0.0654036947*X29+999.8017570756,"")</f>
      </c>
      <c r="Z29" s="6">
        <f>IF(ISNUMBER(C29),IF(R29="Countercurrent",C29-D29,D29-C29),"")</f>
      </c>
      <c r="AA29" s="6">
        <f>IF(ISNUMBER(E29),F29-E29,"")</f>
      </c>
      <c r="AB29" s="7">
        <f>IF(ISNUMBER(N29),N29*W29/(1000*60),"")</f>
      </c>
      <c r="AC29" s="7">
        <f>IF(ISNUMBER(P29),P29*Y29/(1000*60),"")</f>
      </c>
      <c r="AD29" s="6">
        <f>IF(SUM($A$1:$A$1000)=0,IF(ROW($A29)=6,"Hidden",""),IF(ISNUMBER(AB29),AB29*T29*ABS(Z29)*1000,""))</f>
      </c>
      <c r="AE29" s="6">
        <f>IF(SUM($A$1:$A$1000)=0,IF(ROW($A29)=6,"Hidden",""),IF(ISNUMBER(AC29),AC29*U29*AA29*1000,""))</f>
      </c>
      <c r="AF29" s="6">
        <f>IF(SUM($A$1:$A$1000)=0,IF(ROW($A29)=6,"Hidden",""),IF(ISNUMBER(AD29),AD29-AE29,""))</f>
      </c>
      <c r="AG29" s="6">
        <f>IF(SUM($A$1:$A$1000)=0,IF(ROW($A29)=6,"Hidden",""),IF(ISNUMBER(AD29),IF(AD29=0,0,AE29*100/AD29),""))</f>
      </c>
      <c r="AH29" s="6">
        <f>IF(SUM($A$1:$A$1000)=0,IF(ROW($A29)=6,"Hidden",""),IF(ISNUMBER(C29),IF(R29="cocurrent",IF((D29=E29),0,(D29-C29)*100/(D29-E29)),IF((C29=E29),0,(C29-D29)*100/(C29-E29))),""))</f>
      </c>
      <c r="AI29" s="6">
        <f>IF(SUM($A$1:$A$1000)=0,IF(ROW($A29)=6,"Hidden",""),IF(ISNUMBER(C29),IF(R29="cocurrent",IF(C29=E29,0,(F29-E29)*100/(D29-E29)),IF(C29=E29,0,(F29-E29)*100/(C29-E29))),""))</f>
      </c>
      <c r="AJ29" s="6">
        <f>IF(SUM($A$1:$A$1000)=0,IF(ROW($A29)=6,"Hidden",""),IF(ISNUMBER(AH29),(AH29+AI29)/2,""))</f>
      </c>
      <c r="AK29" s="8">
        <f>IF(C29=F29,0,(D29-E29)/(C29-F29))</f>
      </c>
      <c r="AL29" s="8">
        <f>IF(ISNUMBER(F29),IF(OR(AK29&lt;=0,AK29=1),0,((D29-E29)-(C29-F29))/LN(AK29)),"")</f>
      </c>
      <c r="AM29" s="8">
        <f>IF(ISNUMBER(AL29),IF(AL29=0,0,(AB29*T29*Z29*1000)/(PI()*0.006*1.008*AL29)),"")</f>
      </c>
      <c r="AN29" s="12">
        <f>IF(ISNUMBER(A29),IF(ROW(A29)=2,1-(A29/13),""),"")</f>
      </c>
    </row>
    <row x14ac:dyDescent="0.25" r="30" customHeight="1" ht="12.75">
      <c r="A30" s="11">
        <v>1</v>
      </c>
      <c r="B30" s="5">
        <v>29</v>
      </c>
      <c r="C30" s="6">
        <v>57.375732421875</v>
      </c>
      <c r="D30" s="6">
        <v>64.843994140625</v>
      </c>
      <c r="E30" s="6">
        <v>21.36572265625</v>
      </c>
      <c r="F30" s="6">
        <v>25.9765625</v>
      </c>
      <c r="G30" s="6">
        <v>132.967529296875</v>
      </c>
      <c r="H30" s="6">
        <v>132.967529296875</v>
      </c>
      <c r="I30" s="6">
        <v>132.967529296875</v>
      </c>
      <c r="J30" s="6">
        <v>132.967529296875</v>
      </c>
      <c r="K30" s="6">
        <v>132.967529296875</v>
      </c>
      <c r="L30" s="6">
        <v>132.967529296875</v>
      </c>
      <c r="M30" s="7">
        <v>28</v>
      </c>
      <c r="N30" s="6">
        <v>2.03857421875</v>
      </c>
      <c r="O30" s="5">
        <v>60</v>
      </c>
      <c r="P30" s="8">
        <v>3.77197265625</v>
      </c>
      <c r="Q30" s="6">
        <v>0</v>
      </c>
      <c r="R30" s="10">
        <f>IF(ISNUMBER(Q30),IF(Q30=1,"Countercurrent","Cocurrent"),"")</f>
      </c>
      <c r="S30" s="21"/>
      <c r="T30" s="7">
        <f>IF(ISNUMBER(C30),1.15290498E-12*(V30^6)-3.5879038802E-10*(V30^5)+4.710833256816E-08*(V30^4)-3.38194190874219E-06*(V30^3)+0.000148978977392744*(V30^2)-0.00373903643230733*(V30)+4.21734712411944,"")</f>
      </c>
      <c r="U30" s="7">
        <f>IF(ISNUMBER(D30),1.15290498E-12*(X30^6)-3.5879038802E-10*(X30^5)+4.710833256816E-08*(X30^4)-3.38194190874219E-06*(X30^3)+0.000148978977392744*(X30^2)-0.00373903643230733*(X30)+4.21734712411944,"")</f>
      </c>
      <c r="V30" s="8">
        <f>IF(ISNUMBER(C30),AVERAGE(C30,D30),"")</f>
      </c>
      <c r="W30" s="6">
        <f>IF(ISNUMBER(F30),-0.0000002301*(V30^4)+0.0000569866*(V30^3)-0.0082923226*(V30^2)+0.0654036947*V30+999.8017570756,"")</f>
      </c>
      <c r="X30" s="8">
        <f>IF(ISNUMBER(E30),AVERAGE(E30,F30),"")</f>
      </c>
      <c r="Y30" s="6">
        <f>IF(ISNUMBER(F30),-0.0000002301*(X30^4)+0.0000569866*(X30^3)-0.0082923226*(X30^2)+0.0654036947*X30+999.8017570756,"")</f>
      </c>
      <c r="Z30" s="6">
        <f>IF(ISNUMBER(C30),IF(R30="Countercurrent",C30-D30,D30-C30),"")</f>
      </c>
      <c r="AA30" s="6">
        <f>IF(ISNUMBER(E30),F30-E30,"")</f>
      </c>
      <c r="AB30" s="7">
        <f>IF(ISNUMBER(N30),N30*W30/(1000*60),"")</f>
      </c>
      <c r="AC30" s="7">
        <f>IF(ISNUMBER(P30),P30*Y30/(1000*60),"")</f>
      </c>
      <c r="AD30" s="6">
        <f>IF(SUM($A$1:$A$1000)=0,IF(ROW($A30)=6,"Hidden",""),IF(ISNUMBER(AB30),AB30*T30*ABS(Z30)*1000,""))</f>
      </c>
      <c r="AE30" s="6">
        <f>IF(SUM($A$1:$A$1000)=0,IF(ROW($A30)=6,"Hidden",""),IF(ISNUMBER(AC30),AC30*U30*AA30*1000,""))</f>
      </c>
      <c r="AF30" s="6">
        <f>IF(SUM($A$1:$A$1000)=0,IF(ROW($A30)=6,"Hidden",""),IF(ISNUMBER(AD30),AD30-AE30,""))</f>
      </c>
      <c r="AG30" s="6">
        <f>IF(SUM($A$1:$A$1000)=0,IF(ROW($A30)=6,"Hidden",""),IF(ISNUMBER(AD30),IF(AD30=0,0,AE30*100/AD30),""))</f>
      </c>
      <c r="AH30" s="6">
        <f>IF(SUM($A$1:$A$1000)=0,IF(ROW($A30)=6,"Hidden",""),IF(ISNUMBER(C30),IF(R30="cocurrent",IF((D30=E30),0,(D30-C30)*100/(D30-E30)),IF((C30=E30),0,(C30-D30)*100/(C30-E30))),""))</f>
      </c>
      <c r="AI30" s="6">
        <f>IF(SUM($A$1:$A$1000)=0,IF(ROW($A30)=6,"Hidden",""),IF(ISNUMBER(C30),IF(R30="cocurrent",IF(C30=E30,0,(F30-E30)*100/(D30-E30)),IF(C30=E30,0,(F30-E30)*100/(C30-E30))),""))</f>
      </c>
      <c r="AJ30" s="6">
        <f>IF(SUM($A$1:$A$1000)=0,IF(ROW($A30)=6,"Hidden",""),IF(ISNUMBER(AH30),(AH30+AI30)/2,""))</f>
      </c>
      <c r="AK30" s="8">
        <f>IF(C30=F30,0,(D30-E30)/(C30-F30))</f>
      </c>
      <c r="AL30" s="8">
        <f>IF(ISNUMBER(F30),IF(OR(AK30&lt;=0,AK30=1),0,((D30-E30)-(C30-F30))/LN(AK30)),"")</f>
      </c>
      <c r="AM30" s="8">
        <f>IF(ISNUMBER(AL30),IF(AL30=0,0,(AB30*T30*Z30*1000)/(PI()*0.006*1.008*AL30)),"")</f>
      </c>
      <c r="AN30" s="12">
        <f>IF(ISNUMBER(A30),IF(ROW(A30)=2,1-(A30/13),""),"")</f>
      </c>
    </row>
    <row x14ac:dyDescent="0.25" r="31" customHeight="1" ht="12.75">
      <c r="A31" s="11">
        <v>1</v>
      </c>
      <c r="B31" s="5">
        <v>30</v>
      </c>
      <c r="C31" s="6">
        <v>57.7978515625</v>
      </c>
      <c r="D31" s="6">
        <v>65.168701171875</v>
      </c>
      <c r="E31" s="6">
        <v>21.398193359375</v>
      </c>
      <c r="F31" s="6">
        <v>26.04150390625</v>
      </c>
      <c r="G31" s="6">
        <v>132.967529296875</v>
      </c>
      <c r="H31" s="6">
        <v>132.967529296875</v>
      </c>
      <c r="I31" s="6">
        <v>132.967529296875</v>
      </c>
      <c r="J31" s="6">
        <v>132.967529296875</v>
      </c>
      <c r="K31" s="6">
        <v>132.967529296875</v>
      </c>
      <c r="L31" s="6">
        <v>132.967529296875</v>
      </c>
      <c r="M31" s="7">
        <v>29</v>
      </c>
      <c r="N31" s="6">
        <v>1.96533203125</v>
      </c>
      <c r="O31" s="5">
        <v>60</v>
      </c>
      <c r="P31" s="8">
        <v>3.82080078125</v>
      </c>
      <c r="Q31" s="6">
        <v>0</v>
      </c>
      <c r="R31" s="10">
        <f>IF(ISNUMBER(Q31),IF(Q31=1,"Countercurrent","Cocurrent"),"")</f>
      </c>
      <c r="S31" s="21"/>
      <c r="T31" s="7">
        <f>IF(ISNUMBER(C31),1.15290498E-12*(V31^6)-3.5879038802E-10*(V31^5)+4.710833256816E-08*(V31^4)-3.38194190874219E-06*(V31^3)+0.000148978977392744*(V31^2)-0.00373903643230733*(V31)+4.21734712411944,"")</f>
      </c>
      <c r="U31" s="7">
        <f>IF(ISNUMBER(D31),1.15290498E-12*(X31^6)-3.5879038802E-10*(X31^5)+4.710833256816E-08*(X31^4)-3.38194190874219E-06*(X31^3)+0.000148978977392744*(X31^2)-0.00373903643230733*(X31)+4.21734712411944,"")</f>
      </c>
      <c r="V31" s="8">
        <f>IF(ISNUMBER(C31),AVERAGE(C31,D31),"")</f>
      </c>
      <c r="W31" s="6">
        <f>IF(ISNUMBER(F31),-0.0000002301*(V31^4)+0.0000569866*(V31^3)-0.0082923226*(V31^2)+0.0654036947*V31+999.8017570756,"")</f>
      </c>
      <c r="X31" s="8">
        <f>IF(ISNUMBER(E31),AVERAGE(E31,F31),"")</f>
      </c>
      <c r="Y31" s="6">
        <f>IF(ISNUMBER(F31),-0.0000002301*(X31^4)+0.0000569866*(X31^3)-0.0082923226*(X31^2)+0.0654036947*X31+999.8017570756,"")</f>
      </c>
      <c r="Z31" s="6">
        <f>IF(ISNUMBER(C31),IF(R31="Countercurrent",C31-D31,D31-C31),"")</f>
      </c>
      <c r="AA31" s="6">
        <f>IF(ISNUMBER(E31),F31-E31,"")</f>
      </c>
      <c r="AB31" s="7">
        <f>IF(ISNUMBER(N31),N31*W31/(1000*60),"")</f>
      </c>
      <c r="AC31" s="7">
        <f>IF(ISNUMBER(P31),P31*Y31/(1000*60),"")</f>
      </c>
      <c r="AD31" s="6">
        <f>IF(SUM($A$1:$A$1000)=0,IF(ROW($A31)=6,"Hidden",""),IF(ISNUMBER(AB31),AB31*T31*ABS(Z31)*1000,""))</f>
      </c>
      <c r="AE31" s="6">
        <f>IF(SUM($A$1:$A$1000)=0,IF(ROW($A31)=6,"Hidden",""),IF(ISNUMBER(AC31),AC31*U31*AA31*1000,""))</f>
      </c>
      <c r="AF31" s="6">
        <f>IF(SUM($A$1:$A$1000)=0,IF(ROW($A31)=6,"Hidden",""),IF(ISNUMBER(AD31),AD31-AE31,""))</f>
      </c>
      <c r="AG31" s="6">
        <f>IF(SUM($A$1:$A$1000)=0,IF(ROW($A31)=6,"Hidden",""),IF(ISNUMBER(AD31),IF(AD31=0,0,AE31*100/AD31),""))</f>
      </c>
      <c r="AH31" s="6">
        <f>IF(SUM($A$1:$A$1000)=0,IF(ROW($A31)=6,"Hidden",""),IF(ISNUMBER(C31),IF(R31="cocurrent",IF((D31=E31),0,(D31-C31)*100/(D31-E31)),IF((C31=E31),0,(C31-D31)*100/(C31-E31))),""))</f>
      </c>
      <c r="AI31" s="6">
        <f>IF(SUM($A$1:$A$1000)=0,IF(ROW($A31)=6,"Hidden",""),IF(ISNUMBER(C31),IF(R31="cocurrent",IF(C31=E31,0,(F31-E31)*100/(D31-E31)),IF(C31=E31,0,(F31-E31)*100/(C31-E31))),""))</f>
      </c>
      <c r="AJ31" s="6">
        <f>IF(SUM($A$1:$A$1000)=0,IF(ROW($A31)=6,"Hidden",""),IF(ISNUMBER(AH31),(AH31+AI31)/2,""))</f>
      </c>
      <c r="AK31" s="8">
        <f>IF(C31=F31,0,(D31-E31)/(C31-F31))</f>
      </c>
      <c r="AL31" s="8">
        <f>IF(ISNUMBER(F31),IF(OR(AK31&lt;=0,AK31=1),0,((D31-E31)-(C31-F31))/LN(AK31)),"")</f>
      </c>
      <c r="AM31" s="8">
        <f>IF(ISNUMBER(AL31),IF(AL31=0,0,(AB31*T31*Z31*1000)/(PI()*0.006*1.008*AL31)),"")</f>
      </c>
      <c r="AN31" s="12">
        <f>IF(ISNUMBER(A31),IF(ROW(A31)=2,1-(A31/13),""),"")</f>
      </c>
    </row>
    <row x14ac:dyDescent="0.25" r="32" customHeight="1" ht="12.75">
      <c r="A32" s="11">
        <v>1</v>
      </c>
      <c r="B32" s="5">
        <v>31</v>
      </c>
      <c r="C32" s="6">
        <v>57.440673828125</v>
      </c>
      <c r="D32" s="6">
        <v>64.8115234375</v>
      </c>
      <c r="E32" s="6">
        <v>21.36572265625</v>
      </c>
      <c r="F32" s="6">
        <v>26.009033203125</v>
      </c>
      <c r="G32" s="6">
        <v>132.967529296875</v>
      </c>
      <c r="H32" s="6">
        <v>132.967529296875</v>
      </c>
      <c r="I32" s="6">
        <v>132.967529296875</v>
      </c>
      <c r="J32" s="6">
        <v>132.967529296875</v>
      </c>
      <c r="K32" s="6">
        <v>132.967529296875</v>
      </c>
      <c r="L32" s="6">
        <v>132.967529296875</v>
      </c>
      <c r="M32" s="7">
        <v>29</v>
      </c>
      <c r="N32" s="6">
        <v>2.001953125</v>
      </c>
      <c r="O32" s="5">
        <v>60</v>
      </c>
      <c r="P32" s="8">
        <v>3.84521484375</v>
      </c>
      <c r="Q32" s="6">
        <v>0</v>
      </c>
      <c r="R32" s="10">
        <f>IF(ISNUMBER(Q32),IF(Q32=1,"Countercurrent","Cocurrent"),"")</f>
      </c>
      <c r="S32" s="21"/>
      <c r="T32" s="7">
        <f>IF(ISNUMBER(C32),1.15290498E-12*(V32^6)-3.5879038802E-10*(V32^5)+4.710833256816E-08*(V32^4)-3.38194190874219E-06*(V32^3)+0.000148978977392744*(V32^2)-0.00373903643230733*(V32)+4.21734712411944,"")</f>
      </c>
      <c r="U32" s="7">
        <f>IF(ISNUMBER(D32),1.15290498E-12*(X32^6)-3.5879038802E-10*(X32^5)+4.710833256816E-08*(X32^4)-3.38194190874219E-06*(X32^3)+0.000148978977392744*(X32^2)-0.00373903643230733*(X32)+4.21734712411944,"")</f>
      </c>
      <c r="V32" s="8">
        <f>IF(ISNUMBER(C32),AVERAGE(C32,D32),"")</f>
      </c>
      <c r="W32" s="6">
        <f>IF(ISNUMBER(F32),-0.0000002301*(V32^4)+0.0000569866*(V32^3)-0.0082923226*(V32^2)+0.0654036947*V32+999.8017570756,"")</f>
      </c>
      <c r="X32" s="8">
        <f>IF(ISNUMBER(E32),AVERAGE(E32,F32),"")</f>
      </c>
      <c r="Y32" s="6">
        <f>IF(ISNUMBER(F32),-0.0000002301*(X32^4)+0.0000569866*(X32^3)-0.0082923226*(X32^2)+0.0654036947*X32+999.8017570756,"")</f>
      </c>
      <c r="Z32" s="6">
        <f>IF(ISNUMBER(C32),IF(R32="Countercurrent",C32-D32,D32-C32),"")</f>
      </c>
      <c r="AA32" s="6">
        <f>IF(ISNUMBER(E32),F32-E32,"")</f>
      </c>
      <c r="AB32" s="7">
        <f>IF(ISNUMBER(N32),N32*W32/(1000*60),"")</f>
      </c>
      <c r="AC32" s="7">
        <f>IF(ISNUMBER(P32),P32*Y32/(1000*60),"")</f>
      </c>
      <c r="AD32" s="6">
        <f>IF(SUM($A$1:$A$1000)=0,IF(ROW($A32)=6,"Hidden",""),IF(ISNUMBER(AB32),AB32*T32*ABS(Z32)*1000,""))</f>
      </c>
      <c r="AE32" s="6">
        <f>IF(SUM($A$1:$A$1000)=0,IF(ROW($A32)=6,"Hidden",""),IF(ISNUMBER(AC32),AC32*U32*AA32*1000,""))</f>
      </c>
      <c r="AF32" s="6">
        <f>IF(SUM($A$1:$A$1000)=0,IF(ROW($A32)=6,"Hidden",""),IF(ISNUMBER(AD32),AD32-AE32,""))</f>
      </c>
      <c r="AG32" s="6">
        <f>IF(SUM($A$1:$A$1000)=0,IF(ROW($A32)=6,"Hidden",""),IF(ISNUMBER(AD32),IF(AD32=0,0,AE32*100/AD32),""))</f>
      </c>
      <c r="AH32" s="6">
        <f>IF(SUM($A$1:$A$1000)=0,IF(ROW($A32)=6,"Hidden",""),IF(ISNUMBER(C32),IF(R32="cocurrent",IF((D32=E32),0,(D32-C32)*100/(D32-E32)),IF((C32=E32),0,(C32-D32)*100/(C32-E32))),""))</f>
      </c>
      <c r="AI32" s="6">
        <f>IF(SUM($A$1:$A$1000)=0,IF(ROW($A32)=6,"Hidden",""),IF(ISNUMBER(C32),IF(R32="cocurrent",IF(C32=E32,0,(F32-E32)*100/(D32-E32)),IF(C32=E32,0,(F32-E32)*100/(C32-E32))),""))</f>
      </c>
      <c r="AJ32" s="6">
        <f>IF(SUM($A$1:$A$1000)=0,IF(ROW($A32)=6,"Hidden",""),IF(ISNUMBER(AH32),(AH32+AI32)/2,""))</f>
      </c>
      <c r="AK32" s="8">
        <f>IF(C32=F32,0,(D32-E32)/(C32-F32))</f>
      </c>
      <c r="AL32" s="8">
        <f>IF(ISNUMBER(F32),IF(OR(AK32&lt;=0,AK32=1),0,((D32-E32)-(C32-F32))/LN(AK32)),"")</f>
      </c>
      <c r="AM32" s="8">
        <f>IF(ISNUMBER(AL32),IF(AL32=0,0,(AB32*T32*Z32*1000)/(PI()*0.006*1.008*AL32)),"")</f>
      </c>
      <c r="AN32" s="12">
        <f>IF(ISNUMBER(A32),IF(ROW(A32)=2,1-(A32/13),""),"")</f>
      </c>
    </row>
    <row x14ac:dyDescent="0.25" r="33" customHeight="1" ht="12.75">
      <c r="A33" s="4">
        <v>1</v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5"/>
      <c r="P33" s="8"/>
      <c r="Q33" s="6"/>
      <c r="R33" s="6">
        <f>IF(ISNUMBER(Q33),IF(Q33=1,"Countercurrent","Cocurrent"),"")</f>
      </c>
      <c r="S33" s="9"/>
      <c r="T33" s="7">
        <f>IF(ISNUMBER(C33),1.15290498E-12*(V33^6)-3.5879038802E-10*(V33^5)+4.710833256816E-08*(V33^4)-3.38194190874219E-06*(V33^3)+0.000148978977392744*(V33^2)-0.00373903643230733*(V33)+4.21734712411944,"")</f>
      </c>
      <c r="U33" s="7">
        <f>IF(ISNUMBER(D33),1.15290498E-12*(X33^6)-3.5879038802E-10*(X33^5)+4.710833256816E-08*(X33^4)-3.38194190874219E-06*(X33^3)+0.000148978977392744*(X33^2)-0.00373903643230733*(X33)+4.21734712411944,"")</f>
      </c>
      <c r="V33" s="8">
        <f>IF(ISNUMBER(C33),AVERAGE(C33,D33),"")</f>
      </c>
      <c r="W33" s="6">
        <f>IF(ISNUMBER(F33),-0.0000002301*(V33^4)+0.0000569866*(V33^3)-0.0082923226*(V33^2)+0.0654036947*V33+999.8017570756,"")</f>
      </c>
      <c r="X33" s="8">
        <f>IF(ISNUMBER(E33),AVERAGE(E33,F33),"")</f>
      </c>
      <c r="Y33" s="6">
        <f>IF(ISNUMBER(F33),-0.0000002301*(X33^4)+0.0000569866*(X33^3)-0.0082923226*(X33^2)+0.0654036947*X33+999.8017570756,"")</f>
      </c>
      <c r="Z33" s="6">
        <f>IF(ISNUMBER(C33),IF(R33="Countercurrent",C33-D33,D33-C33),"")</f>
      </c>
      <c r="AA33" s="6">
        <f>IF(ISNUMBER(E33),F33-E33,"")</f>
      </c>
      <c r="AB33" s="7">
        <f>IF(ISNUMBER(N33),N33*W33/(1000*60),"")</f>
      </c>
      <c r="AC33" s="7">
        <f>IF(ISNUMBER(P33),P33*Y33/(1000*60),"")</f>
      </c>
      <c r="AD33" s="6">
        <f>IF(SUM($A$1:$A$1000)=0,IF(ROW($A33)=6,"Hidden",""),IF(ISNUMBER(AB33),AB33*T33*ABS(Z33)*1000,""))</f>
      </c>
      <c r="AE33" s="6">
        <f>IF(SUM($A$1:$A$1000)=0,IF(ROW($A33)=6,"Hidden",""),IF(ISNUMBER(AC33),AC33*U33*AA33*1000,""))</f>
      </c>
      <c r="AF33" s="6">
        <f>IF(SUM($A$1:$A$1000)=0,IF(ROW($A33)=6,"Hidden",""),IF(ISNUMBER(AD33),AD33-AE33,""))</f>
      </c>
      <c r="AG33" s="6">
        <f>IF(SUM($A$1:$A$1000)=0,IF(ROW($A33)=6,"Hidden",""),IF(ISNUMBER(AD33),IF(AD33=0,0,AE33*100/AD33),""))</f>
      </c>
      <c r="AH33" s="6">
        <f>IF(SUM($A$1:$A$1000)=0,IF(ROW($A33)=6,"Hidden",""),IF(ISNUMBER(C33),IF(R33="cocurrent",IF((D33=E33),0,(D33-C33)*100/(D33-E33)),IF((C33=E33),0,(C33-D33)*100/(C33-E33))),""))</f>
      </c>
      <c r="AI33" s="6">
        <f>IF(SUM($A$1:$A$1000)=0,IF(ROW($A33)=6,"Hidden",""),IF(ISNUMBER(C33),IF(R33="cocurrent",IF(C33=E33,0,(F33-E33)*100/(D33-E33)),IF(C33=E33,0,(F33-E33)*100/(C33-E33))),""))</f>
      </c>
      <c r="AJ33" s="6">
        <f>IF(SUM($A$1:$A$1000)=0,IF(ROW($A33)=6,"Hidden",""),IF(ISNUMBER(AH33),(AH33+AI33)/2,""))</f>
      </c>
      <c r="AK33" s="11">
        <f>IF(C33=F33,0,(D33-E33)/(C33-F33))</f>
      </c>
      <c r="AL33" s="8">
        <f>IF(ISNUMBER(F33),IF(OR(AK33&lt;=0,AK33=1),0,((D33-E33)-(C33-F33))/LN(AK33)),"")</f>
      </c>
      <c r="AM33" s="8">
        <f>IF(ISNUMBER(AL33),IF(AL33=0,0,(AB33*T33*Z33*1000)/(PI()*0.006*1.008*AL33)),"")</f>
      </c>
      <c r="AN33" s="12">
        <f>IF(ISNUMBER(A33),IF(ROW(A33)=2,1-(A33/13),""),"")</f>
      </c>
    </row>
    <row x14ac:dyDescent="0.25" r="34" customHeight="1" ht="12.75">
      <c r="A34" s="4">
        <v>1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5"/>
      <c r="P34" s="8"/>
      <c r="Q34" s="6"/>
      <c r="R34" s="6">
        <f>IF(ISNUMBER(Q34),IF(Q34=1,"Countercurrent","Cocurrent"),"")</f>
      </c>
      <c r="S34" s="9"/>
      <c r="T34" s="7">
        <f>IF(ISNUMBER(C34),1.15290498E-12*(V34^6)-3.5879038802E-10*(V34^5)+4.710833256816E-08*(V34^4)-3.38194190874219E-06*(V34^3)+0.000148978977392744*(V34^2)-0.00373903643230733*(V34)+4.21734712411944,"")</f>
      </c>
      <c r="U34" s="7">
        <f>IF(ISNUMBER(D34),1.15290498E-12*(X34^6)-3.5879038802E-10*(X34^5)+4.710833256816E-08*(X34^4)-3.38194190874219E-06*(X34^3)+0.000148978977392744*(X34^2)-0.00373903643230733*(X34)+4.21734712411944,"")</f>
      </c>
      <c r="V34" s="8">
        <f>IF(ISNUMBER(C34),AVERAGE(C34,D34),"")</f>
      </c>
      <c r="W34" s="6">
        <f>IF(ISNUMBER(F34),-0.0000002301*(V34^4)+0.0000569866*(V34^3)-0.0082923226*(V34^2)+0.0654036947*V34+999.8017570756,"")</f>
      </c>
      <c r="X34" s="8">
        <f>IF(ISNUMBER(E34),AVERAGE(E34,F34),"")</f>
      </c>
      <c r="Y34" s="6">
        <f>IF(ISNUMBER(F34),-0.0000002301*(X34^4)+0.0000569866*(X34^3)-0.0082923226*(X34^2)+0.0654036947*X34+999.8017570756,"")</f>
      </c>
      <c r="Z34" s="6">
        <f>IF(ISNUMBER(C34),IF(R34="Countercurrent",C34-D34,D34-C34),"")</f>
      </c>
      <c r="AA34" s="6">
        <f>IF(ISNUMBER(E34),F34-E34,"")</f>
      </c>
      <c r="AB34" s="7">
        <f>IF(ISNUMBER(N34),N34*W34/(1000*60),"")</f>
      </c>
      <c r="AC34" s="7">
        <f>IF(ISNUMBER(P34),P34*Y34/(1000*60),"")</f>
      </c>
      <c r="AD34" s="6">
        <f>IF(SUM($A$1:$A$1000)=0,IF(ROW($A34)=6,"Hidden",""),IF(ISNUMBER(AB34),AB34*T34*ABS(Z34)*1000,""))</f>
      </c>
      <c r="AE34" s="6">
        <f>IF(SUM($A$1:$A$1000)=0,IF(ROW($A34)=6,"Hidden",""),IF(ISNUMBER(AC34),AC34*U34*AA34*1000,""))</f>
      </c>
      <c r="AF34" s="6">
        <f>IF(SUM($A$1:$A$1000)=0,IF(ROW($A34)=6,"Hidden",""),IF(ISNUMBER(AD34),AD34-AE34,""))</f>
      </c>
      <c r="AG34" s="6">
        <f>IF(SUM($A$1:$A$1000)=0,IF(ROW($A34)=6,"Hidden",""),IF(ISNUMBER(AD34),IF(AD34=0,0,AE34*100/AD34),""))</f>
      </c>
      <c r="AH34" s="6">
        <f>IF(SUM($A$1:$A$1000)=0,IF(ROW($A34)=6,"Hidden",""),IF(ISNUMBER(C34),IF(R34="cocurrent",IF((D34=E34),0,(D34-C34)*100/(D34-E34)),IF((C34=E34),0,(C34-D34)*100/(C34-E34))),""))</f>
      </c>
      <c r="AI34" s="6">
        <f>IF(SUM($A$1:$A$1000)=0,IF(ROW($A34)=6,"Hidden",""),IF(ISNUMBER(C34),IF(R34="cocurrent",IF(C34=E34,0,(F34-E34)*100/(D34-E34)),IF(C34=E34,0,(F34-E34)*100/(C34-E34))),""))</f>
      </c>
      <c r="AJ34" s="6">
        <f>IF(SUM($A$1:$A$1000)=0,IF(ROW($A34)=6,"Hidden",""),IF(ISNUMBER(AH34),(AH34+AI34)/2,""))</f>
      </c>
      <c r="AK34" s="11">
        <f>IF(C34=F34,0,(D34-E34)/(C34-F34))</f>
      </c>
      <c r="AL34" s="8">
        <f>IF(ISNUMBER(F34),IF(OR(AK34&lt;=0,AK34=1),0,((D34-E34)-(C34-F34))/LN(AK34)),"")</f>
      </c>
      <c r="AM34" s="8">
        <f>IF(ISNUMBER(AL34),IF(AL34=0,0,(AB34*T34*Z34*1000)/(PI()*0.006*1.008*AL34)),"")</f>
      </c>
      <c r="AN34" s="12">
        <f>IF(ISNUMBER(A34),IF(ROW(A34)=2,1-(A34/13),""),"")</f>
      </c>
    </row>
    <row x14ac:dyDescent="0.25" r="35" customHeight="1" ht="12.75">
      <c r="A35" s="4">
        <v>1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5"/>
      <c r="P35" s="8"/>
      <c r="Q35" s="6"/>
      <c r="R35" s="6">
        <f>IF(ISNUMBER(Q35),IF(Q35=1,"Countercurrent","Cocurrent"),"")</f>
      </c>
      <c r="S35" s="9"/>
      <c r="T35" s="7">
        <f>IF(ISNUMBER(C35),1.15290498E-12*(V35^6)-3.5879038802E-10*(V35^5)+4.710833256816E-08*(V35^4)-3.38194190874219E-06*(V35^3)+0.000148978977392744*(V35^2)-0.00373903643230733*(V35)+4.21734712411944,"")</f>
      </c>
      <c r="U35" s="7">
        <f>IF(ISNUMBER(D35),1.15290498E-12*(X35^6)-3.5879038802E-10*(X35^5)+4.710833256816E-08*(X35^4)-3.38194190874219E-06*(X35^3)+0.000148978977392744*(X35^2)-0.00373903643230733*(X35)+4.21734712411944,"")</f>
      </c>
      <c r="V35" s="8">
        <f>IF(ISNUMBER(C35),AVERAGE(C35,D35),"")</f>
      </c>
      <c r="W35" s="6">
        <f>IF(ISNUMBER(F35),-0.0000002301*(V35^4)+0.0000569866*(V35^3)-0.0082923226*(V35^2)+0.0654036947*V35+999.8017570756,"")</f>
      </c>
      <c r="X35" s="8">
        <f>IF(ISNUMBER(E35),AVERAGE(E35,F35),"")</f>
      </c>
      <c r="Y35" s="6">
        <f>IF(ISNUMBER(F35),-0.0000002301*(X35^4)+0.0000569866*(X35^3)-0.0082923226*(X35^2)+0.0654036947*X35+999.8017570756,"")</f>
      </c>
      <c r="Z35" s="6">
        <f>IF(ISNUMBER(C35),IF(R35="Countercurrent",C35-D35,D35-C35),"")</f>
      </c>
      <c r="AA35" s="6">
        <f>IF(ISNUMBER(E35),F35-E35,"")</f>
      </c>
      <c r="AB35" s="7">
        <f>IF(ISNUMBER(N35),N35*W35/(1000*60),"")</f>
      </c>
      <c r="AC35" s="7">
        <f>IF(ISNUMBER(P35),P35*Y35/(1000*60),"")</f>
      </c>
      <c r="AD35" s="6">
        <f>IF(SUM($A$1:$A$1000)=0,IF(ROW($A35)=6,"Hidden",""),IF(ISNUMBER(AB35),AB35*T35*ABS(Z35)*1000,""))</f>
      </c>
      <c r="AE35" s="6">
        <f>IF(SUM($A$1:$A$1000)=0,IF(ROW($A35)=6,"Hidden",""),IF(ISNUMBER(AC35),AC35*U35*AA35*1000,""))</f>
      </c>
      <c r="AF35" s="6">
        <f>IF(SUM($A$1:$A$1000)=0,IF(ROW($A35)=6,"Hidden",""),IF(ISNUMBER(AD35),AD35-AE35,""))</f>
      </c>
      <c r="AG35" s="6">
        <f>IF(SUM($A$1:$A$1000)=0,IF(ROW($A35)=6,"Hidden",""),IF(ISNUMBER(AD35),IF(AD35=0,0,AE35*100/AD35),""))</f>
      </c>
      <c r="AH35" s="6">
        <f>IF(SUM($A$1:$A$1000)=0,IF(ROW($A35)=6,"Hidden",""),IF(ISNUMBER(C35),IF(R35="cocurrent",IF((D35=E35),0,(D35-C35)*100/(D35-E35)),IF((C35=E35),0,(C35-D35)*100/(C35-E35))),""))</f>
      </c>
      <c r="AI35" s="6">
        <f>IF(SUM($A$1:$A$1000)=0,IF(ROW($A35)=6,"Hidden",""),IF(ISNUMBER(C35),IF(R35="cocurrent",IF(C35=E35,0,(F35-E35)*100/(D35-E35)),IF(C35=E35,0,(F35-E35)*100/(C35-E35))),""))</f>
      </c>
      <c r="AJ35" s="6">
        <f>IF(SUM($A$1:$A$1000)=0,IF(ROW($A35)=6,"Hidden",""),IF(ISNUMBER(AH35),(AH35+AI35)/2,""))</f>
      </c>
      <c r="AK35" s="11">
        <f>IF(C35=F35,0,(D35-E35)/(C35-F35))</f>
      </c>
      <c r="AL35" s="8">
        <f>IF(ISNUMBER(F35),IF(OR(AK35&lt;=0,AK35=1),0,((D35-E35)-(C35-F35))/LN(AK35)),"")</f>
      </c>
      <c r="AM35" s="8">
        <f>IF(ISNUMBER(AL35),IF(AL35=0,0,(AB35*T35*Z35*1000)/(PI()*0.006*1.008*AL35)),"")</f>
      </c>
      <c r="AN35" s="12">
        <f>IF(ISNUMBER(A35),IF(ROW(A35)=2,1-(A35/13),""),"")</f>
      </c>
    </row>
    <row x14ac:dyDescent="0.25" r="36" customHeight="1" ht="12.75">
      <c r="A36" s="4">
        <v>1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5"/>
      <c r="P36" s="8"/>
      <c r="Q36" s="6"/>
      <c r="R36" s="6">
        <f>IF(ISNUMBER(Q36),IF(Q36=1,"Countercurrent","Cocurrent"),"")</f>
      </c>
      <c r="S36" s="9"/>
      <c r="T36" s="7">
        <f>IF(ISNUMBER(C36),1.15290498E-12*(V36^6)-3.5879038802E-10*(V36^5)+4.710833256816E-08*(V36^4)-3.38194190874219E-06*(V36^3)+0.000148978977392744*(V36^2)-0.00373903643230733*(V36)+4.21734712411944,"")</f>
      </c>
      <c r="U36" s="7">
        <f>IF(ISNUMBER(D36),1.15290498E-12*(X36^6)-3.5879038802E-10*(X36^5)+4.710833256816E-08*(X36^4)-3.38194190874219E-06*(X36^3)+0.000148978977392744*(X36^2)-0.00373903643230733*(X36)+4.21734712411944,"")</f>
      </c>
      <c r="V36" s="8">
        <f>IF(ISNUMBER(C36),AVERAGE(C36,D36),"")</f>
      </c>
      <c r="W36" s="6">
        <f>IF(ISNUMBER(F36),-0.0000002301*(V36^4)+0.0000569866*(V36^3)-0.0082923226*(V36^2)+0.0654036947*V36+999.8017570756,"")</f>
      </c>
      <c r="X36" s="8">
        <f>IF(ISNUMBER(E36),AVERAGE(E36,F36),"")</f>
      </c>
      <c r="Y36" s="6">
        <f>IF(ISNUMBER(F36),-0.0000002301*(X36^4)+0.0000569866*(X36^3)-0.0082923226*(X36^2)+0.0654036947*X36+999.8017570756,"")</f>
      </c>
      <c r="Z36" s="6">
        <f>IF(ISNUMBER(C36),IF(R36="Countercurrent",C36-D36,D36-C36),"")</f>
      </c>
      <c r="AA36" s="6">
        <f>IF(ISNUMBER(E36),F36-E36,"")</f>
      </c>
      <c r="AB36" s="7">
        <f>IF(ISNUMBER(N36),N36*W36/(1000*60),"")</f>
      </c>
      <c r="AC36" s="7">
        <f>IF(ISNUMBER(P36),P36*Y36/(1000*60),"")</f>
      </c>
      <c r="AD36" s="6">
        <f>IF(SUM($A$1:$A$1000)=0,IF(ROW($A36)=6,"Hidden",""),IF(ISNUMBER(AB36),AB36*T36*ABS(Z36)*1000,""))</f>
      </c>
      <c r="AE36" s="6">
        <f>IF(SUM($A$1:$A$1000)=0,IF(ROW($A36)=6,"Hidden",""),IF(ISNUMBER(AC36),AC36*U36*AA36*1000,""))</f>
      </c>
      <c r="AF36" s="6">
        <f>IF(SUM($A$1:$A$1000)=0,IF(ROW($A36)=6,"Hidden",""),IF(ISNUMBER(AD36),AD36-AE36,""))</f>
      </c>
      <c r="AG36" s="6">
        <f>IF(SUM($A$1:$A$1000)=0,IF(ROW($A36)=6,"Hidden",""),IF(ISNUMBER(AD36),IF(AD36=0,0,AE36*100/AD36),""))</f>
      </c>
      <c r="AH36" s="6">
        <f>IF(SUM($A$1:$A$1000)=0,IF(ROW($A36)=6,"Hidden",""),IF(ISNUMBER(C36),IF(R36="cocurrent",IF((D36=E36),0,(D36-C36)*100/(D36-E36)),IF((C36=E36),0,(C36-D36)*100/(C36-E36))),""))</f>
      </c>
      <c r="AI36" s="6">
        <f>IF(SUM($A$1:$A$1000)=0,IF(ROW($A36)=6,"Hidden",""),IF(ISNUMBER(C36),IF(R36="cocurrent",IF(C36=E36,0,(F36-E36)*100/(D36-E36)),IF(C36=E36,0,(F36-E36)*100/(C36-E36))),""))</f>
      </c>
      <c r="AJ36" s="6">
        <f>IF(SUM($A$1:$A$1000)=0,IF(ROW($A36)=6,"Hidden",""),IF(ISNUMBER(AH36),(AH36+AI36)/2,""))</f>
      </c>
      <c r="AK36" s="11">
        <f>IF(C36=F36,0,(D36-E36)/(C36-F36))</f>
      </c>
      <c r="AL36" s="8">
        <f>IF(ISNUMBER(F36),IF(OR(AK36&lt;=0,AK36=1),0,((D36-E36)-(C36-F36))/LN(AK36)),"")</f>
      </c>
      <c r="AM36" s="8">
        <f>IF(ISNUMBER(AL36),IF(AL36=0,0,(AB36*T36*Z36*1000)/(PI()*0.006*1.008*AL36)),"")</f>
      </c>
      <c r="AN36" s="12">
        <f>IF(ISNUMBER(A36),IF(ROW(A36)=2,1-(A36/13),""),"")</f>
      </c>
    </row>
    <row x14ac:dyDescent="0.25" r="37" customHeight="1" ht="12.75">
      <c r="A37" s="4">
        <v>1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5"/>
      <c r="P37" s="8"/>
      <c r="Q37" s="6"/>
      <c r="R37" s="6">
        <f>IF(ISNUMBER(Q37),IF(Q37=1,"Countercurrent","Cocurrent"),"")</f>
      </c>
      <c r="S37" s="9"/>
      <c r="T37" s="7">
        <f>IF(ISNUMBER(C37),1.15290498E-12*(V37^6)-3.5879038802E-10*(V37^5)+4.710833256816E-08*(V37^4)-3.38194190874219E-06*(V37^3)+0.000148978977392744*(V37^2)-0.00373903643230733*(V37)+4.21734712411944,"")</f>
      </c>
      <c r="U37" s="7">
        <f>IF(ISNUMBER(D37),1.15290498E-12*(X37^6)-3.5879038802E-10*(X37^5)+4.710833256816E-08*(X37^4)-3.38194190874219E-06*(X37^3)+0.000148978977392744*(X37^2)-0.00373903643230733*(X37)+4.21734712411944,"")</f>
      </c>
      <c r="V37" s="8">
        <f>IF(ISNUMBER(C37),AVERAGE(C37,D37),"")</f>
      </c>
      <c r="W37" s="6">
        <f>IF(ISNUMBER(F37),-0.0000002301*(V37^4)+0.0000569866*(V37^3)-0.0082923226*(V37^2)+0.0654036947*V37+999.8017570756,"")</f>
      </c>
      <c r="X37" s="8">
        <f>IF(ISNUMBER(E37),AVERAGE(E37,F37),"")</f>
      </c>
      <c r="Y37" s="6">
        <f>IF(ISNUMBER(F37),-0.0000002301*(X37^4)+0.0000569866*(X37^3)-0.0082923226*(X37^2)+0.0654036947*X37+999.8017570756,"")</f>
      </c>
      <c r="Z37" s="6">
        <f>IF(ISNUMBER(C37),IF(R37="Countercurrent",C37-D37,D37-C37),"")</f>
      </c>
      <c r="AA37" s="6">
        <f>IF(ISNUMBER(E37),F37-E37,"")</f>
      </c>
      <c r="AB37" s="7">
        <f>IF(ISNUMBER(N37),N37*W37/(1000*60),"")</f>
      </c>
      <c r="AC37" s="7">
        <f>IF(ISNUMBER(P37),P37*Y37/(1000*60),"")</f>
      </c>
      <c r="AD37" s="6">
        <f>IF(SUM($A$1:$A$1000)=0,IF(ROW($A37)=6,"Hidden",""),IF(ISNUMBER(AB37),AB37*T37*ABS(Z37)*1000,""))</f>
      </c>
      <c r="AE37" s="6">
        <f>IF(SUM($A$1:$A$1000)=0,IF(ROW($A37)=6,"Hidden",""),IF(ISNUMBER(AC37),AC37*U37*AA37*1000,""))</f>
      </c>
      <c r="AF37" s="6">
        <f>IF(SUM($A$1:$A$1000)=0,IF(ROW($A37)=6,"Hidden",""),IF(ISNUMBER(AD37),AD37-AE37,""))</f>
      </c>
      <c r="AG37" s="6">
        <f>IF(SUM($A$1:$A$1000)=0,IF(ROW($A37)=6,"Hidden",""),IF(ISNUMBER(AD37),IF(AD37=0,0,AE37*100/AD37),""))</f>
      </c>
      <c r="AH37" s="6">
        <f>IF(SUM($A$1:$A$1000)=0,IF(ROW($A37)=6,"Hidden",""),IF(ISNUMBER(C37),IF(R37="cocurrent",IF((D37=E37),0,(D37-C37)*100/(D37-E37)),IF((C37=E37),0,(C37-D37)*100/(C37-E37))),""))</f>
      </c>
      <c r="AI37" s="6">
        <f>IF(SUM($A$1:$A$1000)=0,IF(ROW($A37)=6,"Hidden",""),IF(ISNUMBER(C37),IF(R37="cocurrent",IF(C37=E37,0,(F37-E37)*100/(D37-E37)),IF(C37=E37,0,(F37-E37)*100/(C37-E37))),""))</f>
      </c>
      <c r="AJ37" s="6">
        <f>IF(SUM($A$1:$A$1000)=0,IF(ROW($A37)=6,"Hidden",""),IF(ISNUMBER(AH37),(AH37+AI37)/2,""))</f>
      </c>
      <c r="AK37" s="11">
        <f>IF(C37=F37,0,(D37-E37)/(C37-F37))</f>
      </c>
      <c r="AL37" s="8">
        <f>IF(ISNUMBER(F37),IF(OR(AK37&lt;=0,AK37=1),0,((D37-E37)-(C37-F37))/LN(AK37)),"")</f>
      </c>
      <c r="AM37" s="8">
        <f>IF(ISNUMBER(AL37),IF(AL37=0,0,(AB37*T37*Z37*1000)/(PI()*0.006*1.008*AL37)),"")</f>
      </c>
      <c r="AN37" s="12">
        <f>IF(ISNUMBER(A37),IF(ROW(A37)=2,1-(A37/13),""),"")</f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7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22" width="11.719285714285713" customWidth="1" bestFit="1"/>
    <col min="3" max="3" style="23" width="8.719285714285713" customWidth="1" bestFit="1"/>
    <col min="4" max="4" style="23" width="8.719285714285713" customWidth="1" bestFit="1"/>
    <col min="5" max="5" style="23" width="8.719285714285713" customWidth="1" bestFit="1"/>
    <col min="6" max="6" style="23" width="8.719285714285713" customWidth="1" bestFit="1"/>
    <col min="7" max="7" style="23" width="13.576428571428572" customWidth="1" bestFit="1" hidden="1"/>
    <col min="8" max="8" style="23" width="13.576428571428572" customWidth="1" bestFit="1" hidden="1"/>
    <col min="9" max="9" style="23" width="13.576428571428572" customWidth="1" bestFit="1" hidden="1"/>
    <col min="10" max="10" style="23" width="13.576428571428572" customWidth="1" bestFit="1" hidden="1"/>
    <col min="11" max="11" style="23" width="13.576428571428572" customWidth="1" bestFit="1" hidden="1"/>
    <col min="12" max="12" style="23" width="13.576428571428572" customWidth="1" bestFit="1" hidden="1"/>
    <col min="13" max="13" style="24" width="11.719285714285713" customWidth="1" bestFit="1"/>
    <col min="14" max="14" style="23" width="11.719285714285713" customWidth="1" bestFit="1"/>
    <col min="15" max="15" style="22" width="11.719285714285713" customWidth="1" bestFit="1"/>
    <col min="16" max="16" style="25" width="11.719285714285713" customWidth="1" bestFit="1"/>
    <col min="17" max="17" style="23" width="13.576428571428572" customWidth="1" bestFit="1" hidden="1"/>
    <col min="18" max="18" style="14" width="11.719285714285713" customWidth="1" bestFit="1"/>
    <col min="19" max="19" style="15" width="33.005" customWidth="1" bestFit="1"/>
    <col min="20" max="20" style="14" width="13.147857142857141" customWidth="1" bestFit="1"/>
    <col min="21" max="21" style="14" width="13.147857142857141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1.719285714285713" customWidth="1" bestFit="1"/>
    <col min="27" max="27" style="14" width="11.719285714285713" customWidth="1" bestFit="1"/>
    <col min="28" max="28" style="14" width="11.719285714285713" customWidth="1" bestFit="1"/>
    <col min="29" max="29" style="14" width="11.719285714285713" customWidth="1" bestFit="1"/>
    <col min="30" max="30" style="14" width="11.719285714285713" customWidth="1" bestFit="1"/>
    <col min="31" max="31" style="14" width="11.719285714285713" customWidth="1" bestFit="1"/>
    <col min="32" max="32" style="14" width="11.719285714285713" customWidth="1" bestFit="1"/>
    <col min="33" max="33" style="14" width="11.719285714285713" customWidth="1" bestFit="1"/>
    <col min="34" max="34" style="14" width="11.719285714285713" customWidth="1" bestFit="1"/>
    <col min="35" max="35" style="14" width="11.719285714285713" customWidth="1" bestFit="1"/>
    <col min="36" max="36" style="14" width="11.719285714285713" customWidth="1" bestFit="1"/>
    <col min="37" max="37" style="16" width="13.576428571428572" customWidth="1" bestFit="1" hidden="1"/>
    <col min="38" max="38" style="14" width="13.147857142857141" customWidth="1" bestFit="1"/>
    <col min="39" max="39" style="14" width="14.147857142857141" customWidth="1" bestFit="1"/>
    <col min="40" max="40" style="14" width="11.719285714285713" customWidth="1" bestFit="1"/>
  </cols>
  <sheetData>
    <row x14ac:dyDescent="0.25" r="1" customHeight="1" ht="66.75" customFormat="1" s="1">
      <c r="A1" s="2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9" t="s">
        <v>12</v>
      </c>
      <c r="N1" s="18" t="s">
        <v>13</v>
      </c>
      <c r="O1" s="17" t="s">
        <v>14</v>
      </c>
      <c r="P1" s="20" t="s">
        <v>15</v>
      </c>
      <c r="Q1" s="18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/>
      <c r="AL1" s="3" t="s">
        <v>35</v>
      </c>
      <c r="AM1" s="3" t="s">
        <v>36</v>
      </c>
      <c r="AN1" s="3" t="s">
        <v>37</v>
      </c>
    </row>
    <row x14ac:dyDescent="0.25" r="2" customHeight="1" ht="12.75">
      <c r="A2" s="11">
        <v>1</v>
      </c>
      <c r="B2" s="5">
        <v>1</v>
      </c>
      <c r="C2" s="6">
        <v>57.830322265625</v>
      </c>
      <c r="D2" s="6">
        <v>65.298583984375</v>
      </c>
      <c r="E2" s="6">
        <v>21.398193359375</v>
      </c>
      <c r="F2" s="6">
        <v>25.684326171875</v>
      </c>
      <c r="G2" s="6">
        <v>132.967529296875</v>
      </c>
      <c r="H2" s="6">
        <v>132.967529296875</v>
      </c>
      <c r="I2" s="6">
        <v>132.967529296875</v>
      </c>
      <c r="J2" s="6">
        <v>132.967529296875</v>
      </c>
      <c r="K2" s="6">
        <v>132.967529296875</v>
      </c>
      <c r="L2" s="6">
        <v>132.967529296875</v>
      </c>
      <c r="M2" s="7">
        <v>29</v>
      </c>
      <c r="N2" s="6">
        <v>2.0751953125</v>
      </c>
      <c r="O2" s="5">
        <v>70</v>
      </c>
      <c r="P2" s="8">
        <v>4.21142578125</v>
      </c>
      <c r="Q2" s="6">
        <v>0</v>
      </c>
      <c r="R2" s="10">
        <f>IF(ISNUMBER(Q2),IF(Q2=1,"Countercurrent","Cocurrent"),"")</f>
      </c>
      <c r="S2" s="21"/>
      <c r="T2" s="7">
        <f>IF(ISNUMBER(C2),1.15290498E-12*(V2^6)-3.5879038802E-10*(V2^5)+4.710833256816E-08*(V2^4)-3.38194190874219E-06*(V2^3)+0.000148978977392744*(V2^2)-0.00373903643230733*(V2)+4.21734712411944,"")</f>
      </c>
      <c r="U2" s="7">
        <f>IF(ISNUMBER(D2),1.15290498E-12*(X2^6)-3.5879038802E-10*(X2^5)+4.710833256816E-08*(X2^4)-3.38194190874219E-06*(X2^3)+0.000148978977392744*(X2^2)-0.00373903643230733*(X2)+4.21734712411944,"")</f>
      </c>
      <c r="V2" s="8">
        <f>IF(ISNUMBER(C2),AVERAGE(C2,D2),"")</f>
      </c>
      <c r="W2" s="6">
        <f>IF(ISNUMBER(F2),-0.0000002301*(V2^4)+0.0000569866*(V2^3)-0.0082923226*(V2^2)+0.0654036947*V2+999.8017570756,"")</f>
      </c>
      <c r="X2" s="8">
        <f>IF(ISNUMBER(E2),AVERAGE(E2,F2),"")</f>
      </c>
      <c r="Y2" s="6">
        <f>IF(ISNUMBER(F2),-0.0000002301*(X2^4)+0.0000569866*(X2^3)-0.0082923226*(X2^2)+0.0654036947*X2+999.8017570756,"")</f>
      </c>
      <c r="Z2" s="6">
        <f>IF(ISNUMBER(C2),IF(R2="Countercurrent",C2-D2,D2-C2),"")</f>
      </c>
      <c r="AA2" s="6">
        <f>IF(ISNUMBER(E2),F2-E2,"")</f>
      </c>
      <c r="AB2" s="7">
        <f>IF(ISNUMBER(N2),N2*W2/(1000*60),"")</f>
      </c>
      <c r="AC2" s="7">
        <f>IF(ISNUMBER(P2),P2*Y2/(1000*60),"")</f>
      </c>
      <c r="AD2" s="6">
        <f>IF(SUM($A$1:$A$1000)=0,IF(ROW($A2)=6,"Hidden",""),IF(ISNUMBER(AB2),AB2*T2*ABS(Z2)*1000,""))</f>
      </c>
      <c r="AE2" s="6">
        <f>IF(SUM($A$1:$A$1000)=0,IF(ROW($A2)=6,"Hidden",""),IF(ISNUMBER(AC2),AC2*U2*AA2*1000,""))</f>
      </c>
      <c r="AF2" s="6">
        <f>IF(SUM($A$1:$A$1000)=0,IF(ROW($A2)=6,"Hidden",""),IF(ISNUMBER(AD2),AD2-AE2,""))</f>
      </c>
      <c r="AG2" s="6">
        <f>IF(SUM($A$1:$A$1000)=0,IF(ROW($A2)=6,"Hidden",""),IF(ISNUMBER(AD2),IF(AD2=0,0,AE2*100/AD2),""))</f>
      </c>
      <c r="AH2" s="6">
        <f>IF(SUM($A$1:$A$1000)=0,IF(ROW($A2)=6,"Hidden",""),IF(ISNUMBER(C2),IF(R2="cocurrent",IF((D2=E2),0,(D2-C2)*100/(D2-E2)),IF((C2=E2),0,(C2-D2)*100/(C2-E2))),""))</f>
      </c>
      <c r="AI2" s="6">
        <f>IF(SUM($A$1:$A$1000)=0,IF(ROW($A2)=6,"Hidden",""),IF(ISNUMBER(C2),IF(R2="cocurrent",IF(C2=E2,0,(F2-E2)*100/(D2-E2)),IF(C2=E2,0,(F2-E2)*100/(C2-E2))),""))</f>
      </c>
      <c r="AJ2" s="6">
        <f>IF(SUM($A$1:$A$1000)=0,IF(ROW($A2)=6,"Hidden",""),IF(ISNUMBER(AH2),(AH2+AI2)/2,""))</f>
      </c>
      <c r="AK2" s="8">
        <f>IF(C2=F2,0,(D2-E2)/(C2-F2))</f>
      </c>
      <c r="AL2" s="8">
        <f>IF(ISNUMBER(F2),IF(OR(AK2&lt;=0,AK2=1),0,((D2-E2)-(C2-F2))/LN(AK2)),"")</f>
      </c>
      <c r="AM2" s="8">
        <f>IF(ISNUMBER(AL2),IF(AL2=0,0,(AB2*T2*Z2*1000)/(PI()*0.006*1.008*AL2)),"")</f>
      </c>
      <c r="AN2" s="12">
        <f>IF(ISNUMBER(A2),IF(ROW(A2)=2,1-(A2/13),""),"")</f>
      </c>
    </row>
    <row x14ac:dyDescent="0.25" r="3" customHeight="1" ht="12.75">
      <c r="A3" s="11">
        <v>1</v>
      </c>
      <c r="B3" s="5">
        <v>2</v>
      </c>
      <c r="C3" s="6">
        <v>57.700439453125</v>
      </c>
      <c r="D3" s="6">
        <v>65.428466796875</v>
      </c>
      <c r="E3" s="6">
        <v>21.398193359375</v>
      </c>
      <c r="F3" s="6">
        <v>25.65185546875</v>
      </c>
      <c r="G3" s="6">
        <v>132.967529296875</v>
      </c>
      <c r="H3" s="6">
        <v>132.967529296875</v>
      </c>
      <c r="I3" s="6">
        <v>132.967529296875</v>
      </c>
      <c r="J3" s="6">
        <v>132.967529296875</v>
      </c>
      <c r="K3" s="6">
        <v>132.967529296875</v>
      </c>
      <c r="L3" s="6">
        <v>132.967529296875</v>
      </c>
      <c r="M3" s="7">
        <v>29</v>
      </c>
      <c r="N3" s="6">
        <v>2.0263671875</v>
      </c>
      <c r="O3" s="5">
        <v>70</v>
      </c>
      <c r="P3" s="8">
        <v>4.2236328125</v>
      </c>
      <c r="Q3" s="6">
        <v>0</v>
      </c>
      <c r="R3" s="10">
        <f>IF(ISNUMBER(Q3),IF(Q3=1,"Countercurrent","Cocurrent"),"")</f>
      </c>
      <c r="S3" s="21"/>
      <c r="T3" s="7">
        <f>IF(ISNUMBER(C3),1.15290498E-12*(V3^6)-3.5879038802E-10*(V3^5)+4.710833256816E-08*(V3^4)-3.38194190874219E-06*(V3^3)+0.000148978977392744*(V3^2)-0.00373903643230733*(V3)+4.21734712411944,"")</f>
      </c>
      <c r="U3" s="7">
        <f>IF(ISNUMBER(D3),1.15290498E-12*(X3^6)-3.5879038802E-10*(X3^5)+4.710833256816E-08*(X3^4)-3.38194190874219E-06*(X3^3)+0.000148978977392744*(X3^2)-0.00373903643230733*(X3)+4.21734712411944,"")</f>
      </c>
      <c r="V3" s="8">
        <f>IF(ISNUMBER(C3),AVERAGE(C3,D3),"")</f>
      </c>
      <c r="W3" s="6">
        <f>IF(ISNUMBER(F3),-0.0000002301*(V3^4)+0.0000569866*(V3^3)-0.0082923226*(V3^2)+0.0654036947*V3+999.8017570756,"")</f>
      </c>
      <c r="X3" s="8">
        <f>IF(ISNUMBER(E3),AVERAGE(E3,F3),"")</f>
      </c>
      <c r="Y3" s="6">
        <f>IF(ISNUMBER(F3),-0.0000002301*(X3^4)+0.0000569866*(X3^3)-0.0082923226*(X3^2)+0.0654036947*X3+999.8017570756,"")</f>
      </c>
      <c r="Z3" s="6">
        <f>IF(ISNUMBER(C3),IF(R3="Countercurrent",C3-D3,D3-C3),"")</f>
      </c>
      <c r="AA3" s="6">
        <f>IF(ISNUMBER(E3),F3-E3,"")</f>
      </c>
      <c r="AB3" s="7">
        <f>IF(ISNUMBER(N3),N3*W3/(1000*60),"")</f>
      </c>
      <c r="AC3" s="7">
        <f>IF(ISNUMBER(P3),P3*Y3/(1000*60),"")</f>
      </c>
      <c r="AD3" s="6">
        <f>IF(SUM($A$1:$A$1000)=0,IF(ROW($A3)=6,"Hidden",""),IF(ISNUMBER(AB3),AB3*T3*ABS(Z3)*1000,""))</f>
      </c>
      <c r="AE3" s="6">
        <f>IF(SUM($A$1:$A$1000)=0,IF(ROW($A3)=6,"Hidden",""),IF(ISNUMBER(AC3),AC3*U3*AA3*1000,""))</f>
      </c>
      <c r="AF3" s="6">
        <f>IF(SUM($A$1:$A$1000)=0,IF(ROW($A3)=6,"Hidden",""),IF(ISNUMBER(AD3),AD3-AE3,""))</f>
      </c>
      <c r="AG3" s="6">
        <f>IF(SUM($A$1:$A$1000)=0,IF(ROW($A3)=6,"Hidden",""),IF(ISNUMBER(AD3),IF(AD3=0,0,AE3*100/AD3),""))</f>
      </c>
      <c r="AH3" s="6">
        <f>IF(SUM($A$1:$A$1000)=0,IF(ROW($A3)=6,"Hidden",""),IF(ISNUMBER(C3),IF(R3="cocurrent",IF((D3=E3),0,(D3-C3)*100/(D3-E3)),IF((C3=E3),0,(C3-D3)*100/(C3-E3))),""))</f>
      </c>
      <c r="AI3" s="6">
        <f>IF(SUM($A$1:$A$1000)=0,IF(ROW($A3)=6,"Hidden",""),IF(ISNUMBER(C3),IF(R3="cocurrent",IF(C3=E3,0,(F3-E3)*100/(D3-E3)),IF(C3=E3,0,(F3-E3)*100/(C3-E3))),""))</f>
      </c>
      <c r="AJ3" s="6">
        <f>IF(SUM($A$1:$A$1000)=0,IF(ROW($A3)=6,"Hidden",""),IF(ISNUMBER(AH3),(AH3+AI3)/2,""))</f>
      </c>
      <c r="AK3" s="8">
        <f>IF(C3=F3,0,(D3-E3)/(C3-F3))</f>
      </c>
      <c r="AL3" s="8">
        <f>IF(ISNUMBER(F3),IF(OR(AK3&lt;=0,AK3=1),0,((D3-E3)-(C3-F3))/LN(AK3)),"")</f>
      </c>
      <c r="AM3" s="8">
        <f>IF(ISNUMBER(AL3),IF(AL3=0,0,(AB3*T3*Z3*1000)/(PI()*0.006*1.008*AL3)),"")</f>
      </c>
      <c r="AN3" s="12">
        <f>IF(ISNUMBER(A3),IF(ROW(A3)=2,1-(A3/13),""),"")</f>
      </c>
    </row>
    <row x14ac:dyDescent="0.25" r="4" customHeight="1" ht="12.75">
      <c r="A4" s="11">
        <v>1</v>
      </c>
      <c r="B4" s="5">
        <v>3</v>
      </c>
      <c r="C4" s="6">
        <v>57.570556640625</v>
      </c>
      <c r="D4" s="6">
        <v>65.13623046875</v>
      </c>
      <c r="E4" s="6">
        <v>21.398193359375</v>
      </c>
      <c r="F4" s="6">
        <v>25.684326171875</v>
      </c>
      <c r="G4" s="6">
        <v>132.967529296875</v>
      </c>
      <c r="H4" s="6">
        <v>132.967529296875</v>
      </c>
      <c r="I4" s="6">
        <v>132.967529296875</v>
      </c>
      <c r="J4" s="6">
        <v>132.967529296875</v>
      </c>
      <c r="K4" s="6">
        <v>132.967529296875</v>
      </c>
      <c r="L4" s="6">
        <v>132.967529296875</v>
      </c>
      <c r="M4" s="7">
        <v>29</v>
      </c>
      <c r="N4" s="6">
        <v>2.001953125</v>
      </c>
      <c r="O4" s="5">
        <v>70</v>
      </c>
      <c r="P4" s="8">
        <v>4.2236328125</v>
      </c>
      <c r="Q4" s="6">
        <v>0</v>
      </c>
      <c r="R4" s="10">
        <f>IF(ISNUMBER(Q4),IF(Q4=1,"Countercurrent","Cocurrent"),"")</f>
      </c>
      <c r="S4" s="21"/>
      <c r="T4" s="7">
        <f>IF(ISNUMBER(C4),1.15290498E-12*(V4^6)-3.5879038802E-10*(V4^5)+4.710833256816E-08*(V4^4)-3.38194190874219E-06*(V4^3)+0.000148978977392744*(V4^2)-0.00373903643230733*(V4)+4.21734712411944,"")</f>
      </c>
      <c r="U4" s="7">
        <f>IF(ISNUMBER(D4),1.15290498E-12*(X4^6)-3.5879038802E-10*(X4^5)+4.710833256816E-08*(X4^4)-3.38194190874219E-06*(X4^3)+0.000148978977392744*(X4^2)-0.00373903643230733*(X4)+4.21734712411944,"")</f>
      </c>
      <c r="V4" s="8">
        <f>IF(ISNUMBER(C4),AVERAGE(C4,D4),"")</f>
      </c>
      <c r="W4" s="6">
        <f>IF(ISNUMBER(F4),-0.0000002301*(V4^4)+0.0000569866*(V4^3)-0.0082923226*(V4^2)+0.0654036947*V4+999.8017570756,"")</f>
      </c>
      <c r="X4" s="8">
        <f>IF(ISNUMBER(E4),AVERAGE(E4,F4),"")</f>
      </c>
      <c r="Y4" s="6">
        <f>IF(ISNUMBER(F4),-0.0000002301*(X4^4)+0.0000569866*(X4^3)-0.0082923226*(X4^2)+0.0654036947*X4+999.8017570756,"")</f>
      </c>
      <c r="Z4" s="6">
        <f>IF(ISNUMBER(C4),IF(R4="Countercurrent",C4-D4,D4-C4),"")</f>
      </c>
      <c r="AA4" s="6">
        <f>IF(ISNUMBER(E4),F4-E4,"")</f>
      </c>
      <c r="AB4" s="7">
        <f>IF(ISNUMBER(N4),N4*W4/(1000*60),"")</f>
      </c>
      <c r="AC4" s="7">
        <f>IF(ISNUMBER(P4),P4*Y4/(1000*60),"")</f>
      </c>
      <c r="AD4" s="6">
        <f>IF(SUM($A$1:$A$1000)=0,IF(ROW($A4)=6,"Hidden",""),IF(ISNUMBER(AB4),AB4*T4*ABS(Z4)*1000,""))</f>
      </c>
      <c r="AE4" s="6">
        <f>IF(SUM($A$1:$A$1000)=0,IF(ROW($A4)=6,"Hidden",""),IF(ISNUMBER(AC4),AC4*U4*AA4*1000,""))</f>
      </c>
      <c r="AF4" s="6">
        <f>IF(SUM($A$1:$A$1000)=0,IF(ROW($A4)=6,"Hidden",""),IF(ISNUMBER(AD4),AD4-AE4,""))</f>
      </c>
      <c r="AG4" s="6">
        <f>IF(SUM($A$1:$A$1000)=0,IF(ROW($A4)=6,"Hidden",""),IF(ISNUMBER(AD4),IF(AD4=0,0,AE4*100/AD4),""))</f>
      </c>
      <c r="AH4" s="6">
        <f>IF(SUM($A$1:$A$1000)=0,IF(ROW($A4)=6,"Hidden",""),IF(ISNUMBER(C4),IF(R4="cocurrent",IF((D4=E4),0,(D4-C4)*100/(D4-E4)),IF((C4=E4),0,(C4-D4)*100/(C4-E4))),""))</f>
      </c>
      <c r="AI4" s="6">
        <f>IF(SUM($A$1:$A$1000)=0,IF(ROW($A4)=6,"Hidden",""),IF(ISNUMBER(C4),IF(R4="cocurrent",IF(C4=E4,0,(F4-E4)*100/(D4-E4)),IF(C4=E4,0,(F4-E4)*100/(C4-E4))),""))</f>
      </c>
      <c r="AJ4" s="6">
        <f>IF(SUM($A$1:$A$1000)=0,IF(ROW($A4)=6,"Hidden",""),IF(ISNUMBER(AH4),(AH4+AI4)/2,""))</f>
      </c>
      <c r="AK4" s="8">
        <f>IF(C4=F4,0,(D4-E4)/(C4-F4))</f>
      </c>
      <c r="AL4" s="8">
        <f>IF(ISNUMBER(F4),IF(OR(AK4&lt;=0,AK4=1),0,((D4-E4)-(C4-F4))/LN(AK4)),"")</f>
      </c>
      <c r="AM4" s="8">
        <f>IF(ISNUMBER(AL4),IF(AL4=0,0,(AB4*T4*Z4*1000)/(PI()*0.006*1.008*AL4)),"")</f>
      </c>
      <c r="AN4" s="12">
        <f>IF(ISNUMBER(A4),IF(ROW(A4)=2,1-(A4/13),""),"")</f>
      </c>
    </row>
    <row x14ac:dyDescent="0.25" r="5" customHeight="1" ht="12.75">
      <c r="A5" s="11">
        <v>1</v>
      </c>
      <c r="B5" s="5">
        <v>4</v>
      </c>
      <c r="C5" s="6">
        <v>57.60302734375</v>
      </c>
      <c r="D5" s="6">
        <v>65.201171875</v>
      </c>
      <c r="E5" s="6">
        <v>21.398193359375</v>
      </c>
      <c r="F5" s="6">
        <v>25.65185546875</v>
      </c>
      <c r="G5" s="6">
        <v>132.967529296875</v>
      </c>
      <c r="H5" s="6">
        <v>132.967529296875</v>
      </c>
      <c r="I5" s="6">
        <v>132.967529296875</v>
      </c>
      <c r="J5" s="6">
        <v>132.967529296875</v>
      </c>
      <c r="K5" s="6">
        <v>132.967529296875</v>
      </c>
      <c r="L5" s="6">
        <v>132.967529296875</v>
      </c>
      <c r="M5" s="7">
        <v>29</v>
      </c>
      <c r="N5" s="6">
        <v>2.0751953125</v>
      </c>
      <c r="O5" s="5">
        <v>70</v>
      </c>
      <c r="P5" s="8">
        <v>4.1748046875</v>
      </c>
      <c r="Q5" s="6">
        <v>0</v>
      </c>
      <c r="R5" s="10">
        <f>IF(ISNUMBER(Q5),IF(Q5=1,"Countercurrent","Cocurrent"),"")</f>
      </c>
      <c r="S5" s="21"/>
      <c r="T5" s="7">
        <f>IF(ISNUMBER(C5),1.15290498E-12*(V5^6)-3.5879038802E-10*(V5^5)+4.710833256816E-08*(V5^4)-3.38194190874219E-06*(V5^3)+0.000148978977392744*(V5^2)-0.00373903643230733*(V5)+4.21734712411944,"")</f>
      </c>
      <c r="U5" s="7">
        <f>IF(ISNUMBER(D5),1.15290498E-12*(X5^6)-3.5879038802E-10*(X5^5)+4.710833256816E-08*(X5^4)-3.38194190874219E-06*(X5^3)+0.000148978977392744*(X5^2)-0.00373903643230733*(X5)+4.21734712411944,"")</f>
      </c>
      <c r="V5" s="8">
        <f>IF(ISNUMBER(C5),AVERAGE(C5,D5),"")</f>
      </c>
      <c r="W5" s="6">
        <f>IF(ISNUMBER(F5),-0.0000002301*(V5^4)+0.0000569866*(V5^3)-0.0082923226*(V5^2)+0.0654036947*V5+999.8017570756,"")</f>
      </c>
      <c r="X5" s="8">
        <f>IF(ISNUMBER(E5),AVERAGE(E5,F5),"")</f>
      </c>
      <c r="Y5" s="6">
        <f>IF(ISNUMBER(F5),-0.0000002301*(X5^4)+0.0000569866*(X5^3)-0.0082923226*(X5^2)+0.0654036947*X5+999.8017570756,"")</f>
      </c>
      <c r="Z5" s="6">
        <f>IF(ISNUMBER(C5),IF(R5="Countercurrent",C5-D5,D5-C5),"")</f>
      </c>
      <c r="AA5" s="6">
        <f>IF(ISNUMBER(E5),F5-E5,"")</f>
      </c>
      <c r="AB5" s="7">
        <f>IF(ISNUMBER(N5),N5*W5/(1000*60),"")</f>
      </c>
      <c r="AC5" s="7">
        <f>IF(ISNUMBER(P5),P5*Y5/(1000*60),"")</f>
      </c>
      <c r="AD5" s="6">
        <f>IF(SUM($A$1:$A$1000)=0,IF(ROW($A5)=6,"Hidden",""),IF(ISNUMBER(AB5),AB5*T5*ABS(Z5)*1000,""))</f>
      </c>
      <c r="AE5" s="6">
        <f>IF(SUM($A$1:$A$1000)=0,IF(ROW($A5)=6,"Hidden",""),IF(ISNUMBER(AC5),AC5*U5*AA5*1000,""))</f>
      </c>
      <c r="AF5" s="6">
        <f>IF(SUM($A$1:$A$1000)=0,IF(ROW($A5)=6,"Hidden",""),IF(ISNUMBER(AD5),AD5-AE5,""))</f>
      </c>
      <c r="AG5" s="6">
        <f>IF(SUM($A$1:$A$1000)=0,IF(ROW($A5)=6,"Hidden",""),IF(ISNUMBER(AD5),IF(AD5=0,0,AE5*100/AD5),""))</f>
      </c>
      <c r="AH5" s="6">
        <f>IF(SUM($A$1:$A$1000)=0,IF(ROW($A5)=6,"Hidden",""),IF(ISNUMBER(C5),IF(R5="cocurrent",IF((D5=E5),0,(D5-C5)*100/(D5-E5)),IF((C5=E5),0,(C5-D5)*100/(C5-E5))),""))</f>
      </c>
      <c r="AI5" s="6">
        <f>IF(SUM($A$1:$A$1000)=0,IF(ROW($A5)=6,"Hidden",""),IF(ISNUMBER(C5),IF(R5="cocurrent",IF(C5=E5,0,(F5-E5)*100/(D5-E5)),IF(C5=E5,0,(F5-E5)*100/(C5-E5))),""))</f>
      </c>
      <c r="AJ5" s="6">
        <f>IF(SUM($A$1:$A$1000)=0,IF(ROW($A5)=6,"Hidden",""),IF(ISNUMBER(AH5),(AH5+AI5)/2,""))</f>
      </c>
      <c r="AK5" s="8">
        <f>IF(C5=F5,0,(D5-E5)/(C5-F5))</f>
      </c>
      <c r="AL5" s="8">
        <f>IF(ISNUMBER(F5),IF(OR(AK5&lt;=0,AK5=1),0,((D5-E5)-(C5-F5))/LN(AK5)),"")</f>
      </c>
      <c r="AM5" s="8">
        <f>IF(ISNUMBER(AL5),IF(AL5=0,0,(AB5*T5*Z5*1000)/(PI()*0.006*1.008*AL5)),"")</f>
      </c>
      <c r="AN5" s="12">
        <f>IF(ISNUMBER(A5),IF(ROW(A5)=2,1-(A5/13),""),"")</f>
      </c>
    </row>
    <row x14ac:dyDescent="0.25" r="6" customHeight="1" ht="12.75">
      <c r="A6" s="11">
        <v>1</v>
      </c>
      <c r="B6" s="5">
        <v>5</v>
      </c>
      <c r="C6" s="6">
        <v>57.440673828125</v>
      </c>
      <c r="D6" s="6">
        <v>64.681640625</v>
      </c>
      <c r="E6" s="6">
        <v>21.398193359375</v>
      </c>
      <c r="F6" s="6">
        <v>25.65185546875</v>
      </c>
      <c r="G6" s="6">
        <v>132.967529296875</v>
      </c>
      <c r="H6" s="6">
        <v>132.967529296875</v>
      </c>
      <c r="I6" s="6">
        <v>132.967529296875</v>
      </c>
      <c r="J6" s="6">
        <v>132.967529296875</v>
      </c>
      <c r="K6" s="6">
        <v>132.967529296875</v>
      </c>
      <c r="L6" s="6">
        <v>132.967529296875</v>
      </c>
      <c r="M6" s="7">
        <v>29</v>
      </c>
      <c r="N6" s="6">
        <v>2.01416015625</v>
      </c>
      <c r="O6" s="5">
        <v>70</v>
      </c>
      <c r="P6" s="8">
        <v>4.1015625</v>
      </c>
      <c r="Q6" s="6">
        <v>0</v>
      </c>
      <c r="R6" s="10">
        <f>IF(ISNUMBER(Q6),IF(Q6=1,"Countercurrent","Cocurrent"),"")</f>
      </c>
      <c r="S6" s="21"/>
      <c r="T6" s="7">
        <f>IF(ISNUMBER(C6),1.15290498E-12*(V6^6)-3.5879038802E-10*(V6^5)+4.710833256816E-08*(V6^4)-3.38194190874219E-06*(V6^3)+0.000148978977392744*(V6^2)-0.00373903643230733*(V6)+4.21734712411944,"")</f>
      </c>
      <c r="U6" s="7">
        <f>IF(ISNUMBER(D6),1.15290498E-12*(X6^6)-3.5879038802E-10*(X6^5)+4.710833256816E-08*(X6^4)-3.38194190874219E-06*(X6^3)+0.000148978977392744*(X6^2)-0.00373903643230733*(X6)+4.21734712411944,"")</f>
      </c>
      <c r="V6" s="8">
        <f>IF(ISNUMBER(C6),AVERAGE(C6,D6),"")</f>
      </c>
      <c r="W6" s="6">
        <f>IF(ISNUMBER(F6),-0.0000002301*(V6^4)+0.0000569866*(V6^3)-0.0082923226*(V6^2)+0.0654036947*V6+999.8017570756,"")</f>
      </c>
      <c r="X6" s="8">
        <f>IF(ISNUMBER(E6),AVERAGE(E6,F6),"")</f>
      </c>
      <c r="Y6" s="6">
        <f>IF(ISNUMBER(F6),-0.0000002301*(X6^4)+0.0000569866*(X6^3)-0.0082923226*(X6^2)+0.0654036947*X6+999.8017570756,"")</f>
      </c>
      <c r="Z6" s="6">
        <f>IF(ISNUMBER(C6),IF(R6="Countercurrent",C6-D6,D6-C6),"")</f>
      </c>
      <c r="AA6" s="6">
        <f>IF(ISNUMBER(E6),F6-E6,"")</f>
      </c>
      <c r="AB6" s="7">
        <f>IF(ISNUMBER(N6),N6*W6/(1000*60),"")</f>
      </c>
      <c r="AC6" s="7">
        <f>IF(ISNUMBER(P6),P6*Y6/(1000*60),"")</f>
      </c>
      <c r="AD6" s="6">
        <f>IF(SUM($A$1:$A$1000)=0,IF(ROW($A6)=6,"Hidden",""),IF(ISNUMBER(AB6),AB6*T6*ABS(Z6)*1000,""))</f>
      </c>
      <c r="AE6" s="6">
        <f>IF(SUM($A$1:$A$1000)=0,IF(ROW($A6)=6,"Hidden",""),IF(ISNUMBER(AC6),AC6*U6*AA6*1000,""))</f>
      </c>
      <c r="AF6" s="6">
        <f>IF(SUM($A$1:$A$1000)=0,IF(ROW($A6)=6,"Hidden",""),IF(ISNUMBER(AD6),AD6-AE6,""))</f>
      </c>
      <c r="AG6" s="6">
        <f>IF(SUM($A$1:$A$1000)=0,IF(ROW($A6)=6,"Hidden",""),IF(ISNUMBER(AD6),IF(AD6=0,0,AE6*100/AD6),""))</f>
      </c>
      <c r="AH6" s="6">
        <f>IF(SUM($A$1:$A$1000)=0,IF(ROW($A6)=6,"Hidden",""),IF(ISNUMBER(C6),IF(R6="cocurrent",IF((D6=E6),0,(D6-C6)*100/(D6-E6)),IF((C6=E6),0,(C6-D6)*100/(C6-E6))),""))</f>
      </c>
      <c r="AI6" s="6">
        <f>IF(SUM($A$1:$A$1000)=0,IF(ROW($A6)=6,"Hidden",""),IF(ISNUMBER(C6),IF(R6="cocurrent",IF(C6=E6,0,(F6-E6)*100/(D6-E6)),IF(C6=E6,0,(F6-E6)*100/(C6-E6))),""))</f>
      </c>
      <c r="AJ6" s="6">
        <f>IF(SUM($A$1:$A$1000)=0,IF(ROW($A6)=6,"Hidden",""),IF(ISNUMBER(AH6),(AH6+AI6)/2,""))</f>
      </c>
      <c r="AK6" s="8">
        <f>IF(C6=F6,0,(D6-E6)/(C6-F6))</f>
      </c>
      <c r="AL6" s="8">
        <f>IF(ISNUMBER(F6),IF(OR(AK6&lt;=0,AK6=1),0,((D6-E6)-(C6-F6))/LN(AK6)),"")</f>
      </c>
      <c r="AM6" s="8">
        <f>IF(ISNUMBER(AL6),IF(AL6=0,0,(AB6*T6*Z6*1000)/(PI()*0.006*1.008*AL6)),"")</f>
      </c>
      <c r="AN6" s="12">
        <f>IF(ISNUMBER(A6),IF(ROW(A6)=2,1-(A6/13),""),"")</f>
      </c>
    </row>
    <row x14ac:dyDescent="0.25" r="7" customHeight="1" ht="12.75">
      <c r="A7" s="11">
        <v>1</v>
      </c>
      <c r="B7" s="5">
        <v>6</v>
      </c>
      <c r="C7" s="6">
        <v>57.1484375</v>
      </c>
      <c r="D7" s="6">
        <v>64.649169921875</v>
      </c>
      <c r="E7" s="6">
        <v>21.398193359375</v>
      </c>
      <c r="F7" s="6">
        <v>25.5869140625</v>
      </c>
      <c r="G7" s="6">
        <v>132.967529296875</v>
      </c>
      <c r="H7" s="6">
        <v>132.967529296875</v>
      </c>
      <c r="I7" s="6">
        <v>132.967529296875</v>
      </c>
      <c r="J7" s="6">
        <v>132.967529296875</v>
      </c>
      <c r="K7" s="6">
        <v>132.967529296875</v>
      </c>
      <c r="L7" s="6">
        <v>132.967529296875</v>
      </c>
      <c r="M7" s="7">
        <v>29</v>
      </c>
      <c r="N7" s="6">
        <v>2.0751953125</v>
      </c>
      <c r="O7" s="5">
        <v>70</v>
      </c>
      <c r="P7" s="8">
        <v>4.19921875</v>
      </c>
      <c r="Q7" s="6">
        <v>0</v>
      </c>
      <c r="R7" s="10">
        <f>IF(ISNUMBER(Q7),IF(Q7=1,"Countercurrent","Cocurrent"),"")</f>
      </c>
      <c r="S7" s="21"/>
      <c r="T7" s="7">
        <f>IF(ISNUMBER(C7),1.15290498E-12*(V7^6)-3.5879038802E-10*(V7^5)+4.710833256816E-08*(V7^4)-3.38194190874219E-06*(V7^3)+0.000148978977392744*(V7^2)-0.00373903643230733*(V7)+4.21734712411944,"")</f>
      </c>
      <c r="U7" s="7">
        <f>IF(ISNUMBER(D7),1.15290498E-12*(X7^6)-3.5879038802E-10*(X7^5)+4.710833256816E-08*(X7^4)-3.38194190874219E-06*(X7^3)+0.000148978977392744*(X7^2)-0.00373903643230733*(X7)+4.21734712411944,"")</f>
      </c>
      <c r="V7" s="8">
        <f>IF(ISNUMBER(C7),AVERAGE(C7,D7),"")</f>
      </c>
      <c r="W7" s="6">
        <f>IF(ISNUMBER(F7),-0.0000002301*(V7^4)+0.0000569866*(V7^3)-0.0082923226*(V7^2)+0.0654036947*V7+999.8017570756,"")</f>
      </c>
      <c r="X7" s="8">
        <f>IF(ISNUMBER(E7),AVERAGE(E7,F7),"")</f>
      </c>
      <c r="Y7" s="6">
        <f>IF(ISNUMBER(F7),-0.0000002301*(X7^4)+0.0000569866*(X7^3)-0.0082923226*(X7^2)+0.0654036947*X7+999.8017570756,"")</f>
      </c>
      <c r="Z7" s="6">
        <f>IF(ISNUMBER(C7),IF(R7="Countercurrent",C7-D7,D7-C7),"")</f>
      </c>
      <c r="AA7" s="6">
        <f>IF(ISNUMBER(E7),F7-E7,"")</f>
      </c>
      <c r="AB7" s="7">
        <f>IF(ISNUMBER(N7),N7*W7/(1000*60),"")</f>
      </c>
      <c r="AC7" s="7">
        <f>IF(ISNUMBER(P7),P7*Y7/(1000*60),"")</f>
      </c>
      <c r="AD7" s="6">
        <f>IF(SUM($A$1:$A$1000)=0,IF(ROW($A7)=6,"Hidden",""),IF(ISNUMBER(AB7),AB7*T7*ABS(Z7)*1000,""))</f>
      </c>
      <c r="AE7" s="6">
        <f>IF(SUM($A$1:$A$1000)=0,IF(ROW($A7)=6,"Hidden",""),IF(ISNUMBER(AC7),AC7*U7*AA7*1000,""))</f>
      </c>
      <c r="AF7" s="6">
        <f>IF(SUM($A$1:$A$1000)=0,IF(ROW($A7)=6,"Hidden",""),IF(ISNUMBER(AD7),AD7-AE7,""))</f>
      </c>
      <c r="AG7" s="6">
        <f>IF(SUM($A$1:$A$1000)=0,IF(ROW($A7)=6,"Hidden",""),IF(ISNUMBER(AD7),IF(AD7=0,0,AE7*100/AD7),""))</f>
      </c>
      <c r="AH7" s="6">
        <f>IF(SUM($A$1:$A$1000)=0,IF(ROW($A7)=6,"Hidden",""),IF(ISNUMBER(C7),IF(R7="cocurrent",IF((D7=E7),0,(D7-C7)*100/(D7-E7)),IF((C7=E7),0,(C7-D7)*100/(C7-E7))),""))</f>
      </c>
      <c r="AI7" s="6">
        <f>IF(SUM($A$1:$A$1000)=0,IF(ROW($A7)=6,"Hidden",""),IF(ISNUMBER(C7),IF(R7="cocurrent",IF(C7=E7,0,(F7-E7)*100/(D7-E7)),IF(C7=E7,0,(F7-E7)*100/(C7-E7))),""))</f>
      </c>
      <c r="AJ7" s="6">
        <f>IF(SUM($A$1:$A$1000)=0,IF(ROW($A7)=6,"Hidden",""),IF(ISNUMBER(AH7),(AH7+AI7)/2,""))</f>
      </c>
      <c r="AK7" s="8">
        <f>IF(C7=F7,0,(D7-E7)/(C7-F7))</f>
      </c>
      <c r="AL7" s="8">
        <f>IF(ISNUMBER(F7),IF(OR(AK7&lt;=0,AK7=1),0,((D7-E7)-(C7-F7))/LN(AK7)),"")</f>
      </c>
      <c r="AM7" s="8">
        <f>IF(ISNUMBER(AL7),IF(AL7=0,0,(AB7*T7*Z7*1000)/(PI()*0.006*1.008*AL7)),"")</f>
      </c>
      <c r="AN7" s="12">
        <f>IF(ISNUMBER(A7),IF(ROW(A7)=2,1-(A7/13),""),"")</f>
      </c>
    </row>
    <row x14ac:dyDescent="0.25" r="8" customHeight="1" ht="12.75">
      <c r="A8" s="11">
        <v>1</v>
      </c>
      <c r="B8" s="5">
        <v>7</v>
      </c>
      <c r="C8" s="6">
        <v>57.375732421875</v>
      </c>
      <c r="D8" s="6">
        <v>64.843994140625</v>
      </c>
      <c r="E8" s="6">
        <v>21.398193359375</v>
      </c>
      <c r="F8" s="6">
        <v>25.65185546875</v>
      </c>
      <c r="G8" s="6">
        <v>132.967529296875</v>
      </c>
      <c r="H8" s="6">
        <v>132.967529296875</v>
      </c>
      <c r="I8" s="6">
        <v>132.967529296875</v>
      </c>
      <c r="J8" s="6">
        <v>132.967529296875</v>
      </c>
      <c r="K8" s="6">
        <v>132.967529296875</v>
      </c>
      <c r="L8" s="6">
        <v>132.967529296875</v>
      </c>
      <c r="M8" s="7">
        <v>29</v>
      </c>
      <c r="N8" s="6">
        <v>1.84326171875</v>
      </c>
      <c r="O8" s="5">
        <v>70</v>
      </c>
      <c r="P8" s="8">
        <v>4.248046875</v>
      </c>
      <c r="Q8" s="6">
        <v>0</v>
      </c>
      <c r="R8" s="10">
        <f>IF(ISNUMBER(Q8),IF(Q8=1,"Countercurrent","Cocurrent"),"")</f>
      </c>
      <c r="S8" s="21"/>
      <c r="T8" s="7">
        <f>IF(ISNUMBER(C8),1.15290498E-12*(V8^6)-3.5879038802E-10*(V8^5)+4.710833256816E-08*(V8^4)-3.38194190874219E-06*(V8^3)+0.000148978977392744*(V8^2)-0.00373903643230733*(V8)+4.21734712411944,"")</f>
      </c>
      <c r="U8" s="7">
        <f>IF(ISNUMBER(D8),1.15290498E-12*(X8^6)-3.5879038802E-10*(X8^5)+4.710833256816E-08*(X8^4)-3.38194190874219E-06*(X8^3)+0.000148978977392744*(X8^2)-0.00373903643230733*(X8)+4.21734712411944,"")</f>
      </c>
      <c r="V8" s="8">
        <f>IF(ISNUMBER(C8),AVERAGE(C8,D8),"")</f>
      </c>
      <c r="W8" s="6">
        <f>IF(ISNUMBER(F8),-0.0000002301*(V8^4)+0.0000569866*(V8^3)-0.0082923226*(V8^2)+0.0654036947*V8+999.8017570756,"")</f>
      </c>
      <c r="X8" s="8">
        <f>IF(ISNUMBER(E8),AVERAGE(E8,F8),"")</f>
      </c>
      <c r="Y8" s="6">
        <f>IF(ISNUMBER(F8),-0.0000002301*(X8^4)+0.0000569866*(X8^3)-0.0082923226*(X8^2)+0.0654036947*X8+999.8017570756,"")</f>
      </c>
      <c r="Z8" s="6">
        <f>IF(ISNUMBER(C8),IF(R8="Countercurrent",C8-D8,D8-C8),"")</f>
      </c>
      <c r="AA8" s="6">
        <f>IF(ISNUMBER(E8),F8-E8,"")</f>
      </c>
      <c r="AB8" s="7">
        <f>IF(ISNUMBER(N8),N8*W8/(1000*60),"")</f>
      </c>
      <c r="AC8" s="7">
        <f>IF(ISNUMBER(P8),P8*Y8/(1000*60),"")</f>
      </c>
      <c r="AD8" s="6">
        <f>IF(SUM($A$1:$A$1000)=0,IF(ROW($A8)=6,"Hidden",""),IF(ISNUMBER(AB8),AB8*T8*ABS(Z8)*1000,""))</f>
      </c>
      <c r="AE8" s="6">
        <f>IF(SUM($A$1:$A$1000)=0,IF(ROW($A8)=6,"Hidden",""),IF(ISNUMBER(AC8),AC8*U8*AA8*1000,""))</f>
      </c>
      <c r="AF8" s="6">
        <f>IF(SUM($A$1:$A$1000)=0,IF(ROW($A8)=6,"Hidden",""),IF(ISNUMBER(AD8),AD8-AE8,""))</f>
      </c>
      <c r="AG8" s="6">
        <f>IF(SUM($A$1:$A$1000)=0,IF(ROW($A8)=6,"Hidden",""),IF(ISNUMBER(AD8),IF(AD8=0,0,AE8*100/AD8),""))</f>
      </c>
      <c r="AH8" s="6">
        <f>IF(SUM($A$1:$A$1000)=0,IF(ROW($A8)=6,"Hidden",""),IF(ISNUMBER(C8),IF(R8="cocurrent",IF((D8=E8),0,(D8-C8)*100/(D8-E8)),IF((C8=E8),0,(C8-D8)*100/(C8-E8))),""))</f>
      </c>
      <c r="AI8" s="6">
        <f>IF(SUM($A$1:$A$1000)=0,IF(ROW($A8)=6,"Hidden",""),IF(ISNUMBER(C8),IF(R8="cocurrent",IF(C8=E8,0,(F8-E8)*100/(D8-E8)),IF(C8=E8,0,(F8-E8)*100/(C8-E8))),""))</f>
      </c>
      <c r="AJ8" s="6">
        <f>IF(SUM($A$1:$A$1000)=0,IF(ROW($A8)=6,"Hidden",""),IF(ISNUMBER(AH8),(AH8+AI8)/2,""))</f>
      </c>
      <c r="AK8" s="8">
        <f>IF(C8=F8,0,(D8-E8)/(C8-F8))</f>
      </c>
      <c r="AL8" s="8">
        <f>IF(ISNUMBER(F8),IF(OR(AK8&lt;=0,AK8=1),0,((D8-E8)-(C8-F8))/LN(AK8)),"")</f>
      </c>
      <c r="AM8" s="8">
        <f>IF(ISNUMBER(AL8),IF(AL8=0,0,(AB8*T8*Z8*1000)/(PI()*0.006*1.008*AL8)),"")</f>
      </c>
      <c r="AN8" s="12">
        <f>IF(ISNUMBER(A8),IF(ROW(A8)=2,1-(A8/13),""),"")</f>
      </c>
    </row>
    <row x14ac:dyDescent="0.25" r="9" customHeight="1" ht="12.75">
      <c r="A9" s="11">
        <v>1</v>
      </c>
      <c r="B9" s="5">
        <v>8</v>
      </c>
      <c r="C9" s="6">
        <v>57.47314453125</v>
      </c>
      <c r="D9" s="6">
        <v>65.103759765625</v>
      </c>
      <c r="E9" s="6">
        <v>21.333251953125</v>
      </c>
      <c r="F9" s="6">
        <v>25.684326171875</v>
      </c>
      <c r="G9" s="6">
        <v>132.967529296875</v>
      </c>
      <c r="H9" s="6">
        <v>132.967529296875</v>
      </c>
      <c r="I9" s="6">
        <v>132.967529296875</v>
      </c>
      <c r="J9" s="6">
        <v>132.967529296875</v>
      </c>
      <c r="K9" s="6">
        <v>132.967529296875</v>
      </c>
      <c r="L9" s="6">
        <v>132.967529296875</v>
      </c>
      <c r="M9" s="7">
        <v>30</v>
      </c>
      <c r="N9" s="6">
        <v>1.91650390625</v>
      </c>
      <c r="O9" s="5">
        <v>70</v>
      </c>
      <c r="P9" s="8">
        <v>4.150390625</v>
      </c>
      <c r="Q9" s="6">
        <v>0</v>
      </c>
      <c r="R9" s="10">
        <f>IF(ISNUMBER(Q9),IF(Q9=1,"Countercurrent","Cocurrent"),"")</f>
      </c>
      <c r="S9" s="21"/>
      <c r="T9" s="7">
        <f>IF(ISNUMBER(C9),1.15290498E-12*(V9^6)-3.5879038802E-10*(V9^5)+4.710833256816E-08*(V9^4)-3.38194190874219E-06*(V9^3)+0.000148978977392744*(V9^2)-0.00373903643230733*(V9)+4.21734712411944,"")</f>
      </c>
      <c r="U9" s="7">
        <f>IF(ISNUMBER(D9),1.15290498E-12*(X9^6)-3.5879038802E-10*(X9^5)+4.710833256816E-08*(X9^4)-3.38194190874219E-06*(X9^3)+0.000148978977392744*(X9^2)-0.00373903643230733*(X9)+4.21734712411944,"")</f>
      </c>
      <c r="V9" s="8">
        <f>IF(ISNUMBER(C9),AVERAGE(C9,D9),"")</f>
      </c>
      <c r="W9" s="6">
        <f>IF(ISNUMBER(F9),-0.0000002301*(V9^4)+0.0000569866*(V9^3)-0.0082923226*(V9^2)+0.0654036947*V9+999.8017570756,"")</f>
      </c>
      <c r="X9" s="8">
        <f>IF(ISNUMBER(E9),AVERAGE(E9,F9),"")</f>
      </c>
      <c r="Y9" s="6">
        <f>IF(ISNUMBER(F9),-0.0000002301*(X9^4)+0.0000569866*(X9^3)-0.0082923226*(X9^2)+0.0654036947*X9+999.8017570756,"")</f>
      </c>
      <c r="Z9" s="6">
        <f>IF(ISNUMBER(C9),IF(R9="Countercurrent",C9-D9,D9-C9),"")</f>
      </c>
      <c r="AA9" s="6">
        <f>IF(ISNUMBER(E9),F9-E9,"")</f>
      </c>
      <c r="AB9" s="7">
        <f>IF(ISNUMBER(N9),N9*W9/(1000*60),"")</f>
      </c>
      <c r="AC9" s="7">
        <f>IF(ISNUMBER(P9),P9*Y9/(1000*60),"")</f>
      </c>
      <c r="AD9" s="6">
        <f>IF(SUM($A$1:$A$1000)=0,IF(ROW($A9)=6,"Hidden",""),IF(ISNUMBER(AB9),AB9*T9*ABS(Z9)*1000,""))</f>
      </c>
      <c r="AE9" s="6">
        <f>IF(SUM($A$1:$A$1000)=0,IF(ROW($A9)=6,"Hidden",""),IF(ISNUMBER(AC9),AC9*U9*AA9*1000,""))</f>
      </c>
      <c r="AF9" s="6">
        <f>IF(SUM($A$1:$A$1000)=0,IF(ROW($A9)=6,"Hidden",""),IF(ISNUMBER(AD9),AD9-AE9,""))</f>
      </c>
      <c r="AG9" s="6">
        <f>IF(SUM($A$1:$A$1000)=0,IF(ROW($A9)=6,"Hidden",""),IF(ISNUMBER(AD9),IF(AD9=0,0,AE9*100/AD9),""))</f>
      </c>
      <c r="AH9" s="6">
        <f>IF(SUM($A$1:$A$1000)=0,IF(ROW($A9)=6,"Hidden",""),IF(ISNUMBER(C9),IF(R9="cocurrent",IF((D9=E9),0,(D9-C9)*100/(D9-E9)),IF((C9=E9),0,(C9-D9)*100/(C9-E9))),""))</f>
      </c>
      <c r="AI9" s="6">
        <f>IF(SUM($A$1:$A$1000)=0,IF(ROW($A9)=6,"Hidden",""),IF(ISNUMBER(C9),IF(R9="cocurrent",IF(C9=E9,0,(F9-E9)*100/(D9-E9)),IF(C9=E9,0,(F9-E9)*100/(C9-E9))),""))</f>
      </c>
      <c r="AJ9" s="6">
        <f>IF(SUM($A$1:$A$1000)=0,IF(ROW($A9)=6,"Hidden",""),IF(ISNUMBER(AH9),(AH9+AI9)/2,""))</f>
      </c>
      <c r="AK9" s="8">
        <f>IF(C9=F9,0,(D9-E9)/(C9-F9))</f>
      </c>
      <c r="AL9" s="8">
        <f>IF(ISNUMBER(F9),IF(OR(AK9&lt;=0,AK9=1),0,((D9-E9)-(C9-F9))/LN(AK9)),"")</f>
      </c>
      <c r="AM9" s="8">
        <f>IF(ISNUMBER(AL9),IF(AL9=0,0,(AB9*T9*Z9*1000)/(PI()*0.006*1.008*AL9)),"")</f>
      </c>
      <c r="AN9" s="12">
        <f>IF(ISNUMBER(A9),IF(ROW(A9)=2,1-(A9/13),""),"")</f>
      </c>
    </row>
    <row x14ac:dyDescent="0.25" r="10" customHeight="1" ht="12.75">
      <c r="A10" s="11">
        <v>1</v>
      </c>
      <c r="B10" s="5">
        <v>9</v>
      </c>
      <c r="C10" s="6">
        <v>57.34326171875</v>
      </c>
      <c r="D10" s="6">
        <v>64.908935546875</v>
      </c>
      <c r="E10" s="6">
        <v>21.398193359375</v>
      </c>
      <c r="F10" s="6">
        <v>25.65185546875</v>
      </c>
      <c r="G10" s="6">
        <v>132.967529296875</v>
      </c>
      <c r="H10" s="6">
        <v>132.967529296875</v>
      </c>
      <c r="I10" s="6">
        <v>132.967529296875</v>
      </c>
      <c r="J10" s="6">
        <v>132.967529296875</v>
      </c>
      <c r="K10" s="6">
        <v>132.967529296875</v>
      </c>
      <c r="L10" s="6">
        <v>132.967529296875</v>
      </c>
      <c r="M10" s="7">
        <v>29</v>
      </c>
      <c r="N10" s="6">
        <v>1.96533203125</v>
      </c>
      <c r="O10" s="5">
        <v>70</v>
      </c>
      <c r="P10" s="8">
        <v>4.30908203125</v>
      </c>
      <c r="Q10" s="6">
        <v>0</v>
      </c>
      <c r="R10" s="10">
        <f>IF(ISNUMBER(Q10),IF(Q10=1,"Countercurrent","Cocurrent"),"")</f>
      </c>
      <c r="S10" s="21"/>
      <c r="T10" s="7">
        <f>IF(ISNUMBER(C10),1.15290498E-12*(V10^6)-3.5879038802E-10*(V10^5)+4.710833256816E-08*(V10^4)-3.38194190874219E-06*(V10^3)+0.000148978977392744*(V10^2)-0.00373903643230733*(V10)+4.21734712411944,"")</f>
      </c>
      <c r="U10" s="7">
        <f>IF(ISNUMBER(D10),1.15290498E-12*(X10^6)-3.5879038802E-10*(X10^5)+4.710833256816E-08*(X10^4)-3.38194190874219E-06*(X10^3)+0.000148978977392744*(X10^2)-0.00373903643230733*(X10)+4.21734712411944,"")</f>
      </c>
      <c r="V10" s="8">
        <f>IF(ISNUMBER(C10),AVERAGE(C10,D10),"")</f>
      </c>
      <c r="W10" s="6">
        <f>IF(ISNUMBER(F10),-0.0000002301*(V10^4)+0.0000569866*(V10^3)-0.0082923226*(V10^2)+0.0654036947*V10+999.8017570756,"")</f>
      </c>
      <c r="X10" s="8">
        <f>IF(ISNUMBER(E10),AVERAGE(E10,F10),"")</f>
      </c>
      <c r="Y10" s="6">
        <f>IF(ISNUMBER(F10),-0.0000002301*(X10^4)+0.0000569866*(X10^3)-0.0082923226*(X10^2)+0.0654036947*X10+999.8017570756,"")</f>
      </c>
      <c r="Z10" s="6">
        <f>IF(ISNUMBER(C10),IF(R10="Countercurrent",C10-D10,D10-C10),"")</f>
      </c>
      <c r="AA10" s="6">
        <f>IF(ISNUMBER(E10),F10-E10,"")</f>
      </c>
      <c r="AB10" s="7">
        <f>IF(ISNUMBER(N10),N10*W10/(1000*60),"")</f>
      </c>
      <c r="AC10" s="7">
        <f>IF(ISNUMBER(P10),P10*Y10/(1000*60),"")</f>
      </c>
      <c r="AD10" s="6">
        <f>IF(SUM($A$1:$A$1000)=0,IF(ROW($A10)=6,"Hidden",""),IF(ISNUMBER(AB10),AB10*T10*ABS(Z10)*1000,""))</f>
      </c>
      <c r="AE10" s="6">
        <f>IF(SUM($A$1:$A$1000)=0,IF(ROW($A10)=6,"Hidden",""),IF(ISNUMBER(AC10),AC10*U10*AA10*1000,""))</f>
      </c>
      <c r="AF10" s="6">
        <f>IF(SUM($A$1:$A$1000)=0,IF(ROW($A10)=6,"Hidden",""),IF(ISNUMBER(AD10),AD10-AE10,""))</f>
      </c>
      <c r="AG10" s="6">
        <f>IF(SUM($A$1:$A$1000)=0,IF(ROW($A10)=6,"Hidden",""),IF(ISNUMBER(AD10),IF(AD10=0,0,AE10*100/AD10),""))</f>
      </c>
      <c r="AH10" s="6">
        <f>IF(SUM($A$1:$A$1000)=0,IF(ROW($A10)=6,"Hidden",""),IF(ISNUMBER(C10),IF(R10="cocurrent",IF((D10=E10),0,(D10-C10)*100/(D10-E10)),IF((C10=E10),0,(C10-D10)*100/(C10-E10))),""))</f>
      </c>
      <c r="AI10" s="6">
        <f>IF(SUM($A$1:$A$1000)=0,IF(ROW($A10)=6,"Hidden",""),IF(ISNUMBER(C10),IF(R10="cocurrent",IF(C10=E10,0,(F10-E10)*100/(D10-E10)),IF(C10=E10,0,(F10-E10)*100/(C10-E10))),""))</f>
      </c>
      <c r="AJ10" s="6">
        <f>IF(SUM($A$1:$A$1000)=0,IF(ROW($A10)=6,"Hidden",""),IF(ISNUMBER(AH10),(AH10+AI10)/2,""))</f>
      </c>
      <c r="AK10" s="8">
        <f>IF(C10=F10,0,(D10-E10)/(C10-F10))</f>
      </c>
      <c r="AL10" s="8">
        <f>IF(ISNUMBER(F10),IF(OR(AK10&lt;=0,AK10=1),0,((D10-E10)-(C10-F10))/LN(AK10)),"")</f>
      </c>
      <c r="AM10" s="8">
        <f>IF(ISNUMBER(AL10),IF(AL10=0,0,(AB10*T10*Z10*1000)/(PI()*0.006*1.008*AL10)),"")</f>
      </c>
      <c r="AN10" s="12">
        <f>IF(ISNUMBER(A10),IF(ROW(A10)=2,1-(A10/13),""),"")</f>
      </c>
    </row>
    <row x14ac:dyDescent="0.25" r="11" customHeight="1" ht="12.75">
      <c r="A11" s="11">
        <v>1</v>
      </c>
      <c r="B11" s="5">
        <v>10</v>
      </c>
      <c r="C11" s="6">
        <v>57.310791015625</v>
      </c>
      <c r="D11" s="6">
        <v>64.87646484375</v>
      </c>
      <c r="E11" s="6">
        <v>21.398193359375</v>
      </c>
      <c r="F11" s="6">
        <v>25.65185546875</v>
      </c>
      <c r="G11" s="6">
        <v>132.967529296875</v>
      </c>
      <c r="H11" s="6">
        <v>132.967529296875</v>
      </c>
      <c r="I11" s="6">
        <v>132.967529296875</v>
      </c>
      <c r="J11" s="6">
        <v>132.967529296875</v>
      </c>
      <c r="K11" s="6">
        <v>132.967529296875</v>
      </c>
      <c r="L11" s="6">
        <v>132.967529296875</v>
      </c>
      <c r="M11" s="7">
        <v>29</v>
      </c>
      <c r="N11" s="6">
        <v>1.9775390625</v>
      </c>
      <c r="O11" s="5">
        <v>70</v>
      </c>
      <c r="P11" s="8">
        <v>4.18701171875</v>
      </c>
      <c r="Q11" s="6">
        <v>0</v>
      </c>
      <c r="R11" s="10">
        <f>IF(ISNUMBER(Q11),IF(Q11=1,"Countercurrent","Cocurrent"),"")</f>
      </c>
      <c r="S11" s="21"/>
      <c r="T11" s="7">
        <f>IF(ISNUMBER(C11),1.15290498E-12*(V11^6)-3.5879038802E-10*(V11^5)+4.710833256816E-08*(V11^4)-3.38194190874219E-06*(V11^3)+0.000148978977392744*(V11^2)-0.00373903643230733*(V11)+4.21734712411944,"")</f>
      </c>
      <c r="U11" s="7">
        <f>IF(ISNUMBER(D11),1.15290498E-12*(X11^6)-3.5879038802E-10*(X11^5)+4.710833256816E-08*(X11^4)-3.38194190874219E-06*(X11^3)+0.000148978977392744*(X11^2)-0.00373903643230733*(X11)+4.21734712411944,"")</f>
      </c>
      <c r="V11" s="8">
        <f>IF(ISNUMBER(C11),AVERAGE(C11,D11),"")</f>
      </c>
      <c r="W11" s="6">
        <f>IF(ISNUMBER(F11),-0.0000002301*(V11^4)+0.0000569866*(V11^3)-0.0082923226*(V11^2)+0.0654036947*V11+999.8017570756,"")</f>
      </c>
      <c r="X11" s="8">
        <f>IF(ISNUMBER(E11),AVERAGE(E11,F11),"")</f>
      </c>
      <c r="Y11" s="6">
        <f>IF(ISNUMBER(F11),-0.0000002301*(X11^4)+0.0000569866*(X11^3)-0.0082923226*(X11^2)+0.0654036947*X11+999.8017570756,"")</f>
      </c>
      <c r="Z11" s="6">
        <f>IF(ISNUMBER(C11),IF(R11="Countercurrent",C11-D11,D11-C11),"")</f>
      </c>
      <c r="AA11" s="6">
        <f>IF(ISNUMBER(E11),F11-E11,"")</f>
      </c>
      <c r="AB11" s="7">
        <f>IF(ISNUMBER(N11),N11*W11/(1000*60),"")</f>
      </c>
      <c r="AC11" s="7">
        <f>IF(ISNUMBER(P11),P11*Y11/(1000*60),"")</f>
      </c>
      <c r="AD11" s="6">
        <f>IF(SUM($A$1:$A$1000)=0,IF(ROW($A11)=6,"Hidden",""),IF(ISNUMBER(AB11),AB11*T11*ABS(Z11)*1000,""))</f>
      </c>
      <c r="AE11" s="6">
        <f>IF(SUM($A$1:$A$1000)=0,IF(ROW($A11)=6,"Hidden",""),IF(ISNUMBER(AC11),AC11*U11*AA11*1000,""))</f>
      </c>
      <c r="AF11" s="6">
        <f>IF(SUM($A$1:$A$1000)=0,IF(ROW($A11)=6,"Hidden",""),IF(ISNUMBER(AD11),AD11-AE11,""))</f>
      </c>
      <c r="AG11" s="6">
        <f>IF(SUM($A$1:$A$1000)=0,IF(ROW($A11)=6,"Hidden",""),IF(ISNUMBER(AD11),IF(AD11=0,0,AE11*100/AD11),""))</f>
      </c>
      <c r="AH11" s="6">
        <f>IF(SUM($A$1:$A$1000)=0,IF(ROW($A11)=6,"Hidden",""),IF(ISNUMBER(C11),IF(R11="cocurrent",IF((D11=E11),0,(D11-C11)*100/(D11-E11)),IF((C11=E11),0,(C11-D11)*100/(C11-E11))),""))</f>
      </c>
      <c r="AI11" s="6">
        <f>IF(SUM($A$1:$A$1000)=0,IF(ROW($A11)=6,"Hidden",""),IF(ISNUMBER(C11),IF(R11="cocurrent",IF(C11=E11,0,(F11-E11)*100/(D11-E11)),IF(C11=E11,0,(F11-E11)*100/(C11-E11))),""))</f>
      </c>
      <c r="AJ11" s="6">
        <f>IF(SUM($A$1:$A$1000)=0,IF(ROW($A11)=6,"Hidden",""),IF(ISNUMBER(AH11),(AH11+AI11)/2,""))</f>
      </c>
      <c r="AK11" s="8">
        <f>IF(C11=F11,0,(D11-E11)/(C11-F11))</f>
      </c>
      <c r="AL11" s="8">
        <f>IF(ISNUMBER(F11),IF(OR(AK11&lt;=0,AK11=1),0,((D11-E11)-(C11-F11))/LN(AK11)),"")</f>
      </c>
      <c r="AM11" s="8">
        <f>IF(ISNUMBER(AL11),IF(AL11=0,0,(AB11*T11*Z11*1000)/(PI()*0.006*1.008*AL11)),"")</f>
      </c>
      <c r="AN11" s="12">
        <f>IF(ISNUMBER(A11),IF(ROW(A11)=2,1-(A11/13),""),"")</f>
      </c>
    </row>
    <row x14ac:dyDescent="0.25" r="12" customHeight="1" ht="12.75">
      <c r="A12" s="11">
        <v>1</v>
      </c>
      <c r="B12" s="5">
        <v>11</v>
      </c>
      <c r="C12" s="6">
        <v>57.47314453125</v>
      </c>
      <c r="D12" s="6">
        <v>64.908935546875</v>
      </c>
      <c r="E12" s="6">
        <v>21.398193359375</v>
      </c>
      <c r="F12" s="6">
        <v>25.619384765625</v>
      </c>
      <c r="G12" s="6">
        <v>132.967529296875</v>
      </c>
      <c r="H12" s="6">
        <v>132.967529296875</v>
      </c>
      <c r="I12" s="6">
        <v>132.967529296875</v>
      </c>
      <c r="J12" s="6">
        <v>132.967529296875</v>
      </c>
      <c r="K12" s="6">
        <v>132.967529296875</v>
      </c>
      <c r="L12" s="6">
        <v>132.967529296875</v>
      </c>
      <c r="M12" s="7">
        <v>29</v>
      </c>
      <c r="N12" s="6">
        <v>1.94091796875</v>
      </c>
      <c r="O12" s="5">
        <v>70</v>
      </c>
      <c r="P12" s="8">
        <v>4.33349609375</v>
      </c>
      <c r="Q12" s="6">
        <v>0</v>
      </c>
      <c r="R12" s="10">
        <f>IF(ISNUMBER(Q12),IF(Q12=1,"Countercurrent","Cocurrent"),"")</f>
      </c>
      <c r="S12" s="21"/>
      <c r="T12" s="7">
        <f>IF(ISNUMBER(C12),1.15290498E-12*(V12^6)-3.5879038802E-10*(V12^5)+4.710833256816E-08*(V12^4)-3.38194190874219E-06*(V12^3)+0.000148978977392744*(V12^2)-0.00373903643230733*(V12)+4.21734712411944,"")</f>
      </c>
      <c r="U12" s="7">
        <f>IF(ISNUMBER(D12),1.15290498E-12*(X12^6)-3.5879038802E-10*(X12^5)+4.710833256816E-08*(X12^4)-3.38194190874219E-06*(X12^3)+0.000148978977392744*(X12^2)-0.00373903643230733*(X12)+4.21734712411944,"")</f>
      </c>
      <c r="V12" s="8">
        <f>IF(ISNUMBER(C12),AVERAGE(C12,D12),"")</f>
      </c>
      <c r="W12" s="6">
        <f>IF(ISNUMBER(F12),-0.0000002301*(V12^4)+0.0000569866*(V12^3)-0.0082923226*(V12^2)+0.0654036947*V12+999.8017570756,"")</f>
      </c>
      <c r="X12" s="8">
        <f>IF(ISNUMBER(E12),AVERAGE(E12,F12),"")</f>
      </c>
      <c r="Y12" s="6">
        <f>IF(ISNUMBER(F12),-0.0000002301*(X12^4)+0.0000569866*(X12^3)-0.0082923226*(X12^2)+0.0654036947*X12+999.8017570756,"")</f>
      </c>
      <c r="Z12" s="6">
        <f>IF(ISNUMBER(C12),IF(R12="Countercurrent",C12-D12,D12-C12),"")</f>
      </c>
      <c r="AA12" s="6">
        <f>IF(ISNUMBER(E12),F12-E12,"")</f>
      </c>
      <c r="AB12" s="7">
        <f>IF(ISNUMBER(N12),N12*W12/(1000*60),"")</f>
      </c>
      <c r="AC12" s="7">
        <f>IF(ISNUMBER(P12),P12*Y12/(1000*60),"")</f>
      </c>
      <c r="AD12" s="6">
        <f>IF(SUM($A$1:$A$1000)=0,IF(ROW($A12)=6,"Hidden",""),IF(ISNUMBER(AB12),AB12*T12*ABS(Z12)*1000,""))</f>
      </c>
      <c r="AE12" s="6">
        <f>IF(SUM($A$1:$A$1000)=0,IF(ROW($A12)=6,"Hidden",""),IF(ISNUMBER(AC12),AC12*U12*AA12*1000,""))</f>
      </c>
      <c r="AF12" s="6">
        <f>IF(SUM($A$1:$A$1000)=0,IF(ROW($A12)=6,"Hidden",""),IF(ISNUMBER(AD12),AD12-AE12,""))</f>
      </c>
      <c r="AG12" s="6">
        <f>IF(SUM($A$1:$A$1000)=0,IF(ROW($A12)=6,"Hidden",""),IF(ISNUMBER(AD12),IF(AD12=0,0,AE12*100/AD12),""))</f>
      </c>
      <c r="AH12" s="6">
        <f>IF(SUM($A$1:$A$1000)=0,IF(ROW($A12)=6,"Hidden",""),IF(ISNUMBER(C12),IF(R12="cocurrent",IF((D12=E12),0,(D12-C12)*100/(D12-E12)),IF((C12=E12),0,(C12-D12)*100/(C12-E12))),""))</f>
      </c>
      <c r="AI12" s="6">
        <f>IF(SUM($A$1:$A$1000)=0,IF(ROW($A12)=6,"Hidden",""),IF(ISNUMBER(C12),IF(R12="cocurrent",IF(C12=E12,0,(F12-E12)*100/(D12-E12)),IF(C12=E12,0,(F12-E12)*100/(C12-E12))),""))</f>
      </c>
      <c r="AJ12" s="6">
        <f>IF(SUM($A$1:$A$1000)=0,IF(ROW($A12)=6,"Hidden",""),IF(ISNUMBER(AH12),(AH12+AI12)/2,""))</f>
      </c>
      <c r="AK12" s="8">
        <f>IF(C12=F12,0,(D12-E12)/(C12-F12))</f>
      </c>
      <c r="AL12" s="8">
        <f>IF(ISNUMBER(F12),IF(OR(AK12&lt;=0,AK12=1),0,((D12-E12)-(C12-F12))/LN(AK12)),"")</f>
      </c>
      <c r="AM12" s="8">
        <f>IF(ISNUMBER(AL12),IF(AL12=0,0,(AB12*T12*Z12*1000)/(PI()*0.006*1.008*AL12)),"")</f>
      </c>
      <c r="AN12" s="12">
        <f>IF(ISNUMBER(A12),IF(ROW(A12)=2,1-(A12/13),""),"")</f>
      </c>
    </row>
    <row x14ac:dyDescent="0.25" r="13" customHeight="1" ht="12.75">
      <c r="A13" s="11">
        <v>1</v>
      </c>
      <c r="B13" s="5">
        <v>12</v>
      </c>
      <c r="C13" s="6">
        <v>57.408203125</v>
      </c>
      <c r="D13" s="6">
        <v>64.973876953125</v>
      </c>
      <c r="E13" s="6">
        <v>21.36572265625</v>
      </c>
      <c r="F13" s="6">
        <v>25.619384765625</v>
      </c>
      <c r="G13" s="6">
        <v>132.967529296875</v>
      </c>
      <c r="H13" s="6">
        <v>132.967529296875</v>
      </c>
      <c r="I13" s="6">
        <v>132.967529296875</v>
      </c>
      <c r="J13" s="6">
        <v>132.967529296875</v>
      </c>
      <c r="K13" s="6">
        <v>132.967529296875</v>
      </c>
      <c r="L13" s="6">
        <v>132.967529296875</v>
      </c>
      <c r="M13" s="7">
        <v>29</v>
      </c>
      <c r="N13" s="6">
        <v>2.099609375</v>
      </c>
      <c r="O13" s="5">
        <v>70</v>
      </c>
      <c r="P13" s="8">
        <v>4.1748046875</v>
      </c>
      <c r="Q13" s="6">
        <v>0</v>
      </c>
      <c r="R13" s="10">
        <f>IF(ISNUMBER(Q13),IF(Q13=1,"Countercurrent","Cocurrent"),"")</f>
      </c>
      <c r="S13" s="21"/>
      <c r="T13" s="7">
        <f>IF(ISNUMBER(C13),1.15290498E-12*(V13^6)-3.5879038802E-10*(V13^5)+4.710833256816E-08*(V13^4)-3.38194190874219E-06*(V13^3)+0.000148978977392744*(V13^2)-0.00373903643230733*(V13)+4.21734712411944,"")</f>
      </c>
      <c r="U13" s="7">
        <f>IF(ISNUMBER(D13),1.15290498E-12*(X13^6)-3.5879038802E-10*(X13^5)+4.710833256816E-08*(X13^4)-3.38194190874219E-06*(X13^3)+0.000148978977392744*(X13^2)-0.00373903643230733*(X13)+4.21734712411944,"")</f>
      </c>
      <c r="V13" s="8">
        <f>IF(ISNUMBER(C13),AVERAGE(C13,D13),"")</f>
      </c>
      <c r="W13" s="6">
        <f>IF(ISNUMBER(F13),-0.0000002301*(V13^4)+0.0000569866*(V13^3)-0.0082923226*(V13^2)+0.0654036947*V13+999.8017570756,"")</f>
      </c>
      <c r="X13" s="8">
        <f>IF(ISNUMBER(E13),AVERAGE(E13,F13),"")</f>
      </c>
      <c r="Y13" s="6">
        <f>IF(ISNUMBER(F13),-0.0000002301*(X13^4)+0.0000569866*(X13^3)-0.0082923226*(X13^2)+0.0654036947*X13+999.8017570756,"")</f>
      </c>
      <c r="Z13" s="6">
        <f>IF(ISNUMBER(C13),IF(R13="Countercurrent",C13-D13,D13-C13),"")</f>
      </c>
      <c r="AA13" s="6">
        <f>IF(ISNUMBER(E13),F13-E13,"")</f>
      </c>
      <c r="AB13" s="7">
        <f>IF(ISNUMBER(N13),N13*W13/(1000*60),"")</f>
      </c>
      <c r="AC13" s="7">
        <f>IF(ISNUMBER(P13),P13*Y13/(1000*60),"")</f>
      </c>
      <c r="AD13" s="6">
        <f>IF(SUM($A$1:$A$1000)=0,IF(ROW($A13)=6,"Hidden",""),IF(ISNUMBER(AB13),AB13*T13*ABS(Z13)*1000,""))</f>
      </c>
      <c r="AE13" s="6">
        <f>IF(SUM($A$1:$A$1000)=0,IF(ROW($A13)=6,"Hidden",""),IF(ISNUMBER(AC13),AC13*U13*AA13*1000,""))</f>
      </c>
      <c r="AF13" s="6">
        <f>IF(SUM($A$1:$A$1000)=0,IF(ROW($A13)=6,"Hidden",""),IF(ISNUMBER(AD13),AD13-AE13,""))</f>
      </c>
      <c r="AG13" s="6">
        <f>IF(SUM($A$1:$A$1000)=0,IF(ROW($A13)=6,"Hidden",""),IF(ISNUMBER(AD13),IF(AD13=0,0,AE13*100/AD13),""))</f>
      </c>
      <c r="AH13" s="6">
        <f>IF(SUM($A$1:$A$1000)=0,IF(ROW($A13)=6,"Hidden",""),IF(ISNUMBER(C13),IF(R13="cocurrent",IF((D13=E13),0,(D13-C13)*100/(D13-E13)),IF((C13=E13),0,(C13-D13)*100/(C13-E13))),""))</f>
      </c>
      <c r="AI13" s="6">
        <f>IF(SUM($A$1:$A$1000)=0,IF(ROW($A13)=6,"Hidden",""),IF(ISNUMBER(C13),IF(R13="cocurrent",IF(C13=E13,0,(F13-E13)*100/(D13-E13)),IF(C13=E13,0,(F13-E13)*100/(C13-E13))),""))</f>
      </c>
      <c r="AJ13" s="6">
        <f>IF(SUM($A$1:$A$1000)=0,IF(ROW($A13)=6,"Hidden",""),IF(ISNUMBER(AH13),(AH13+AI13)/2,""))</f>
      </c>
      <c r="AK13" s="8">
        <f>IF(C13=F13,0,(D13-E13)/(C13-F13))</f>
      </c>
      <c r="AL13" s="8">
        <f>IF(ISNUMBER(F13),IF(OR(AK13&lt;=0,AK13=1),0,((D13-E13)-(C13-F13))/LN(AK13)),"")</f>
      </c>
      <c r="AM13" s="8">
        <f>IF(ISNUMBER(AL13),IF(AL13=0,0,(AB13*T13*Z13*1000)/(PI()*0.006*1.008*AL13)),"")</f>
      </c>
      <c r="AN13" s="12">
        <f>IF(ISNUMBER(A13),IF(ROW(A13)=2,1-(A13/13),""),"")</f>
      </c>
    </row>
    <row x14ac:dyDescent="0.25" r="14" customHeight="1" ht="12.75">
      <c r="A14" s="11">
        <v>1</v>
      </c>
      <c r="B14" s="5">
        <v>13</v>
      </c>
      <c r="C14" s="6">
        <v>57.2783203125</v>
      </c>
      <c r="D14" s="6">
        <v>64.649169921875</v>
      </c>
      <c r="E14" s="6">
        <v>21.398193359375</v>
      </c>
      <c r="F14" s="6">
        <v>25.65185546875</v>
      </c>
      <c r="G14" s="6">
        <v>132.967529296875</v>
      </c>
      <c r="H14" s="6">
        <v>132.967529296875</v>
      </c>
      <c r="I14" s="6">
        <v>132.967529296875</v>
      </c>
      <c r="J14" s="6">
        <v>132.967529296875</v>
      </c>
      <c r="K14" s="6">
        <v>132.967529296875</v>
      </c>
      <c r="L14" s="6">
        <v>132.967529296875</v>
      </c>
      <c r="M14" s="7">
        <v>29</v>
      </c>
      <c r="N14" s="6">
        <v>2.099609375</v>
      </c>
      <c r="O14" s="5">
        <v>70</v>
      </c>
      <c r="P14" s="8">
        <v>4.1748046875</v>
      </c>
      <c r="Q14" s="6">
        <v>0</v>
      </c>
      <c r="R14" s="10">
        <f>IF(ISNUMBER(Q14),IF(Q14=1,"Countercurrent","Cocurrent"),"")</f>
      </c>
      <c r="S14" s="21"/>
      <c r="T14" s="7">
        <f>IF(ISNUMBER(C14),1.15290498E-12*(V14^6)-3.5879038802E-10*(V14^5)+4.710833256816E-08*(V14^4)-3.38194190874219E-06*(V14^3)+0.000148978977392744*(V14^2)-0.00373903643230733*(V14)+4.21734712411944,"")</f>
      </c>
      <c r="U14" s="7">
        <f>IF(ISNUMBER(D14),1.15290498E-12*(X14^6)-3.5879038802E-10*(X14^5)+4.710833256816E-08*(X14^4)-3.38194190874219E-06*(X14^3)+0.000148978977392744*(X14^2)-0.00373903643230733*(X14)+4.21734712411944,"")</f>
      </c>
      <c r="V14" s="8">
        <f>IF(ISNUMBER(C14),AVERAGE(C14,D14),"")</f>
      </c>
      <c r="W14" s="6">
        <f>IF(ISNUMBER(F14),-0.0000002301*(V14^4)+0.0000569866*(V14^3)-0.0082923226*(V14^2)+0.0654036947*V14+999.8017570756,"")</f>
      </c>
      <c r="X14" s="8">
        <f>IF(ISNUMBER(E14),AVERAGE(E14,F14),"")</f>
      </c>
      <c r="Y14" s="6">
        <f>IF(ISNUMBER(F14),-0.0000002301*(X14^4)+0.0000569866*(X14^3)-0.0082923226*(X14^2)+0.0654036947*X14+999.8017570756,"")</f>
      </c>
      <c r="Z14" s="6">
        <f>IF(ISNUMBER(C14),IF(R14="Countercurrent",C14-D14,D14-C14),"")</f>
      </c>
      <c r="AA14" s="6">
        <f>IF(ISNUMBER(E14),F14-E14,"")</f>
      </c>
      <c r="AB14" s="7">
        <f>IF(ISNUMBER(N14),N14*W14/(1000*60),"")</f>
      </c>
      <c r="AC14" s="7">
        <f>IF(ISNUMBER(P14),P14*Y14/(1000*60),"")</f>
      </c>
      <c r="AD14" s="6">
        <f>IF(SUM($A$1:$A$1000)=0,IF(ROW($A14)=6,"Hidden",""),IF(ISNUMBER(AB14),AB14*T14*ABS(Z14)*1000,""))</f>
      </c>
      <c r="AE14" s="6">
        <f>IF(SUM($A$1:$A$1000)=0,IF(ROW($A14)=6,"Hidden",""),IF(ISNUMBER(AC14),AC14*U14*AA14*1000,""))</f>
      </c>
      <c r="AF14" s="6">
        <f>IF(SUM($A$1:$A$1000)=0,IF(ROW($A14)=6,"Hidden",""),IF(ISNUMBER(AD14),AD14-AE14,""))</f>
      </c>
      <c r="AG14" s="6">
        <f>IF(SUM($A$1:$A$1000)=0,IF(ROW($A14)=6,"Hidden",""),IF(ISNUMBER(AD14),IF(AD14=0,0,AE14*100/AD14),""))</f>
      </c>
      <c r="AH14" s="6">
        <f>IF(SUM($A$1:$A$1000)=0,IF(ROW($A14)=6,"Hidden",""),IF(ISNUMBER(C14),IF(R14="cocurrent",IF((D14=E14),0,(D14-C14)*100/(D14-E14)),IF((C14=E14),0,(C14-D14)*100/(C14-E14))),""))</f>
      </c>
      <c r="AI14" s="6">
        <f>IF(SUM($A$1:$A$1000)=0,IF(ROW($A14)=6,"Hidden",""),IF(ISNUMBER(C14),IF(R14="cocurrent",IF(C14=E14,0,(F14-E14)*100/(D14-E14)),IF(C14=E14,0,(F14-E14)*100/(C14-E14))),""))</f>
      </c>
      <c r="AJ14" s="6">
        <f>IF(SUM($A$1:$A$1000)=0,IF(ROW($A14)=6,"Hidden",""),IF(ISNUMBER(AH14),(AH14+AI14)/2,""))</f>
      </c>
      <c r="AK14" s="8">
        <f>IF(C14=F14,0,(D14-E14)/(C14-F14))</f>
      </c>
      <c r="AL14" s="8">
        <f>IF(ISNUMBER(F14),IF(OR(AK14&lt;=0,AK14=1),0,((D14-E14)-(C14-F14))/LN(AK14)),"")</f>
      </c>
      <c r="AM14" s="8">
        <f>IF(ISNUMBER(AL14),IF(AL14=0,0,(AB14*T14*Z14*1000)/(PI()*0.006*1.008*AL14)),"")</f>
      </c>
      <c r="AN14" s="12">
        <f>IF(ISNUMBER(A14),IF(ROW(A14)=2,1-(A14/13),""),"")</f>
      </c>
    </row>
    <row x14ac:dyDescent="0.25" r="15" customHeight="1" ht="12.75">
      <c r="A15" s="11">
        <v>1</v>
      </c>
      <c r="B15" s="5">
        <v>14</v>
      </c>
      <c r="C15" s="6">
        <v>57.2783203125</v>
      </c>
      <c r="D15" s="6">
        <v>64.908935546875</v>
      </c>
      <c r="E15" s="6">
        <v>21.36572265625</v>
      </c>
      <c r="F15" s="6">
        <v>25.554443359375</v>
      </c>
      <c r="G15" s="6">
        <v>132.967529296875</v>
      </c>
      <c r="H15" s="6">
        <v>132.967529296875</v>
      </c>
      <c r="I15" s="6">
        <v>132.967529296875</v>
      </c>
      <c r="J15" s="6">
        <v>132.967529296875</v>
      </c>
      <c r="K15" s="6">
        <v>132.967529296875</v>
      </c>
      <c r="L15" s="6">
        <v>132.967529296875</v>
      </c>
      <c r="M15" s="7">
        <v>29</v>
      </c>
      <c r="N15" s="6">
        <v>2.001953125</v>
      </c>
      <c r="O15" s="5">
        <v>70</v>
      </c>
      <c r="P15" s="8">
        <v>4.248046875</v>
      </c>
      <c r="Q15" s="6">
        <v>0</v>
      </c>
      <c r="R15" s="10">
        <f>IF(ISNUMBER(Q15),IF(Q15=1,"Countercurrent","Cocurrent"),"")</f>
      </c>
      <c r="S15" s="21"/>
      <c r="T15" s="7">
        <f>IF(ISNUMBER(C15),1.15290498E-12*(V15^6)-3.5879038802E-10*(V15^5)+4.710833256816E-08*(V15^4)-3.38194190874219E-06*(V15^3)+0.000148978977392744*(V15^2)-0.00373903643230733*(V15)+4.21734712411944,"")</f>
      </c>
      <c r="U15" s="7">
        <f>IF(ISNUMBER(D15),1.15290498E-12*(X15^6)-3.5879038802E-10*(X15^5)+4.710833256816E-08*(X15^4)-3.38194190874219E-06*(X15^3)+0.000148978977392744*(X15^2)-0.00373903643230733*(X15)+4.21734712411944,"")</f>
      </c>
      <c r="V15" s="8">
        <f>IF(ISNUMBER(C15),AVERAGE(C15,D15),"")</f>
      </c>
      <c r="W15" s="6">
        <f>IF(ISNUMBER(F15),-0.0000002301*(V15^4)+0.0000569866*(V15^3)-0.0082923226*(V15^2)+0.0654036947*V15+999.8017570756,"")</f>
      </c>
      <c r="X15" s="8">
        <f>IF(ISNUMBER(E15),AVERAGE(E15,F15),"")</f>
      </c>
      <c r="Y15" s="6">
        <f>IF(ISNUMBER(F15),-0.0000002301*(X15^4)+0.0000569866*(X15^3)-0.0082923226*(X15^2)+0.0654036947*X15+999.8017570756,"")</f>
      </c>
      <c r="Z15" s="6">
        <f>IF(ISNUMBER(C15),IF(R15="Countercurrent",C15-D15,D15-C15),"")</f>
      </c>
      <c r="AA15" s="6">
        <f>IF(ISNUMBER(E15),F15-E15,"")</f>
      </c>
      <c r="AB15" s="7">
        <f>IF(ISNUMBER(N15),N15*W15/(1000*60),"")</f>
      </c>
      <c r="AC15" s="7">
        <f>IF(ISNUMBER(P15),P15*Y15/(1000*60),"")</f>
      </c>
      <c r="AD15" s="6">
        <f>IF(SUM($A$1:$A$1000)=0,IF(ROW($A15)=6,"Hidden",""),IF(ISNUMBER(AB15),AB15*T15*ABS(Z15)*1000,""))</f>
      </c>
      <c r="AE15" s="6">
        <f>IF(SUM($A$1:$A$1000)=0,IF(ROW($A15)=6,"Hidden",""),IF(ISNUMBER(AC15),AC15*U15*AA15*1000,""))</f>
      </c>
      <c r="AF15" s="6">
        <f>IF(SUM($A$1:$A$1000)=0,IF(ROW($A15)=6,"Hidden",""),IF(ISNUMBER(AD15),AD15-AE15,""))</f>
      </c>
      <c r="AG15" s="6">
        <f>IF(SUM($A$1:$A$1000)=0,IF(ROW($A15)=6,"Hidden",""),IF(ISNUMBER(AD15),IF(AD15=0,0,AE15*100/AD15),""))</f>
      </c>
      <c r="AH15" s="6">
        <f>IF(SUM($A$1:$A$1000)=0,IF(ROW($A15)=6,"Hidden",""),IF(ISNUMBER(C15),IF(R15="cocurrent",IF((D15=E15),0,(D15-C15)*100/(D15-E15)),IF((C15=E15),0,(C15-D15)*100/(C15-E15))),""))</f>
      </c>
      <c r="AI15" s="6">
        <f>IF(SUM($A$1:$A$1000)=0,IF(ROW($A15)=6,"Hidden",""),IF(ISNUMBER(C15),IF(R15="cocurrent",IF(C15=E15,0,(F15-E15)*100/(D15-E15)),IF(C15=E15,0,(F15-E15)*100/(C15-E15))),""))</f>
      </c>
      <c r="AJ15" s="6">
        <f>IF(SUM($A$1:$A$1000)=0,IF(ROW($A15)=6,"Hidden",""),IF(ISNUMBER(AH15),(AH15+AI15)/2,""))</f>
      </c>
      <c r="AK15" s="8">
        <f>IF(C15=F15,0,(D15-E15)/(C15-F15))</f>
      </c>
      <c r="AL15" s="8">
        <f>IF(ISNUMBER(F15),IF(OR(AK15&lt;=0,AK15=1),0,((D15-E15)-(C15-F15))/LN(AK15)),"")</f>
      </c>
      <c r="AM15" s="8">
        <f>IF(ISNUMBER(AL15),IF(AL15=0,0,(AB15*T15*Z15*1000)/(PI()*0.006*1.008*AL15)),"")</f>
      </c>
      <c r="AN15" s="12">
        <f>IF(ISNUMBER(A15),IF(ROW(A15)=2,1-(A15/13),""),"")</f>
      </c>
    </row>
    <row x14ac:dyDescent="0.25" r="16" customHeight="1" ht="12.75">
      <c r="A16" s="11">
        <v>1</v>
      </c>
      <c r="B16" s="5">
        <v>15</v>
      </c>
      <c r="C16" s="6">
        <v>57.5380859375</v>
      </c>
      <c r="D16" s="6">
        <v>65.00634765625</v>
      </c>
      <c r="E16" s="6">
        <v>21.36572265625</v>
      </c>
      <c r="F16" s="6">
        <v>25.65185546875</v>
      </c>
      <c r="G16" s="6">
        <v>132.967529296875</v>
      </c>
      <c r="H16" s="6">
        <v>132.967529296875</v>
      </c>
      <c r="I16" s="6">
        <v>132.967529296875</v>
      </c>
      <c r="J16" s="6">
        <v>132.967529296875</v>
      </c>
      <c r="K16" s="6">
        <v>132.967529296875</v>
      </c>
      <c r="L16" s="6">
        <v>132.967529296875</v>
      </c>
      <c r="M16" s="7">
        <v>29</v>
      </c>
      <c r="N16" s="6">
        <v>2.001953125</v>
      </c>
      <c r="O16" s="5">
        <v>70</v>
      </c>
      <c r="P16" s="8">
        <v>4.04052734375</v>
      </c>
      <c r="Q16" s="6">
        <v>0</v>
      </c>
      <c r="R16" s="10">
        <f>IF(ISNUMBER(Q16),IF(Q16=1,"Countercurrent","Cocurrent"),"")</f>
      </c>
      <c r="S16" s="21"/>
      <c r="T16" s="7">
        <f>IF(ISNUMBER(C16),1.15290498E-12*(V16^6)-3.5879038802E-10*(V16^5)+4.710833256816E-08*(V16^4)-3.38194190874219E-06*(V16^3)+0.000148978977392744*(V16^2)-0.00373903643230733*(V16)+4.21734712411944,"")</f>
      </c>
      <c r="U16" s="7">
        <f>IF(ISNUMBER(D16),1.15290498E-12*(X16^6)-3.5879038802E-10*(X16^5)+4.710833256816E-08*(X16^4)-3.38194190874219E-06*(X16^3)+0.000148978977392744*(X16^2)-0.00373903643230733*(X16)+4.21734712411944,"")</f>
      </c>
      <c r="V16" s="8">
        <f>IF(ISNUMBER(C16),AVERAGE(C16,D16),"")</f>
      </c>
      <c r="W16" s="6">
        <f>IF(ISNUMBER(F16),-0.0000002301*(V16^4)+0.0000569866*(V16^3)-0.0082923226*(V16^2)+0.0654036947*V16+999.8017570756,"")</f>
      </c>
      <c r="X16" s="8">
        <f>IF(ISNUMBER(E16),AVERAGE(E16,F16),"")</f>
      </c>
      <c r="Y16" s="6">
        <f>IF(ISNUMBER(F16),-0.0000002301*(X16^4)+0.0000569866*(X16^3)-0.0082923226*(X16^2)+0.0654036947*X16+999.8017570756,"")</f>
      </c>
      <c r="Z16" s="6">
        <f>IF(ISNUMBER(C16),IF(R16="Countercurrent",C16-D16,D16-C16),"")</f>
      </c>
      <c r="AA16" s="6">
        <f>IF(ISNUMBER(E16),F16-E16,"")</f>
      </c>
      <c r="AB16" s="7">
        <f>IF(ISNUMBER(N16),N16*W16/(1000*60),"")</f>
      </c>
      <c r="AC16" s="7">
        <f>IF(ISNUMBER(P16),P16*Y16/(1000*60),"")</f>
      </c>
      <c r="AD16" s="6">
        <f>IF(SUM($A$1:$A$1000)=0,IF(ROW($A16)=6,"Hidden",""),IF(ISNUMBER(AB16),AB16*T16*ABS(Z16)*1000,""))</f>
      </c>
      <c r="AE16" s="6">
        <f>IF(SUM($A$1:$A$1000)=0,IF(ROW($A16)=6,"Hidden",""),IF(ISNUMBER(AC16),AC16*U16*AA16*1000,""))</f>
      </c>
      <c r="AF16" s="6">
        <f>IF(SUM($A$1:$A$1000)=0,IF(ROW($A16)=6,"Hidden",""),IF(ISNUMBER(AD16),AD16-AE16,""))</f>
      </c>
      <c r="AG16" s="6">
        <f>IF(SUM($A$1:$A$1000)=0,IF(ROW($A16)=6,"Hidden",""),IF(ISNUMBER(AD16),IF(AD16=0,0,AE16*100/AD16),""))</f>
      </c>
      <c r="AH16" s="6">
        <f>IF(SUM($A$1:$A$1000)=0,IF(ROW($A16)=6,"Hidden",""),IF(ISNUMBER(C16),IF(R16="cocurrent",IF((D16=E16),0,(D16-C16)*100/(D16-E16)),IF((C16=E16),0,(C16-D16)*100/(C16-E16))),""))</f>
      </c>
      <c r="AI16" s="6">
        <f>IF(SUM($A$1:$A$1000)=0,IF(ROW($A16)=6,"Hidden",""),IF(ISNUMBER(C16),IF(R16="cocurrent",IF(C16=E16,0,(F16-E16)*100/(D16-E16)),IF(C16=E16,0,(F16-E16)*100/(C16-E16))),""))</f>
      </c>
      <c r="AJ16" s="6">
        <f>IF(SUM($A$1:$A$1000)=0,IF(ROW($A16)=6,"Hidden",""),IF(ISNUMBER(AH16),(AH16+AI16)/2,""))</f>
      </c>
      <c r="AK16" s="8">
        <f>IF(C16=F16,0,(D16-E16)/(C16-F16))</f>
      </c>
      <c r="AL16" s="8">
        <f>IF(ISNUMBER(F16),IF(OR(AK16&lt;=0,AK16=1),0,((D16-E16)-(C16-F16))/LN(AK16)),"")</f>
      </c>
      <c r="AM16" s="8">
        <f>IF(ISNUMBER(AL16),IF(AL16=0,0,(AB16*T16*Z16*1000)/(PI()*0.006*1.008*AL16)),"")</f>
      </c>
      <c r="AN16" s="12">
        <f>IF(ISNUMBER(A16),IF(ROW(A16)=2,1-(A16/13),""),"")</f>
      </c>
    </row>
    <row x14ac:dyDescent="0.25" r="17" customHeight="1" ht="12.75">
      <c r="A17" s="11">
        <v>1</v>
      </c>
      <c r="B17" s="5">
        <v>16</v>
      </c>
      <c r="C17" s="6">
        <v>57.34326171875</v>
      </c>
      <c r="D17" s="6">
        <v>65.103759765625</v>
      </c>
      <c r="E17" s="6">
        <v>21.333251953125</v>
      </c>
      <c r="F17" s="6">
        <v>25.5869140625</v>
      </c>
      <c r="G17" s="6">
        <v>132.967529296875</v>
      </c>
      <c r="H17" s="6">
        <v>132.967529296875</v>
      </c>
      <c r="I17" s="6">
        <v>132.967529296875</v>
      </c>
      <c r="J17" s="6">
        <v>132.967529296875</v>
      </c>
      <c r="K17" s="6">
        <v>132.967529296875</v>
      </c>
      <c r="L17" s="6">
        <v>132.967529296875</v>
      </c>
      <c r="M17" s="7">
        <v>29</v>
      </c>
      <c r="N17" s="6">
        <v>2.06298828125</v>
      </c>
      <c r="O17" s="5">
        <v>70</v>
      </c>
      <c r="P17" s="8">
        <v>4.39453125</v>
      </c>
      <c r="Q17" s="6">
        <v>0</v>
      </c>
      <c r="R17" s="10">
        <f>IF(ISNUMBER(Q17),IF(Q17=1,"Countercurrent","Cocurrent"),"")</f>
      </c>
      <c r="S17" s="21"/>
      <c r="T17" s="7">
        <f>IF(ISNUMBER(C17),1.15290498E-12*(V17^6)-3.5879038802E-10*(V17^5)+4.710833256816E-08*(V17^4)-3.38194190874219E-06*(V17^3)+0.000148978977392744*(V17^2)-0.00373903643230733*(V17)+4.21734712411944,"")</f>
      </c>
      <c r="U17" s="7">
        <f>IF(ISNUMBER(D17),1.15290498E-12*(X17^6)-3.5879038802E-10*(X17^5)+4.710833256816E-08*(X17^4)-3.38194190874219E-06*(X17^3)+0.000148978977392744*(X17^2)-0.00373903643230733*(X17)+4.21734712411944,"")</f>
      </c>
      <c r="V17" s="8">
        <f>IF(ISNUMBER(C17),AVERAGE(C17,D17),"")</f>
      </c>
      <c r="W17" s="6">
        <f>IF(ISNUMBER(F17),-0.0000002301*(V17^4)+0.0000569866*(V17^3)-0.0082923226*(V17^2)+0.0654036947*V17+999.8017570756,"")</f>
      </c>
      <c r="X17" s="8">
        <f>IF(ISNUMBER(E17),AVERAGE(E17,F17),"")</f>
      </c>
      <c r="Y17" s="6">
        <f>IF(ISNUMBER(F17),-0.0000002301*(X17^4)+0.0000569866*(X17^3)-0.0082923226*(X17^2)+0.0654036947*X17+999.8017570756,"")</f>
      </c>
      <c r="Z17" s="6">
        <f>IF(ISNUMBER(C17),IF(R17="Countercurrent",C17-D17,D17-C17),"")</f>
      </c>
      <c r="AA17" s="6">
        <f>IF(ISNUMBER(E17),F17-E17,"")</f>
      </c>
      <c r="AB17" s="7">
        <f>IF(ISNUMBER(N17),N17*W17/(1000*60),"")</f>
      </c>
      <c r="AC17" s="7">
        <f>IF(ISNUMBER(P17),P17*Y17/(1000*60),"")</f>
      </c>
      <c r="AD17" s="6">
        <f>IF(SUM($A$1:$A$1000)=0,IF(ROW($A17)=6,"Hidden",""),IF(ISNUMBER(AB17),AB17*T17*ABS(Z17)*1000,""))</f>
      </c>
      <c r="AE17" s="6">
        <f>IF(SUM($A$1:$A$1000)=0,IF(ROW($A17)=6,"Hidden",""),IF(ISNUMBER(AC17),AC17*U17*AA17*1000,""))</f>
      </c>
      <c r="AF17" s="6">
        <f>IF(SUM($A$1:$A$1000)=0,IF(ROW($A17)=6,"Hidden",""),IF(ISNUMBER(AD17),AD17-AE17,""))</f>
      </c>
      <c r="AG17" s="6">
        <f>IF(SUM($A$1:$A$1000)=0,IF(ROW($A17)=6,"Hidden",""),IF(ISNUMBER(AD17),IF(AD17=0,0,AE17*100/AD17),""))</f>
      </c>
      <c r="AH17" s="6">
        <f>IF(SUM($A$1:$A$1000)=0,IF(ROW($A17)=6,"Hidden",""),IF(ISNUMBER(C17),IF(R17="cocurrent",IF((D17=E17),0,(D17-C17)*100/(D17-E17)),IF((C17=E17),0,(C17-D17)*100/(C17-E17))),""))</f>
      </c>
      <c r="AI17" s="6">
        <f>IF(SUM($A$1:$A$1000)=0,IF(ROW($A17)=6,"Hidden",""),IF(ISNUMBER(C17),IF(R17="cocurrent",IF(C17=E17,0,(F17-E17)*100/(D17-E17)),IF(C17=E17,0,(F17-E17)*100/(C17-E17))),""))</f>
      </c>
      <c r="AJ17" s="6">
        <f>IF(SUM($A$1:$A$1000)=0,IF(ROW($A17)=6,"Hidden",""),IF(ISNUMBER(AH17),(AH17+AI17)/2,""))</f>
      </c>
      <c r="AK17" s="8">
        <f>IF(C17=F17,0,(D17-E17)/(C17-F17))</f>
      </c>
      <c r="AL17" s="8">
        <f>IF(ISNUMBER(F17),IF(OR(AK17&lt;=0,AK17=1),0,((D17-E17)-(C17-F17))/LN(AK17)),"")</f>
      </c>
      <c r="AM17" s="8">
        <f>IF(ISNUMBER(AL17),IF(AL17=0,0,(AB17*T17*Z17*1000)/(PI()*0.006*1.008*AL17)),"")</f>
      </c>
      <c r="AN17" s="12">
        <f>IF(ISNUMBER(A17),IF(ROW(A17)=2,1-(A17/13),""),"")</f>
      </c>
    </row>
    <row x14ac:dyDescent="0.25" r="18" customHeight="1" ht="12.75">
      <c r="A18" s="11">
        <v>1</v>
      </c>
      <c r="B18" s="5">
        <v>17</v>
      </c>
      <c r="C18" s="6">
        <v>57.570556640625</v>
      </c>
      <c r="D18" s="6">
        <v>65.0712890625</v>
      </c>
      <c r="E18" s="6">
        <v>21.36572265625</v>
      </c>
      <c r="F18" s="6">
        <v>25.619384765625</v>
      </c>
      <c r="G18" s="6">
        <v>132.967529296875</v>
      </c>
      <c r="H18" s="6">
        <v>132.967529296875</v>
      </c>
      <c r="I18" s="6">
        <v>132.967529296875</v>
      </c>
      <c r="J18" s="6">
        <v>132.967529296875</v>
      </c>
      <c r="K18" s="6">
        <v>132.967529296875</v>
      </c>
      <c r="L18" s="6">
        <v>132.967529296875</v>
      </c>
      <c r="M18" s="7">
        <v>29</v>
      </c>
      <c r="N18" s="6">
        <v>2.16064453125</v>
      </c>
      <c r="O18" s="5">
        <v>70</v>
      </c>
      <c r="P18" s="8">
        <v>4.2236328125</v>
      </c>
      <c r="Q18" s="6">
        <v>0</v>
      </c>
      <c r="R18" s="10">
        <f>IF(ISNUMBER(Q18),IF(Q18=1,"Countercurrent","Cocurrent"),"")</f>
      </c>
      <c r="S18" s="21"/>
      <c r="T18" s="7">
        <f>IF(ISNUMBER(C18),1.15290498E-12*(V18^6)-3.5879038802E-10*(V18^5)+4.710833256816E-08*(V18^4)-3.38194190874219E-06*(V18^3)+0.000148978977392744*(V18^2)-0.00373903643230733*(V18)+4.21734712411944,"")</f>
      </c>
      <c r="U18" s="7">
        <f>IF(ISNUMBER(D18),1.15290498E-12*(X18^6)-3.5879038802E-10*(X18^5)+4.710833256816E-08*(X18^4)-3.38194190874219E-06*(X18^3)+0.000148978977392744*(X18^2)-0.00373903643230733*(X18)+4.21734712411944,"")</f>
      </c>
      <c r="V18" s="8">
        <f>IF(ISNUMBER(C18),AVERAGE(C18,D18),"")</f>
      </c>
      <c r="W18" s="6">
        <f>IF(ISNUMBER(F18),-0.0000002301*(V18^4)+0.0000569866*(V18^3)-0.0082923226*(V18^2)+0.0654036947*V18+999.8017570756,"")</f>
      </c>
      <c r="X18" s="8">
        <f>IF(ISNUMBER(E18),AVERAGE(E18,F18),"")</f>
      </c>
      <c r="Y18" s="6">
        <f>IF(ISNUMBER(F18),-0.0000002301*(X18^4)+0.0000569866*(X18^3)-0.0082923226*(X18^2)+0.0654036947*X18+999.8017570756,"")</f>
      </c>
      <c r="Z18" s="6">
        <f>IF(ISNUMBER(C18),IF(R18="Countercurrent",C18-D18,D18-C18),"")</f>
      </c>
      <c r="AA18" s="6">
        <f>IF(ISNUMBER(E18),F18-E18,"")</f>
      </c>
      <c r="AB18" s="7">
        <f>IF(ISNUMBER(N18),N18*W18/(1000*60),"")</f>
      </c>
      <c r="AC18" s="7">
        <f>IF(ISNUMBER(P18),P18*Y18/(1000*60),"")</f>
      </c>
      <c r="AD18" s="6">
        <f>IF(SUM($A$1:$A$1000)=0,IF(ROW($A18)=6,"Hidden",""),IF(ISNUMBER(AB18),AB18*T18*ABS(Z18)*1000,""))</f>
      </c>
      <c r="AE18" s="6">
        <f>IF(SUM($A$1:$A$1000)=0,IF(ROW($A18)=6,"Hidden",""),IF(ISNUMBER(AC18),AC18*U18*AA18*1000,""))</f>
      </c>
      <c r="AF18" s="6">
        <f>IF(SUM($A$1:$A$1000)=0,IF(ROW($A18)=6,"Hidden",""),IF(ISNUMBER(AD18),AD18-AE18,""))</f>
      </c>
      <c r="AG18" s="6">
        <f>IF(SUM($A$1:$A$1000)=0,IF(ROW($A18)=6,"Hidden",""),IF(ISNUMBER(AD18),IF(AD18=0,0,AE18*100/AD18),""))</f>
      </c>
      <c r="AH18" s="6">
        <f>IF(SUM($A$1:$A$1000)=0,IF(ROW($A18)=6,"Hidden",""),IF(ISNUMBER(C18),IF(R18="cocurrent",IF((D18=E18),0,(D18-C18)*100/(D18-E18)),IF((C18=E18),0,(C18-D18)*100/(C18-E18))),""))</f>
      </c>
      <c r="AI18" s="6">
        <f>IF(SUM($A$1:$A$1000)=0,IF(ROW($A18)=6,"Hidden",""),IF(ISNUMBER(C18),IF(R18="cocurrent",IF(C18=E18,0,(F18-E18)*100/(D18-E18)),IF(C18=E18,0,(F18-E18)*100/(C18-E18))),""))</f>
      </c>
      <c r="AJ18" s="6">
        <f>IF(SUM($A$1:$A$1000)=0,IF(ROW($A18)=6,"Hidden",""),IF(ISNUMBER(AH18),(AH18+AI18)/2,""))</f>
      </c>
      <c r="AK18" s="8">
        <f>IF(C18=F18,0,(D18-E18)/(C18-F18))</f>
      </c>
      <c r="AL18" s="8">
        <f>IF(ISNUMBER(F18),IF(OR(AK18&lt;=0,AK18=1),0,((D18-E18)-(C18-F18))/LN(AK18)),"")</f>
      </c>
      <c r="AM18" s="8">
        <f>IF(ISNUMBER(AL18),IF(AL18=0,0,(AB18*T18*Z18*1000)/(PI()*0.006*1.008*AL18)),"")</f>
      </c>
      <c r="AN18" s="12">
        <f>IF(ISNUMBER(A18),IF(ROW(A18)=2,1-(A18/13),""),"")</f>
      </c>
    </row>
    <row x14ac:dyDescent="0.25" r="19" customHeight="1" ht="12.75">
      <c r="A19" s="11">
        <v>1</v>
      </c>
      <c r="B19" s="5">
        <v>18</v>
      </c>
      <c r="C19" s="6">
        <v>57.310791015625</v>
      </c>
      <c r="D19" s="6">
        <v>64.8115234375</v>
      </c>
      <c r="E19" s="6">
        <v>21.36572265625</v>
      </c>
      <c r="F19" s="6">
        <v>25.619384765625</v>
      </c>
      <c r="G19" s="6">
        <v>132.967529296875</v>
      </c>
      <c r="H19" s="6">
        <v>132.967529296875</v>
      </c>
      <c r="I19" s="6">
        <v>132.967529296875</v>
      </c>
      <c r="J19" s="6">
        <v>132.967529296875</v>
      </c>
      <c r="K19" s="6">
        <v>132.967529296875</v>
      </c>
      <c r="L19" s="6">
        <v>132.967529296875</v>
      </c>
      <c r="M19" s="7">
        <v>30</v>
      </c>
      <c r="N19" s="6">
        <v>1.91650390625</v>
      </c>
      <c r="O19" s="5">
        <v>70</v>
      </c>
      <c r="P19" s="8">
        <v>4.2724609375</v>
      </c>
      <c r="Q19" s="6">
        <v>0</v>
      </c>
      <c r="R19" s="10">
        <f>IF(ISNUMBER(Q19),IF(Q19=1,"Countercurrent","Cocurrent"),"")</f>
      </c>
      <c r="S19" s="21"/>
      <c r="T19" s="7">
        <f>IF(ISNUMBER(C19),1.15290498E-12*(V19^6)-3.5879038802E-10*(V19^5)+4.710833256816E-08*(V19^4)-3.38194190874219E-06*(V19^3)+0.000148978977392744*(V19^2)-0.00373903643230733*(V19)+4.21734712411944,"")</f>
      </c>
      <c r="U19" s="7">
        <f>IF(ISNUMBER(D19),1.15290498E-12*(X19^6)-3.5879038802E-10*(X19^5)+4.710833256816E-08*(X19^4)-3.38194190874219E-06*(X19^3)+0.000148978977392744*(X19^2)-0.00373903643230733*(X19)+4.21734712411944,"")</f>
      </c>
      <c r="V19" s="8">
        <f>IF(ISNUMBER(C19),AVERAGE(C19,D19),"")</f>
      </c>
      <c r="W19" s="6">
        <f>IF(ISNUMBER(F19),-0.0000002301*(V19^4)+0.0000569866*(V19^3)-0.0082923226*(V19^2)+0.0654036947*V19+999.8017570756,"")</f>
      </c>
      <c r="X19" s="8">
        <f>IF(ISNUMBER(E19),AVERAGE(E19,F19),"")</f>
      </c>
      <c r="Y19" s="6">
        <f>IF(ISNUMBER(F19),-0.0000002301*(X19^4)+0.0000569866*(X19^3)-0.0082923226*(X19^2)+0.0654036947*X19+999.8017570756,"")</f>
      </c>
      <c r="Z19" s="6">
        <f>IF(ISNUMBER(C19),IF(R19="Countercurrent",C19-D19,D19-C19),"")</f>
      </c>
      <c r="AA19" s="6">
        <f>IF(ISNUMBER(E19),F19-E19,"")</f>
      </c>
      <c r="AB19" s="7">
        <f>IF(ISNUMBER(N19),N19*W19/(1000*60),"")</f>
      </c>
      <c r="AC19" s="7">
        <f>IF(ISNUMBER(P19),P19*Y19/(1000*60),"")</f>
      </c>
      <c r="AD19" s="6">
        <f>IF(SUM($A$1:$A$1000)=0,IF(ROW($A19)=6,"Hidden",""),IF(ISNUMBER(AB19),AB19*T19*ABS(Z19)*1000,""))</f>
      </c>
      <c r="AE19" s="6">
        <f>IF(SUM($A$1:$A$1000)=0,IF(ROW($A19)=6,"Hidden",""),IF(ISNUMBER(AC19),AC19*U19*AA19*1000,""))</f>
      </c>
      <c r="AF19" s="6">
        <f>IF(SUM($A$1:$A$1000)=0,IF(ROW($A19)=6,"Hidden",""),IF(ISNUMBER(AD19),AD19-AE19,""))</f>
      </c>
      <c r="AG19" s="6">
        <f>IF(SUM($A$1:$A$1000)=0,IF(ROW($A19)=6,"Hidden",""),IF(ISNUMBER(AD19),IF(AD19=0,0,AE19*100/AD19),""))</f>
      </c>
      <c r="AH19" s="6">
        <f>IF(SUM($A$1:$A$1000)=0,IF(ROW($A19)=6,"Hidden",""),IF(ISNUMBER(C19),IF(R19="cocurrent",IF((D19=E19),0,(D19-C19)*100/(D19-E19)),IF((C19=E19),0,(C19-D19)*100/(C19-E19))),""))</f>
      </c>
      <c r="AI19" s="6">
        <f>IF(SUM($A$1:$A$1000)=0,IF(ROW($A19)=6,"Hidden",""),IF(ISNUMBER(C19),IF(R19="cocurrent",IF(C19=E19,0,(F19-E19)*100/(D19-E19)),IF(C19=E19,0,(F19-E19)*100/(C19-E19))),""))</f>
      </c>
      <c r="AJ19" s="6">
        <f>IF(SUM($A$1:$A$1000)=0,IF(ROW($A19)=6,"Hidden",""),IF(ISNUMBER(AH19),(AH19+AI19)/2,""))</f>
      </c>
      <c r="AK19" s="8">
        <f>IF(C19=F19,0,(D19-E19)/(C19-F19))</f>
      </c>
      <c r="AL19" s="8">
        <f>IF(ISNUMBER(F19),IF(OR(AK19&lt;=0,AK19=1),0,((D19-E19)-(C19-F19))/LN(AK19)),"")</f>
      </c>
      <c r="AM19" s="8">
        <f>IF(ISNUMBER(AL19),IF(AL19=0,0,(AB19*T19*Z19*1000)/(PI()*0.006*1.008*AL19)),"")</f>
      </c>
      <c r="AN19" s="12">
        <f>IF(ISNUMBER(A19),IF(ROW(A19)=2,1-(A19/13),""),"")</f>
      </c>
    </row>
    <row x14ac:dyDescent="0.25" r="20" customHeight="1" ht="12.75">
      <c r="A20" s="11">
        <v>1</v>
      </c>
      <c r="B20" s="5">
        <v>19</v>
      </c>
      <c r="C20" s="6">
        <v>57.21337890625</v>
      </c>
      <c r="D20" s="6">
        <v>64.87646484375</v>
      </c>
      <c r="E20" s="6">
        <v>21.36572265625</v>
      </c>
      <c r="F20" s="6">
        <v>25.619384765625</v>
      </c>
      <c r="G20" s="6">
        <v>132.967529296875</v>
      </c>
      <c r="H20" s="6">
        <v>132.967529296875</v>
      </c>
      <c r="I20" s="6">
        <v>132.967529296875</v>
      </c>
      <c r="J20" s="6">
        <v>132.967529296875</v>
      </c>
      <c r="K20" s="6">
        <v>132.967529296875</v>
      </c>
      <c r="L20" s="6">
        <v>132.967529296875</v>
      </c>
      <c r="M20" s="7">
        <v>30</v>
      </c>
      <c r="N20" s="6">
        <v>1.94091796875</v>
      </c>
      <c r="O20" s="5">
        <v>70</v>
      </c>
      <c r="P20" s="8">
        <v>4.23583984375</v>
      </c>
      <c r="Q20" s="6">
        <v>0</v>
      </c>
      <c r="R20" s="10">
        <f>IF(ISNUMBER(Q20),IF(Q20=1,"Countercurrent","Cocurrent"),"")</f>
      </c>
      <c r="S20" s="21"/>
      <c r="T20" s="7">
        <f>IF(ISNUMBER(C20),1.15290498E-12*(V20^6)-3.5879038802E-10*(V20^5)+4.710833256816E-08*(V20^4)-3.38194190874219E-06*(V20^3)+0.000148978977392744*(V20^2)-0.00373903643230733*(V20)+4.21734712411944,"")</f>
      </c>
      <c r="U20" s="7">
        <f>IF(ISNUMBER(D20),1.15290498E-12*(X20^6)-3.5879038802E-10*(X20^5)+4.710833256816E-08*(X20^4)-3.38194190874219E-06*(X20^3)+0.000148978977392744*(X20^2)-0.00373903643230733*(X20)+4.21734712411944,"")</f>
      </c>
      <c r="V20" s="8">
        <f>IF(ISNUMBER(C20),AVERAGE(C20,D20),"")</f>
      </c>
      <c r="W20" s="6">
        <f>IF(ISNUMBER(F20),-0.0000002301*(V20^4)+0.0000569866*(V20^3)-0.0082923226*(V20^2)+0.0654036947*V20+999.8017570756,"")</f>
      </c>
      <c r="X20" s="8">
        <f>IF(ISNUMBER(E20),AVERAGE(E20,F20),"")</f>
      </c>
      <c r="Y20" s="6">
        <f>IF(ISNUMBER(F20),-0.0000002301*(X20^4)+0.0000569866*(X20^3)-0.0082923226*(X20^2)+0.0654036947*X20+999.8017570756,"")</f>
      </c>
      <c r="Z20" s="6">
        <f>IF(ISNUMBER(C20),IF(R20="Countercurrent",C20-D20,D20-C20),"")</f>
      </c>
      <c r="AA20" s="6">
        <f>IF(ISNUMBER(E20),F20-E20,"")</f>
      </c>
      <c r="AB20" s="7">
        <f>IF(ISNUMBER(N20),N20*W20/(1000*60),"")</f>
      </c>
      <c r="AC20" s="7">
        <f>IF(ISNUMBER(P20),P20*Y20/(1000*60),"")</f>
      </c>
      <c r="AD20" s="6">
        <f>IF(SUM($A$1:$A$1000)=0,IF(ROW($A20)=6,"Hidden",""),IF(ISNUMBER(AB20),AB20*T20*ABS(Z20)*1000,""))</f>
      </c>
      <c r="AE20" s="6">
        <f>IF(SUM($A$1:$A$1000)=0,IF(ROW($A20)=6,"Hidden",""),IF(ISNUMBER(AC20),AC20*U20*AA20*1000,""))</f>
      </c>
      <c r="AF20" s="6">
        <f>IF(SUM($A$1:$A$1000)=0,IF(ROW($A20)=6,"Hidden",""),IF(ISNUMBER(AD20),AD20-AE20,""))</f>
      </c>
      <c r="AG20" s="6">
        <f>IF(SUM($A$1:$A$1000)=0,IF(ROW($A20)=6,"Hidden",""),IF(ISNUMBER(AD20),IF(AD20=0,0,AE20*100/AD20),""))</f>
      </c>
      <c r="AH20" s="6">
        <f>IF(SUM($A$1:$A$1000)=0,IF(ROW($A20)=6,"Hidden",""),IF(ISNUMBER(C20),IF(R20="cocurrent",IF((D20=E20),0,(D20-C20)*100/(D20-E20)),IF((C20=E20),0,(C20-D20)*100/(C20-E20))),""))</f>
      </c>
      <c r="AI20" s="6">
        <f>IF(SUM($A$1:$A$1000)=0,IF(ROW($A20)=6,"Hidden",""),IF(ISNUMBER(C20),IF(R20="cocurrent",IF(C20=E20,0,(F20-E20)*100/(D20-E20)),IF(C20=E20,0,(F20-E20)*100/(C20-E20))),""))</f>
      </c>
      <c r="AJ20" s="6">
        <f>IF(SUM($A$1:$A$1000)=0,IF(ROW($A20)=6,"Hidden",""),IF(ISNUMBER(AH20),(AH20+AI20)/2,""))</f>
      </c>
      <c r="AK20" s="8">
        <f>IF(C20=F20,0,(D20-E20)/(C20-F20))</f>
      </c>
      <c r="AL20" s="8">
        <f>IF(ISNUMBER(F20),IF(OR(AK20&lt;=0,AK20=1),0,((D20-E20)-(C20-F20))/LN(AK20)),"")</f>
      </c>
      <c r="AM20" s="8">
        <f>IF(ISNUMBER(AL20),IF(AL20=0,0,(AB20*T20*Z20*1000)/(PI()*0.006*1.008*AL20)),"")</f>
      </c>
      <c r="AN20" s="12">
        <f>IF(ISNUMBER(A20),IF(ROW(A20)=2,1-(A20/13),""),"")</f>
      </c>
    </row>
    <row x14ac:dyDescent="0.25" r="21" customHeight="1" ht="12.75">
      <c r="A21" s="11">
        <v>1</v>
      </c>
      <c r="B21" s="5">
        <v>20</v>
      </c>
      <c r="C21" s="6">
        <v>57.245849609375</v>
      </c>
      <c r="D21" s="6">
        <v>64.74658203125</v>
      </c>
      <c r="E21" s="6">
        <v>21.36572265625</v>
      </c>
      <c r="F21" s="6">
        <v>25.5869140625</v>
      </c>
      <c r="G21" s="6">
        <v>132.967529296875</v>
      </c>
      <c r="H21" s="6">
        <v>132.967529296875</v>
      </c>
      <c r="I21" s="6">
        <v>132.967529296875</v>
      </c>
      <c r="J21" s="6">
        <v>132.967529296875</v>
      </c>
      <c r="K21" s="6">
        <v>132.967529296875</v>
      </c>
      <c r="L21" s="6">
        <v>132.967529296875</v>
      </c>
      <c r="M21" s="7">
        <v>29</v>
      </c>
      <c r="N21" s="6">
        <v>2.0263671875</v>
      </c>
      <c r="O21" s="5">
        <v>70</v>
      </c>
      <c r="P21" s="8">
        <v>4.2724609375</v>
      </c>
      <c r="Q21" s="6">
        <v>0</v>
      </c>
      <c r="R21" s="10">
        <f>IF(ISNUMBER(Q21),IF(Q21=1,"Countercurrent","Cocurrent"),"")</f>
      </c>
      <c r="S21" s="21"/>
      <c r="T21" s="7">
        <f>IF(ISNUMBER(C21),1.15290498E-12*(V21^6)-3.5879038802E-10*(V21^5)+4.710833256816E-08*(V21^4)-3.38194190874219E-06*(V21^3)+0.000148978977392744*(V21^2)-0.00373903643230733*(V21)+4.21734712411944,"")</f>
      </c>
      <c r="U21" s="7">
        <f>IF(ISNUMBER(D21),1.15290498E-12*(X21^6)-3.5879038802E-10*(X21^5)+4.710833256816E-08*(X21^4)-3.38194190874219E-06*(X21^3)+0.000148978977392744*(X21^2)-0.00373903643230733*(X21)+4.21734712411944,"")</f>
      </c>
      <c r="V21" s="8">
        <f>IF(ISNUMBER(C21),AVERAGE(C21,D21),"")</f>
      </c>
      <c r="W21" s="6">
        <f>IF(ISNUMBER(F21),-0.0000002301*(V21^4)+0.0000569866*(V21^3)-0.0082923226*(V21^2)+0.0654036947*V21+999.8017570756,"")</f>
      </c>
      <c r="X21" s="8">
        <f>IF(ISNUMBER(E21),AVERAGE(E21,F21),"")</f>
      </c>
      <c r="Y21" s="6">
        <f>IF(ISNUMBER(F21),-0.0000002301*(X21^4)+0.0000569866*(X21^3)-0.0082923226*(X21^2)+0.0654036947*X21+999.8017570756,"")</f>
      </c>
      <c r="Z21" s="6">
        <f>IF(ISNUMBER(C21),IF(R21="Countercurrent",C21-D21,D21-C21),"")</f>
      </c>
      <c r="AA21" s="6">
        <f>IF(ISNUMBER(E21),F21-E21,"")</f>
      </c>
      <c r="AB21" s="7">
        <f>IF(ISNUMBER(N21),N21*W21/(1000*60),"")</f>
      </c>
      <c r="AC21" s="7">
        <f>IF(ISNUMBER(P21),P21*Y21/(1000*60),"")</f>
      </c>
      <c r="AD21" s="6">
        <f>IF(SUM($A$1:$A$1000)=0,IF(ROW($A21)=6,"Hidden",""),IF(ISNUMBER(AB21),AB21*T21*ABS(Z21)*1000,""))</f>
      </c>
      <c r="AE21" s="6">
        <f>IF(SUM($A$1:$A$1000)=0,IF(ROW($A21)=6,"Hidden",""),IF(ISNUMBER(AC21),AC21*U21*AA21*1000,""))</f>
      </c>
      <c r="AF21" s="6">
        <f>IF(SUM($A$1:$A$1000)=0,IF(ROW($A21)=6,"Hidden",""),IF(ISNUMBER(AD21),AD21-AE21,""))</f>
      </c>
      <c r="AG21" s="6">
        <f>IF(SUM($A$1:$A$1000)=0,IF(ROW($A21)=6,"Hidden",""),IF(ISNUMBER(AD21),IF(AD21=0,0,AE21*100/AD21),""))</f>
      </c>
      <c r="AH21" s="6">
        <f>IF(SUM($A$1:$A$1000)=0,IF(ROW($A21)=6,"Hidden",""),IF(ISNUMBER(C21),IF(R21="cocurrent",IF((D21=E21),0,(D21-C21)*100/(D21-E21)),IF((C21=E21),0,(C21-D21)*100/(C21-E21))),""))</f>
      </c>
      <c r="AI21" s="6">
        <f>IF(SUM($A$1:$A$1000)=0,IF(ROW($A21)=6,"Hidden",""),IF(ISNUMBER(C21),IF(R21="cocurrent",IF(C21=E21,0,(F21-E21)*100/(D21-E21)),IF(C21=E21,0,(F21-E21)*100/(C21-E21))),""))</f>
      </c>
      <c r="AJ21" s="6">
        <f>IF(SUM($A$1:$A$1000)=0,IF(ROW($A21)=6,"Hidden",""),IF(ISNUMBER(AH21),(AH21+AI21)/2,""))</f>
      </c>
      <c r="AK21" s="8">
        <f>IF(C21=F21,0,(D21-E21)/(C21-F21))</f>
      </c>
      <c r="AL21" s="8">
        <f>IF(ISNUMBER(F21),IF(OR(AK21&lt;=0,AK21=1),0,((D21-E21)-(C21-F21))/LN(AK21)),"")</f>
      </c>
      <c r="AM21" s="8">
        <f>IF(ISNUMBER(AL21),IF(AL21=0,0,(AB21*T21*Z21*1000)/(PI()*0.006*1.008*AL21)),"")</f>
      </c>
      <c r="AN21" s="12">
        <f>IF(ISNUMBER(A21),IF(ROW(A21)=2,1-(A21/13),""),"")</f>
      </c>
    </row>
    <row x14ac:dyDescent="0.25" r="22" customHeight="1" ht="12.75">
      <c r="A22" s="11">
        <v>1</v>
      </c>
      <c r="B22" s="5">
        <v>21</v>
      </c>
      <c r="C22" s="6">
        <v>57.440673828125</v>
      </c>
      <c r="D22" s="6">
        <v>65.0712890625</v>
      </c>
      <c r="E22" s="6">
        <v>21.333251953125</v>
      </c>
      <c r="F22" s="6">
        <v>25.65185546875</v>
      </c>
      <c r="G22" s="6">
        <v>132.967529296875</v>
      </c>
      <c r="H22" s="6">
        <v>132.967529296875</v>
      </c>
      <c r="I22" s="6">
        <v>132.967529296875</v>
      </c>
      <c r="J22" s="6">
        <v>132.967529296875</v>
      </c>
      <c r="K22" s="6">
        <v>132.967529296875</v>
      </c>
      <c r="L22" s="6">
        <v>132.967529296875</v>
      </c>
      <c r="M22" s="7">
        <v>29</v>
      </c>
      <c r="N22" s="6">
        <v>2.06298828125</v>
      </c>
      <c r="O22" s="5">
        <v>70</v>
      </c>
      <c r="P22" s="8">
        <v>4.28466796875</v>
      </c>
      <c r="Q22" s="6">
        <v>0</v>
      </c>
      <c r="R22" s="10">
        <f>IF(ISNUMBER(Q22),IF(Q22=1,"Countercurrent","Cocurrent"),"")</f>
      </c>
      <c r="S22" s="21"/>
      <c r="T22" s="7">
        <f>IF(ISNUMBER(C22),1.15290498E-12*(V22^6)-3.5879038802E-10*(V22^5)+4.710833256816E-08*(V22^4)-3.38194190874219E-06*(V22^3)+0.000148978977392744*(V22^2)-0.00373903643230733*(V22)+4.21734712411944,"")</f>
      </c>
      <c r="U22" s="7">
        <f>IF(ISNUMBER(D22),1.15290498E-12*(X22^6)-3.5879038802E-10*(X22^5)+4.710833256816E-08*(X22^4)-3.38194190874219E-06*(X22^3)+0.000148978977392744*(X22^2)-0.00373903643230733*(X22)+4.21734712411944,"")</f>
      </c>
      <c r="V22" s="8">
        <f>IF(ISNUMBER(C22),AVERAGE(C22,D22),"")</f>
      </c>
      <c r="W22" s="6">
        <f>IF(ISNUMBER(F22),-0.0000002301*(V22^4)+0.0000569866*(V22^3)-0.0082923226*(V22^2)+0.0654036947*V22+999.8017570756,"")</f>
      </c>
      <c r="X22" s="8">
        <f>IF(ISNUMBER(E22),AVERAGE(E22,F22),"")</f>
      </c>
      <c r="Y22" s="6">
        <f>IF(ISNUMBER(F22),-0.0000002301*(X22^4)+0.0000569866*(X22^3)-0.0082923226*(X22^2)+0.0654036947*X22+999.8017570756,"")</f>
      </c>
      <c r="Z22" s="6">
        <f>IF(ISNUMBER(C22),IF(R22="Countercurrent",C22-D22,D22-C22),"")</f>
      </c>
      <c r="AA22" s="6">
        <f>IF(ISNUMBER(E22),F22-E22,"")</f>
      </c>
      <c r="AB22" s="7">
        <f>IF(ISNUMBER(N22),N22*W22/(1000*60),"")</f>
      </c>
      <c r="AC22" s="7">
        <f>IF(ISNUMBER(P22),P22*Y22/(1000*60),"")</f>
      </c>
      <c r="AD22" s="6">
        <f>IF(SUM($A$1:$A$1000)=0,IF(ROW($A22)=6,"Hidden",""),IF(ISNUMBER(AB22),AB22*T22*ABS(Z22)*1000,""))</f>
      </c>
      <c r="AE22" s="6">
        <f>IF(SUM($A$1:$A$1000)=0,IF(ROW($A22)=6,"Hidden",""),IF(ISNUMBER(AC22),AC22*U22*AA22*1000,""))</f>
      </c>
      <c r="AF22" s="6">
        <f>IF(SUM($A$1:$A$1000)=0,IF(ROW($A22)=6,"Hidden",""),IF(ISNUMBER(AD22),AD22-AE22,""))</f>
      </c>
      <c r="AG22" s="6">
        <f>IF(SUM($A$1:$A$1000)=0,IF(ROW($A22)=6,"Hidden",""),IF(ISNUMBER(AD22),IF(AD22=0,0,AE22*100/AD22),""))</f>
      </c>
      <c r="AH22" s="6">
        <f>IF(SUM($A$1:$A$1000)=0,IF(ROW($A22)=6,"Hidden",""),IF(ISNUMBER(C22),IF(R22="cocurrent",IF((D22=E22),0,(D22-C22)*100/(D22-E22)),IF((C22=E22),0,(C22-D22)*100/(C22-E22))),""))</f>
      </c>
      <c r="AI22" s="6">
        <f>IF(SUM($A$1:$A$1000)=0,IF(ROW($A22)=6,"Hidden",""),IF(ISNUMBER(C22),IF(R22="cocurrent",IF(C22=E22,0,(F22-E22)*100/(D22-E22)),IF(C22=E22,0,(F22-E22)*100/(C22-E22))),""))</f>
      </c>
      <c r="AJ22" s="6">
        <f>IF(SUM($A$1:$A$1000)=0,IF(ROW($A22)=6,"Hidden",""),IF(ISNUMBER(AH22),(AH22+AI22)/2,""))</f>
      </c>
      <c r="AK22" s="8">
        <f>IF(C22=F22,0,(D22-E22)/(C22-F22))</f>
      </c>
      <c r="AL22" s="8">
        <f>IF(ISNUMBER(F22),IF(OR(AK22&lt;=0,AK22=1),0,((D22-E22)-(C22-F22))/LN(AK22)),"")</f>
      </c>
      <c r="AM22" s="8">
        <f>IF(ISNUMBER(AL22),IF(AL22=0,0,(AB22*T22*Z22*1000)/(PI()*0.006*1.008*AL22)),"")</f>
      </c>
      <c r="AN22" s="12">
        <f>IF(ISNUMBER(A22),IF(ROW(A22)=2,1-(A22/13),""),"")</f>
      </c>
    </row>
    <row x14ac:dyDescent="0.25" r="23" customHeight="1" ht="12.75">
      <c r="A23" s="11">
        <v>1</v>
      </c>
      <c r="B23" s="5">
        <v>22</v>
      </c>
      <c r="C23" s="6">
        <v>57.765380859375</v>
      </c>
      <c r="D23" s="6">
        <v>65.493408203125</v>
      </c>
      <c r="E23" s="6">
        <v>21.36572265625</v>
      </c>
      <c r="F23" s="6">
        <v>25.684326171875</v>
      </c>
      <c r="G23" s="6">
        <v>132.967529296875</v>
      </c>
      <c r="H23" s="6">
        <v>132.967529296875</v>
      </c>
      <c r="I23" s="6">
        <v>132.967529296875</v>
      </c>
      <c r="J23" s="6">
        <v>132.967529296875</v>
      </c>
      <c r="K23" s="6">
        <v>132.967529296875</v>
      </c>
      <c r="L23" s="6">
        <v>132.967529296875</v>
      </c>
      <c r="M23" s="7">
        <v>30</v>
      </c>
      <c r="N23" s="6">
        <v>2.01416015625</v>
      </c>
      <c r="O23" s="5">
        <v>70</v>
      </c>
      <c r="P23" s="8">
        <v>4.23583984375</v>
      </c>
      <c r="Q23" s="6">
        <v>0</v>
      </c>
      <c r="R23" s="10">
        <f>IF(ISNUMBER(Q23),IF(Q23=1,"Countercurrent","Cocurrent"),"")</f>
      </c>
      <c r="S23" s="21"/>
      <c r="T23" s="7">
        <f>IF(ISNUMBER(C23),1.15290498E-12*(V23^6)-3.5879038802E-10*(V23^5)+4.710833256816E-08*(V23^4)-3.38194190874219E-06*(V23^3)+0.000148978977392744*(V23^2)-0.00373903643230733*(V23)+4.21734712411944,"")</f>
      </c>
      <c r="U23" s="7">
        <f>IF(ISNUMBER(D23),1.15290498E-12*(X23^6)-3.5879038802E-10*(X23^5)+4.710833256816E-08*(X23^4)-3.38194190874219E-06*(X23^3)+0.000148978977392744*(X23^2)-0.00373903643230733*(X23)+4.21734712411944,"")</f>
      </c>
      <c r="V23" s="8">
        <f>IF(ISNUMBER(C23),AVERAGE(C23,D23),"")</f>
      </c>
      <c r="W23" s="6">
        <f>IF(ISNUMBER(F23),-0.0000002301*(V23^4)+0.0000569866*(V23^3)-0.0082923226*(V23^2)+0.0654036947*V23+999.8017570756,"")</f>
      </c>
      <c r="X23" s="8">
        <f>IF(ISNUMBER(E23),AVERAGE(E23,F23),"")</f>
      </c>
      <c r="Y23" s="6">
        <f>IF(ISNUMBER(F23),-0.0000002301*(X23^4)+0.0000569866*(X23^3)-0.0082923226*(X23^2)+0.0654036947*X23+999.8017570756,"")</f>
      </c>
      <c r="Z23" s="6">
        <f>IF(ISNUMBER(C23),IF(R23="Countercurrent",C23-D23,D23-C23),"")</f>
      </c>
      <c r="AA23" s="6">
        <f>IF(ISNUMBER(E23),F23-E23,"")</f>
      </c>
      <c r="AB23" s="7">
        <f>IF(ISNUMBER(N23),N23*W23/(1000*60),"")</f>
      </c>
      <c r="AC23" s="7">
        <f>IF(ISNUMBER(P23),P23*Y23/(1000*60),"")</f>
      </c>
      <c r="AD23" s="6">
        <f>IF(SUM($A$1:$A$1000)=0,IF(ROW($A23)=6,"Hidden",""),IF(ISNUMBER(AB23),AB23*T23*ABS(Z23)*1000,""))</f>
      </c>
      <c r="AE23" s="6">
        <f>IF(SUM($A$1:$A$1000)=0,IF(ROW($A23)=6,"Hidden",""),IF(ISNUMBER(AC23),AC23*U23*AA23*1000,""))</f>
      </c>
      <c r="AF23" s="6">
        <f>IF(SUM($A$1:$A$1000)=0,IF(ROW($A23)=6,"Hidden",""),IF(ISNUMBER(AD23),AD23-AE23,""))</f>
      </c>
      <c r="AG23" s="6">
        <f>IF(SUM($A$1:$A$1000)=0,IF(ROW($A23)=6,"Hidden",""),IF(ISNUMBER(AD23),IF(AD23=0,0,AE23*100/AD23),""))</f>
      </c>
      <c r="AH23" s="6">
        <f>IF(SUM($A$1:$A$1000)=0,IF(ROW($A23)=6,"Hidden",""),IF(ISNUMBER(C23),IF(R23="cocurrent",IF((D23=E23),0,(D23-C23)*100/(D23-E23)),IF((C23=E23),0,(C23-D23)*100/(C23-E23))),""))</f>
      </c>
      <c r="AI23" s="6">
        <f>IF(SUM($A$1:$A$1000)=0,IF(ROW($A23)=6,"Hidden",""),IF(ISNUMBER(C23),IF(R23="cocurrent",IF(C23=E23,0,(F23-E23)*100/(D23-E23)),IF(C23=E23,0,(F23-E23)*100/(C23-E23))),""))</f>
      </c>
      <c r="AJ23" s="6">
        <f>IF(SUM($A$1:$A$1000)=0,IF(ROW($A23)=6,"Hidden",""),IF(ISNUMBER(AH23),(AH23+AI23)/2,""))</f>
      </c>
      <c r="AK23" s="8">
        <f>IF(C23=F23,0,(D23-E23)/(C23-F23))</f>
      </c>
      <c r="AL23" s="8">
        <f>IF(ISNUMBER(F23),IF(OR(AK23&lt;=0,AK23=1),0,((D23-E23)-(C23-F23))/LN(AK23)),"")</f>
      </c>
      <c r="AM23" s="8">
        <f>IF(ISNUMBER(AL23),IF(AL23=0,0,(AB23*T23*Z23*1000)/(PI()*0.006*1.008*AL23)),"")</f>
      </c>
      <c r="AN23" s="12">
        <f>IF(ISNUMBER(A23),IF(ROW(A23)=2,1-(A23/13),""),"")</f>
      </c>
    </row>
    <row x14ac:dyDescent="0.25" r="24" customHeight="1" ht="12.75">
      <c r="A24" s="11">
        <v>1</v>
      </c>
      <c r="B24" s="5">
        <v>23</v>
      </c>
      <c r="C24" s="6">
        <v>57.310791015625</v>
      </c>
      <c r="D24" s="6">
        <v>64.681640625</v>
      </c>
      <c r="E24" s="6">
        <v>21.333251953125</v>
      </c>
      <c r="F24" s="6">
        <v>25.619384765625</v>
      </c>
      <c r="G24" s="6">
        <v>132.967529296875</v>
      </c>
      <c r="H24" s="6">
        <v>132.967529296875</v>
      </c>
      <c r="I24" s="6">
        <v>132.967529296875</v>
      </c>
      <c r="J24" s="6">
        <v>132.967529296875</v>
      </c>
      <c r="K24" s="6">
        <v>132.967529296875</v>
      </c>
      <c r="L24" s="6">
        <v>132.967529296875</v>
      </c>
      <c r="M24" s="7">
        <v>29</v>
      </c>
      <c r="N24" s="6">
        <v>2.13623046875</v>
      </c>
      <c r="O24" s="5">
        <v>70</v>
      </c>
      <c r="P24" s="8">
        <v>4.296875</v>
      </c>
      <c r="Q24" s="6">
        <v>0</v>
      </c>
      <c r="R24" s="10">
        <f>IF(ISNUMBER(Q24),IF(Q24=1,"Countercurrent","Cocurrent"),"")</f>
      </c>
      <c r="S24" s="21"/>
      <c r="T24" s="7">
        <f>IF(ISNUMBER(C24),1.15290498E-12*(V24^6)-3.5879038802E-10*(V24^5)+4.710833256816E-08*(V24^4)-3.38194190874219E-06*(V24^3)+0.000148978977392744*(V24^2)-0.00373903643230733*(V24)+4.21734712411944,"")</f>
      </c>
      <c r="U24" s="7">
        <f>IF(ISNUMBER(D24),1.15290498E-12*(X24^6)-3.5879038802E-10*(X24^5)+4.710833256816E-08*(X24^4)-3.38194190874219E-06*(X24^3)+0.000148978977392744*(X24^2)-0.00373903643230733*(X24)+4.21734712411944,"")</f>
      </c>
      <c r="V24" s="8">
        <f>IF(ISNUMBER(C24),AVERAGE(C24,D24),"")</f>
      </c>
      <c r="W24" s="6">
        <f>IF(ISNUMBER(F24),-0.0000002301*(V24^4)+0.0000569866*(V24^3)-0.0082923226*(V24^2)+0.0654036947*V24+999.8017570756,"")</f>
      </c>
      <c r="X24" s="8">
        <f>IF(ISNUMBER(E24),AVERAGE(E24,F24),"")</f>
      </c>
      <c r="Y24" s="6">
        <f>IF(ISNUMBER(F24),-0.0000002301*(X24^4)+0.0000569866*(X24^3)-0.0082923226*(X24^2)+0.0654036947*X24+999.8017570756,"")</f>
      </c>
      <c r="Z24" s="6">
        <f>IF(ISNUMBER(C24),IF(R24="Countercurrent",C24-D24,D24-C24),"")</f>
      </c>
      <c r="AA24" s="6">
        <f>IF(ISNUMBER(E24),F24-E24,"")</f>
      </c>
      <c r="AB24" s="7">
        <f>IF(ISNUMBER(N24),N24*W24/(1000*60),"")</f>
      </c>
      <c r="AC24" s="7">
        <f>IF(ISNUMBER(P24),P24*Y24/(1000*60),"")</f>
      </c>
      <c r="AD24" s="6">
        <f>IF(SUM($A$1:$A$1000)=0,IF(ROW($A24)=6,"Hidden",""),IF(ISNUMBER(AB24),AB24*T24*ABS(Z24)*1000,""))</f>
      </c>
      <c r="AE24" s="6">
        <f>IF(SUM($A$1:$A$1000)=0,IF(ROW($A24)=6,"Hidden",""),IF(ISNUMBER(AC24),AC24*U24*AA24*1000,""))</f>
      </c>
      <c r="AF24" s="6">
        <f>IF(SUM($A$1:$A$1000)=0,IF(ROW($A24)=6,"Hidden",""),IF(ISNUMBER(AD24),AD24-AE24,""))</f>
      </c>
      <c r="AG24" s="6">
        <f>IF(SUM($A$1:$A$1000)=0,IF(ROW($A24)=6,"Hidden",""),IF(ISNUMBER(AD24),IF(AD24=0,0,AE24*100/AD24),""))</f>
      </c>
      <c r="AH24" s="6">
        <f>IF(SUM($A$1:$A$1000)=0,IF(ROW($A24)=6,"Hidden",""),IF(ISNUMBER(C24),IF(R24="cocurrent",IF((D24=E24),0,(D24-C24)*100/(D24-E24)),IF((C24=E24),0,(C24-D24)*100/(C24-E24))),""))</f>
      </c>
      <c r="AI24" s="6">
        <f>IF(SUM($A$1:$A$1000)=0,IF(ROW($A24)=6,"Hidden",""),IF(ISNUMBER(C24),IF(R24="cocurrent",IF(C24=E24,0,(F24-E24)*100/(D24-E24)),IF(C24=E24,0,(F24-E24)*100/(C24-E24))),""))</f>
      </c>
      <c r="AJ24" s="6">
        <f>IF(SUM($A$1:$A$1000)=0,IF(ROW($A24)=6,"Hidden",""),IF(ISNUMBER(AH24),(AH24+AI24)/2,""))</f>
      </c>
      <c r="AK24" s="8">
        <f>IF(C24=F24,0,(D24-E24)/(C24-F24))</f>
      </c>
      <c r="AL24" s="8">
        <f>IF(ISNUMBER(F24),IF(OR(AK24&lt;=0,AK24=1),0,((D24-E24)-(C24-F24))/LN(AK24)),"")</f>
      </c>
      <c r="AM24" s="8">
        <f>IF(ISNUMBER(AL24),IF(AL24=0,0,(AB24*T24*Z24*1000)/(PI()*0.006*1.008*AL24)),"")</f>
      </c>
      <c r="AN24" s="12">
        <f>IF(ISNUMBER(A24),IF(ROW(A24)=2,1-(A24/13),""),"")</f>
      </c>
    </row>
    <row x14ac:dyDescent="0.25" r="25" customHeight="1" ht="12.75">
      <c r="A25" s="11">
        <v>1</v>
      </c>
      <c r="B25" s="5">
        <v>24</v>
      </c>
      <c r="C25" s="6">
        <v>57.310791015625</v>
      </c>
      <c r="D25" s="6">
        <v>64.87646484375</v>
      </c>
      <c r="E25" s="6">
        <v>21.36572265625</v>
      </c>
      <c r="F25" s="6">
        <v>25.5869140625</v>
      </c>
      <c r="G25" s="6">
        <v>132.967529296875</v>
      </c>
      <c r="H25" s="6">
        <v>132.967529296875</v>
      </c>
      <c r="I25" s="6">
        <v>132.967529296875</v>
      </c>
      <c r="J25" s="6">
        <v>132.967529296875</v>
      </c>
      <c r="K25" s="6">
        <v>132.967529296875</v>
      </c>
      <c r="L25" s="6">
        <v>132.967529296875</v>
      </c>
      <c r="M25" s="7">
        <v>29</v>
      </c>
      <c r="N25" s="6">
        <v>2.0263671875</v>
      </c>
      <c r="O25" s="5">
        <v>70</v>
      </c>
      <c r="P25" s="8">
        <v>4.33349609375</v>
      </c>
      <c r="Q25" s="6">
        <v>0</v>
      </c>
      <c r="R25" s="10">
        <f>IF(ISNUMBER(Q25),IF(Q25=1,"Countercurrent","Cocurrent"),"")</f>
      </c>
      <c r="S25" s="21"/>
      <c r="T25" s="7">
        <f>IF(ISNUMBER(C25),1.15290498E-12*(V25^6)-3.5879038802E-10*(V25^5)+4.710833256816E-08*(V25^4)-3.38194190874219E-06*(V25^3)+0.000148978977392744*(V25^2)-0.00373903643230733*(V25)+4.21734712411944,"")</f>
      </c>
      <c r="U25" s="7">
        <f>IF(ISNUMBER(D25),1.15290498E-12*(X25^6)-3.5879038802E-10*(X25^5)+4.710833256816E-08*(X25^4)-3.38194190874219E-06*(X25^3)+0.000148978977392744*(X25^2)-0.00373903643230733*(X25)+4.21734712411944,"")</f>
      </c>
      <c r="V25" s="8">
        <f>IF(ISNUMBER(C25),AVERAGE(C25,D25),"")</f>
      </c>
      <c r="W25" s="6">
        <f>IF(ISNUMBER(F25),-0.0000002301*(V25^4)+0.0000569866*(V25^3)-0.0082923226*(V25^2)+0.0654036947*V25+999.8017570756,"")</f>
      </c>
      <c r="X25" s="8">
        <f>IF(ISNUMBER(E25),AVERAGE(E25,F25),"")</f>
      </c>
      <c r="Y25" s="6">
        <f>IF(ISNUMBER(F25),-0.0000002301*(X25^4)+0.0000569866*(X25^3)-0.0082923226*(X25^2)+0.0654036947*X25+999.8017570756,"")</f>
      </c>
      <c r="Z25" s="6">
        <f>IF(ISNUMBER(C25),IF(R25="Countercurrent",C25-D25,D25-C25),"")</f>
      </c>
      <c r="AA25" s="6">
        <f>IF(ISNUMBER(E25),F25-E25,"")</f>
      </c>
      <c r="AB25" s="7">
        <f>IF(ISNUMBER(N25),N25*W25/(1000*60),"")</f>
      </c>
      <c r="AC25" s="7">
        <f>IF(ISNUMBER(P25),P25*Y25/(1000*60),"")</f>
      </c>
      <c r="AD25" s="6">
        <f>IF(SUM($A$1:$A$1000)=0,IF(ROW($A25)=6,"Hidden",""),IF(ISNUMBER(AB25),AB25*T25*ABS(Z25)*1000,""))</f>
      </c>
      <c r="AE25" s="6">
        <f>IF(SUM($A$1:$A$1000)=0,IF(ROW($A25)=6,"Hidden",""),IF(ISNUMBER(AC25),AC25*U25*AA25*1000,""))</f>
      </c>
      <c r="AF25" s="6">
        <f>IF(SUM($A$1:$A$1000)=0,IF(ROW($A25)=6,"Hidden",""),IF(ISNUMBER(AD25),AD25-AE25,""))</f>
      </c>
      <c r="AG25" s="6">
        <f>IF(SUM($A$1:$A$1000)=0,IF(ROW($A25)=6,"Hidden",""),IF(ISNUMBER(AD25),IF(AD25=0,0,AE25*100/AD25),""))</f>
      </c>
      <c r="AH25" s="6">
        <f>IF(SUM($A$1:$A$1000)=0,IF(ROW($A25)=6,"Hidden",""),IF(ISNUMBER(C25),IF(R25="cocurrent",IF((D25=E25),0,(D25-C25)*100/(D25-E25)),IF((C25=E25),0,(C25-D25)*100/(C25-E25))),""))</f>
      </c>
      <c r="AI25" s="6">
        <f>IF(SUM($A$1:$A$1000)=0,IF(ROW($A25)=6,"Hidden",""),IF(ISNUMBER(C25),IF(R25="cocurrent",IF(C25=E25,0,(F25-E25)*100/(D25-E25)),IF(C25=E25,0,(F25-E25)*100/(C25-E25))),""))</f>
      </c>
      <c r="AJ25" s="6">
        <f>IF(SUM($A$1:$A$1000)=0,IF(ROW($A25)=6,"Hidden",""),IF(ISNUMBER(AH25),(AH25+AI25)/2,""))</f>
      </c>
      <c r="AK25" s="8">
        <f>IF(C25=F25,0,(D25-E25)/(C25-F25))</f>
      </c>
      <c r="AL25" s="8">
        <f>IF(ISNUMBER(F25),IF(OR(AK25&lt;=0,AK25=1),0,((D25-E25)-(C25-F25))/LN(AK25)),"")</f>
      </c>
      <c r="AM25" s="8">
        <f>IF(ISNUMBER(AL25),IF(AL25=0,0,(AB25*T25*Z25*1000)/(PI()*0.006*1.008*AL25)),"")</f>
      </c>
      <c r="AN25" s="12">
        <f>IF(ISNUMBER(A25),IF(ROW(A25)=2,1-(A25/13),""),"")</f>
      </c>
    </row>
    <row x14ac:dyDescent="0.25" r="26" customHeight="1" ht="12.75">
      <c r="A26" s="11">
        <v>1</v>
      </c>
      <c r="B26" s="5">
        <v>25</v>
      </c>
      <c r="C26" s="6">
        <v>57.34326171875</v>
      </c>
      <c r="D26" s="6">
        <v>64.908935546875</v>
      </c>
      <c r="E26" s="6">
        <v>21.36572265625</v>
      </c>
      <c r="F26" s="6">
        <v>25.5869140625</v>
      </c>
      <c r="G26" s="6">
        <v>132.967529296875</v>
      </c>
      <c r="H26" s="6">
        <v>132.967529296875</v>
      </c>
      <c r="I26" s="6">
        <v>132.967529296875</v>
      </c>
      <c r="J26" s="6">
        <v>132.967529296875</v>
      </c>
      <c r="K26" s="6">
        <v>132.967529296875</v>
      </c>
      <c r="L26" s="6">
        <v>132.967529296875</v>
      </c>
      <c r="M26" s="7">
        <v>29</v>
      </c>
      <c r="N26" s="6">
        <v>2.099609375</v>
      </c>
      <c r="O26" s="5">
        <v>70</v>
      </c>
      <c r="P26" s="8">
        <v>4.248046875</v>
      </c>
      <c r="Q26" s="6">
        <v>0</v>
      </c>
      <c r="R26" s="10">
        <f>IF(ISNUMBER(Q26),IF(Q26=1,"Countercurrent","Cocurrent"),"")</f>
      </c>
      <c r="S26" s="21"/>
      <c r="T26" s="7">
        <f>IF(ISNUMBER(C26),1.15290498E-12*(V26^6)-3.5879038802E-10*(V26^5)+4.710833256816E-08*(V26^4)-3.38194190874219E-06*(V26^3)+0.000148978977392744*(V26^2)-0.00373903643230733*(V26)+4.21734712411944,"")</f>
      </c>
      <c r="U26" s="7">
        <f>IF(ISNUMBER(D26),1.15290498E-12*(X26^6)-3.5879038802E-10*(X26^5)+4.710833256816E-08*(X26^4)-3.38194190874219E-06*(X26^3)+0.000148978977392744*(X26^2)-0.00373903643230733*(X26)+4.21734712411944,"")</f>
      </c>
      <c r="V26" s="8">
        <f>IF(ISNUMBER(C26),AVERAGE(C26,D26),"")</f>
      </c>
      <c r="W26" s="6">
        <f>IF(ISNUMBER(F26),-0.0000002301*(V26^4)+0.0000569866*(V26^3)-0.0082923226*(V26^2)+0.0654036947*V26+999.8017570756,"")</f>
      </c>
      <c r="X26" s="8">
        <f>IF(ISNUMBER(E26),AVERAGE(E26,F26),"")</f>
      </c>
      <c r="Y26" s="6">
        <f>IF(ISNUMBER(F26),-0.0000002301*(X26^4)+0.0000569866*(X26^3)-0.0082923226*(X26^2)+0.0654036947*X26+999.8017570756,"")</f>
      </c>
      <c r="Z26" s="6">
        <f>IF(ISNUMBER(C26),IF(R26="Countercurrent",C26-D26,D26-C26),"")</f>
      </c>
      <c r="AA26" s="6">
        <f>IF(ISNUMBER(E26),F26-E26,"")</f>
      </c>
      <c r="AB26" s="7">
        <f>IF(ISNUMBER(N26),N26*W26/(1000*60),"")</f>
      </c>
      <c r="AC26" s="7">
        <f>IF(ISNUMBER(P26),P26*Y26/(1000*60),"")</f>
      </c>
      <c r="AD26" s="6">
        <f>IF(SUM($A$1:$A$1000)=0,IF(ROW($A26)=6,"Hidden",""),IF(ISNUMBER(AB26),AB26*T26*ABS(Z26)*1000,""))</f>
      </c>
      <c r="AE26" s="6">
        <f>IF(SUM($A$1:$A$1000)=0,IF(ROW($A26)=6,"Hidden",""),IF(ISNUMBER(AC26),AC26*U26*AA26*1000,""))</f>
      </c>
      <c r="AF26" s="6">
        <f>IF(SUM($A$1:$A$1000)=0,IF(ROW($A26)=6,"Hidden",""),IF(ISNUMBER(AD26),AD26-AE26,""))</f>
      </c>
      <c r="AG26" s="6">
        <f>IF(SUM($A$1:$A$1000)=0,IF(ROW($A26)=6,"Hidden",""),IF(ISNUMBER(AD26),IF(AD26=0,0,AE26*100/AD26),""))</f>
      </c>
      <c r="AH26" s="6">
        <f>IF(SUM($A$1:$A$1000)=0,IF(ROW($A26)=6,"Hidden",""),IF(ISNUMBER(C26),IF(R26="cocurrent",IF((D26=E26),0,(D26-C26)*100/(D26-E26)),IF((C26=E26),0,(C26-D26)*100/(C26-E26))),""))</f>
      </c>
      <c r="AI26" s="6">
        <f>IF(SUM($A$1:$A$1000)=0,IF(ROW($A26)=6,"Hidden",""),IF(ISNUMBER(C26),IF(R26="cocurrent",IF(C26=E26,0,(F26-E26)*100/(D26-E26)),IF(C26=E26,0,(F26-E26)*100/(C26-E26))),""))</f>
      </c>
      <c r="AJ26" s="6">
        <f>IF(SUM($A$1:$A$1000)=0,IF(ROW($A26)=6,"Hidden",""),IF(ISNUMBER(AH26),(AH26+AI26)/2,""))</f>
      </c>
      <c r="AK26" s="8">
        <f>IF(C26=F26,0,(D26-E26)/(C26-F26))</f>
      </c>
      <c r="AL26" s="8">
        <f>IF(ISNUMBER(F26),IF(OR(AK26&lt;=0,AK26=1),0,((D26-E26)-(C26-F26))/LN(AK26)),"")</f>
      </c>
      <c r="AM26" s="8">
        <f>IF(ISNUMBER(AL26),IF(AL26=0,0,(AB26*T26*Z26*1000)/(PI()*0.006*1.008*AL26)),"")</f>
      </c>
      <c r="AN26" s="12">
        <f>IF(ISNUMBER(A26),IF(ROW(A26)=2,1-(A26/13),""),"")</f>
      </c>
    </row>
    <row x14ac:dyDescent="0.25" r="27" customHeight="1" ht="12.75">
      <c r="A27" s="11">
        <v>1</v>
      </c>
      <c r="B27" s="5">
        <v>26</v>
      </c>
      <c r="C27" s="6">
        <v>57.245849609375</v>
      </c>
      <c r="D27" s="6">
        <v>64.584228515625</v>
      </c>
      <c r="E27" s="6">
        <v>21.36572265625</v>
      </c>
      <c r="F27" s="6">
        <v>25.5869140625</v>
      </c>
      <c r="G27" s="6">
        <v>132.967529296875</v>
      </c>
      <c r="H27" s="6">
        <v>132.967529296875</v>
      </c>
      <c r="I27" s="6">
        <v>132.967529296875</v>
      </c>
      <c r="J27" s="6">
        <v>132.967529296875</v>
      </c>
      <c r="K27" s="6">
        <v>132.967529296875</v>
      </c>
      <c r="L27" s="6">
        <v>132.967529296875</v>
      </c>
      <c r="M27" s="7">
        <v>30</v>
      </c>
      <c r="N27" s="6">
        <v>1.86767578125</v>
      </c>
      <c r="O27" s="5">
        <v>70</v>
      </c>
      <c r="P27" s="8">
        <v>4.23583984375</v>
      </c>
      <c r="Q27" s="6">
        <v>0</v>
      </c>
      <c r="R27" s="10">
        <f>IF(ISNUMBER(Q27),IF(Q27=1,"Countercurrent","Cocurrent"),"")</f>
      </c>
      <c r="S27" s="21"/>
      <c r="T27" s="7">
        <f>IF(ISNUMBER(C27),1.15290498E-12*(V27^6)-3.5879038802E-10*(V27^5)+4.710833256816E-08*(V27^4)-3.38194190874219E-06*(V27^3)+0.000148978977392744*(V27^2)-0.00373903643230733*(V27)+4.21734712411944,"")</f>
      </c>
      <c r="U27" s="7">
        <f>IF(ISNUMBER(D27),1.15290498E-12*(X27^6)-3.5879038802E-10*(X27^5)+4.710833256816E-08*(X27^4)-3.38194190874219E-06*(X27^3)+0.000148978977392744*(X27^2)-0.00373903643230733*(X27)+4.21734712411944,"")</f>
      </c>
      <c r="V27" s="8">
        <f>IF(ISNUMBER(C27),AVERAGE(C27,D27),"")</f>
      </c>
      <c r="W27" s="6">
        <f>IF(ISNUMBER(F27),-0.0000002301*(V27^4)+0.0000569866*(V27^3)-0.0082923226*(V27^2)+0.0654036947*V27+999.8017570756,"")</f>
      </c>
      <c r="X27" s="8">
        <f>IF(ISNUMBER(E27),AVERAGE(E27,F27),"")</f>
      </c>
      <c r="Y27" s="6">
        <f>IF(ISNUMBER(F27),-0.0000002301*(X27^4)+0.0000569866*(X27^3)-0.0082923226*(X27^2)+0.0654036947*X27+999.8017570756,"")</f>
      </c>
      <c r="Z27" s="6">
        <f>IF(ISNUMBER(C27),IF(R27="Countercurrent",C27-D27,D27-C27),"")</f>
      </c>
      <c r="AA27" s="6">
        <f>IF(ISNUMBER(E27),F27-E27,"")</f>
      </c>
      <c r="AB27" s="7">
        <f>IF(ISNUMBER(N27),N27*W27/(1000*60),"")</f>
      </c>
      <c r="AC27" s="7">
        <f>IF(ISNUMBER(P27),P27*Y27/(1000*60),"")</f>
      </c>
      <c r="AD27" s="6">
        <f>IF(SUM($A$1:$A$1000)=0,IF(ROW($A27)=6,"Hidden",""),IF(ISNUMBER(AB27),AB27*T27*ABS(Z27)*1000,""))</f>
      </c>
      <c r="AE27" s="6">
        <f>IF(SUM($A$1:$A$1000)=0,IF(ROW($A27)=6,"Hidden",""),IF(ISNUMBER(AC27),AC27*U27*AA27*1000,""))</f>
      </c>
      <c r="AF27" s="6">
        <f>IF(SUM($A$1:$A$1000)=0,IF(ROW($A27)=6,"Hidden",""),IF(ISNUMBER(AD27),AD27-AE27,""))</f>
      </c>
      <c r="AG27" s="6">
        <f>IF(SUM($A$1:$A$1000)=0,IF(ROW($A27)=6,"Hidden",""),IF(ISNUMBER(AD27),IF(AD27=0,0,AE27*100/AD27),""))</f>
      </c>
      <c r="AH27" s="6">
        <f>IF(SUM($A$1:$A$1000)=0,IF(ROW($A27)=6,"Hidden",""),IF(ISNUMBER(C27),IF(R27="cocurrent",IF((D27=E27),0,(D27-C27)*100/(D27-E27)),IF((C27=E27),0,(C27-D27)*100/(C27-E27))),""))</f>
      </c>
      <c r="AI27" s="6">
        <f>IF(SUM($A$1:$A$1000)=0,IF(ROW($A27)=6,"Hidden",""),IF(ISNUMBER(C27),IF(R27="cocurrent",IF(C27=E27,0,(F27-E27)*100/(D27-E27)),IF(C27=E27,0,(F27-E27)*100/(C27-E27))),""))</f>
      </c>
      <c r="AJ27" s="6">
        <f>IF(SUM($A$1:$A$1000)=0,IF(ROW($A27)=6,"Hidden",""),IF(ISNUMBER(AH27),(AH27+AI27)/2,""))</f>
      </c>
      <c r="AK27" s="8">
        <f>IF(C27=F27,0,(D27-E27)/(C27-F27))</f>
      </c>
      <c r="AL27" s="8">
        <f>IF(ISNUMBER(F27),IF(OR(AK27&lt;=0,AK27=1),0,((D27-E27)-(C27-F27))/LN(AK27)),"")</f>
      </c>
      <c r="AM27" s="8">
        <f>IF(ISNUMBER(AL27),IF(AL27=0,0,(AB27*T27*Z27*1000)/(PI()*0.006*1.008*AL27)),"")</f>
      </c>
      <c r="AN27" s="12">
        <f>IF(ISNUMBER(A27),IF(ROW(A27)=2,1-(A27/13),""),"")</f>
      </c>
    </row>
    <row x14ac:dyDescent="0.25" r="28" customHeight="1" ht="12.75">
      <c r="A28" s="11">
        <v>1</v>
      </c>
      <c r="B28" s="5">
        <v>27</v>
      </c>
      <c r="C28" s="6">
        <v>57.310791015625</v>
      </c>
      <c r="D28" s="6">
        <v>64.843994140625</v>
      </c>
      <c r="E28" s="6">
        <v>21.36572265625</v>
      </c>
      <c r="F28" s="6">
        <v>25.684326171875</v>
      </c>
      <c r="G28" s="6">
        <v>132.967529296875</v>
      </c>
      <c r="H28" s="6">
        <v>132.967529296875</v>
      </c>
      <c r="I28" s="6">
        <v>132.967529296875</v>
      </c>
      <c r="J28" s="6">
        <v>132.967529296875</v>
      </c>
      <c r="K28" s="6">
        <v>132.967529296875</v>
      </c>
      <c r="L28" s="6">
        <v>132.967529296875</v>
      </c>
      <c r="M28" s="7">
        <v>29</v>
      </c>
      <c r="N28" s="6">
        <v>2.08740234375</v>
      </c>
      <c r="O28" s="5">
        <v>70</v>
      </c>
      <c r="P28" s="8">
        <v>4.16259765625</v>
      </c>
      <c r="Q28" s="6">
        <v>0</v>
      </c>
      <c r="R28" s="10">
        <f>IF(ISNUMBER(Q28),IF(Q28=1,"Countercurrent","Cocurrent"),"")</f>
      </c>
      <c r="S28" s="21"/>
      <c r="T28" s="7">
        <f>IF(ISNUMBER(C28),1.15290498E-12*(V28^6)-3.5879038802E-10*(V28^5)+4.710833256816E-08*(V28^4)-3.38194190874219E-06*(V28^3)+0.000148978977392744*(V28^2)-0.00373903643230733*(V28)+4.21734712411944,"")</f>
      </c>
      <c r="U28" s="7">
        <f>IF(ISNUMBER(D28),1.15290498E-12*(X28^6)-3.5879038802E-10*(X28^5)+4.710833256816E-08*(X28^4)-3.38194190874219E-06*(X28^3)+0.000148978977392744*(X28^2)-0.00373903643230733*(X28)+4.21734712411944,"")</f>
      </c>
      <c r="V28" s="8">
        <f>IF(ISNUMBER(C28),AVERAGE(C28,D28),"")</f>
      </c>
      <c r="W28" s="6">
        <f>IF(ISNUMBER(F28),-0.0000002301*(V28^4)+0.0000569866*(V28^3)-0.0082923226*(V28^2)+0.0654036947*V28+999.8017570756,"")</f>
      </c>
      <c r="X28" s="8">
        <f>IF(ISNUMBER(E28),AVERAGE(E28,F28),"")</f>
      </c>
      <c r="Y28" s="6">
        <f>IF(ISNUMBER(F28),-0.0000002301*(X28^4)+0.0000569866*(X28^3)-0.0082923226*(X28^2)+0.0654036947*X28+999.8017570756,"")</f>
      </c>
      <c r="Z28" s="6">
        <f>IF(ISNUMBER(C28),IF(R28="Countercurrent",C28-D28,D28-C28),"")</f>
      </c>
      <c r="AA28" s="6">
        <f>IF(ISNUMBER(E28),F28-E28,"")</f>
      </c>
      <c r="AB28" s="7">
        <f>IF(ISNUMBER(N28),N28*W28/(1000*60),"")</f>
      </c>
      <c r="AC28" s="7">
        <f>IF(ISNUMBER(P28),P28*Y28/(1000*60),"")</f>
      </c>
      <c r="AD28" s="6">
        <f>IF(SUM($A$1:$A$1000)=0,IF(ROW($A28)=6,"Hidden",""),IF(ISNUMBER(AB28),AB28*T28*ABS(Z28)*1000,""))</f>
      </c>
      <c r="AE28" s="6">
        <f>IF(SUM($A$1:$A$1000)=0,IF(ROW($A28)=6,"Hidden",""),IF(ISNUMBER(AC28),AC28*U28*AA28*1000,""))</f>
      </c>
      <c r="AF28" s="6">
        <f>IF(SUM($A$1:$A$1000)=0,IF(ROW($A28)=6,"Hidden",""),IF(ISNUMBER(AD28),AD28-AE28,""))</f>
      </c>
      <c r="AG28" s="6">
        <f>IF(SUM($A$1:$A$1000)=0,IF(ROW($A28)=6,"Hidden",""),IF(ISNUMBER(AD28),IF(AD28=0,0,AE28*100/AD28),""))</f>
      </c>
      <c r="AH28" s="6">
        <f>IF(SUM($A$1:$A$1000)=0,IF(ROW($A28)=6,"Hidden",""),IF(ISNUMBER(C28),IF(R28="cocurrent",IF((D28=E28),0,(D28-C28)*100/(D28-E28)),IF((C28=E28),0,(C28-D28)*100/(C28-E28))),""))</f>
      </c>
      <c r="AI28" s="6">
        <f>IF(SUM($A$1:$A$1000)=0,IF(ROW($A28)=6,"Hidden",""),IF(ISNUMBER(C28),IF(R28="cocurrent",IF(C28=E28,0,(F28-E28)*100/(D28-E28)),IF(C28=E28,0,(F28-E28)*100/(C28-E28))),""))</f>
      </c>
      <c r="AJ28" s="6">
        <f>IF(SUM($A$1:$A$1000)=0,IF(ROW($A28)=6,"Hidden",""),IF(ISNUMBER(AH28),(AH28+AI28)/2,""))</f>
      </c>
      <c r="AK28" s="8">
        <f>IF(C28=F28,0,(D28-E28)/(C28-F28))</f>
      </c>
      <c r="AL28" s="8">
        <f>IF(ISNUMBER(F28),IF(OR(AK28&lt;=0,AK28=1),0,((D28-E28)-(C28-F28))/LN(AK28)),"")</f>
      </c>
      <c r="AM28" s="8">
        <f>IF(ISNUMBER(AL28),IF(AL28=0,0,(AB28*T28*Z28*1000)/(PI()*0.006*1.008*AL28)),"")</f>
      </c>
      <c r="AN28" s="12">
        <f>IF(ISNUMBER(A28),IF(ROW(A28)=2,1-(A28/13),""),"")</f>
      </c>
    </row>
    <row x14ac:dyDescent="0.25" r="29" customHeight="1" ht="12.75">
      <c r="A29" s="11">
        <v>1</v>
      </c>
      <c r="B29" s="5">
        <v>28</v>
      </c>
      <c r="C29" s="6">
        <v>57.2783203125</v>
      </c>
      <c r="D29" s="6">
        <v>64.8115234375</v>
      </c>
      <c r="E29" s="6">
        <v>21.36572265625</v>
      </c>
      <c r="F29" s="6">
        <v>25.5869140625</v>
      </c>
      <c r="G29" s="6">
        <v>132.967529296875</v>
      </c>
      <c r="H29" s="6">
        <v>132.967529296875</v>
      </c>
      <c r="I29" s="6">
        <v>132.967529296875</v>
      </c>
      <c r="J29" s="6">
        <v>132.967529296875</v>
      </c>
      <c r="K29" s="6">
        <v>132.967529296875</v>
      </c>
      <c r="L29" s="6">
        <v>132.967529296875</v>
      </c>
      <c r="M29" s="7">
        <v>29</v>
      </c>
      <c r="N29" s="6">
        <v>2.001953125</v>
      </c>
      <c r="O29" s="5">
        <v>70</v>
      </c>
      <c r="P29" s="8">
        <v>4.345703125</v>
      </c>
      <c r="Q29" s="6">
        <v>0</v>
      </c>
      <c r="R29" s="10">
        <f>IF(ISNUMBER(Q29),IF(Q29=1,"Countercurrent","Cocurrent"),"")</f>
      </c>
      <c r="S29" s="21"/>
      <c r="T29" s="7">
        <f>IF(ISNUMBER(C29),1.15290498E-12*(V29^6)-3.5879038802E-10*(V29^5)+4.710833256816E-08*(V29^4)-3.38194190874219E-06*(V29^3)+0.000148978977392744*(V29^2)-0.00373903643230733*(V29)+4.21734712411944,"")</f>
      </c>
      <c r="U29" s="7">
        <f>IF(ISNUMBER(D29),1.15290498E-12*(X29^6)-3.5879038802E-10*(X29^5)+4.710833256816E-08*(X29^4)-3.38194190874219E-06*(X29^3)+0.000148978977392744*(X29^2)-0.00373903643230733*(X29)+4.21734712411944,"")</f>
      </c>
      <c r="V29" s="8">
        <f>IF(ISNUMBER(C29),AVERAGE(C29,D29),"")</f>
      </c>
      <c r="W29" s="6">
        <f>IF(ISNUMBER(F29),-0.0000002301*(V29^4)+0.0000569866*(V29^3)-0.0082923226*(V29^2)+0.0654036947*V29+999.8017570756,"")</f>
      </c>
      <c r="X29" s="8">
        <f>IF(ISNUMBER(E29),AVERAGE(E29,F29),"")</f>
      </c>
      <c r="Y29" s="6">
        <f>IF(ISNUMBER(F29),-0.0000002301*(X29^4)+0.0000569866*(X29^3)-0.0082923226*(X29^2)+0.0654036947*X29+999.8017570756,"")</f>
      </c>
      <c r="Z29" s="6">
        <f>IF(ISNUMBER(C29),IF(R29="Countercurrent",C29-D29,D29-C29),"")</f>
      </c>
      <c r="AA29" s="6">
        <f>IF(ISNUMBER(E29),F29-E29,"")</f>
      </c>
      <c r="AB29" s="7">
        <f>IF(ISNUMBER(N29),N29*W29/(1000*60),"")</f>
      </c>
      <c r="AC29" s="7">
        <f>IF(ISNUMBER(P29),P29*Y29/(1000*60),"")</f>
      </c>
      <c r="AD29" s="6">
        <f>IF(SUM($A$1:$A$1000)=0,IF(ROW($A29)=6,"Hidden",""),IF(ISNUMBER(AB29),AB29*T29*ABS(Z29)*1000,""))</f>
      </c>
      <c r="AE29" s="6">
        <f>IF(SUM($A$1:$A$1000)=0,IF(ROW($A29)=6,"Hidden",""),IF(ISNUMBER(AC29),AC29*U29*AA29*1000,""))</f>
      </c>
      <c r="AF29" s="6">
        <f>IF(SUM($A$1:$A$1000)=0,IF(ROW($A29)=6,"Hidden",""),IF(ISNUMBER(AD29),AD29-AE29,""))</f>
      </c>
      <c r="AG29" s="6">
        <f>IF(SUM($A$1:$A$1000)=0,IF(ROW($A29)=6,"Hidden",""),IF(ISNUMBER(AD29),IF(AD29=0,0,AE29*100/AD29),""))</f>
      </c>
      <c r="AH29" s="6">
        <f>IF(SUM($A$1:$A$1000)=0,IF(ROW($A29)=6,"Hidden",""),IF(ISNUMBER(C29),IF(R29="cocurrent",IF((D29=E29),0,(D29-C29)*100/(D29-E29)),IF((C29=E29),0,(C29-D29)*100/(C29-E29))),""))</f>
      </c>
      <c r="AI29" s="6">
        <f>IF(SUM($A$1:$A$1000)=0,IF(ROW($A29)=6,"Hidden",""),IF(ISNUMBER(C29),IF(R29="cocurrent",IF(C29=E29,0,(F29-E29)*100/(D29-E29)),IF(C29=E29,0,(F29-E29)*100/(C29-E29))),""))</f>
      </c>
      <c r="AJ29" s="6">
        <f>IF(SUM($A$1:$A$1000)=0,IF(ROW($A29)=6,"Hidden",""),IF(ISNUMBER(AH29),(AH29+AI29)/2,""))</f>
      </c>
      <c r="AK29" s="8">
        <f>IF(C29=F29,0,(D29-E29)/(C29-F29))</f>
      </c>
      <c r="AL29" s="8">
        <f>IF(ISNUMBER(F29),IF(OR(AK29&lt;=0,AK29=1),0,((D29-E29)-(C29-F29))/LN(AK29)),"")</f>
      </c>
      <c r="AM29" s="8">
        <f>IF(ISNUMBER(AL29),IF(AL29=0,0,(AB29*T29*Z29*1000)/(PI()*0.006*1.008*AL29)),"")</f>
      </c>
      <c r="AN29" s="12">
        <f>IF(ISNUMBER(A29),IF(ROW(A29)=2,1-(A29/13),""),"")</f>
      </c>
    </row>
    <row x14ac:dyDescent="0.25" r="30" customHeight="1" ht="12.75">
      <c r="A30" s="11">
        <v>1</v>
      </c>
      <c r="B30" s="5">
        <v>29</v>
      </c>
      <c r="C30" s="6">
        <v>57.34326171875</v>
      </c>
      <c r="D30" s="6">
        <v>64.87646484375</v>
      </c>
      <c r="E30" s="6">
        <v>21.36572265625</v>
      </c>
      <c r="F30" s="6">
        <v>25.5869140625</v>
      </c>
      <c r="G30" s="6">
        <v>132.967529296875</v>
      </c>
      <c r="H30" s="6">
        <v>132.967529296875</v>
      </c>
      <c r="I30" s="6">
        <v>132.967529296875</v>
      </c>
      <c r="J30" s="6">
        <v>132.967529296875</v>
      </c>
      <c r="K30" s="6">
        <v>132.967529296875</v>
      </c>
      <c r="L30" s="6">
        <v>132.967529296875</v>
      </c>
      <c r="M30" s="7">
        <v>29</v>
      </c>
      <c r="N30" s="6">
        <v>1.94091796875</v>
      </c>
      <c r="O30" s="5">
        <v>70</v>
      </c>
      <c r="P30" s="8">
        <v>4.33349609375</v>
      </c>
      <c r="Q30" s="6">
        <v>0</v>
      </c>
      <c r="R30" s="10">
        <f>IF(ISNUMBER(Q30),IF(Q30=1,"Countercurrent","Cocurrent"),"")</f>
      </c>
      <c r="S30" s="21"/>
      <c r="T30" s="7">
        <f>IF(ISNUMBER(C30),1.15290498E-12*(V30^6)-3.5879038802E-10*(V30^5)+4.710833256816E-08*(V30^4)-3.38194190874219E-06*(V30^3)+0.000148978977392744*(V30^2)-0.00373903643230733*(V30)+4.21734712411944,"")</f>
      </c>
      <c r="U30" s="7">
        <f>IF(ISNUMBER(D30),1.15290498E-12*(X30^6)-3.5879038802E-10*(X30^5)+4.710833256816E-08*(X30^4)-3.38194190874219E-06*(X30^3)+0.000148978977392744*(X30^2)-0.00373903643230733*(X30)+4.21734712411944,"")</f>
      </c>
      <c r="V30" s="8">
        <f>IF(ISNUMBER(C30),AVERAGE(C30,D30),"")</f>
      </c>
      <c r="W30" s="6">
        <f>IF(ISNUMBER(F30),-0.0000002301*(V30^4)+0.0000569866*(V30^3)-0.0082923226*(V30^2)+0.0654036947*V30+999.8017570756,"")</f>
      </c>
      <c r="X30" s="8">
        <f>IF(ISNUMBER(E30),AVERAGE(E30,F30),"")</f>
      </c>
      <c r="Y30" s="6">
        <f>IF(ISNUMBER(F30),-0.0000002301*(X30^4)+0.0000569866*(X30^3)-0.0082923226*(X30^2)+0.0654036947*X30+999.8017570756,"")</f>
      </c>
      <c r="Z30" s="6">
        <f>IF(ISNUMBER(C30),IF(R30="Countercurrent",C30-D30,D30-C30),"")</f>
      </c>
      <c r="AA30" s="6">
        <f>IF(ISNUMBER(E30),F30-E30,"")</f>
      </c>
      <c r="AB30" s="7">
        <f>IF(ISNUMBER(N30),N30*W30/(1000*60),"")</f>
      </c>
      <c r="AC30" s="7">
        <f>IF(ISNUMBER(P30),P30*Y30/(1000*60),"")</f>
      </c>
      <c r="AD30" s="6">
        <f>IF(SUM($A$1:$A$1000)=0,IF(ROW($A30)=6,"Hidden",""),IF(ISNUMBER(AB30),AB30*T30*ABS(Z30)*1000,""))</f>
      </c>
      <c r="AE30" s="6">
        <f>IF(SUM($A$1:$A$1000)=0,IF(ROW($A30)=6,"Hidden",""),IF(ISNUMBER(AC30),AC30*U30*AA30*1000,""))</f>
      </c>
      <c r="AF30" s="6">
        <f>IF(SUM($A$1:$A$1000)=0,IF(ROW($A30)=6,"Hidden",""),IF(ISNUMBER(AD30),AD30-AE30,""))</f>
      </c>
      <c r="AG30" s="6">
        <f>IF(SUM($A$1:$A$1000)=0,IF(ROW($A30)=6,"Hidden",""),IF(ISNUMBER(AD30),IF(AD30=0,0,AE30*100/AD30),""))</f>
      </c>
      <c r="AH30" s="6">
        <f>IF(SUM($A$1:$A$1000)=0,IF(ROW($A30)=6,"Hidden",""),IF(ISNUMBER(C30),IF(R30="cocurrent",IF((D30=E30),0,(D30-C30)*100/(D30-E30)),IF((C30=E30),0,(C30-D30)*100/(C30-E30))),""))</f>
      </c>
      <c r="AI30" s="6">
        <f>IF(SUM($A$1:$A$1000)=0,IF(ROW($A30)=6,"Hidden",""),IF(ISNUMBER(C30),IF(R30="cocurrent",IF(C30=E30,0,(F30-E30)*100/(D30-E30)),IF(C30=E30,0,(F30-E30)*100/(C30-E30))),""))</f>
      </c>
      <c r="AJ30" s="6">
        <f>IF(SUM($A$1:$A$1000)=0,IF(ROW($A30)=6,"Hidden",""),IF(ISNUMBER(AH30),(AH30+AI30)/2,""))</f>
      </c>
      <c r="AK30" s="8">
        <f>IF(C30=F30,0,(D30-E30)/(C30-F30))</f>
      </c>
      <c r="AL30" s="8">
        <f>IF(ISNUMBER(F30),IF(OR(AK30&lt;=0,AK30=1),0,((D30-E30)-(C30-F30))/LN(AK30)),"")</f>
      </c>
      <c r="AM30" s="8">
        <f>IF(ISNUMBER(AL30),IF(AL30=0,0,(AB30*T30*Z30*1000)/(PI()*0.006*1.008*AL30)),"")</f>
      </c>
      <c r="AN30" s="12">
        <f>IF(ISNUMBER(A30),IF(ROW(A30)=2,1-(A30/13),""),"")</f>
      </c>
    </row>
    <row x14ac:dyDescent="0.25" r="31" customHeight="1" ht="12.75">
      <c r="A31" s="11">
        <v>1</v>
      </c>
      <c r="B31" s="5">
        <v>30</v>
      </c>
      <c r="C31" s="6">
        <v>57.1484375</v>
      </c>
      <c r="D31" s="6">
        <v>64.649169921875</v>
      </c>
      <c r="E31" s="6">
        <v>21.398193359375</v>
      </c>
      <c r="F31" s="6">
        <v>25.5869140625</v>
      </c>
      <c r="G31" s="6">
        <v>132.967529296875</v>
      </c>
      <c r="H31" s="6">
        <v>132.967529296875</v>
      </c>
      <c r="I31" s="6">
        <v>132.967529296875</v>
      </c>
      <c r="J31" s="6">
        <v>132.967529296875</v>
      </c>
      <c r="K31" s="6">
        <v>132.967529296875</v>
      </c>
      <c r="L31" s="6">
        <v>132.967529296875</v>
      </c>
      <c r="M31" s="7">
        <v>29</v>
      </c>
      <c r="N31" s="6">
        <v>2.001953125</v>
      </c>
      <c r="O31" s="5">
        <v>70</v>
      </c>
      <c r="P31" s="8">
        <v>4.2724609375</v>
      </c>
      <c r="Q31" s="6">
        <v>0</v>
      </c>
      <c r="R31" s="10">
        <f>IF(ISNUMBER(Q31),IF(Q31=1,"Countercurrent","Cocurrent"),"")</f>
      </c>
      <c r="S31" s="21"/>
      <c r="T31" s="7">
        <f>IF(ISNUMBER(C31),1.15290498E-12*(V31^6)-3.5879038802E-10*(V31^5)+4.710833256816E-08*(V31^4)-3.38194190874219E-06*(V31^3)+0.000148978977392744*(V31^2)-0.00373903643230733*(V31)+4.21734712411944,"")</f>
      </c>
      <c r="U31" s="7">
        <f>IF(ISNUMBER(D31),1.15290498E-12*(X31^6)-3.5879038802E-10*(X31^5)+4.710833256816E-08*(X31^4)-3.38194190874219E-06*(X31^3)+0.000148978977392744*(X31^2)-0.00373903643230733*(X31)+4.21734712411944,"")</f>
      </c>
      <c r="V31" s="8">
        <f>IF(ISNUMBER(C31),AVERAGE(C31,D31),"")</f>
      </c>
      <c r="W31" s="6">
        <f>IF(ISNUMBER(F31),-0.0000002301*(V31^4)+0.0000569866*(V31^3)-0.0082923226*(V31^2)+0.0654036947*V31+999.8017570756,"")</f>
      </c>
      <c r="X31" s="8">
        <f>IF(ISNUMBER(E31),AVERAGE(E31,F31),"")</f>
      </c>
      <c r="Y31" s="6">
        <f>IF(ISNUMBER(F31),-0.0000002301*(X31^4)+0.0000569866*(X31^3)-0.0082923226*(X31^2)+0.0654036947*X31+999.8017570756,"")</f>
      </c>
      <c r="Z31" s="6">
        <f>IF(ISNUMBER(C31),IF(R31="Countercurrent",C31-D31,D31-C31),"")</f>
      </c>
      <c r="AA31" s="6">
        <f>IF(ISNUMBER(E31),F31-E31,"")</f>
      </c>
      <c r="AB31" s="7">
        <f>IF(ISNUMBER(N31),N31*W31/(1000*60),"")</f>
      </c>
      <c r="AC31" s="7">
        <f>IF(ISNUMBER(P31),P31*Y31/(1000*60),"")</f>
      </c>
      <c r="AD31" s="6">
        <f>IF(SUM($A$1:$A$1000)=0,IF(ROW($A31)=6,"Hidden",""),IF(ISNUMBER(AB31),AB31*T31*ABS(Z31)*1000,""))</f>
      </c>
      <c r="AE31" s="6">
        <f>IF(SUM($A$1:$A$1000)=0,IF(ROW($A31)=6,"Hidden",""),IF(ISNUMBER(AC31),AC31*U31*AA31*1000,""))</f>
      </c>
      <c r="AF31" s="6">
        <f>IF(SUM($A$1:$A$1000)=0,IF(ROW($A31)=6,"Hidden",""),IF(ISNUMBER(AD31),AD31-AE31,""))</f>
      </c>
      <c r="AG31" s="6">
        <f>IF(SUM($A$1:$A$1000)=0,IF(ROW($A31)=6,"Hidden",""),IF(ISNUMBER(AD31),IF(AD31=0,0,AE31*100/AD31),""))</f>
      </c>
      <c r="AH31" s="6">
        <f>IF(SUM($A$1:$A$1000)=0,IF(ROW($A31)=6,"Hidden",""),IF(ISNUMBER(C31),IF(R31="cocurrent",IF((D31=E31),0,(D31-C31)*100/(D31-E31)),IF((C31=E31),0,(C31-D31)*100/(C31-E31))),""))</f>
      </c>
      <c r="AI31" s="6">
        <f>IF(SUM($A$1:$A$1000)=0,IF(ROW($A31)=6,"Hidden",""),IF(ISNUMBER(C31),IF(R31="cocurrent",IF(C31=E31,0,(F31-E31)*100/(D31-E31)),IF(C31=E31,0,(F31-E31)*100/(C31-E31))),""))</f>
      </c>
      <c r="AJ31" s="6">
        <f>IF(SUM($A$1:$A$1000)=0,IF(ROW($A31)=6,"Hidden",""),IF(ISNUMBER(AH31),(AH31+AI31)/2,""))</f>
      </c>
      <c r="AK31" s="8">
        <f>IF(C31=F31,0,(D31-E31)/(C31-F31))</f>
      </c>
      <c r="AL31" s="8">
        <f>IF(ISNUMBER(F31),IF(OR(AK31&lt;=0,AK31=1),0,((D31-E31)-(C31-F31))/LN(AK31)),"")</f>
      </c>
      <c r="AM31" s="8">
        <f>IF(ISNUMBER(AL31),IF(AL31=0,0,(AB31*T31*Z31*1000)/(PI()*0.006*1.008*AL31)),"")</f>
      </c>
      <c r="AN31" s="12">
        <f>IF(ISNUMBER(A31),IF(ROW(A31)=2,1-(A31/13),""),"")</f>
      </c>
    </row>
    <row x14ac:dyDescent="0.25" r="32" customHeight="1" ht="12.75">
      <c r="A32" s="11">
        <v>1</v>
      </c>
      <c r="B32" s="5">
        <v>31</v>
      </c>
      <c r="C32" s="6">
        <v>57.5380859375</v>
      </c>
      <c r="D32" s="6">
        <v>65.038818359375</v>
      </c>
      <c r="E32" s="6">
        <v>21.36572265625</v>
      </c>
      <c r="F32" s="6">
        <v>25.65185546875</v>
      </c>
      <c r="G32" s="6">
        <v>132.967529296875</v>
      </c>
      <c r="H32" s="6">
        <v>132.967529296875</v>
      </c>
      <c r="I32" s="6">
        <v>132.967529296875</v>
      </c>
      <c r="J32" s="6">
        <v>132.967529296875</v>
      </c>
      <c r="K32" s="6">
        <v>132.967529296875</v>
      </c>
      <c r="L32" s="6">
        <v>132.967529296875</v>
      </c>
      <c r="M32" s="7">
        <v>29</v>
      </c>
      <c r="N32" s="6">
        <v>1.953125</v>
      </c>
      <c r="O32" s="5">
        <v>70</v>
      </c>
      <c r="P32" s="8">
        <v>4.39453125</v>
      </c>
      <c r="Q32" s="6">
        <v>0</v>
      </c>
      <c r="R32" s="10">
        <f>IF(ISNUMBER(Q32),IF(Q32=1,"Countercurrent","Cocurrent"),"")</f>
      </c>
      <c r="S32" s="21"/>
      <c r="T32" s="7">
        <f>IF(ISNUMBER(C32),1.15290498E-12*(V32^6)-3.5879038802E-10*(V32^5)+4.710833256816E-08*(V32^4)-3.38194190874219E-06*(V32^3)+0.000148978977392744*(V32^2)-0.00373903643230733*(V32)+4.21734712411944,"")</f>
      </c>
      <c r="U32" s="7">
        <f>IF(ISNUMBER(D32),1.15290498E-12*(X32^6)-3.5879038802E-10*(X32^5)+4.710833256816E-08*(X32^4)-3.38194190874219E-06*(X32^3)+0.000148978977392744*(X32^2)-0.00373903643230733*(X32)+4.21734712411944,"")</f>
      </c>
      <c r="V32" s="8">
        <f>IF(ISNUMBER(C32),AVERAGE(C32,D32),"")</f>
      </c>
      <c r="W32" s="6">
        <f>IF(ISNUMBER(F32),-0.0000002301*(V32^4)+0.0000569866*(V32^3)-0.0082923226*(V32^2)+0.0654036947*V32+999.8017570756,"")</f>
      </c>
      <c r="X32" s="8">
        <f>IF(ISNUMBER(E32),AVERAGE(E32,F32),"")</f>
      </c>
      <c r="Y32" s="6">
        <f>IF(ISNUMBER(F32),-0.0000002301*(X32^4)+0.0000569866*(X32^3)-0.0082923226*(X32^2)+0.0654036947*X32+999.8017570756,"")</f>
      </c>
      <c r="Z32" s="6">
        <f>IF(ISNUMBER(C32),IF(R32="Countercurrent",C32-D32,D32-C32),"")</f>
      </c>
      <c r="AA32" s="6">
        <f>IF(ISNUMBER(E32),F32-E32,"")</f>
      </c>
      <c r="AB32" s="7">
        <f>IF(ISNUMBER(N32),N32*W32/(1000*60),"")</f>
      </c>
      <c r="AC32" s="7">
        <f>IF(ISNUMBER(P32),P32*Y32/(1000*60),"")</f>
      </c>
      <c r="AD32" s="6">
        <f>IF(SUM($A$1:$A$1000)=0,IF(ROW($A32)=6,"Hidden",""),IF(ISNUMBER(AB32),AB32*T32*ABS(Z32)*1000,""))</f>
      </c>
      <c r="AE32" s="6">
        <f>IF(SUM($A$1:$A$1000)=0,IF(ROW($A32)=6,"Hidden",""),IF(ISNUMBER(AC32),AC32*U32*AA32*1000,""))</f>
      </c>
      <c r="AF32" s="6">
        <f>IF(SUM($A$1:$A$1000)=0,IF(ROW($A32)=6,"Hidden",""),IF(ISNUMBER(AD32),AD32-AE32,""))</f>
      </c>
      <c r="AG32" s="6">
        <f>IF(SUM($A$1:$A$1000)=0,IF(ROW($A32)=6,"Hidden",""),IF(ISNUMBER(AD32),IF(AD32=0,0,AE32*100/AD32),""))</f>
      </c>
      <c r="AH32" s="6">
        <f>IF(SUM($A$1:$A$1000)=0,IF(ROW($A32)=6,"Hidden",""),IF(ISNUMBER(C32),IF(R32="cocurrent",IF((D32=E32),0,(D32-C32)*100/(D32-E32)),IF((C32=E32),0,(C32-D32)*100/(C32-E32))),""))</f>
      </c>
      <c r="AI32" s="6">
        <f>IF(SUM($A$1:$A$1000)=0,IF(ROW($A32)=6,"Hidden",""),IF(ISNUMBER(C32),IF(R32="cocurrent",IF(C32=E32,0,(F32-E32)*100/(D32-E32)),IF(C32=E32,0,(F32-E32)*100/(C32-E32))),""))</f>
      </c>
      <c r="AJ32" s="6">
        <f>IF(SUM($A$1:$A$1000)=0,IF(ROW($A32)=6,"Hidden",""),IF(ISNUMBER(AH32),(AH32+AI32)/2,""))</f>
      </c>
      <c r="AK32" s="8">
        <f>IF(C32=F32,0,(D32-E32)/(C32-F32))</f>
      </c>
      <c r="AL32" s="8">
        <f>IF(ISNUMBER(F32),IF(OR(AK32&lt;=0,AK32=1),0,((D32-E32)-(C32-F32))/LN(AK32)),"")</f>
      </c>
      <c r="AM32" s="8">
        <f>IF(ISNUMBER(AL32),IF(AL32=0,0,(AB32*T32*Z32*1000)/(PI()*0.006*1.008*AL32)),"")</f>
      </c>
      <c r="AN32" s="12">
        <f>IF(ISNUMBER(A32),IF(ROW(A32)=2,1-(A32/13),""),"")</f>
      </c>
    </row>
    <row x14ac:dyDescent="0.25" r="33" customHeight="1" ht="12.75">
      <c r="A33" s="4">
        <v>1</v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5"/>
      <c r="P33" s="8"/>
      <c r="Q33" s="6"/>
      <c r="R33" s="6">
        <f>IF(ISNUMBER(Q33),IF(Q33=1,"Countercurrent","Cocurrent"),"")</f>
      </c>
      <c r="S33" s="9"/>
      <c r="T33" s="7">
        <f>IF(ISNUMBER(C33),1.15290498E-12*(V33^6)-3.5879038802E-10*(V33^5)+4.710833256816E-08*(V33^4)-3.38194190874219E-06*(V33^3)+0.000148978977392744*(V33^2)-0.00373903643230733*(V33)+4.21734712411944,"")</f>
      </c>
      <c r="U33" s="7">
        <f>IF(ISNUMBER(D33),1.15290498E-12*(X33^6)-3.5879038802E-10*(X33^5)+4.710833256816E-08*(X33^4)-3.38194190874219E-06*(X33^3)+0.000148978977392744*(X33^2)-0.00373903643230733*(X33)+4.21734712411944,"")</f>
      </c>
      <c r="V33" s="8">
        <f>IF(ISNUMBER(C33),AVERAGE(C33,D33),"")</f>
      </c>
      <c r="W33" s="6">
        <f>IF(ISNUMBER(F33),-0.0000002301*(V33^4)+0.0000569866*(V33^3)-0.0082923226*(V33^2)+0.0654036947*V33+999.8017570756,"")</f>
      </c>
      <c r="X33" s="8">
        <f>IF(ISNUMBER(E33),AVERAGE(E33,F33),"")</f>
      </c>
      <c r="Y33" s="6">
        <f>IF(ISNUMBER(F33),-0.0000002301*(X33^4)+0.0000569866*(X33^3)-0.0082923226*(X33^2)+0.0654036947*X33+999.8017570756,"")</f>
      </c>
      <c r="Z33" s="6">
        <f>IF(ISNUMBER(C33),IF(R33="Countercurrent",C33-D33,D33-C33),"")</f>
      </c>
      <c r="AA33" s="6">
        <f>IF(ISNUMBER(E33),F33-E33,"")</f>
      </c>
      <c r="AB33" s="7">
        <f>IF(ISNUMBER(N33),N33*W33/(1000*60),"")</f>
      </c>
      <c r="AC33" s="7">
        <f>IF(ISNUMBER(P33),P33*Y33/(1000*60),"")</f>
      </c>
      <c r="AD33" s="6">
        <f>IF(SUM($A$1:$A$1000)=0,IF(ROW($A33)=6,"Hidden",""),IF(ISNUMBER(AB33),AB33*T33*ABS(Z33)*1000,""))</f>
      </c>
      <c r="AE33" s="6">
        <f>IF(SUM($A$1:$A$1000)=0,IF(ROW($A33)=6,"Hidden",""),IF(ISNUMBER(AC33),AC33*U33*AA33*1000,""))</f>
      </c>
      <c r="AF33" s="6">
        <f>IF(SUM($A$1:$A$1000)=0,IF(ROW($A33)=6,"Hidden",""),IF(ISNUMBER(AD33),AD33-AE33,""))</f>
      </c>
      <c r="AG33" s="6">
        <f>IF(SUM($A$1:$A$1000)=0,IF(ROW($A33)=6,"Hidden",""),IF(ISNUMBER(AD33),IF(AD33=0,0,AE33*100/AD33),""))</f>
      </c>
      <c r="AH33" s="6">
        <f>IF(SUM($A$1:$A$1000)=0,IF(ROW($A33)=6,"Hidden",""),IF(ISNUMBER(C33),IF(R33="cocurrent",IF((D33=E33),0,(D33-C33)*100/(D33-E33)),IF((C33=E33),0,(C33-D33)*100/(C33-E33))),""))</f>
      </c>
      <c r="AI33" s="6">
        <f>IF(SUM($A$1:$A$1000)=0,IF(ROW($A33)=6,"Hidden",""),IF(ISNUMBER(C33),IF(R33="cocurrent",IF(C33=E33,0,(F33-E33)*100/(D33-E33)),IF(C33=E33,0,(F33-E33)*100/(C33-E33))),""))</f>
      </c>
      <c r="AJ33" s="6">
        <f>IF(SUM($A$1:$A$1000)=0,IF(ROW($A33)=6,"Hidden",""),IF(ISNUMBER(AH33),(AH33+AI33)/2,""))</f>
      </c>
      <c r="AK33" s="11">
        <f>IF(C33=F33,0,(D33-E33)/(C33-F33))</f>
      </c>
      <c r="AL33" s="8">
        <f>IF(ISNUMBER(F33),IF(OR(AK33&lt;=0,AK33=1),0,((D33-E33)-(C33-F33))/LN(AK33)),"")</f>
      </c>
      <c r="AM33" s="8">
        <f>IF(ISNUMBER(AL33),IF(AL33=0,0,(AB33*T33*Z33*1000)/(PI()*0.006*1.008*AL33)),"")</f>
      </c>
      <c r="AN33" s="12">
        <f>IF(ISNUMBER(A33),IF(ROW(A33)=2,1-(A33/13),""),"")</f>
      </c>
    </row>
    <row x14ac:dyDescent="0.25" r="34" customHeight="1" ht="12.75">
      <c r="A34" s="4">
        <v>1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5"/>
      <c r="P34" s="8"/>
      <c r="Q34" s="6"/>
      <c r="R34" s="6">
        <f>IF(ISNUMBER(Q34),IF(Q34=1,"Countercurrent","Cocurrent"),"")</f>
      </c>
      <c r="S34" s="9"/>
      <c r="T34" s="7">
        <f>IF(ISNUMBER(C34),1.15290498E-12*(V34^6)-3.5879038802E-10*(V34^5)+4.710833256816E-08*(V34^4)-3.38194190874219E-06*(V34^3)+0.000148978977392744*(V34^2)-0.00373903643230733*(V34)+4.21734712411944,"")</f>
      </c>
      <c r="U34" s="7">
        <f>IF(ISNUMBER(D34),1.15290498E-12*(X34^6)-3.5879038802E-10*(X34^5)+4.710833256816E-08*(X34^4)-3.38194190874219E-06*(X34^3)+0.000148978977392744*(X34^2)-0.00373903643230733*(X34)+4.21734712411944,"")</f>
      </c>
      <c r="V34" s="8">
        <f>IF(ISNUMBER(C34),AVERAGE(C34,D34),"")</f>
      </c>
      <c r="W34" s="6">
        <f>IF(ISNUMBER(F34),-0.0000002301*(V34^4)+0.0000569866*(V34^3)-0.0082923226*(V34^2)+0.0654036947*V34+999.8017570756,"")</f>
      </c>
      <c r="X34" s="8">
        <f>IF(ISNUMBER(E34),AVERAGE(E34,F34),"")</f>
      </c>
      <c r="Y34" s="6">
        <f>IF(ISNUMBER(F34),-0.0000002301*(X34^4)+0.0000569866*(X34^3)-0.0082923226*(X34^2)+0.0654036947*X34+999.8017570756,"")</f>
      </c>
      <c r="Z34" s="6">
        <f>IF(ISNUMBER(C34),IF(R34="Countercurrent",C34-D34,D34-C34),"")</f>
      </c>
      <c r="AA34" s="6">
        <f>IF(ISNUMBER(E34),F34-E34,"")</f>
      </c>
      <c r="AB34" s="7">
        <f>IF(ISNUMBER(N34),N34*W34/(1000*60),"")</f>
      </c>
      <c r="AC34" s="7">
        <f>IF(ISNUMBER(P34),P34*Y34/(1000*60),"")</f>
      </c>
      <c r="AD34" s="6">
        <f>IF(SUM($A$1:$A$1000)=0,IF(ROW($A34)=6,"Hidden",""),IF(ISNUMBER(AB34),AB34*T34*ABS(Z34)*1000,""))</f>
      </c>
      <c r="AE34" s="6">
        <f>IF(SUM($A$1:$A$1000)=0,IF(ROW($A34)=6,"Hidden",""),IF(ISNUMBER(AC34),AC34*U34*AA34*1000,""))</f>
      </c>
      <c r="AF34" s="6">
        <f>IF(SUM($A$1:$A$1000)=0,IF(ROW($A34)=6,"Hidden",""),IF(ISNUMBER(AD34),AD34-AE34,""))</f>
      </c>
      <c r="AG34" s="6">
        <f>IF(SUM($A$1:$A$1000)=0,IF(ROW($A34)=6,"Hidden",""),IF(ISNUMBER(AD34),IF(AD34=0,0,AE34*100/AD34),""))</f>
      </c>
      <c r="AH34" s="6">
        <f>IF(SUM($A$1:$A$1000)=0,IF(ROW($A34)=6,"Hidden",""),IF(ISNUMBER(C34),IF(R34="cocurrent",IF((D34=E34),0,(D34-C34)*100/(D34-E34)),IF((C34=E34),0,(C34-D34)*100/(C34-E34))),""))</f>
      </c>
      <c r="AI34" s="6">
        <f>IF(SUM($A$1:$A$1000)=0,IF(ROW($A34)=6,"Hidden",""),IF(ISNUMBER(C34),IF(R34="cocurrent",IF(C34=E34,0,(F34-E34)*100/(D34-E34)),IF(C34=E34,0,(F34-E34)*100/(C34-E34))),""))</f>
      </c>
      <c r="AJ34" s="6">
        <f>IF(SUM($A$1:$A$1000)=0,IF(ROW($A34)=6,"Hidden",""),IF(ISNUMBER(AH34),(AH34+AI34)/2,""))</f>
      </c>
      <c r="AK34" s="11">
        <f>IF(C34=F34,0,(D34-E34)/(C34-F34))</f>
      </c>
      <c r="AL34" s="8">
        <f>IF(ISNUMBER(F34),IF(OR(AK34&lt;=0,AK34=1),0,((D34-E34)-(C34-F34))/LN(AK34)),"")</f>
      </c>
      <c r="AM34" s="8">
        <f>IF(ISNUMBER(AL34),IF(AL34=0,0,(AB34*T34*Z34*1000)/(PI()*0.006*1.008*AL34)),"")</f>
      </c>
      <c r="AN34" s="12">
        <f>IF(ISNUMBER(A34),IF(ROW(A34)=2,1-(A34/13),""),"")</f>
      </c>
    </row>
    <row x14ac:dyDescent="0.25" r="35" customHeight="1" ht="12.75">
      <c r="A35" s="4">
        <v>1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5"/>
      <c r="P35" s="8"/>
      <c r="Q35" s="6"/>
      <c r="R35" s="6">
        <f>IF(ISNUMBER(Q35),IF(Q35=1,"Countercurrent","Cocurrent"),"")</f>
      </c>
      <c r="S35" s="9"/>
      <c r="T35" s="7">
        <f>IF(ISNUMBER(C35),1.15290498E-12*(V35^6)-3.5879038802E-10*(V35^5)+4.710833256816E-08*(V35^4)-3.38194190874219E-06*(V35^3)+0.000148978977392744*(V35^2)-0.00373903643230733*(V35)+4.21734712411944,"")</f>
      </c>
      <c r="U35" s="7">
        <f>IF(ISNUMBER(D35),1.15290498E-12*(X35^6)-3.5879038802E-10*(X35^5)+4.710833256816E-08*(X35^4)-3.38194190874219E-06*(X35^3)+0.000148978977392744*(X35^2)-0.00373903643230733*(X35)+4.21734712411944,"")</f>
      </c>
      <c r="V35" s="8">
        <f>IF(ISNUMBER(C35),AVERAGE(C35,D35),"")</f>
      </c>
      <c r="W35" s="6">
        <f>IF(ISNUMBER(F35),-0.0000002301*(V35^4)+0.0000569866*(V35^3)-0.0082923226*(V35^2)+0.0654036947*V35+999.8017570756,"")</f>
      </c>
      <c r="X35" s="8">
        <f>IF(ISNUMBER(E35),AVERAGE(E35,F35),"")</f>
      </c>
      <c r="Y35" s="6">
        <f>IF(ISNUMBER(F35),-0.0000002301*(X35^4)+0.0000569866*(X35^3)-0.0082923226*(X35^2)+0.0654036947*X35+999.8017570756,"")</f>
      </c>
      <c r="Z35" s="6">
        <f>IF(ISNUMBER(C35),IF(R35="Countercurrent",C35-D35,D35-C35),"")</f>
      </c>
      <c r="AA35" s="6">
        <f>IF(ISNUMBER(E35),F35-E35,"")</f>
      </c>
      <c r="AB35" s="7">
        <f>IF(ISNUMBER(N35),N35*W35/(1000*60),"")</f>
      </c>
      <c r="AC35" s="7">
        <f>IF(ISNUMBER(P35),P35*Y35/(1000*60),"")</f>
      </c>
      <c r="AD35" s="6">
        <f>IF(SUM($A$1:$A$1000)=0,IF(ROW($A35)=6,"Hidden",""),IF(ISNUMBER(AB35),AB35*T35*ABS(Z35)*1000,""))</f>
      </c>
      <c r="AE35" s="6">
        <f>IF(SUM($A$1:$A$1000)=0,IF(ROW($A35)=6,"Hidden",""),IF(ISNUMBER(AC35),AC35*U35*AA35*1000,""))</f>
      </c>
      <c r="AF35" s="6">
        <f>IF(SUM($A$1:$A$1000)=0,IF(ROW($A35)=6,"Hidden",""),IF(ISNUMBER(AD35),AD35-AE35,""))</f>
      </c>
      <c r="AG35" s="6">
        <f>IF(SUM($A$1:$A$1000)=0,IF(ROW($A35)=6,"Hidden",""),IF(ISNUMBER(AD35),IF(AD35=0,0,AE35*100/AD35),""))</f>
      </c>
      <c r="AH35" s="6">
        <f>IF(SUM($A$1:$A$1000)=0,IF(ROW($A35)=6,"Hidden",""),IF(ISNUMBER(C35),IF(R35="cocurrent",IF((D35=E35),0,(D35-C35)*100/(D35-E35)),IF((C35=E35),0,(C35-D35)*100/(C35-E35))),""))</f>
      </c>
      <c r="AI35" s="6">
        <f>IF(SUM($A$1:$A$1000)=0,IF(ROW($A35)=6,"Hidden",""),IF(ISNUMBER(C35),IF(R35="cocurrent",IF(C35=E35,0,(F35-E35)*100/(D35-E35)),IF(C35=E35,0,(F35-E35)*100/(C35-E35))),""))</f>
      </c>
      <c r="AJ35" s="6">
        <f>IF(SUM($A$1:$A$1000)=0,IF(ROW($A35)=6,"Hidden",""),IF(ISNUMBER(AH35),(AH35+AI35)/2,""))</f>
      </c>
      <c r="AK35" s="11">
        <f>IF(C35=F35,0,(D35-E35)/(C35-F35))</f>
      </c>
      <c r="AL35" s="8">
        <f>IF(ISNUMBER(F35),IF(OR(AK35&lt;=0,AK35=1),0,((D35-E35)-(C35-F35))/LN(AK35)),"")</f>
      </c>
      <c r="AM35" s="8">
        <f>IF(ISNUMBER(AL35),IF(AL35=0,0,(AB35*T35*Z35*1000)/(PI()*0.006*1.008*AL35)),"")</f>
      </c>
      <c r="AN35" s="12">
        <f>IF(ISNUMBER(A35),IF(ROW(A35)=2,1-(A35/13),""),"")</f>
      </c>
    </row>
    <row x14ac:dyDescent="0.25" r="36" customHeight="1" ht="12.75">
      <c r="A36" s="4">
        <v>1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5"/>
      <c r="P36" s="8"/>
      <c r="Q36" s="6"/>
      <c r="R36" s="6">
        <f>IF(ISNUMBER(Q36),IF(Q36=1,"Countercurrent","Cocurrent"),"")</f>
      </c>
      <c r="S36" s="9"/>
      <c r="T36" s="7">
        <f>IF(ISNUMBER(C36),1.15290498E-12*(V36^6)-3.5879038802E-10*(V36^5)+4.710833256816E-08*(V36^4)-3.38194190874219E-06*(V36^3)+0.000148978977392744*(V36^2)-0.00373903643230733*(V36)+4.21734712411944,"")</f>
      </c>
      <c r="U36" s="7">
        <f>IF(ISNUMBER(D36),1.15290498E-12*(X36^6)-3.5879038802E-10*(X36^5)+4.710833256816E-08*(X36^4)-3.38194190874219E-06*(X36^3)+0.000148978977392744*(X36^2)-0.00373903643230733*(X36)+4.21734712411944,"")</f>
      </c>
      <c r="V36" s="8">
        <f>IF(ISNUMBER(C36),AVERAGE(C36,D36),"")</f>
      </c>
      <c r="W36" s="6">
        <f>IF(ISNUMBER(F36),-0.0000002301*(V36^4)+0.0000569866*(V36^3)-0.0082923226*(V36^2)+0.0654036947*V36+999.8017570756,"")</f>
      </c>
      <c r="X36" s="8">
        <f>IF(ISNUMBER(E36),AVERAGE(E36,F36),"")</f>
      </c>
      <c r="Y36" s="6">
        <f>IF(ISNUMBER(F36),-0.0000002301*(X36^4)+0.0000569866*(X36^3)-0.0082923226*(X36^2)+0.0654036947*X36+999.8017570756,"")</f>
      </c>
      <c r="Z36" s="6">
        <f>IF(ISNUMBER(C36),IF(R36="Countercurrent",C36-D36,D36-C36),"")</f>
      </c>
      <c r="AA36" s="6">
        <f>IF(ISNUMBER(E36),F36-E36,"")</f>
      </c>
      <c r="AB36" s="7">
        <f>IF(ISNUMBER(N36),N36*W36/(1000*60),"")</f>
      </c>
      <c r="AC36" s="7">
        <f>IF(ISNUMBER(P36),P36*Y36/(1000*60),"")</f>
      </c>
      <c r="AD36" s="6">
        <f>IF(SUM($A$1:$A$1000)=0,IF(ROW($A36)=6,"Hidden",""),IF(ISNUMBER(AB36),AB36*T36*ABS(Z36)*1000,""))</f>
      </c>
      <c r="AE36" s="6">
        <f>IF(SUM($A$1:$A$1000)=0,IF(ROW($A36)=6,"Hidden",""),IF(ISNUMBER(AC36),AC36*U36*AA36*1000,""))</f>
      </c>
      <c r="AF36" s="6">
        <f>IF(SUM($A$1:$A$1000)=0,IF(ROW($A36)=6,"Hidden",""),IF(ISNUMBER(AD36),AD36-AE36,""))</f>
      </c>
      <c r="AG36" s="6">
        <f>IF(SUM($A$1:$A$1000)=0,IF(ROW($A36)=6,"Hidden",""),IF(ISNUMBER(AD36),IF(AD36=0,0,AE36*100/AD36),""))</f>
      </c>
      <c r="AH36" s="6">
        <f>IF(SUM($A$1:$A$1000)=0,IF(ROW($A36)=6,"Hidden",""),IF(ISNUMBER(C36),IF(R36="cocurrent",IF((D36=E36),0,(D36-C36)*100/(D36-E36)),IF((C36=E36),0,(C36-D36)*100/(C36-E36))),""))</f>
      </c>
      <c r="AI36" s="6">
        <f>IF(SUM($A$1:$A$1000)=0,IF(ROW($A36)=6,"Hidden",""),IF(ISNUMBER(C36),IF(R36="cocurrent",IF(C36=E36,0,(F36-E36)*100/(D36-E36)),IF(C36=E36,0,(F36-E36)*100/(C36-E36))),""))</f>
      </c>
      <c r="AJ36" s="6">
        <f>IF(SUM($A$1:$A$1000)=0,IF(ROW($A36)=6,"Hidden",""),IF(ISNUMBER(AH36),(AH36+AI36)/2,""))</f>
      </c>
      <c r="AK36" s="11">
        <f>IF(C36=F36,0,(D36-E36)/(C36-F36))</f>
      </c>
      <c r="AL36" s="8">
        <f>IF(ISNUMBER(F36),IF(OR(AK36&lt;=0,AK36=1),0,((D36-E36)-(C36-F36))/LN(AK36)),"")</f>
      </c>
      <c r="AM36" s="8">
        <f>IF(ISNUMBER(AL36),IF(AL36=0,0,(AB36*T36*Z36*1000)/(PI()*0.006*1.008*AL36)),"")</f>
      </c>
      <c r="AN36" s="12">
        <f>IF(ISNUMBER(A36),IF(ROW(A36)=2,1-(A36/13),""),"")</f>
      </c>
    </row>
    <row x14ac:dyDescent="0.25" r="37" customHeight="1" ht="12.75">
      <c r="A37" s="4">
        <v>1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5"/>
      <c r="P37" s="8"/>
      <c r="Q37" s="6"/>
      <c r="R37" s="6">
        <f>IF(ISNUMBER(Q37),IF(Q37=1,"Countercurrent","Cocurrent"),"")</f>
      </c>
      <c r="S37" s="9"/>
      <c r="T37" s="7">
        <f>IF(ISNUMBER(C37),1.15290498E-12*(V37^6)-3.5879038802E-10*(V37^5)+4.710833256816E-08*(V37^4)-3.38194190874219E-06*(V37^3)+0.000148978977392744*(V37^2)-0.00373903643230733*(V37)+4.21734712411944,"")</f>
      </c>
      <c r="U37" s="7">
        <f>IF(ISNUMBER(D37),1.15290498E-12*(X37^6)-3.5879038802E-10*(X37^5)+4.710833256816E-08*(X37^4)-3.38194190874219E-06*(X37^3)+0.000148978977392744*(X37^2)-0.00373903643230733*(X37)+4.21734712411944,"")</f>
      </c>
      <c r="V37" s="8">
        <f>IF(ISNUMBER(C37),AVERAGE(C37,D37),"")</f>
      </c>
      <c r="W37" s="6">
        <f>IF(ISNUMBER(F37),-0.0000002301*(V37^4)+0.0000569866*(V37^3)-0.0082923226*(V37^2)+0.0654036947*V37+999.8017570756,"")</f>
      </c>
      <c r="X37" s="8">
        <f>IF(ISNUMBER(E37),AVERAGE(E37,F37),"")</f>
      </c>
      <c r="Y37" s="6">
        <f>IF(ISNUMBER(F37),-0.0000002301*(X37^4)+0.0000569866*(X37^3)-0.0082923226*(X37^2)+0.0654036947*X37+999.8017570756,"")</f>
      </c>
      <c r="Z37" s="6">
        <f>IF(ISNUMBER(C37),IF(R37="Countercurrent",C37-D37,D37-C37),"")</f>
      </c>
      <c r="AA37" s="6">
        <f>IF(ISNUMBER(E37),F37-E37,"")</f>
      </c>
      <c r="AB37" s="7">
        <f>IF(ISNUMBER(N37),N37*W37/(1000*60),"")</f>
      </c>
      <c r="AC37" s="7">
        <f>IF(ISNUMBER(P37),P37*Y37/(1000*60),"")</f>
      </c>
      <c r="AD37" s="6">
        <f>IF(SUM($A$1:$A$1000)=0,IF(ROW($A37)=6,"Hidden",""),IF(ISNUMBER(AB37),AB37*T37*ABS(Z37)*1000,""))</f>
      </c>
      <c r="AE37" s="6">
        <f>IF(SUM($A$1:$A$1000)=0,IF(ROW($A37)=6,"Hidden",""),IF(ISNUMBER(AC37),AC37*U37*AA37*1000,""))</f>
      </c>
      <c r="AF37" s="6">
        <f>IF(SUM($A$1:$A$1000)=0,IF(ROW($A37)=6,"Hidden",""),IF(ISNUMBER(AD37),AD37-AE37,""))</f>
      </c>
      <c r="AG37" s="6">
        <f>IF(SUM($A$1:$A$1000)=0,IF(ROW($A37)=6,"Hidden",""),IF(ISNUMBER(AD37),IF(AD37=0,0,AE37*100/AD37),""))</f>
      </c>
      <c r="AH37" s="6">
        <f>IF(SUM($A$1:$A$1000)=0,IF(ROW($A37)=6,"Hidden",""),IF(ISNUMBER(C37),IF(R37="cocurrent",IF((D37=E37),0,(D37-C37)*100/(D37-E37)),IF((C37=E37),0,(C37-D37)*100/(C37-E37))),""))</f>
      </c>
      <c r="AI37" s="6">
        <f>IF(SUM($A$1:$A$1000)=0,IF(ROW($A37)=6,"Hidden",""),IF(ISNUMBER(C37),IF(R37="cocurrent",IF(C37=E37,0,(F37-E37)*100/(D37-E37)),IF(C37=E37,0,(F37-E37)*100/(C37-E37))),""))</f>
      </c>
      <c r="AJ37" s="6">
        <f>IF(SUM($A$1:$A$1000)=0,IF(ROW($A37)=6,"Hidden",""),IF(ISNUMBER(AH37),(AH37+AI37)/2,""))</f>
      </c>
      <c r="AK37" s="11">
        <f>IF(C37=F37,0,(D37-E37)/(C37-F37))</f>
      </c>
      <c r="AL37" s="8">
        <f>IF(ISNUMBER(F37),IF(OR(AK37&lt;=0,AK37=1),0,((D37-E37)-(C37-F37))/LN(AK37)),"")</f>
      </c>
      <c r="AM37" s="8">
        <f>IF(ISNUMBER(AL37),IF(AL37=0,0,(AB37*T37*Z37*1000)/(PI()*0.006*1.008*AL37)),"")</f>
      </c>
      <c r="AN37" s="12">
        <f>IF(ISNUMBER(A37),IF(ROW(A37)=2,1-(A37/13),""),"")</f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7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22" width="11.719285714285713" customWidth="1" bestFit="1"/>
    <col min="3" max="3" style="23" width="8.719285714285713" customWidth="1" bestFit="1"/>
    <col min="4" max="4" style="23" width="8.719285714285713" customWidth="1" bestFit="1"/>
    <col min="5" max="5" style="23" width="8.719285714285713" customWidth="1" bestFit="1"/>
    <col min="6" max="6" style="23" width="8.719285714285713" customWidth="1" bestFit="1"/>
    <col min="7" max="7" style="23" width="13.576428571428572" customWidth="1" bestFit="1" hidden="1"/>
    <col min="8" max="8" style="23" width="13.576428571428572" customWidth="1" bestFit="1" hidden="1"/>
    <col min="9" max="9" style="23" width="13.576428571428572" customWidth="1" bestFit="1" hidden="1"/>
    <col min="10" max="10" style="23" width="13.576428571428572" customWidth="1" bestFit="1" hidden="1"/>
    <col min="11" max="11" style="23" width="13.576428571428572" customWidth="1" bestFit="1" hidden="1"/>
    <col min="12" max="12" style="23" width="13.576428571428572" customWidth="1" bestFit="1" hidden="1"/>
    <col min="13" max="13" style="24" width="11.719285714285713" customWidth="1" bestFit="1"/>
    <col min="14" max="14" style="23" width="11.719285714285713" customWidth="1" bestFit="1"/>
    <col min="15" max="15" style="22" width="11.719285714285713" customWidth="1" bestFit="1"/>
    <col min="16" max="16" style="25" width="11.719285714285713" customWidth="1" bestFit="1"/>
    <col min="17" max="17" style="23" width="13.576428571428572" customWidth="1" bestFit="1" hidden="1"/>
    <col min="18" max="18" style="14" width="11.719285714285713" customWidth="1" bestFit="1"/>
    <col min="19" max="19" style="15" width="33.005" customWidth="1" bestFit="1"/>
    <col min="20" max="20" style="14" width="13.147857142857141" customWidth="1" bestFit="1"/>
    <col min="21" max="21" style="14" width="13.147857142857141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1.719285714285713" customWidth="1" bestFit="1"/>
    <col min="27" max="27" style="14" width="11.719285714285713" customWidth="1" bestFit="1"/>
    <col min="28" max="28" style="14" width="11.719285714285713" customWidth="1" bestFit="1"/>
    <col min="29" max="29" style="14" width="11.719285714285713" customWidth="1" bestFit="1"/>
    <col min="30" max="30" style="14" width="11.719285714285713" customWidth="1" bestFit="1"/>
    <col min="31" max="31" style="14" width="11.719285714285713" customWidth="1" bestFit="1"/>
    <col min="32" max="32" style="14" width="11.719285714285713" customWidth="1" bestFit="1"/>
    <col min="33" max="33" style="14" width="11.719285714285713" customWidth="1" bestFit="1"/>
    <col min="34" max="34" style="14" width="11.719285714285713" customWidth="1" bestFit="1"/>
    <col min="35" max="35" style="14" width="11.719285714285713" customWidth="1" bestFit="1"/>
    <col min="36" max="36" style="14" width="11.719285714285713" customWidth="1" bestFit="1"/>
    <col min="37" max="37" style="16" width="13.576428571428572" customWidth="1" bestFit="1" hidden="1"/>
    <col min="38" max="38" style="14" width="13.147857142857141" customWidth="1" bestFit="1"/>
    <col min="39" max="39" style="14" width="14.147857142857141" customWidth="1" bestFit="1"/>
    <col min="40" max="40" style="14" width="11.719285714285713" customWidth="1" bestFit="1"/>
  </cols>
  <sheetData>
    <row x14ac:dyDescent="0.25" r="1" customHeight="1" ht="66.75" customFormat="1" s="1">
      <c r="A1" s="2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9" t="s">
        <v>12</v>
      </c>
      <c r="N1" s="18" t="s">
        <v>13</v>
      </c>
      <c r="O1" s="17" t="s">
        <v>14</v>
      </c>
      <c r="P1" s="20" t="s">
        <v>15</v>
      </c>
      <c r="Q1" s="18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/>
      <c r="AL1" s="3" t="s">
        <v>35</v>
      </c>
      <c r="AM1" s="3" t="s">
        <v>36</v>
      </c>
      <c r="AN1" s="3" t="s">
        <v>37</v>
      </c>
    </row>
    <row x14ac:dyDescent="0.25" r="2" customHeight="1" ht="12.75">
      <c r="A2" s="11">
        <v>1</v>
      </c>
      <c r="B2" s="5">
        <v>1</v>
      </c>
      <c r="C2" s="6">
        <v>57.08349609375</v>
      </c>
      <c r="D2" s="6">
        <v>64.584228515625</v>
      </c>
      <c r="E2" s="6">
        <v>21.30078125</v>
      </c>
      <c r="F2" s="6">
        <v>25.359619140625</v>
      </c>
      <c r="G2" s="6">
        <v>132.967529296875</v>
      </c>
      <c r="H2" s="6">
        <v>132.967529296875</v>
      </c>
      <c r="I2" s="6">
        <v>132.967529296875</v>
      </c>
      <c r="J2" s="6">
        <v>132.967529296875</v>
      </c>
      <c r="K2" s="6">
        <v>132.967529296875</v>
      </c>
      <c r="L2" s="6">
        <v>132.967529296875</v>
      </c>
      <c r="M2" s="7">
        <v>29</v>
      </c>
      <c r="N2" s="6">
        <v>2.03857421875</v>
      </c>
      <c r="O2" s="5">
        <v>80</v>
      </c>
      <c r="P2" s="8">
        <v>4.23583984375</v>
      </c>
      <c r="Q2" s="6">
        <v>0</v>
      </c>
      <c r="R2" s="10">
        <f>IF(ISNUMBER(Q2),IF(Q2=1,"Countercurrent","Cocurrent"),"")</f>
      </c>
      <c r="S2" s="21"/>
      <c r="T2" s="7">
        <f>IF(ISNUMBER(C2),1.15290498E-12*(V2^6)-3.5879038802E-10*(V2^5)+4.710833256816E-08*(V2^4)-3.38194190874219E-06*(V2^3)+0.000148978977392744*(V2^2)-0.00373903643230733*(V2)+4.21734712411944,"")</f>
      </c>
      <c r="U2" s="7">
        <f>IF(ISNUMBER(D2),1.15290498E-12*(X2^6)-3.5879038802E-10*(X2^5)+4.710833256816E-08*(X2^4)-3.38194190874219E-06*(X2^3)+0.000148978977392744*(X2^2)-0.00373903643230733*(X2)+4.21734712411944,"")</f>
      </c>
      <c r="V2" s="8">
        <f>IF(ISNUMBER(C2),AVERAGE(C2,D2),"")</f>
      </c>
      <c r="W2" s="6">
        <f>IF(ISNUMBER(F2),-0.0000002301*(V2^4)+0.0000569866*(V2^3)-0.0082923226*(V2^2)+0.0654036947*V2+999.8017570756,"")</f>
      </c>
      <c r="X2" s="8">
        <f>IF(ISNUMBER(E2),AVERAGE(E2,F2),"")</f>
      </c>
      <c r="Y2" s="6">
        <f>IF(ISNUMBER(F2),-0.0000002301*(X2^4)+0.0000569866*(X2^3)-0.0082923226*(X2^2)+0.0654036947*X2+999.8017570756,"")</f>
      </c>
      <c r="Z2" s="6">
        <f>IF(ISNUMBER(C2),IF(R2="Countercurrent",C2-D2,D2-C2),"")</f>
      </c>
      <c r="AA2" s="6">
        <f>IF(ISNUMBER(E2),F2-E2,"")</f>
      </c>
      <c r="AB2" s="7">
        <f>IF(ISNUMBER(N2),N2*W2/(1000*60),"")</f>
      </c>
      <c r="AC2" s="7">
        <f>IF(ISNUMBER(P2),P2*Y2/(1000*60),"")</f>
      </c>
      <c r="AD2" s="6">
        <f>IF(SUM($A$1:$A$1000)=0,IF(ROW($A2)=6,"Hidden",""),IF(ISNUMBER(AB2),AB2*T2*ABS(Z2)*1000,""))</f>
      </c>
      <c r="AE2" s="6">
        <f>IF(SUM($A$1:$A$1000)=0,IF(ROW($A2)=6,"Hidden",""),IF(ISNUMBER(AC2),AC2*U2*AA2*1000,""))</f>
      </c>
      <c r="AF2" s="6">
        <f>IF(SUM($A$1:$A$1000)=0,IF(ROW($A2)=6,"Hidden",""),IF(ISNUMBER(AD2),AD2-AE2,""))</f>
      </c>
      <c r="AG2" s="6">
        <f>IF(SUM($A$1:$A$1000)=0,IF(ROW($A2)=6,"Hidden",""),IF(ISNUMBER(AD2),IF(AD2=0,0,AE2*100/AD2),""))</f>
      </c>
      <c r="AH2" s="6">
        <f>IF(SUM($A$1:$A$1000)=0,IF(ROW($A2)=6,"Hidden",""),IF(ISNUMBER(C2),IF(R2="cocurrent",IF((D2=E2),0,(D2-C2)*100/(D2-E2)),IF((C2=E2),0,(C2-D2)*100/(C2-E2))),""))</f>
      </c>
      <c r="AI2" s="6">
        <f>IF(SUM($A$1:$A$1000)=0,IF(ROW($A2)=6,"Hidden",""),IF(ISNUMBER(C2),IF(R2="cocurrent",IF(C2=E2,0,(F2-E2)*100/(D2-E2)),IF(C2=E2,0,(F2-E2)*100/(C2-E2))),""))</f>
      </c>
      <c r="AJ2" s="6">
        <f>IF(SUM($A$1:$A$1000)=0,IF(ROW($A2)=6,"Hidden",""),IF(ISNUMBER(AH2),(AH2+AI2)/2,""))</f>
      </c>
      <c r="AK2" s="8">
        <f>IF(C2=F2,0,(D2-E2)/(C2-F2))</f>
      </c>
      <c r="AL2" s="8">
        <f>IF(ISNUMBER(F2),IF(OR(AK2&lt;=0,AK2=1),0,((D2-E2)-(C2-F2))/LN(AK2)),"")</f>
      </c>
      <c r="AM2" s="8">
        <f>IF(ISNUMBER(AL2),IF(AL2=0,0,(AB2*T2*Z2*1000)/(PI()*0.006*1.008*AL2)),"")</f>
      </c>
      <c r="AN2" s="12">
        <f>IF(ISNUMBER(A2),IF(ROW(A2)=2,1-(A2/13),""),"")</f>
      </c>
    </row>
    <row x14ac:dyDescent="0.25" r="3" customHeight="1" ht="12.75">
      <c r="A3" s="11">
        <v>1</v>
      </c>
      <c r="B3" s="5">
        <v>2</v>
      </c>
      <c r="C3" s="6">
        <v>57.1484375</v>
      </c>
      <c r="D3" s="6">
        <v>64.87646484375</v>
      </c>
      <c r="E3" s="6">
        <v>21.30078125</v>
      </c>
      <c r="F3" s="6">
        <v>25.359619140625</v>
      </c>
      <c r="G3" s="6">
        <v>132.967529296875</v>
      </c>
      <c r="H3" s="6">
        <v>132.967529296875</v>
      </c>
      <c r="I3" s="6">
        <v>132.967529296875</v>
      </c>
      <c r="J3" s="6">
        <v>132.967529296875</v>
      </c>
      <c r="K3" s="6">
        <v>132.967529296875</v>
      </c>
      <c r="L3" s="6">
        <v>132.967529296875</v>
      </c>
      <c r="M3" s="7">
        <v>29</v>
      </c>
      <c r="N3" s="6">
        <v>2.001953125</v>
      </c>
      <c r="O3" s="5">
        <v>80</v>
      </c>
      <c r="P3" s="8">
        <v>4.38232421875</v>
      </c>
      <c r="Q3" s="6">
        <v>0</v>
      </c>
      <c r="R3" s="10">
        <f>IF(ISNUMBER(Q3),IF(Q3=1,"Countercurrent","Cocurrent"),"")</f>
      </c>
      <c r="S3" s="21"/>
      <c r="T3" s="7">
        <f>IF(ISNUMBER(C3),1.15290498E-12*(V3^6)-3.5879038802E-10*(V3^5)+4.710833256816E-08*(V3^4)-3.38194190874219E-06*(V3^3)+0.000148978977392744*(V3^2)-0.00373903643230733*(V3)+4.21734712411944,"")</f>
      </c>
      <c r="U3" s="7">
        <f>IF(ISNUMBER(D3),1.15290498E-12*(X3^6)-3.5879038802E-10*(X3^5)+4.710833256816E-08*(X3^4)-3.38194190874219E-06*(X3^3)+0.000148978977392744*(X3^2)-0.00373903643230733*(X3)+4.21734712411944,"")</f>
      </c>
      <c r="V3" s="8">
        <f>IF(ISNUMBER(C3),AVERAGE(C3,D3),"")</f>
      </c>
      <c r="W3" s="6">
        <f>IF(ISNUMBER(F3),-0.0000002301*(V3^4)+0.0000569866*(V3^3)-0.0082923226*(V3^2)+0.0654036947*V3+999.8017570756,"")</f>
      </c>
      <c r="X3" s="8">
        <f>IF(ISNUMBER(E3),AVERAGE(E3,F3),"")</f>
      </c>
      <c r="Y3" s="6">
        <f>IF(ISNUMBER(F3),-0.0000002301*(X3^4)+0.0000569866*(X3^3)-0.0082923226*(X3^2)+0.0654036947*X3+999.8017570756,"")</f>
      </c>
      <c r="Z3" s="6">
        <f>IF(ISNUMBER(C3),IF(R3="Countercurrent",C3-D3,D3-C3),"")</f>
      </c>
      <c r="AA3" s="6">
        <f>IF(ISNUMBER(E3),F3-E3,"")</f>
      </c>
      <c r="AB3" s="7">
        <f>IF(ISNUMBER(N3),N3*W3/(1000*60),"")</f>
      </c>
      <c r="AC3" s="7">
        <f>IF(ISNUMBER(P3),P3*Y3/(1000*60),"")</f>
      </c>
      <c r="AD3" s="6">
        <f>IF(SUM($A$1:$A$1000)=0,IF(ROW($A3)=6,"Hidden",""),IF(ISNUMBER(AB3),AB3*T3*ABS(Z3)*1000,""))</f>
      </c>
      <c r="AE3" s="6">
        <f>IF(SUM($A$1:$A$1000)=0,IF(ROW($A3)=6,"Hidden",""),IF(ISNUMBER(AC3),AC3*U3*AA3*1000,""))</f>
      </c>
      <c r="AF3" s="6">
        <f>IF(SUM($A$1:$A$1000)=0,IF(ROW($A3)=6,"Hidden",""),IF(ISNUMBER(AD3),AD3-AE3,""))</f>
      </c>
      <c r="AG3" s="6">
        <f>IF(SUM($A$1:$A$1000)=0,IF(ROW($A3)=6,"Hidden",""),IF(ISNUMBER(AD3),IF(AD3=0,0,AE3*100/AD3),""))</f>
      </c>
      <c r="AH3" s="6">
        <f>IF(SUM($A$1:$A$1000)=0,IF(ROW($A3)=6,"Hidden",""),IF(ISNUMBER(C3),IF(R3="cocurrent",IF((D3=E3),0,(D3-C3)*100/(D3-E3)),IF((C3=E3),0,(C3-D3)*100/(C3-E3))),""))</f>
      </c>
      <c r="AI3" s="6">
        <f>IF(SUM($A$1:$A$1000)=0,IF(ROW($A3)=6,"Hidden",""),IF(ISNUMBER(C3),IF(R3="cocurrent",IF(C3=E3,0,(F3-E3)*100/(D3-E3)),IF(C3=E3,0,(F3-E3)*100/(C3-E3))),""))</f>
      </c>
      <c r="AJ3" s="6">
        <f>IF(SUM($A$1:$A$1000)=0,IF(ROW($A3)=6,"Hidden",""),IF(ISNUMBER(AH3),(AH3+AI3)/2,""))</f>
      </c>
      <c r="AK3" s="8">
        <f>IF(C3=F3,0,(D3-E3)/(C3-F3))</f>
      </c>
      <c r="AL3" s="8">
        <f>IF(ISNUMBER(F3),IF(OR(AK3&lt;=0,AK3=1),0,((D3-E3)-(C3-F3))/LN(AK3)),"")</f>
      </c>
      <c r="AM3" s="8">
        <f>IF(ISNUMBER(AL3),IF(AL3=0,0,(AB3*T3*Z3*1000)/(PI()*0.006*1.008*AL3)),"")</f>
      </c>
      <c r="AN3" s="12">
        <f>IF(ISNUMBER(A3),IF(ROW(A3)=2,1-(A3/13),""),"")</f>
      </c>
    </row>
    <row x14ac:dyDescent="0.25" r="4" customHeight="1" ht="12.75">
      <c r="A4" s="11">
        <v>1</v>
      </c>
      <c r="B4" s="5">
        <v>3</v>
      </c>
      <c r="C4" s="6">
        <v>56.95361328125</v>
      </c>
      <c r="D4" s="6">
        <v>64.74658203125</v>
      </c>
      <c r="E4" s="6">
        <v>21.30078125</v>
      </c>
      <c r="F4" s="6">
        <v>25.39208984375</v>
      </c>
      <c r="G4" s="6">
        <v>132.967529296875</v>
      </c>
      <c r="H4" s="6">
        <v>132.967529296875</v>
      </c>
      <c r="I4" s="6">
        <v>132.967529296875</v>
      </c>
      <c r="J4" s="6">
        <v>132.967529296875</v>
      </c>
      <c r="K4" s="6">
        <v>132.967529296875</v>
      </c>
      <c r="L4" s="6">
        <v>132.967529296875</v>
      </c>
      <c r="M4" s="7">
        <v>30</v>
      </c>
      <c r="N4" s="6">
        <v>1.94091796875</v>
      </c>
      <c r="O4" s="5">
        <v>80</v>
      </c>
      <c r="P4" s="8">
        <v>4.47998046875</v>
      </c>
      <c r="Q4" s="6">
        <v>0</v>
      </c>
      <c r="R4" s="10">
        <f>IF(ISNUMBER(Q4),IF(Q4=1,"Countercurrent","Cocurrent"),"")</f>
      </c>
      <c r="S4" s="21"/>
      <c r="T4" s="7">
        <f>IF(ISNUMBER(C4),1.15290498E-12*(V4^6)-3.5879038802E-10*(V4^5)+4.710833256816E-08*(V4^4)-3.38194190874219E-06*(V4^3)+0.000148978977392744*(V4^2)-0.00373903643230733*(V4)+4.21734712411944,"")</f>
      </c>
      <c r="U4" s="7">
        <f>IF(ISNUMBER(D4),1.15290498E-12*(X4^6)-3.5879038802E-10*(X4^5)+4.710833256816E-08*(X4^4)-3.38194190874219E-06*(X4^3)+0.000148978977392744*(X4^2)-0.00373903643230733*(X4)+4.21734712411944,"")</f>
      </c>
      <c r="V4" s="8">
        <f>IF(ISNUMBER(C4),AVERAGE(C4,D4),"")</f>
      </c>
      <c r="W4" s="6">
        <f>IF(ISNUMBER(F4),-0.0000002301*(V4^4)+0.0000569866*(V4^3)-0.0082923226*(V4^2)+0.0654036947*V4+999.8017570756,"")</f>
      </c>
      <c r="X4" s="8">
        <f>IF(ISNUMBER(E4),AVERAGE(E4,F4),"")</f>
      </c>
      <c r="Y4" s="6">
        <f>IF(ISNUMBER(F4),-0.0000002301*(X4^4)+0.0000569866*(X4^3)-0.0082923226*(X4^2)+0.0654036947*X4+999.8017570756,"")</f>
      </c>
      <c r="Z4" s="6">
        <f>IF(ISNUMBER(C4),IF(R4="Countercurrent",C4-D4,D4-C4),"")</f>
      </c>
      <c r="AA4" s="6">
        <f>IF(ISNUMBER(E4),F4-E4,"")</f>
      </c>
      <c r="AB4" s="7">
        <f>IF(ISNUMBER(N4),N4*W4/(1000*60),"")</f>
      </c>
      <c r="AC4" s="7">
        <f>IF(ISNUMBER(P4),P4*Y4/(1000*60),"")</f>
      </c>
      <c r="AD4" s="6">
        <f>IF(SUM($A$1:$A$1000)=0,IF(ROW($A4)=6,"Hidden",""),IF(ISNUMBER(AB4),AB4*T4*ABS(Z4)*1000,""))</f>
      </c>
      <c r="AE4" s="6">
        <f>IF(SUM($A$1:$A$1000)=0,IF(ROW($A4)=6,"Hidden",""),IF(ISNUMBER(AC4),AC4*U4*AA4*1000,""))</f>
      </c>
      <c r="AF4" s="6">
        <f>IF(SUM($A$1:$A$1000)=0,IF(ROW($A4)=6,"Hidden",""),IF(ISNUMBER(AD4),AD4-AE4,""))</f>
      </c>
      <c r="AG4" s="6">
        <f>IF(SUM($A$1:$A$1000)=0,IF(ROW($A4)=6,"Hidden",""),IF(ISNUMBER(AD4),IF(AD4=0,0,AE4*100/AD4),""))</f>
      </c>
      <c r="AH4" s="6">
        <f>IF(SUM($A$1:$A$1000)=0,IF(ROW($A4)=6,"Hidden",""),IF(ISNUMBER(C4),IF(R4="cocurrent",IF((D4=E4),0,(D4-C4)*100/(D4-E4)),IF((C4=E4),0,(C4-D4)*100/(C4-E4))),""))</f>
      </c>
      <c r="AI4" s="6">
        <f>IF(SUM($A$1:$A$1000)=0,IF(ROW($A4)=6,"Hidden",""),IF(ISNUMBER(C4),IF(R4="cocurrent",IF(C4=E4,0,(F4-E4)*100/(D4-E4)),IF(C4=E4,0,(F4-E4)*100/(C4-E4))),""))</f>
      </c>
      <c r="AJ4" s="6">
        <f>IF(SUM($A$1:$A$1000)=0,IF(ROW($A4)=6,"Hidden",""),IF(ISNUMBER(AH4),(AH4+AI4)/2,""))</f>
      </c>
      <c r="AK4" s="8">
        <f>IF(C4=F4,0,(D4-E4)/(C4-F4))</f>
      </c>
      <c r="AL4" s="8">
        <f>IF(ISNUMBER(F4),IF(OR(AK4&lt;=0,AK4=1),0,((D4-E4)-(C4-F4))/LN(AK4)),"")</f>
      </c>
      <c r="AM4" s="8">
        <f>IF(ISNUMBER(AL4),IF(AL4=0,0,(AB4*T4*Z4*1000)/(PI()*0.006*1.008*AL4)),"")</f>
      </c>
      <c r="AN4" s="12">
        <f>IF(ISNUMBER(A4),IF(ROW(A4)=2,1-(A4/13),""),"")</f>
      </c>
    </row>
    <row x14ac:dyDescent="0.25" r="5" customHeight="1" ht="12.75">
      <c r="A5" s="11">
        <v>1</v>
      </c>
      <c r="B5" s="5">
        <v>4</v>
      </c>
      <c r="C5" s="6">
        <v>57.2783203125</v>
      </c>
      <c r="D5" s="6">
        <v>64.973876953125</v>
      </c>
      <c r="E5" s="6">
        <v>21.30078125</v>
      </c>
      <c r="F5" s="6">
        <v>25.39208984375</v>
      </c>
      <c r="G5" s="6">
        <v>132.967529296875</v>
      </c>
      <c r="H5" s="6">
        <v>132.967529296875</v>
      </c>
      <c r="I5" s="6">
        <v>132.967529296875</v>
      </c>
      <c r="J5" s="6">
        <v>132.967529296875</v>
      </c>
      <c r="K5" s="6">
        <v>132.967529296875</v>
      </c>
      <c r="L5" s="6">
        <v>132.967529296875</v>
      </c>
      <c r="M5" s="7">
        <v>29</v>
      </c>
      <c r="N5" s="6">
        <v>2.001953125</v>
      </c>
      <c r="O5" s="5">
        <v>80</v>
      </c>
      <c r="P5" s="8">
        <v>4.4189453125</v>
      </c>
      <c r="Q5" s="6">
        <v>0</v>
      </c>
      <c r="R5" s="10">
        <f>IF(ISNUMBER(Q5),IF(Q5=1,"Countercurrent","Cocurrent"),"")</f>
      </c>
      <c r="S5" s="21"/>
      <c r="T5" s="7">
        <f>IF(ISNUMBER(C5),1.15290498E-12*(V5^6)-3.5879038802E-10*(V5^5)+4.710833256816E-08*(V5^4)-3.38194190874219E-06*(V5^3)+0.000148978977392744*(V5^2)-0.00373903643230733*(V5)+4.21734712411944,"")</f>
      </c>
      <c r="U5" s="7">
        <f>IF(ISNUMBER(D5),1.15290498E-12*(X5^6)-3.5879038802E-10*(X5^5)+4.710833256816E-08*(X5^4)-3.38194190874219E-06*(X5^3)+0.000148978977392744*(X5^2)-0.00373903643230733*(X5)+4.21734712411944,"")</f>
      </c>
      <c r="V5" s="8">
        <f>IF(ISNUMBER(C5),AVERAGE(C5,D5),"")</f>
      </c>
      <c r="W5" s="6">
        <f>IF(ISNUMBER(F5),-0.0000002301*(V5^4)+0.0000569866*(V5^3)-0.0082923226*(V5^2)+0.0654036947*V5+999.8017570756,"")</f>
      </c>
      <c r="X5" s="8">
        <f>IF(ISNUMBER(E5),AVERAGE(E5,F5),"")</f>
      </c>
      <c r="Y5" s="6">
        <f>IF(ISNUMBER(F5),-0.0000002301*(X5^4)+0.0000569866*(X5^3)-0.0082923226*(X5^2)+0.0654036947*X5+999.8017570756,"")</f>
      </c>
      <c r="Z5" s="6">
        <f>IF(ISNUMBER(C5),IF(R5="Countercurrent",C5-D5,D5-C5),"")</f>
      </c>
      <c r="AA5" s="6">
        <f>IF(ISNUMBER(E5),F5-E5,"")</f>
      </c>
      <c r="AB5" s="7">
        <f>IF(ISNUMBER(N5),N5*W5/(1000*60),"")</f>
      </c>
      <c r="AC5" s="7">
        <f>IF(ISNUMBER(P5),P5*Y5/(1000*60),"")</f>
      </c>
      <c r="AD5" s="6">
        <f>IF(SUM($A$1:$A$1000)=0,IF(ROW($A5)=6,"Hidden",""),IF(ISNUMBER(AB5),AB5*T5*ABS(Z5)*1000,""))</f>
      </c>
      <c r="AE5" s="6">
        <f>IF(SUM($A$1:$A$1000)=0,IF(ROW($A5)=6,"Hidden",""),IF(ISNUMBER(AC5),AC5*U5*AA5*1000,""))</f>
      </c>
      <c r="AF5" s="6">
        <f>IF(SUM($A$1:$A$1000)=0,IF(ROW($A5)=6,"Hidden",""),IF(ISNUMBER(AD5),AD5-AE5,""))</f>
      </c>
      <c r="AG5" s="6">
        <f>IF(SUM($A$1:$A$1000)=0,IF(ROW($A5)=6,"Hidden",""),IF(ISNUMBER(AD5),IF(AD5=0,0,AE5*100/AD5),""))</f>
      </c>
      <c r="AH5" s="6">
        <f>IF(SUM($A$1:$A$1000)=0,IF(ROW($A5)=6,"Hidden",""),IF(ISNUMBER(C5),IF(R5="cocurrent",IF((D5=E5),0,(D5-C5)*100/(D5-E5)),IF((C5=E5),0,(C5-D5)*100/(C5-E5))),""))</f>
      </c>
      <c r="AI5" s="6">
        <f>IF(SUM($A$1:$A$1000)=0,IF(ROW($A5)=6,"Hidden",""),IF(ISNUMBER(C5),IF(R5="cocurrent",IF(C5=E5,0,(F5-E5)*100/(D5-E5)),IF(C5=E5,0,(F5-E5)*100/(C5-E5))),""))</f>
      </c>
      <c r="AJ5" s="6">
        <f>IF(SUM($A$1:$A$1000)=0,IF(ROW($A5)=6,"Hidden",""),IF(ISNUMBER(AH5),(AH5+AI5)/2,""))</f>
      </c>
      <c r="AK5" s="8">
        <f>IF(C5=F5,0,(D5-E5)/(C5-F5))</f>
      </c>
      <c r="AL5" s="8">
        <f>IF(ISNUMBER(F5),IF(OR(AK5&lt;=0,AK5=1),0,((D5-E5)-(C5-F5))/LN(AK5)),"")</f>
      </c>
      <c r="AM5" s="8">
        <f>IF(ISNUMBER(AL5),IF(AL5=0,0,(AB5*T5*Z5*1000)/(PI()*0.006*1.008*AL5)),"")</f>
      </c>
      <c r="AN5" s="12">
        <f>IF(ISNUMBER(A5),IF(ROW(A5)=2,1-(A5/13),""),"")</f>
      </c>
    </row>
    <row x14ac:dyDescent="0.25" r="6" customHeight="1" ht="12.75">
      <c r="A6" s="11">
        <v>1</v>
      </c>
      <c r="B6" s="5">
        <v>5</v>
      </c>
      <c r="C6" s="6">
        <v>57.21337890625</v>
      </c>
      <c r="D6" s="6">
        <v>64.843994140625</v>
      </c>
      <c r="E6" s="6">
        <v>21.30078125</v>
      </c>
      <c r="F6" s="6">
        <v>25.39208984375</v>
      </c>
      <c r="G6" s="6">
        <v>132.967529296875</v>
      </c>
      <c r="H6" s="6">
        <v>132.967529296875</v>
      </c>
      <c r="I6" s="6">
        <v>132.967529296875</v>
      </c>
      <c r="J6" s="6">
        <v>132.967529296875</v>
      </c>
      <c r="K6" s="6">
        <v>132.967529296875</v>
      </c>
      <c r="L6" s="6">
        <v>132.967529296875</v>
      </c>
      <c r="M6" s="7">
        <v>30</v>
      </c>
      <c r="N6" s="6">
        <v>1.8798828125</v>
      </c>
      <c r="O6" s="5">
        <v>80</v>
      </c>
      <c r="P6" s="8">
        <v>4.6142578125</v>
      </c>
      <c r="Q6" s="6">
        <v>0</v>
      </c>
      <c r="R6" s="10">
        <f>IF(ISNUMBER(Q6),IF(Q6=1,"Countercurrent","Cocurrent"),"")</f>
      </c>
      <c r="S6" s="21"/>
      <c r="T6" s="7">
        <f>IF(ISNUMBER(C6),1.15290498E-12*(V6^6)-3.5879038802E-10*(V6^5)+4.710833256816E-08*(V6^4)-3.38194190874219E-06*(V6^3)+0.000148978977392744*(V6^2)-0.00373903643230733*(V6)+4.21734712411944,"")</f>
      </c>
      <c r="U6" s="7">
        <f>IF(ISNUMBER(D6),1.15290498E-12*(X6^6)-3.5879038802E-10*(X6^5)+4.710833256816E-08*(X6^4)-3.38194190874219E-06*(X6^3)+0.000148978977392744*(X6^2)-0.00373903643230733*(X6)+4.21734712411944,"")</f>
      </c>
      <c r="V6" s="8">
        <f>IF(ISNUMBER(C6),AVERAGE(C6,D6),"")</f>
      </c>
      <c r="W6" s="6">
        <f>IF(ISNUMBER(F6),-0.0000002301*(V6^4)+0.0000569866*(V6^3)-0.0082923226*(V6^2)+0.0654036947*V6+999.8017570756,"")</f>
      </c>
      <c r="X6" s="8">
        <f>IF(ISNUMBER(E6),AVERAGE(E6,F6),"")</f>
      </c>
      <c r="Y6" s="6">
        <f>IF(ISNUMBER(F6),-0.0000002301*(X6^4)+0.0000569866*(X6^3)-0.0082923226*(X6^2)+0.0654036947*X6+999.8017570756,"")</f>
      </c>
      <c r="Z6" s="6">
        <f>IF(ISNUMBER(C6),IF(R6="Countercurrent",C6-D6,D6-C6),"")</f>
      </c>
      <c r="AA6" s="6">
        <f>IF(ISNUMBER(E6),F6-E6,"")</f>
      </c>
      <c r="AB6" s="7">
        <f>IF(ISNUMBER(N6),N6*W6/(1000*60),"")</f>
      </c>
      <c r="AC6" s="7">
        <f>IF(ISNUMBER(P6),P6*Y6/(1000*60),"")</f>
      </c>
      <c r="AD6" s="6">
        <f>IF(SUM($A$1:$A$1000)=0,IF(ROW($A6)=6,"Hidden",""),IF(ISNUMBER(AB6),AB6*T6*ABS(Z6)*1000,""))</f>
      </c>
      <c r="AE6" s="6">
        <f>IF(SUM($A$1:$A$1000)=0,IF(ROW($A6)=6,"Hidden",""),IF(ISNUMBER(AC6),AC6*U6*AA6*1000,""))</f>
      </c>
      <c r="AF6" s="6">
        <f>IF(SUM($A$1:$A$1000)=0,IF(ROW($A6)=6,"Hidden",""),IF(ISNUMBER(AD6),AD6-AE6,""))</f>
      </c>
      <c r="AG6" s="6">
        <f>IF(SUM($A$1:$A$1000)=0,IF(ROW($A6)=6,"Hidden",""),IF(ISNUMBER(AD6),IF(AD6=0,0,AE6*100/AD6),""))</f>
      </c>
      <c r="AH6" s="6">
        <f>IF(SUM($A$1:$A$1000)=0,IF(ROW($A6)=6,"Hidden",""),IF(ISNUMBER(C6),IF(R6="cocurrent",IF((D6=E6),0,(D6-C6)*100/(D6-E6)),IF((C6=E6),0,(C6-D6)*100/(C6-E6))),""))</f>
      </c>
      <c r="AI6" s="6">
        <f>IF(SUM($A$1:$A$1000)=0,IF(ROW($A6)=6,"Hidden",""),IF(ISNUMBER(C6),IF(R6="cocurrent",IF(C6=E6,0,(F6-E6)*100/(D6-E6)),IF(C6=E6,0,(F6-E6)*100/(C6-E6))),""))</f>
      </c>
      <c r="AJ6" s="6">
        <f>IF(SUM($A$1:$A$1000)=0,IF(ROW($A6)=6,"Hidden",""),IF(ISNUMBER(AH6),(AH6+AI6)/2,""))</f>
      </c>
      <c r="AK6" s="8">
        <f>IF(C6=F6,0,(D6-E6)/(C6-F6))</f>
      </c>
      <c r="AL6" s="8">
        <f>IF(ISNUMBER(F6),IF(OR(AK6&lt;=0,AK6=1),0,((D6-E6)-(C6-F6))/LN(AK6)),"")</f>
      </c>
      <c r="AM6" s="8">
        <f>IF(ISNUMBER(AL6),IF(AL6=0,0,(AB6*T6*Z6*1000)/(PI()*0.006*1.008*AL6)),"")</f>
      </c>
      <c r="AN6" s="12">
        <f>IF(ISNUMBER(A6),IF(ROW(A6)=2,1-(A6/13),""),"")</f>
      </c>
    </row>
    <row x14ac:dyDescent="0.25" r="7" customHeight="1" ht="12.75">
      <c r="A7" s="11">
        <v>1</v>
      </c>
      <c r="B7" s="5">
        <v>6</v>
      </c>
      <c r="C7" s="6">
        <v>57.34326171875</v>
      </c>
      <c r="D7" s="6">
        <v>64.908935546875</v>
      </c>
      <c r="E7" s="6">
        <v>21.30078125</v>
      </c>
      <c r="F7" s="6">
        <v>25.39208984375</v>
      </c>
      <c r="G7" s="6">
        <v>132.967529296875</v>
      </c>
      <c r="H7" s="6">
        <v>132.967529296875</v>
      </c>
      <c r="I7" s="6">
        <v>132.967529296875</v>
      </c>
      <c r="J7" s="6">
        <v>132.967529296875</v>
      </c>
      <c r="K7" s="6">
        <v>132.967529296875</v>
      </c>
      <c r="L7" s="6">
        <v>132.967529296875</v>
      </c>
      <c r="M7" s="7">
        <v>29</v>
      </c>
      <c r="N7" s="6">
        <v>2.03857421875</v>
      </c>
      <c r="O7" s="5">
        <v>80</v>
      </c>
      <c r="P7" s="8">
        <v>4.4189453125</v>
      </c>
      <c r="Q7" s="6">
        <v>0</v>
      </c>
      <c r="R7" s="10">
        <f>IF(ISNUMBER(Q7),IF(Q7=1,"Countercurrent","Cocurrent"),"")</f>
      </c>
      <c r="S7" s="21"/>
      <c r="T7" s="7">
        <f>IF(ISNUMBER(C7),1.15290498E-12*(V7^6)-3.5879038802E-10*(V7^5)+4.710833256816E-08*(V7^4)-3.38194190874219E-06*(V7^3)+0.000148978977392744*(V7^2)-0.00373903643230733*(V7)+4.21734712411944,"")</f>
      </c>
      <c r="U7" s="7">
        <f>IF(ISNUMBER(D7),1.15290498E-12*(X7^6)-3.5879038802E-10*(X7^5)+4.710833256816E-08*(X7^4)-3.38194190874219E-06*(X7^3)+0.000148978977392744*(X7^2)-0.00373903643230733*(X7)+4.21734712411944,"")</f>
      </c>
      <c r="V7" s="8">
        <f>IF(ISNUMBER(C7),AVERAGE(C7,D7),"")</f>
      </c>
      <c r="W7" s="6">
        <f>IF(ISNUMBER(F7),-0.0000002301*(V7^4)+0.0000569866*(V7^3)-0.0082923226*(V7^2)+0.0654036947*V7+999.8017570756,"")</f>
      </c>
      <c r="X7" s="8">
        <f>IF(ISNUMBER(E7),AVERAGE(E7,F7),"")</f>
      </c>
      <c r="Y7" s="6">
        <f>IF(ISNUMBER(F7),-0.0000002301*(X7^4)+0.0000569866*(X7^3)-0.0082923226*(X7^2)+0.0654036947*X7+999.8017570756,"")</f>
      </c>
      <c r="Z7" s="6">
        <f>IF(ISNUMBER(C7),IF(R7="Countercurrent",C7-D7,D7-C7),"")</f>
      </c>
      <c r="AA7" s="6">
        <f>IF(ISNUMBER(E7),F7-E7,"")</f>
      </c>
      <c r="AB7" s="7">
        <f>IF(ISNUMBER(N7),N7*W7/(1000*60),"")</f>
      </c>
      <c r="AC7" s="7">
        <f>IF(ISNUMBER(P7),P7*Y7/(1000*60),"")</f>
      </c>
      <c r="AD7" s="6">
        <f>IF(SUM($A$1:$A$1000)=0,IF(ROW($A7)=6,"Hidden",""),IF(ISNUMBER(AB7),AB7*T7*ABS(Z7)*1000,""))</f>
      </c>
      <c r="AE7" s="6">
        <f>IF(SUM($A$1:$A$1000)=0,IF(ROW($A7)=6,"Hidden",""),IF(ISNUMBER(AC7),AC7*U7*AA7*1000,""))</f>
      </c>
      <c r="AF7" s="6">
        <f>IF(SUM($A$1:$A$1000)=0,IF(ROW($A7)=6,"Hidden",""),IF(ISNUMBER(AD7),AD7-AE7,""))</f>
      </c>
      <c r="AG7" s="6">
        <f>IF(SUM($A$1:$A$1000)=0,IF(ROW($A7)=6,"Hidden",""),IF(ISNUMBER(AD7),IF(AD7=0,0,AE7*100/AD7),""))</f>
      </c>
      <c r="AH7" s="6">
        <f>IF(SUM($A$1:$A$1000)=0,IF(ROW($A7)=6,"Hidden",""),IF(ISNUMBER(C7),IF(R7="cocurrent",IF((D7=E7),0,(D7-C7)*100/(D7-E7)),IF((C7=E7),0,(C7-D7)*100/(C7-E7))),""))</f>
      </c>
      <c r="AI7" s="6">
        <f>IF(SUM($A$1:$A$1000)=0,IF(ROW($A7)=6,"Hidden",""),IF(ISNUMBER(C7),IF(R7="cocurrent",IF(C7=E7,0,(F7-E7)*100/(D7-E7)),IF(C7=E7,0,(F7-E7)*100/(C7-E7))),""))</f>
      </c>
      <c r="AJ7" s="6">
        <f>IF(SUM($A$1:$A$1000)=0,IF(ROW($A7)=6,"Hidden",""),IF(ISNUMBER(AH7),(AH7+AI7)/2,""))</f>
      </c>
      <c r="AK7" s="8">
        <f>IF(C7=F7,0,(D7-E7)/(C7-F7))</f>
      </c>
      <c r="AL7" s="8">
        <f>IF(ISNUMBER(F7),IF(OR(AK7&lt;=0,AK7=1),0,((D7-E7)-(C7-F7))/LN(AK7)),"")</f>
      </c>
      <c r="AM7" s="8">
        <f>IF(ISNUMBER(AL7),IF(AL7=0,0,(AB7*T7*Z7*1000)/(PI()*0.006*1.008*AL7)),"")</f>
      </c>
      <c r="AN7" s="12">
        <f>IF(ISNUMBER(A7),IF(ROW(A7)=2,1-(A7/13),""),"")</f>
      </c>
    </row>
    <row x14ac:dyDescent="0.25" r="8" customHeight="1" ht="12.75">
      <c r="A8" s="11">
        <v>1</v>
      </c>
      <c r="B8" s="5">
        <v>7</v>
      </c>
      <c r="C8" s="6">
        <v>56.986083984375</v>
      </c>
      <c r="D8" s="6">
        <v>64.48681640625</v>
      </c>
      <c r="E8" s="6">
        <v>21.30078125</v>
      </c>
      <c r="F8" s="6">
        <v>25.359619140625</v>
      </c>
      <c r="G8" s="6">
        <v>132.967529296875</v>
      </c>
      <c r="H8" s="6">
        <v>132.967529296875</v>
      </c>
      <c r="I8" s="6">
        <v>132.967529296875</v>
      </c>
      <c r="J8" s="6">
        <v>132.967529296875</v>
      </c>
      <c r="K8" s="6">
        <v>132.967529296875</v>
      </c>
      <c r="L8" s="6">
        <v>132.967529296875</v>
      </c>
      <c r="M8" s="7">
        <v>29</v>
      </c>
      <c r="N8" s="6">
        <v>2.0751953125</v>
      </c>
      <c r="O8" s="5">
        <v>80</v>
      </c>
      <c r="P8" s="8">
        <v>4.5166015625</v>
      </c>
      <c r="Q8" s="6">
        <v>0</v>
      </c>
      <c r="R8" s="10">
        <f>IF(ISNUMBER(Q8),IF(Q8=1,"Countercurrent","Cocurrent"),"")</f>
      </c>
      <c r="S8" s="21"/>
      <c r="T8" s="7">
        <f>IF(ISNUMBER(C8),1.15290498E-12*(V8^6)-3.5879038802E-10*(V8^5)+4.710833256816E-08*(V8^4)-3.38194190874219E-06*(V8^3)+0.000148978977392744*(V8^2)-0.00373903643230733*(V8)+4.21734712411944,"")</f>
      </c>
      <c r="U8" s="7">
        <f>IF(ISNUMBER(D8),1.15290498E-12*(X8^6)-3.5879038802E-10*(X8^5)+4.710833256816E-08*(X8^4)-3.38194190874219E-06*(X8^3)+0.000148978977392744*(X8^2)-0.00373903643230733*(X8)+4.21734712411944,"")</f>
      </c>
      <c r="V8" s="8">
        <f>IF(ISNUMBER(C8),AVERAGE(C8,D8),"")</f>
      </c>
      <c r="W8" s="6">
        <f>IF(ISNUMBER(F8),-0.0000002301*(V8^4)+0.0000569866*(V8^3)-0.0082923226*(V8^2)+0.0654036947*V8+999.8017570756,"")</f>
      </c>
      <c r="X8" s="8">
        <f>IF(ISNUMBER(E8),AVERAGE(E8,F8),"")</f>
      </c>
      <c r="Y8" s="6">
        <f>IF(ISNUMBER(F8),-0.0000002301*(X8^4)+0.0000569866*(X8^3)-0.0082923226*(X8^2)+0.0654036947*X8+999.8017570756,"")</f>
      </c>
      <c r="Z8" s="6">
        <f>IF(ISNUMBER(C8),IF(R8="Countercurrent",C8-D8,D8-C8),"")</f>
      </c>
      <c r="AA8" s="6">
        <f>IF(ISNUMBER(E8),F8-E8,"")</f>
      </c>
      <c r="AB8" s="7">
        <f>IF(ISNUMBER(N8),N8*W8/(1000*60),"")</f>
      </c>
      <c r="AC8" s="7">
        <f>IF(ISNUMBER(P8),P8*Y8/(1000*60),"")</f>
      </c>
      <c r="AD8" s="6">
        <f>IF(SUM($A$1:$A$1000)=0,IF(ROW($A8)=6,"Hidden",""),IF(ISNUMBER(AB8),AB8*T8*ABS(Z8)*1000,""))</f>
      </c>
      <c r="AE8" s="6">
        <f>IF(SUM($A$1:$A$1000)=0,IF(ROW($A8)=6,"Hidden",""),IF(ISNUMBER(AC8),AC8*U8*AA8*1000,""))</f>
      </c>
      <c r="AF8" s="6">
        <f>IF(SUM($A$1:$A$1000)=0,IF(ROW($A8)=6,"Hidden",""),IF(ISNUMBER(AD8),AD8-AE8,""))</f>
      </c>
      <c r="AG8" s="6">
        <f>IF(SUM($A$1:$A$1000)=0,IF(ROW($A8)=6,"Hidden",""),IF(ISNUMBER(AD8),IF(AD8=0,0,AE8*100/AD8),""))</f>
      </c>
      <c r="AH8" s="6">
        <f>IF(SUM($A$1:$A$1000)=0,IF(ROW($A8)=6,"Hidden",""),IF(ISNUMBER(C8),IF(R8="cocurrent",IF((D8=E8),0,(D8-C8)*100/(D8-E8)),IF((C8=E8),0,(C8-D8)*100/(C8-E8))),""))</f>
      </c>
      <c r="AI8" s="6">
        <f>IF(SUM($A$1:$A$1000)=0,IF(ROW($A8)=6,"Hidden",""),IF(ISNUMBER(C8),IF(R8="cocurrent",IF(C8=E8,0,(F8-E8)*100/(D8-E8)),IF(C8=E8,0,(F8-E8)*100/(C8-E8))),""))</f>
      </c>
      <c r="AJ8" s="6">
        <f>IF(SUM($A$1:$A$1000)=0,IF(ROW($A8)=6,"Hidden",""),IF(ISNUMBER(AH8),(AH8+AI8)/2,""))</f>
      </c>
      <c r="AK8" s="8">
        <f>IF(C8=F8,0,(D8-E8)/(C8-F8))</f>
      </c>
      <c r="AL8" s="8">
        <f>IF(ISNUMBER(F8),IF(OR(AK8&lt;=0,AK8=1),0,((D8-E8)-(C8-F8))/LN(AK8)),"")</f>
      </c>
      <c r="AM8" s="8">
        <f>IF(ISNUMBER(AL8),IF(AL8=0,0,(AB8*T8*Z8*1000)/(PI()*0.006*1.008*AL8)),"")</f>
      </c>
      <c r="AN8" s="12">
        <f>IF(ISNUMBER(A8),IF(ROW(A8)=2,1-(A8/13),""),"")</f>
      </c>
    </row>
    <row x14ac:dyDescent="0.25" r="9" customHeight="1" ht="12.75">
      <c r="A9" s="11">
        <v>1</v>
      </c>
      <c r="B9" s="5">
        <v>8</v>
      </c>
      <c r="C9" s="6">
        <v>57.1484375</v>
      </c>
      <c r="D9" s="6">
        <v>65.0712890625</v>
      </c>
      <c r="E9" s="6">
        <v>21.30078125</v>
      </c>
      <c r="F9" s="6">
        <v>25.359619140625</v>
      </c>
      <c r="G9" s="6">
        <v>132.967529296875</v>
      </c>
      <c r="H9" s="6">
        <v>132.967529296875</v>
      </c>
      <c r="I9" s="6">
        <v>132.967529296875</v>
      </c>
      <c r="J9" s="6">
        <v>132.967529296875</v>
      </c>
      <c r="K9" s="6">
        <v>132.967529296875</v>
      </c>
      <c r="L9" s="6">
        <v>132.967529296875</v>
      </c>
      <c r="M9" s="7">
        <v>29</v>
      </c>
      <c r="N9" s="6">
        <v>2.0263671875</v>
      </c>
      <c r="O9" s="5">
        <v>80</v>
      </c>
      <c r="P9" s="8">
        <v>4.6630859375</v>
      </c>
      <c r="Q9" s="6">
        <v>0</v>
      </c>
      <c r="R9" s="10">
        <f>IF(ISNUMBER(Q9),IF(Q9=1,"Countercurrent","Cocurrent"),"")</f>
      </c>
      <c r="S9" s="21"/>
      <c r="T9" s="7">
        <f>IF(ISNUMBER(C9),1.15290498E-12*(V9^6)-3.5879038802E-10*(V9^5)+4.710833256816E-08*(V9^4)-3.38194190874219E-06*(V9^3)+0.000148978977392744*(V9^2)-0.00373903643230733*(V9)+4.21734712411944,"")</f>
      </c>
      <c r="U9" s="7">
        <f>IF(ISNUMBER(D9),1.15290498E-12*(X9^6)-3.5879038802E-10*(X9^5)+4.710833256816E-08*(X9^4)-3.38194190874219E-06*(X9^3)+0.000148978977392744*(X9^2)-0.00373903643230733*(X9)+4.21734712411944,"")</f>
      </c>
      <c r="V9" s="8">
        <f>IF(ISNUMBER(C9),AVERAGE(C9,D9),"")</f>
      </c>
      <c r="W9" s="6">
        <f>IF(ISNUMBER(F9),-0.0000002301*(V9^4)+0.0000569866*(V9^3)-0.0082923226*(V9^2)+0.0654036947*V9+999.8017570756,"")</f>
      </c>
      <c r="X9" s="8">
        <f>IF(ISNUMBER(E9),AVERAGE(E9,F9),"")</f>
      </c>
      <c r="Y9" s="6">
        <f>IF(ISNUMBER(F9),-0.0000002301*(X9^4)+0.0000569866*(X9^3)-0.0082923226*(X9^2)+0.0654036947*X9+999.8017570756,"")</f>
      </c>
      <c r="Z9" s="6">
        <f>IF(ISNUMBER(C9),IF(R9="Countercurrent",C9-D9,D9-C9),"")</f>
      </c>
      <c r="AA9" s="6">
        <f>IF(ISNUMBER(E9),F9-E9,"")</f>
      </c>
      <c r="AB9" s="7">
        <f>IF(ISNUMBER(N9),N9*W9/(1000*60),"")</f>
      </c>
      <c r="AC9" s="7">
        <f>IF(ISNUMBER(P9),P9*Y9/(1000*60),"")</f>
      </c>
      <c r="AD9" s="6">
        <f>IF(SUM($A$1:$A$1000)=0,IF(ROW($A9)=6,"Hidden",""),IF(ISNUMBER(AB9),AB9*T9*ABS(Z9)*1000,""))</f>
      </c>
      <c r="AE9" s="6">
        <f>IF(SUM($A$1:$A$1000)=0,IF(ROW($A9)=6,"Hidden",""),IF(ISNUMBER(AC9),AC9*U9*AA9*1000,""))</f>
      </c>
      <c r="AF9" s="6">
        <f>IF(SUM($A$1:$A$1000)=0,IF(ROW($A9)=6,"Hidden",""),IF(ISNUMBER(AD9),AD9-AE9,""))</f>
      </c>
      <c r="AG9" s="6">
        <f>IF(SUM($A$1:$A$1000)=0,IF(ROW($A9)=6,"Hidden",""),IF(ISNUMBER(AD9),IF(AD9=0,0,AE9*100/AD9),""))</f>
      </c>
      <c r="AH9" s="6">
        <f>IF(SUM($A$1:$A$1000)=0,IF(ROW($A9)=6,"Hidden",""),IF(ISNUMBER(C9),IF(R9="cocurrent",IF((D9=E9),0,(D9-C9)*100/(D9-E9)),IF((C9=E9),0,(C9-D9)*100/(C9-E9))),""))</f>
      </c>
      <c r="AI9" s="6">
        <f>IF(SUM($A$1:$A$1000)=0,IF(ROW($A9)=6,"Hidden",""),IF(ISNUMBER(C9),IF(R9="cocurrent",IF(C9=E9,0,(F9-E9)*100/(D9-E9)),IF(C9=E9,0,(F9-E9)*100/(C9-E9))),""))</f>
      </c>
      <c r="AJ9" s="6">
        <f>IF(SUM($A$1:$A$1000)=0,IF(ROW($A9)=6,"Hidden",""),IF(ISNUMBER(AH9),(AH9+AI9)/2,""))</f>
      </c>
      <c r="AK9" s="8">
        <f>IF(C9=F9,0,(D9-E9)/(C9-F9))</f>
      </c>
      <c r="AL9" s="8">
        <f>IF(ISNUMBER(F9),IF(OR(AK9&lt;=0,AK9=1),0,((D9-E9)-(C9-F9))/LN(AK9)),"")</f>
      </c>
      <c r="AM9" s="8">
        <f>IF(ISNUMBER(AL9),IF(AL9=0,0,(AB9*T9*Z9*1000)/(PI()*0.006*1.008*AL9)),"")</f>
      </c>
      <c r="AN9" s="12">
        <f>IF(ISNUMBER(A9),IF(ROW(A9)=2,1-(A9/13),""),"")</f>
      </c>
    </row>
    <row x14ac:dyDescent="0.25" r="10" customHeight="1" ht="12.75">
      <c r="A10" s="11">
        <v>1</v>
      </c>
      <c r="B10" s="5">
        <v>9</v>
      </c>
      <c r="C10" s="6">
        <v>57.115966796875</v>
      </c>
      <c r="D10" s="6">
        <v>64.714111328125</v>
      </c>
      <c r="E10" s="6">
        <v>21.30078125</v>
      </c>
      <c r="F10" s="6">
        <v>25.3271484375</v>
      </c>
      <c r="G10" s="6">
        <v>132.967529296875</v>
      </c>
      <c r="H10" s="6">
        <v>132.967529296875</v>
      </c>
      <c r="I10" s="6">
        <v>132.967529296875</v>
      </c>
      <c r="J10" s="6">
        <v>132.967529296875</v>
      </c>
      <c r="K10" s="6">
        <v>132.967529296875</v>
      </c>
      <c r="L10" s="6">
        <v>132.967529296875</v>
      </c>
      <c r="M10" s="7">
        <v>30</v>
      </c>
      <c r="N10" s="6">
        <v>1.98974609375</v>
      </c>
      <c r="O10" s="5">
        <v>80</v>
      </c>
      <c r="P10" s="8">
        <v>4.638671875</v>
      </c>
      <c r="Q10" s="6">
        <v>0</v>
      </c>
      <c r="R10" s="10">
        <f>IF(ISNUMBER(Q10),IF(Q10=1,"Countercurrent","Cocurrent"),"")</f>
      </c>
      <c r="S10" s="21"/>
      <c r="T10" s="7">
        <f>IF(ISNUMBER(C10),1.15290498E-12*(V10^6)-3.5879038802E-10*(V10^5)+4.710833256816E-08*(V10^4)-3.38194190874219E-06*(V10^3)+0.000148978977392744*(V10^2)-0.00373903643230733*(V10)+4.21734712411944,"")</f>
      </c>
      <c r="U10" s="7">
        <f>IF(ISNUMBER(D10),1.15290498E-12*(X10^6)-3.5879038802E-10*(X10^5)+4.710833256816E-08*(X10^4)-3.38194190874219E-06*(X10^3)+0.000148978977392744*(X10^2)-0.00373903643230733*(X10)+4.21734712411944,"")</f>
      </c>
      <c r="V10" s="8">
        <f>IF(ISNUMBER(C10),AVERAGE(C10,D10),"")</f>
      </c>
      <c r="W10" s="6">
        <f>IF(ISNUMBER(F10),-0.0000002301*(V10^4)+0.0000569866*(V10^3)-0.0082923226*(V10^2)+0.0654036947*V10+999.8017570756,"")</f>
      </c>
      <c r="X10" s="8">
        <f>IF(ISNUMBER(E10),AVERAGE(E10,F10),"")</f>
      </c>
      <c r="Y10" s="6">
        <f>IF(ISNUMBER(F10),-0.0000002301*(X10^4)+0.0000569866*(X10^3)-0.0082923226*(X10^2)+0.0654036947*X10+999.8017570756,"")</f>
      </c>
      <c r="Z10" s="6">
        <f>IF(ISNUMBER(C10),IF(R10="Countercurrent",C10-D10,D10-C10),"")</f>
      </c>
      <c r="AA10" s="6">
        <f>IF(ISNUMBER(E10),F10-E10,"")</f>
      </c>
      <c r="AB10" s="7">
        <f>IF(ISNUMBER(N10),N10*W10/(1000*60),"")</f>
      </c>
      <c r="AC10" s="7">
        <f>IF(ISNUMBER(P10),P10*Y10/(1000*60),"")</f>
      </c>
      <c r="AD10" s="6">
        <f>IF(SUM($A$1:$A$1000)=0,IF(ROW($A10)=6,"Hidden",""),IF(ISNUMBER(AB10),AB10*T10*ABS(Z10)*1000,""))</f>
      </c>
      <c r="AE10" s="6">
        <f>IF(SUM($A$1:$A$1000)=0,IF(ROW($A10)=6,"Hidden",""),IF(ISNUMBER(AC10),AC10*U10*AA10*1000,""))</f>
      </c>
      <c r="AF10" s="6">
        <f>IF(SUM($A$1:$A$1000)=0,IF(ROW($A10)=6,"Hidden",""),IF(ISNUMBER(AD10),AD10-AE10,""))</f>
      </c>
      <c r="AG10" s="6">
        <f>IF(SUM($A$1:$A$1000)=0,IF(ROW($A10)=6,"Hidden",""),IF(ISNUMBER(AD10),IF(AD10=0,0,AE10*100/AD10),""))</f>
      </c>
      <c r="AH10" s="6">
        <f>IF(SUM($A$1:$A$1000)=0,IF(ROW($A10)=6,"Hidden",""),IF(ISNUMBER(C10),IF(R10="cocurrent",IF((D10=E10),0,(D10-C10)*100/(D10-E10)),IF((C10=E10),0,(C10-D10)*100/(C10-E10))),""))</f>
      </c>
      <c r="AI10" s="6">
        <f>IF(SUM($A$1:$A$1000)=0,IF(ROW($A10)=6,"Hidden",""),IF(ISNUMBER(C10),IF(R10="cocurrent",IF(C10=E10,0,(F10-E10)*100/(D10-E10)),IF(C10=E10,0,(F10-E10)*100/(C10-E10))),""))</f>
      </c>
      <c r="AJ10" s="6">
        <f>IF(SUM($A$1:$A$1000)=0,IF(ROW($A10)=6,"Hidden",""),IF(ISNUMBER(AH10),(AH10+AI10)/2,""))</f>
      </c>
      <c r="AK10" s="8">
        <f>IF(C10=F10,0,(D10-E10)/(C10-F10))</f>
      </c>
      <c r="AL10" s="8">
        <f>IF(ISNUMBER(F10),IF(OR(AK10&lt;=0,AK10=1),0,((D10-E10)-(C10-F10))/LN(AK10)),"")</f>
      </c>
      <c r="AM10" s="8">
        <f>IF(ISNUMBER(AL10),IF(AL10=0,0,(AB10*T10*Z10*1000)/(PI()*0.006*1.008*AL10)),"")</f>
      </c>
      <c r="AN10" s="12">
        <f>IF(ISNUMBER(A10),IF(ROW(A10)=2,1-(A10/13),""),"")</f>
      </c>
    </row>
    <row x14ac:dyDescent="0.25" r="11" customHeight="1" ht="12.75">
      <c r="A11" s="11">
        <v>1</v>
      </c>
      <c r="B11" s="5">
        <v>10</v>
      </c>
      <c r="C11" s="6">
        <v>56.986083984375</v>
      </c>
      <c r="D11" s="6">
        <v>64.74658203125</v>
      </c>
      <c r="E11" s="6">
        <v>21.30078125</v>
      </c>
      <c r="F11" s="6">
        <v>25.3271484375</v>
      </c>
      <c r="G11" s="6">
        <v>132.967529296875</v>
      </c>
      <c r="H11" s="6">
        <v>132.967529296875</v>
      </c>
      <c r="I11" s="6">
        <v>132.967529296875</v>
      </c>
      <c r="J11" s="6">
        <v>132.967529296875</v>
      </c>
      <c r="K11" s="6">
        <v>132.967529296875</v>
      </c>
      <c r="L11" s="6">
        <v>132.967529296875</v>
      </c>
      <c r="M11" s="7">
        <v>29</v>
      </c>
      <c r="N11" s="6">
        <v>2.0751953125</v>
      </c>
      <c r="O11" s="5">
        <v>80</v>
      </c>
      <c r="P11" s="8">
        <v>4.55322265625</v>
      </c>
      <c r="Q11" s="6">
        <v>0</v>
      </c>
      <c r="R11" s="10">
        <f>IF(ISNUMBER(Q11),IF(Q11=1,"Countercurrent","Cocurrent"),"")</f>
      </c>
      <c r="S11" s="21"/>
      <c r="T11" s="7">
        <f>IF(ISNUMBER(C11),1.15290498E-12*(V11^6)-3.5879038802E-10*(V11^5)+4.710833256816E-08*(V11^4)-3.38194190874219E-06*(V11^3)+0.000148978977392744*(V11^2)-0.00373903643230733*(V11)+4.21734712411944,"")</f>
      </c>
      <c r="U11" s="7">
        <f>IF(ISNUMBER(D11),1.15290498E-12*(X11^6)-3.5879038802E-10*(X11^5)+4.710833256816E-08*(X11^4)-3.38194190874219E-06*(X11^3)+0.000148978977392744*(X11^2)-0.00373903643230733*(X11)+4.21734712411944,"")</f>
      </c>
      <c r="V11" s="8">
        <f>IF(ISNUMBER(C11),AVERAGE(C11,D11),"")</f>
      </c>
      <c r="W11" s="6">
        <f>IF(ISNUMBER(F11),-0.0000002301*(V11^4)+0.0000569866*(V11^3)-0.0082923226*(V11^2)+0.0654036947*V11+999.8017570756,"")</f>
      </c>
      <c r="X11" s="8">
        <f>IF(ISNUMBER(E11),AVERAGE(E11,F11),"")</f>
      </c>
      <c r="Y11" s="6">
        <f>IF(ISNUMBER(F11),-0.0000002301*(X11^4)+0.0000569866*(X11^3)-0.0082923226*(X11^2)+0.0654036947*X11+999.8017570756,"")</f>
      </c>
      <c r="Z11" s="6">
        <f>IF(ISNUMBER(C11),IF(R11="Countercurrent",C11-D11,D11-C11),"")</f>
      </c>
      <c r="AA11" s="6">
        <f>IF(ISNUMBER(E11),F11-E11,"")</f>
      </c>
      <c r="AB11" s="7">
        <f>IF(ISNUMBER(N11),N11*W11/(1000*60),"")</f>
      </c>
      <c r="AC11" s="7">
        <f>IF(ISNUMBER(P11),P11*Y11/(1000*60),"")</f>
      </c>
      <c r="AD11" s="6">
        <f>IF(SUM($A$1:$A$1000)=0,IF(ROW($A11)=6,"Hidden",""),IF(ISNUMBER(AB11),AB11*T11*ABS(Z11)*1000,""))</f>
      </c>
      <c r="AE11" s="6">
        <f>IF(SUM($A$1:$A$1000)=0,IF(ROW($A11)=6,"Hidden",""),IF(ISNUMBER(AC11),AC11*U11*AA11*1000,""))</f>
      </c>
      <c r="AF11" s="6">
        <f>IF(SUM($A$1:$A$1000)=0,IF(ROW($A11)=6,"Hidden",""),IF(ISNUMBER(AD11),AD11-AE11,""))</f>
      </c>
      <c r="AG11" s="6">
        <f>IF(SUM($A$1:$A$1000)=0,IF(ROW($A11)=6,"Hidden",""),IF(ISNUMBER(AD11),IF(AD11=0,0,AE11*100/AD11),""))</f>
      </c>
      <c r="AH11" s="6">
        <f>IF(SUM($A$1:$A$1000)=0,IF(ROW($A11)=6,"Hidden",""),IF(ISNUMBER(C11),IF(R11="cocurrent",IF((D11=E11),0,(D11-C11)*100/(D11-E11)),IF((C11=E11),0,(C11-D11)*100/(C11-E11))),""))</f>
      </c>
      <c r="AI11" s="6">
        <f>IF(SUM($A$1:$A$1000)=0,IF(ROW($A11)=6,"Hidden",""),IF(ISNUMBER(C11),IF(R11="cocurrent",IF(C11=E11,0,(F11-E11)*100/(D11-E11)),IF(C11=E11,0,(F11-E11)*100/(C11-E11))),""))</f>
      </c>
      <c r="AJ11" s="6">
        <f>IF(SUM($A$1:$A$1000)=0,IF(ROW($A11)=6,"Hidden",""),IF(ISNUMBER(AH11),(AH11+AI11)/2,""))</f>
      </c>
      <c r="AK11" s="8">
        <f>IF(C11=F11,0,(D11-E11)/(C11-F11))</f>
      </c>
      <c r="AL11" s="8">
        <f>IF(ISNUMBER(F11),IF(OR(AK11&lt;=0,AK11=1),0,((D11-E11)-(C11-F11))/LN(AK11)),"")</f>
      </c>
      <c r="AM11" s="8">
        <f>IF(ISNUMBER(AL11),IF(AL11=0,0,(AB11*T11*Z11*1000)/(PI()*0.006*1.008*AL11)),"")</f>
      </c>
      <c r="AN11" s="12">
        <f>IF(ISNUMBER(A11),IF(ROW(A11)=2,1-(A11/13),""),"")</f>
      </c>
    </row>
    <row x14ac:dyDescent="0.25" r="12" customHeight="1" ht="12.75">
      <c r="A12" s="11">
        <v>1</v>
      </c>
      <c r="B12" s="5">
        <v>11</v>
      </c>
      <c r="C12" s="6">
        <v>57.115966796875</v>
      </c>
      <c r="D12" s="6">
        <v>64.584228515625</v>
      </c>
      <c r="E12" s="6">
        <v>21.30078125</v>
      </c>
      <c r="F12" s="6">
        <v>25.3271484375</v>
      </c>
      <c r="G12" s="6">
        <v>132.967529296875</v>
      </c>
      <c r="H12" s="6">
        <v>132.967529296875</v>
      </c>
      <c r="I12" s="6">
        <v>132.967529296875</v>
      </c>
      <c r="J12" s="6">
        <v>132.967529296875</v>
      </c>
      <c r="K12" s="6">
        <v>132.967529296875</v>
      </c>
      <c r="L12" s="6">
        <v>132.967529296875</v>
      </c>
      <c r="M12" s="7">
        <v>29</v>
      </c>
      <c r="N12" s="6">
        <v>1.98974609375</v>
      </c>
      <c r="O12" s="5">
        <v>80</v>
      </c>
      <c r="P12" s="8">
        <v>4.55322265625</v>
      </c>
      <c r="Q12" s="6">
        <v>0</v>
      </c>
      <c r="R12" s="10">
        <f>IF(ISNUMBER(Q12),IF(Q12=1,"Countercurrent","Cocurrent"),"")</f>
      </c>
      <c r="S12" s="21"/>
      <c r="T12" s="7">
        <f>IF(ISNUMBER(C12),1.15290498E-12*(V12^6)-3.5879038802E-10*(V12^5)+4.710833256816E-08*(V12^4)-3.38194190874219E-06*(V12^3)+0.000148978977392744*(V12^2)-0.00373903643230733*(V12)+4.21734712411944,"")</f>
      </c>
      <c r="U12" s="7">
        <f>IF(ISNUMBER(D12),1.15290498E-12*(X12^6)-3.5879038802E-10*(X12^5)+4.710833256816E-08*(X12^4)-3.38194190874219E-06*(X12^3)+0.000148978977392744*(X12^2)-0.00373903643230733*(X12)+4.21734712411944,"")</f>
      </c>
      <c r="V12" s="8">
        <f>IF(ISNUMBER(C12),AVERAGE(C12,D12),"")</f>
      </c>
      <c r="W12" s="6">
        <f>IF(ISNUMBER(F12),-0.0000002301*(V12^4)+0.0000569866*(V12^3)-0.0082923226*(V12^2)+0.0654036947*V12+999.8017570756,"")</f>
      </c>
      <c r="X12" s="8">
        <f>IF(ISNUMBER(E12),AVERAGE(E12,F12),"")</f>
      </c>
      <c r="Y12" s="6">
        <f>IF(ISNUMBER(F12),-0.0000002301*(X12^4)+0.0000569866*(X12^3)-0.0082923226*(X12^2)+0.0654036947*X12+999.8017570756,"")</f>
      </c>
      <c r="Z12" s="6">
        <f>IF(ISNUMBER(C12),IF(R12="Countercurrent",C12-D12,D12-C12),"")</f>
      </c>
      <c r="AA12" s="6">
        <f>IF(ISNUMBER(E12),F12-E12,"")</f>
      </c>
      <c r="AB12" s="7">
        <f>IF(ISNUMBER(N12),N12*W12/(1000*60),"")</f>
      </c>
      <c r="AC12" s="7">
        <f>IF(ISNUMBER(P12),P12*Y12/(1000*60),"")</f>
      </c>
      <c r="AD12" s="6">
        <f>IF(SUM($A$1:$A$1000)=0,IF(ROW($A12)=6,"Hidden",""),IF(ISNUMBER(AB12),AB12*T12*ABS(Z12)*1000,""))</f>
      </c>
      <c r="AE12" s="6">
        <f>IF(SUM($A$1:$A$1000)=0,IF(ROW($A12)=6,"Hidden",""),IF(ISNUMBER(AC12),AC12*U12*AA12*1000,""))</f>
      </c>
      <c r="AF12" s="6">
        <f>IF(SUM($A$1:$A$1000)=0,IF(ROW($A12)=6,"Hidden",""),IF(ISNUMBER(AD12),AD12-AE12,""))</f>
      </c>
      <c r="AG12" s="6">
        <f>IF(SUM($A$1:$A$1000)=0,IF(ROW($A12)=6,"Hidden",""),IF(ISNUMBER(AD12),IF(AD12=0,0,AE12*100/AD12),""))</f>
      </c>
      <c r="AH12" s="6">
        <f>IF(SUM($A$1:$A$1000)=0,IF(ROW($A12)=6,"Hidden",""),IF(ISNUMBER(C12),IF(R12="cocurrent",IF((D12=E12),0,(D12-C12)*100/(D12-E12)),IF((C12=E12),0,(C12-D12)*100/(C12-E12))),""))</f>
      </c>
      <c r="AI12" s="6">
        <f>IF(SUM($A$1:$A$1000)=0,IF(ROW($A12)=6,"Hidden",""),IF(ISNUMBER(C12),IF(R12="cocurrent",IF(C12=E12,0,(F12-E12)*100/(D12-E12)),IF(C12=E12,0,(F12-E12)*100/(C12-E12))),""))</f>
      </c>
      <c r="AJ12" s="6">
        <f>IF(SUM($A$1:$A$1000)=0,IF(ROW($A12)=6,"Hidden",""),IF(ISNUMBER(AH12),(AH12+AI12)/2,""))</f>
      </c>
      <c r="AK12" s="8">
        <f>IF(C12=F12,0,(D12-E12)/(C12-F12))</f>
      </c>
      <c r="AL12" s="8">
        <f>IF(ISNUMBER(F12),IF(OR(AK12&lt;=0,AK12=1),0,((D12-E12)-(C12-F12))/LN(AK12)),"")</f>
      </c>
      <c r="AM12" s="8">
        <f>IF(ISNUMBER(AL12),IF(AL12=0,0,(AB12*T12*Z12*1000)/(PI()*0.006*1.008*AL12)),"")</f>
      </c>
      <c r="AN12" s="12">
        <f>IF(ISNUMBER(A12),IF(ROW(A12)=2,1-(A12/13),""),"")</f>
      </c>
    </row>
    <row x14ac:dyDescent="0.25" r="13" customHeight="1" ht="12.75">
      <c r="A13" s="11">
        <v>1</v>
      </c>
      <c r="B13" s="5">
        <v>12</v>
      </c>
      <c r="C13" s="6">
        <v>57.2783203125</v>
      </c>
      <c r="D13" s="6">
        <v>64.973876953125</v>
      </c>
      <c r="E13" s="6">
        <v>21.268310546875</v>
      </c>
      <c r="F13" s="6">
        <v>25.3271484375</v>
      </c>
      <c r="G13" s="6">
        <v>132.967529296875</v>
      </c>
      <c r="H13" s="6">
        <v>132.967529296875</v>
      </c>
      <c r="I13" s="6">
        <v>132.967529296875</v>
      </c>
      <c r="J13" s="6">
        <v>132.967529296875</v>
      </c>
      <c r="K13" s="6">
        <v>132.967529296875</v>
      </c>
      <c r="L13" s="6">
        <v>132.967529296875</v>
      </c>
      <c r="M13" s="7">
        <v>29</v>
      </c>
      <c r="N13" s="6">
        <v>2.001953125</v>
      </c>
      <c r="O13" s="5">
        <v>80</v>
      </c>
      <c r="P13" s="8">
        <v>4.65087890625</v>
      </c>
      <c r="Q13" s="6">
        <v>0</v>
      </c>
      <c r="R13" s="10">
        <f>IF(ISNUMBER(Q13),IF(Q13=1,"Countercurrent","Cocurrent"),"")</f>
      </c>
      <c r="S13" s="21"/>
      <c r="T13" s="7">
        <f>IF(ISNUMBER(C13),1.15290498E-12*(V13^6)-3.5879038802E-10*(V13^5)+4.710833256816E-08*(V13^4)-3.38194190874219E-06*(V13^3)+0.000148978977392744*(V13^2)-0.00373903643230733*(V13)+4.21734712411944,"")</f>
      </c>
      <c r="U13" s="7">
        <f>IF(ISNUMBER(D13),1.15290498E-12*(X13^6)-3.5879038802E-10*(X13^5)+4.710833256816E-08*(X13^4)-3.38194190874219E-06*(X13^3)+0.000148978977392744*(X13^2)-0.00373903643230733*(X13)+4.21734712411944,"")</f>
      </c>
      <c r="V13" s="8">
        <f>IF(ISNUMBER(C13),AVERAGE(C13,D13),"")</f>
      </c>
      <c r="W13" s="6">
        <f>IF(ISNUMBER(F13),-0.0000002301*(V13^4)+0.0000569866*(V13^3)-0.0082923226*(V13^2)+0.0654036947*V13+999.8017570756,"")</f>
      </c>
      <c r="X13" s="8">
        <f>IF(ISNUMBER(E13),AVERAGE(E13,F13),"")</f>
      </c>
      <c r="Y13" s="6">
        <f>IF(ISNUMBER(F13),-0.0000002301*(X13^4)+0.0000569866*(X13^3)-0.0082923226*(X13^2)+0.0654036947*X13+999.8017570756,"")</f>
      </c>
      <c r="Z13" s="6">
        <f>IF(ISNUMBER(C13),IF(R13="Countercurrent",C13-D13,D13-C13),"")</f>
      </c>
      <c r="AA13" s="6">
        <f>IF(ISNUMBER(E13),F13-E13,"")</f>
      </c>
      <c r="AB13" s="7">
        <f>IF(ISNUMBER(N13),N13*W13/(1000*60),"")</f>
      </c>
      <c r="AC13" s="7">
        <f>IF(ISNUMBER(P13),P13*Y13/(1000*60),"")</f>
      </c>
      <c r="AD13" s="6">
        <f>IF(SUM($A$1:$A$1000)=0,IF(ROW($A13)=6,"Hidden",""),IF(ISNUMBER(AB13),AB13*T13*ABS(Z13)*1000,""))</f>
      </c>
      <c r="AE13" s="6">
        <f>IF(SUM($A$1:$A$1000)=0,IF(ROW($A13)=6,"Hidden",""),IF(ISNUMBER(AC13),AC13*U13*AA13*1000,""))</f>
      </c>
      <c r="AF13" s="6">
        <f>IF(SUM($A$1:$A$1000)=0,IF(ROW($A13)=6,"Hidden",""),IF(ISNUMBER(AD13),AD13-AE13,""))</f>
      </c>
      <c r="AG13" s="6">
        <f>IF(SUM($A$1:$A$1000)=0,IF(ROW($A13)=6,"Hidden",""),IF(ISNUMBER(AD13),IF(AD13=0,0,AE13*100/AD13),""))</f>
      </c>
      <c r="AH13" s="6">
        <f>IF(SUM($A$1:$A$1000)=0,IF(ROW($A13)=6,"Hidden",""),IF(ISNUMBER(C13),IF(R13="cocurrent",IF((D13=E13),0,(D13-C13)*100/(D13-E13)),IF((C13=E13),0,(C13-D13)*100/(C13-E13))),""))</f>
      </c>
      <c r="AI13" s="6">
        <f>IF(SUM($A$1:$A$1000)=0,IF(ROW($A13)=6,"Hidden",""),IF(ISNUMBER(C13),IF(R13="cocurrent",IF(C13=E13,0,(F13-E13)*100/(D13-E13)),IF(C13=E13,0,(F13-E13)*100/(C13-E13))),""))</f>
      </c>
      <c r="AJ13" s="6">
        <f>IF(SUM($A$1:$A$1000)=0,IF(ROW($A13)=6,"Hidden",""),IF(ISNUMBER(AH13),(AH13+AI13)/2,""))</f>
      </c>
      <c r="AK13" s="8">
        <f>IF(C13=F13,0,(D13-E13)/(C13-F13))</f>
      </c>
      <c r="AL13" s="8">
        <f>IF(ISNUMBER(F13),IF(OR(AK13&lt;=0,AK13=1),0,((D13-E13)-(C13-F13))/LN(AK13)),"")</f>
      </c>
      <c r="AM13" s="8">
        <f>IF(ISNUMBER(AL13),IF(AL13=0,0,(AB13*T13*Z13*1000)/(PI()*0.006*1.008*AL13)),"")</f>
      </c>
      <c r="AN13" s="12">
        <f>IF(ISNUMBER(A13),IF(ROW(A13)=2,1-(A13/13),""),"")</f>
      </c>
    </row>
    <row x14ac:dyDescent="0.25" r="14" customHeight="1" ht="12.75">
      <c r="A14" s="11">
        <v>1</v>
      </c>
      <c r="B14" s="5">
        <v>13</v>
      </c>
      <c r="C14" s="6">
        <v>57.1484375</v>
      </c>
      <c r="D14" s="6">
        <v>64.74658203125</v>
      </c>
      <c r="E14" s="6">
        <v>21.30078125</v>
      </c>
      <c r="F14" s="6">
        <v>25.3271484375</v>
      </c>
      <c r="G14" s="6">
        <v>132.967529296875</v>
      </c>
      <c r="H14" s="6">
        <v>132.967529296875</v>
      </c>
      <c r="I14" s="6">
        <v>132.967529296875</v>
      </c>
      <c r="J14" s="6">
        <v>132.967529296875</v>
      </c>
      <c r="K14" s="6">
        <v>132.967529296875</v>
      </c>
      <c r="L14" s="6">
        <v>132.967529296875</v>
      </c>
      <c r="M14" s="7">
        <v>30</v>
      </c>
      <c r="N14" s="6">
        <v>2.001953125</v>
      </c>
      <c r="O14" s="5">
        <v>80</v>
      </c>
      <c r="P14" s="8">
        <v>4.4677734375</v>
      </c>
      <c r="Q14" s="6">
        <v>0</v>
      </c>
      <c r="R14" s="10">
        <f>IF(ISNUMBER(Q14),IF(Q14=1,"Countercurrent","Cocurrent"),"")</f>
      </c>
      <c r="S14" s="21"/>
      <c r="T14" s="7">
        <f>IF(ISNUMBER(C14),1.15290498E-12*(V14^6)-3.5879038802E-10*(V14^5)+4.710833256816E-08*(V14^4)-3.38194190874219E-06*(V14^3)+0.000148978977392744*(V14^2)-0.00373903643230733*(V14)+4.21734712411944,"")</f>
      </c>
      <c r="U14" s="7">
        <f>IF(ISNUMBER(D14),1.15290498E-12*(X14^6)-3.5879038802E-10*(X14^5)+4.710833256816E-08*(X14^4)-3.38194190874219E-06*(X14^3)+0.000148978977392744*(X14^2)-0.00373903643230733*(X14)+4.21734712411944,"")</f>
      </c>
      <c r="V14" s="8">
        <f>IF(ISNUMBER(C14),AVERAGE(C14,D14),"")</f>
      </c>
      <c r="W14" s="6">
        <f>IF(ISNUMBER(F14),-0.0000002301*(V14^4)+0.0000569866*(V14^3)-0.0082923226*(V14^2)+0.0654036947*V14+999.8017570756,"")</f>
      </c>
      <c r="X14" s="8">
        <f>IF(ISNUMBER(E14),AVERAGE(E14,F14),"")</f>
      </c>
      <c r="Y14" s="6">
        <f>IF(ISNUMBER(F14),-0.0000002301*(X14^4)+0.0000569866*(X14^3)-0.0082923226*(X14^2)+0.0654036947*X14+999.8017570756,"")</f>
      </c>
      <c r="Z14" s="6">
        <f>IF(ISNUMBER(C14),IF(R14="Countercurrent",C14-D14,D14-C14),"")</f>
      </c>
      <c r="AA14" s="6">
        <f>IF(ISNUMBER(E14),F14-E14,"")</f>
      </c>
      <c r="AB14" s="7">
        <f>IF(ISNUMBER(N14),N14*W14/(1000*60),"")</f>
      </c>
      <c r="AC14" s="7">
        <f>IF(ISNUMBER(P14),P14*Y14/(1000*60),"")</f>
      </c>
      <c r="AD14" s="6">
        <f>IF(SUM($A$1:$A$1000)=0,IF(ROW($A14)=6,"Hidden",""),IF(ISNUMBER(AB14),AB14*T14*ABS(Z14)*1000,""))</f>
      </c>
      <c r="AE14" s="6">
        <f>IF(SUM($A$1:$A$1000)=0,IF(ROW($A14)=6,"Hidden",""),IF(ISNUMBER(AC14),AC14*U14*AA14*1000,""))</f>
      </c>
      <c r="AF14" s="6">
        <f>IF(SUM($A$1:$A$1000)=0,IF(ROW($A14)=6,"Hidden",""),IF(ISNUMBER(AD14),AD14-AE14,""))</f>
      </c>
      <c r="AG14" s="6">
        <f>IF(SUM($A$1:$A$1000)=0,IF(ROW($A14)=6,"Hidden",""),IF(ISNUMBER(AD14),IF(AD14=0,0,AE14*100/AD14),""))</f>
      </c>
      <c r="AH14" s="6">
        <f>IF(SUM($A$1:$A$1000)=0,IF(ROW($A14)=6,"Hidden",""),IF(ISNUMBER(C14),IF(R14="cocurrent",IF((D14=E14),0,(D14-C14)*100/(D14-E14)),IF((C14=E14),0,(C14-D14)*100/(C14-E14))),""))</f>
      </c>
      <c r="AI14" s="6">
        <f>IF(SUM($A$1:$A$1000)=0,IF(ROW($A14)=6,"Hidden",""),IF(ISNUMBER(C14),IF(R14="cocurrent",IF(C14=E14,0,(F14-E14)*100/(D14-E14)),IF(C14=E14,0,(F14-E14)*100/(C14-E14))),""))</f>
      </c>
      <c r="AJ14" s="6">
        <f>IF(SUM($A$1:$A$1000)=0,IF(ROW($A14)=6,"Hidden",""),IF(ISNUMBER(AH14),(AH14+AI14)/2,""))</f>
      </c>
      <c r="AK14" s="8">
        <f>IF(C14=F14,0,(D14-E14)/(C14-F14))</f>
      </c>
      <c r="AL14" s="8">
        <f>IF(ISNUMBER(F14),IF(OR(AK14&lt;=0,AK14=1),0,((D14-E14)-(C14-F14))/LN(AK14)),"")</f>
      </c>
      <c r="AM14" s="8">
        <f>IF(ISNUMBER(AL14),IF(AL14=0,0,(AB14*T14*Z14*1000)/(PI()*0.006*1.008*AL14)),"")</f>
      </c>
      <c r="AN14" s="12">
        <f>IF(ISNUMBER(A14),IF(ROW(A14)=2,1-(A14/13),""),"")</f>
      </c>
    </row>
    <row x14ac:dyDescent="0.25" r="15" customHeight="1" ht="12.75">
      <c r="A15" s="11">
        <v>1</v>
      </c>
      <c r="B15" s="5">
        <v>14</v>
      </c>
      <c r="C15" s="6">
        <v>57.34326171875</v>
      </c>
      <c r="D15" s="6">
        <v>65.00634765625</v>
      </c>
      <c r="E15" s="6">
        <v>21.30078125</v>
      </c>
      <c r="F15" s="6">
        <v>25.3271484375</v>
      </c>
      <c r="G15" s="6">
        <v>132.967529296875</v>
      </c>
      <c r="H15" s="6">
        <v>132.967529296875</v>
      </c>
      <c r="I15" s="6">
        <v>132.967529296875</v>
      </c>
      <c r="J15" s="6">
        <v>132.967529296875</v>
      </c>
      <c r="K15" s="6">
        <v>132.967529296875</v>
      </c>
      <c r="L15" s="6">
        <v>132.967529296875</v>
      </c>
      <c r="M15" s="7">
        <v>30</v>
      </c>
      <c r="N15" s="6">
        <v>1.8798828125</v>
      </c>
      <c r="O15" s="5">
        <v>80</v>
      </c>
      <c r="P15" s="8">
        <v>4.5654296875</v>
      </c>
      <c r="Q15" s="6">
        <v>0</v>
      </c>
      <c r="R15" s="10">
        <f>IF(ISNUMBER(Q15),IF(Q15=1,"Countercurrent","Cocurrent"),"")</f>
      </c>
      <c r="S15" s="21"/>
      <c r="T15" s="7">
        <f>IF(ISNUMBER(C15),1.15290498E-12*(V15^6)-3.5879038802E-10*(V15^5)+4.710833256816E-08*(V15^4)-3.38194190874219E-06*(V15^3)+0.000148978977392744*(V15^2)-0.00373903643230733*(V15)+4.21734712411944,"")</f>
      </c>
      <c r="U15" s="7">
        <f>IF(ISNUMBER(D15),1.15290498E-12*(X15^6)-3.5879038802E-10*(X15^5)+4.710833256816E-08*(X15^4)-3.38194190874219E-06*(X15^3)+0.000148978977392744*(X15^2)-0.00373903643230733*(X15)+4.21734712411944,"")</f>
      </c>
      <c r="V15" s="8">
        <f>IF(ISNUMBER(C15),AVERAGE(C15,D15),"")</f>
      </c>
      <c r="W15" s="6">
        <f>IF(ISNUMBER(F15),-0.0000002301*(V15^4)+0.0000569866*(V15^3)-0.0082923226*(V15^2)+0.0654036947*V15+999.8017570756,"")</f>
      </c>
      <c r="X15" s="8">
        <f>IF(ISNUMBER(E15),AVERAGE(E15,F15),"")</f>
      </c>
      <c r="Y15" s="6">
        <f>IF(ISNUMBER(F15),-0.0000002301*(X15^4)+0.0000569866*(X15^3)-0.0082923226*(X15^2)+0.0654036947*X15+999.8017570756,"")</f>
      </c>
      <c r="Z15" s="6">
        <f>IF(ISNUMBER(C15),IF(R15="Countercurrent",C15-D15,D15-C15),"")</f>
      </c>
      <c r="AA15" s="6">
        <f>IF(ISNUMBER(E15),F15-E15,"")</f>
      </c>
      <c r="AB15" s="7">
        <f>IF(ISNUMBER(N15),N15*W15/(1000*60),"")</f>
      </c>
      <c r="AC15" s="7">
        <f>IF(ISNUMBER(P15),P15*Y15/(1000*60),"")</f>
      </c>
      <c r="AD15" s="6">
        <f>IF(SUM($A$1:$A$1000)=0,IF(ROW($A15)=6,"Hidden",""),IF(ISNUMBER(AB15),AB15*T15*ABS(Z15)*1000,""))</f>
      </c>
      <c r="AE15" s="6">
        <f>IF(SUM($A$1:$A$1000)=0,IF(ROW($A15)=6,"Hidden",""),IF(ISNUMBER(AC15),AC15*U15*AA15*1000,""))</f>
      </c>
      <c r="AF15" s="6">
        <f>IF(SUM($A$1:$A$1000)=0,IF(ROW($A15)=6,"Hidden",""),IF(ISNUMBER(AD15),AD15-AE15,""))</f>
      </c>
      <c r="AG15" s="6">
        <f>IF(SUM($A$1:$A$1000)=0,IF(ROW($A15)=6,"Hidden",""),IF(ISNUMBER(AD15),IF(AD15=0,0,AE15*100/AD15),""))</f>
      </c>
      <c r="AH15" s="6">
        <f>IF(SUM($A$1:$A$1000)=0,IF(ROW($A15)=6,"Hidden",""),IF(ISNUMBER(C15),IF(R15="cocurrent",IF((D15=E15),0,(D15-C15)*100/(D15-E15)),IF((C15=E15),0,(C15-D15)*100/(C15-E15))),""))</f>
      </c>
      <c r="AI15" s="6">
        <f>IF(SUM($A$1:$A$1000)=0,IF(ROW($A15)=6,"Hidden",""),IF(ISNUMBER(C15),IF(R15="cocurrent",IF(C15=E15,0,(F15-E15)*100/(D15-E15)),IF(C15=E15,0,(F15-E15)*100/(C15-E15))),""))</f>
      </c>
      <c r="AJ15" s="6">
        <f>IF(SUM($A$1:$A$1000)=0,IF(ROW($A15)=6,"Hidden",""),IF(ISNUMBER(AH15),(AH15+AI15)/2,""))</f>
      </c>
      <c r="AK15" s="8">
        <f>IF(C15=F15,0,(D15-E15)/(C15-F15))</f>
      </c>
      <c r="AL15" s="8">
        <f>IF(ISNUMBER(F15),IF(OR(AK15&lt;=0,AK15=1),0,((D15-E15)-(C15-F15))/LN(AK15)),"")</f>
      </c>
      <c r="AM15" s="8">
        <f>IF(ISNUMBER(AL15),IF(AL15=0,0,(AB15*T15*Z15*1000)/(PI()*0.006*1.008*AL15)),"")</f>
      </c>
      <c r="AN15" s="12">
        <f>IF(ISNUMBER(A15),IF(ROW(A15)=2,1-(A15/13),""),"")</f>
      </c>
    </row>
    <row x14ac:dyDescent="0.25" r="16" customHeight="1" ht="12.75">
      <c r="A16" s="11">
        <v>1</v>
      </c>
      <c r="B16" s="5">
        <v>15</v>
      </c>
      <c r="C16" s="6">
        <v>57.375732421875</v>
      </c>
      <c r="D16" s="6">
        <v>65.038818359375</v>
      </c>
      <c r="E16" s="6">
        <v>21.30078125</v>
      </c>
      <c r="F16" s="6">
        <v>25.359619140625</v>
      </c>
      <c r="G16" s="6">
        <v>132.967529296875</v>
      </c>
      <c r="H16" s="6">
        <v>132.967529296875</v>
      </c>
      <c r="I16" s="6">
        <v>132.967529296875</v>
      </c>
      <c r="J16" s="6">
        <v>132.967529296875</v>
      </c>
      <c r="K16" s="6">
        <v>132.967529296875</v>
      </c>
      <c r="L16" s="6">
        <v>132.967529296875</v>
      </c>
      <c r="M16" s="7">
        <v>30</v>
      </c>
      <c r="N16" s="6">
        <v>2.0263671875</v>
      </c>
      <c r="O16" s="5">
        <v>80</v>
      </c>
      <c r="P16" s="8">
        <v>4.55322265625</v>
      </c>
      <c r="Q16" s="6">
        <v>0</v>
      </c>
      <c r="R16" s="10">
        <f>IF(ISNUMBER(Q16),IF(Q16=1,"Countercurrent","Cocurrent"),"")</f>
      </c>
      <c r="S16" s="21"/>
      <c r="T16" s="7">
        <f>IF(ISNUMBER(C16),1.15290498E-12*(V16^6)-3.5879038802E-10*(V16^5)+4.710833256816E-08*(V16^4)-3.38194190874219E-06*(V16^3)+0.000148978977392744*(V16^2)-0.00373903643230733*(V16)+4.21734712411944,"")</f>
      </c>
      <c r="U16" s="7">
        <f>IF(ISNUMBER(D16),1.15290498E-12*(X16^6)-3.5879038802E-10*(X16^5)+4.710833256816E-08*(X16^4)-3.38194190874219E-06*(X16^3)+0.000148978977392744*(X16^2)-0.00373903643230733*(X16)+4.21734712411944,"")</f>
      </c>
      <c r="V16" s="8">
        <f>IF(ISNUMBER(C16),AVERAGE(C16,D16),"")</f>
      </c>
      <c r="W16" s="6">
        <f>IF(ISNUMBER(F16),-0.0000002301*(V16^4)+0.0000569866*(V16^3)-0.0082923226*(V16^2)+0.0654036947*V16+999.8017570756,"")</f>
      </c>
      <c r="X16" s="8">
        <f>IF(ISNUMBER(E16),AVERAGE(E16,F16),"")</f>
      </c>
      <c r="Y16" s="6">
        <f>IF(ISNUMBER(F16),-0.0000002301*(X16^4)+0.0000569866*(X16^3)-0.0082923226*(X16^2)+0.0654036947*X16+999.8017570756,"")</f>
      </c>
      <c r="Z16" s="6">
        <f>IF(ISNUMBER(C16),IF(R16="Countercurrent",C16-D16,D16-C16),"")</f>
      </c>
      <c r="AA16" s="6">
        <f>IF(ISNUMBER(E16),F16-E16,"")</f>
      </c>
      <c r="AB16" s="7">
        <f>IF(ISNUMBER(N16),N16*W16/(1000*60),"")</f>
      </c>
      <c r="AC16" s="7">
        <f>IF(ISNUMBER(P16),P16*Y16/(1000*60),"")</f>
      </c>
      <c r="AD16" s="6">
        <f>IF(SUM($A$1:$A$1000)=0,IF(ROW($A16)=6,"Hidden",""),IF(ISNUMBER(AB16),AB16*T16*ABS(Z16)*1000,""))</f>
      </c>
      <c r="AE16" s="6">
        <f>IF(SUM($A$1:$A$1000)=0,IF(ROW($A16)=6,"Hidden",""),IF(ISNUMBER(AC16),AC16*U16*AA16*1000,""))</f>
      </c>
      <c r="AF16" s="6">
        <f>IF(SUM($A$1:$A$1000)=0,IF(ROW($A16)=6,"Hidden",""),IF(ISNUMBER(AD16),AD16-AE16,""))</f>
      </c>
      <c r="AG16" s="6">
        <f>IF(SUM($A$1:$A$1000)=0,IF(ROW($A16)=6,"Hidden",""),IF(ISNUMBER(AD16),IF(AD16=0,0,AE16*100/AD16),""))</f>
      </c>
      <c r="AH16" s="6">
        <f>IF(SUM($A$1:$A$1000)=0,IF(ROW($A16)=6,"Hidden",""),IF(ISNUMBER(C16),IF(R16="cocurrent",IF((D16=E16),0,(D16-C16)*100/(D16-E16)),IF((C16=E16),0,(C16-D16)*100/(C16-E16))),""))</f>
      </c>
      <c r="AI16" s="6">
        <f>IF(SUM($A$1:$A$1000)=0,IF(ROW($A16)=6,"Hidden",""),IF(ISNUMBER(C16),IF(R16="cocurrent",IF(C16=E16,0,(F16-E16)*100/(D16-E16)),IF(C16=E16,0,(F16-E16)*100/(C16-E16))),""))</f>
      </c>
      <c r="AJ16" s="6">
        <f>IF(SUM($A$1:$A$1000)=0,IF(ROW($A16)=6,"Hidden",""),IF(ISNUMBER(AH16),(AH16+AI16)/2,""))</f>
      </c>
      <c r="AK16" s="8">
        <f>IF(C16=F16,0,(D16-E16)/(C16-F16))</f>
      </c>
      <c r="AL16" s="8">
        <f>IF(ISNUMBER(F16),IF(OR(AK16&lt;=0,AK16=1),0,((D16-E16)-(C16-F16))/LN(AK16)),"")</f>
      </c>
      <c r="AM16" s="8">
        <f>IF(ISNUMBER(AL16),IF(AL16=0,0,(AB16*T16*Z16*1000)/(PI()*0.006*1.008*AL16)),"")</f>
      </c>
      <c r="AN16" s="12">
        <f>IF(ISNUMBER(A16),IF(ROW(A16)=2,1-(A16/13),""),"")</f>
      </c>
    </row>
    <row x14ac:dyDescent="0.25" r="17" customHeight="1" ht="12.75">
      <c r="A17" s="11">
        <v>1</v>
      </c>
      <c r="B17" s="5">
        <v>16</v>
      </c>
      <c r="C17" s="6">
        <v>57.115966796875</v>
      </c>
      <c r="D17" s="6">
        <v>64.61669921875</v>
      </c>
      <c r="E17" s="6">
        <v>21.30078125</v>
      </c>
      <c r="F17" s="6">
        <v>25.359619140625</v>
      </c>
      <c r="G17" s="6">
        <v>132.967529296875</v>
      </c>
      <c r="H17" s="6">
        <v>132.967529296875</v>
      </c>
      <c r="I17" s="6">
        <v>132.967529296875</v>
      </c>
      <c r="J17" s="6">
        <v>132.967529296875</v>
      </c>
      <c r="K17" s="6">
        <v>132.967529296875</v>
      </c>
      <c r="L17" s="6">
        <v>132.967529296875</v>
      </c>
      <c r="M17" s="7">
        <v>29</v>
      </c>
      <c r="N17" s="6">
        <v>2.06298828125</v>
      </c>
      <c r="O17" s="5">
        <v>80</v>
      </c>
      <c r="P17" s="8">
        <v>4.7119140625</v>
      </c>
      <c r="Q17" s="6">
        <v>0</v>
      </c>
      <c r="R17" s="10">
        <f>IF(ISNUMBER(Q17),IF(Q17=1,"Countercurrent","Cocurrent"),"")</f>
      </c>
      <c r="S17" s="21"/>
      <c r="T17" s="7">
        <f>IF(ISNUMBER(C17),1.15290498E-12*(V17^6)-3.5879038802E-10*(V17^5)+4.710833256816E-08*(V17^4)-3.38194190874219E-06*(V17^3)+0.000148978977392744*(V17^2)-0.00373903643230733*(V17)+4.21734712411944,"")</f>
      </c>
      <c r="U17" s="7">
        <f>IF(ISNUMBER(D17),1.15290498E-12*(X17^6)-3.5879038802E-10*(X17^5)+4.710833256816E-08*(X17^4)-3.38194190874219E-06*(X17^3)+0.000148978977392744*(X17^2)-0.00373903643230733*(X17)+4.21734712411944,"")</f>
      </c>
      <c r="V17" s="8">
        <f>IF(ISNUMBER(C17),AVERAGE(C17,D17),"")</f>
      </c>
      <c r="W17" s="6">
        <f>IF(ISNUMBER(F17),-0.0000002301*(V17^4)+0.0000569866*(V17^3)-0.0082923226*(V17^2)+0.0654036947*V17+999.8017570756,"")</f>
      </c>
      <c r="X17" s="8">
        <f>IF(ISNUMBER(E17),AVERAGE(E17,F17),"")</f>
      </c>
      <c r="Y17" s="6">
        <f>IF(ISNUMBER(F17),-0.0000002301*(X17^4)+0.0000569866*(X17^3)-0.0082923226*(X17^2)+0.0654036947*X17+999.8017570756,"")</f>
      </c>
      <c r="Z17" s="6">
        <f>IF(ISNUMBER(C17),IF(R17="Countercurrent",C17-D17,D17-C17),"")</f>
      </c>
      <c r="AA17" s="6">
        <f>IF(ISNUMBER(E17),F17-E17,"")</f>
      </c>
      <c r="AB17" s="7">
        <f>IF(ISNUMBER(N17),N17*W17/(1000*60),"")</f>
      </c>
      <c r="AC17" s="7">
        <f>IF(ISNUMBER(P17),P17*Y17/(1000*60),"")</f>
      </c>
      <c r="AD17" s="6">
        <f>IF(SUM($A$1:$A$1000)=0,IF(ROW($A17)=6,"Hidden",""),IF(ISNUMBER(AB17),AB17*T17*ABS(Z17)*1000,""))</f>
      </c>
      <c r="AE17" s="6">
        <f>IF(SUM($A$1:$A$1000)=0,IF(ROW($A17)=6,"Hidden",""),IF(ISNUMBER(AC17),AC17*U17*AA17*1000,""))</f>
      </c>
      <c r="AF17" s="6">
        <f>IF(SUM($A$1:$A$1000)=0,IF(ROW($A17)=6,"Hidden",""),IF(ISNUMBER(AD17),AD17-AE17,""))</f>
      </c>
      <c r="AG17" s="6">
        <f>IF(SUM($A$1:$A$1000)=0,IF(ROW($A17)=6,"Hidden",""),IF(ISNUMBER(AD17),IF(AD17=0,0,AE17*100/AD17),""))</f>
      </c>
      <c r="AH17" s="6">
        <f>IF(SUM($A$1:$A$1000)=0,IF(ROW($A17)=6,"Hidden",""),IF(ISNUMBER(C17),IF(R17="cocurrent",IF((D17=E17),0,(D17-C17)*100/(D17-E17)),IF((C17=E17),0,(C17-D17)*100/(C17-E17))),""))</f>
      </c>
      <c r="AI17" s="6">
        <f>IF(SUM($A$1:$A$1000)=0,IF(ROW($A17)=6,"Hidden",""),IF(ISNUMBER(C17),IF(R17="cocurrent",IF(C17=E17,0,(F17-E17)*100/(D17-E17)),IF(C17=E17,0,(F17-E17)*100/(C17-E17))),""))</f>
      </c>
      <c r="AJ17" s="6">
        <f>IF(SUM($A$1:$A$1000)=0,IF(ROW($A17)=6,"Hidden",""),IF(ISNUMBER(AH17),(AH17+AI17)/2,""))</f>
      </c>
      <c r="AK17" s="8">
        <f>IF(C17=F17,0,(D17-E17)/(C17-F17))</f>
      </c>
      <c r="AL17" s="8">
        <f>IF(ISNUMBER(F17),IF(OR(AK17&lt;=0,AK17=1),0,((D17-E17)-(C17-F17))/LN(AK17)),"")</f>
      </c>
      <c r="AM17" s="8">
        <f>IF(ISNUMBER(AL17),IF(AL17=0,0,(AB17*T17*Z17*1000)/(PI()*0.006*1.008*AL17)),"")</f>
      </c>
      <c r="AN17" s="12">
        <f>IF(ISNUMBER(A17),IF(ROW(A17)=2,1-(A17/13),""),"")</f>
      </c>
    </row>
    <row x14ac:dyDescent="0.25" r="18" customHeight="1" ht="12.75">
      <c r="A18" s="11">
        <v>1</v>
      </c>
      <c r="B18" s="5">
        <v>17</v>
      </c>
      <c r="C18" s="6">
        <v>57.0185546875</v>
      </c>
      <c r="D18" s="6">
        <v>64.61669921875</v>
      </c>
      <c r="E18" s="6">
        <v>21.30078125</v>
      </c>
      <c r="F18" s="6">
        <v>25.3271484375</v>
      </c>
      <c r="G18" s="6">
        <v>132.967529296875</v>
      </c>
      <c r="H18" s="6">
        <v>132.967529296875</v>
      </c>
      <c r="I18" s="6">
        <v>132.967529296875</v>
      </c>
      <c r="J18" s="6">
        <v>132.967529296875</v>
      </c>
      <c r="K18" s="6">
        <v>132.967529296875</v>
      </c>
      <c r="L18" s="6">
        <v>132.967529296875</v>
      </c>
      <c r="M18" s="7">
        <v>30</v>
      </c>
      <c r="N18" s="6">
        <v>1.8798828125</v>
      </c>
      <c r="O18" s="5">
        <v>80</v>
      </c>
      <c r="P18" s="8">
        <v>4.5654296875</v>
      </c>
      <c r="Q18" s="6">
        <v>0</v>
      </c>
      <c r="R18" s="10">
        <f>IF(ISNUMBER(Q18),IF(Q18=1,"Countercurrent","Cocurrent"),"")</f>
      </c>
      <c r="S18" s="21"/>
      <c r="T18" s="7">
        <f>IF(ISNUMBER(C18),1.15290498E-12*(V18^6)-3.5879038802E-10*(V18^5)+4.710833256816E-08*(V18^4)-3.38194190874219E-06*(V18^3)+0.000148978977392744*(V18^2)-0.00373903643230733*(V18)+4.21734712411944,"")</f>
      </c>
      <c r="U18" s="7">
        <f>IF(ISNUMBER(D18),1.15290498E-12*(X18^6)-3.5879038802E-10*(X18^5)+4.710833256816E-08*(X18^4)-3.38194190874219E-06*(X18^3)+0.000148978977392744*(X18^2)-0.00373903643230733*(X18)+4.21734712411944,"")</f>
      </c>
      <c r="V18" s="8">
        <f>IF(ISNUMBER(C18),AVERAGE(C18,D18),"")</f>
      </c>
      <c r="W18" s="6">
        <f>IF(ISNUMBER(F18),-0.0000002301*(V18^4)+0.0000569866*(V18^3)-0.0082923226*(V18^2)+0.0654036947*V18+999.8017570756,"")</f>
      </c>
      <c r="X18" s="8">
        <f>IF(ISNUMBER(E18),AVERAGE(E18,F18),"")</f>
      </c>
      <c r="Y18" s="6">
        <f>IF(ISNUMBER(F18),-0.0000002301*(X18^4)+0.0000569866*(X18^3)-0.0082923226*(X18^2)+0.0654036947*X18+999.8017570756,"")</f>
      </c>
      <c r="Z18" s="6">
        <f>IF(ISNUMBER(C18),IF(R18="Countercurrent",C18-D18,D18-C18),"")</f>
      </c>
      <c r="AA18" s="6">
        <f>IF(ISNUMBER(E18),F18-E18,"")</f>
      </c>
      <c r="AB18" s="7">
        <f>IF(ISNUMBER(N18),N18*W18/(1000*60),"")</f>
      </c>
      <c r="AC18" s="7">
        <f>IF(ISNUMBER(P18),P18*Y18/(1000*60),"")</f>
      </c>
      <c r="AD18" s="6">
        <f>IF(SUM($A$1:$A$1000)=0,IF(ROW($A18)=6,"Hidden",""),IF(ISNUMBER(AB18),AB18*T18*ABS(Z18)*1000,""))</f>
      </c>
      <c r="AE18" s="6">
        <f>IF(SUM($A$1:$A$1000)=0,IF(ROW($A18)=6,"Hidden",""),IF(ISNUMBER(AC18),AC18*U18*AA18*1000,""))</f>
      </c>
      <c r="AF18" s="6">
        <f>IF(SUM($A$1:$A$1000)=0,IF(ROW($A18)=6,"Hidden",""),IF(ISNUMBER(AD18),AD18-AE18,""))</f>
      </c>
      <c r="AG18" s="6">
        <f>IF(SUM($A$1:$A$1000)=0,IF(ROW($A18)=6,"Hidden",""),IF(ISNUMBER(AD18),IF(AD18=0,0,AE18*100/AD18),""))</f>
      </c>
      <c r="AH18" s="6">
        <f>IF(SUM($A$1:$A$1000)=0,IF(ROW($A18)=6,"Hidden",""),IF(ISNUMBER(C18),IF(R18="cocurrent",IF((D18=E18),0,(D18-C18)*100/(D18-E18)),IF((C18=E18),0,(C18-D18)*100/(C18-E18))),""))</f>
      </c>
      <c r="AI18" s="6">
        <f>IF(SUM($A$1:$A$1000)=0,IF(ROW($A18)=6,"Hidden",""),IF(ISNUMBER(C18),IF(R18="cocurrent",IF(C18=E18,0,(F18-E18)*100/(D18-E18)),IF(C18=E18,0,(F18-E18)*100/(C18-E18))),""))</f>
      </c>
      <c r="AJ18" s="6">
        <f>IF(SUM($A$1:$A$1000)=0,IF(ROW($A18)=6,"Hidden",""),IF(ISNUMBER(AH18),(AH18+AI18)/2,""))</f>
      </c>
      <c r="AK18" s="8">
        <f>IF(C18=F18,0,(D18-E18)/(C18-F18))</f>
      </c>
      <c r="AL18" s="8">
        <f>IF(ISNUMBER(F18),IF(OR(AK18&lt;=0,AK18=1),0,((D18-E18)-(C18-F18))/LN(AK18)),"")</f>
      </c>
      <c r="AM18" s="8">
        <f>IF(ISNUMBER(AL18),IF(AL18=0,0,(AB18*T18*Z18*1000)/(PI()*0.006*1.008*AL18)),"")</f>
      </c>
      <c r="AN18" s="12">
        <f>IF(ISNUMBER(A18),IF(ROW(A18)=2,1-(A18/13),""),"")</f>
      </c>
    </row>
    <row x14ac:dyDescent="0.25" r="19" customHeight="1" ht="12.75">
      <c r="A19" s="11">
        <v>1</v>
      </c>
      <c r="B19" s="5">
        <v>18</v>
      </c>
      <c r="C19" s="6">
        <v>57.08349609375</v>
      </c>
      <c r="D19" s="6">
        <v>64.779052734375</v>
      </c>
      <c r="E19" s="6">
        <v>21.30078125</v>
      </c>
      <c r="F19" s="6">
        <v>25.3271484375</v>
      </c>
      <c r="G19" s="6">
        <v>132.967529296875</v>
      </c>
      <c r="H19" s="6">
        <v>132.967529296875</v>
      </c>
      <c r="I19" s="6">
        <v>132.967529296875</v>
      </c>
      <c r="J19" s="6">
        <v>132.967529296875</v>
      </c>
      <c r="K19" s="6">
        <v>132.967529296875</v>
      </c>
      <c r="L19" s="6">
        <v>132.967529296875</v>
      </c>
      <c r="M19" s="7">
        <v>29</v>
      </c>
      <c r="N19" s="6">
        <v>2.11181640625</v>
      </c>
      <c r="O19" s="5">
        <v>80</v>
      </c>
      <c r="P19" s="8">
        <v>4.45556640625</v>
      </c>
      <c r="Q19" s="6">
        <v>0</v>
      </c>
      <c r="R19" s="10">
        <f>IF(ISNUMBER(Q19),IF(Q19=1,"Countercurrent","Cocurrent"),"")</f>
      </c>
      <c r="S19" s="21"/>
      <c r="T19" s="7">
        <f>IF(ISNUMBER(C19),1.15290498E-12*(V19^6)-3.5879038802E-10*(V19^5)+4.710833256816E-08*(V19^4)-3.38194190874219E-06*(V19^3)+0.000148978977392744*(V19^2)-0.00373903643230733*(V19)+4.21734712411944,"")</f>
      </c>
      <c r="U19" s="7">
        <f>IF(ISNUMBER(D19),1.15290498E-12*(X19^6)-3.5879038802E-10*(X19^5)+4.710833256816E-08*(X19^4)-3.38194190874219E-06*(X19^3)+0.000148978977392744*(X19^2)-0.00373903643230733*(X19)+4.21734712411944,"")</f>
      </c>
      <c r="V19" s="8">
        <f>IF(ISNUMBER(C19),AVERAGE(C19,D19),"")</f>
      </c>
      <c r="W19" s="6">
        <f>IF(ISNUMBER(F19),-0.0000002301*(V19^4)+0.0000569866*(V19^3)-0.0082923226*(V19^2)+0.0654036947*V19+999.8017570756,"")</f>
      </c>
      <c r="X19" s="8">
        <f>IF(ISNUMBER(E19),AVERAGE(E19,F19),"")</f>
      </c>
      <c r="Y19" s="6">
        <f>IF(ISNUMBER(F19),-0.0000002301*(X19^4)+0.0000569866*(X19^3)-0.0082923226*(X19^2)+0.0654036947*X19+999.8017570756,"")</f>
      </c>
      <c r="Z19" s="6">
        <f>IF(ISNUMBER(C19),IF(R19="Countercurrent",C19-D19,D19-C19),"")</f>
      </c>
      <c r="AA19" s="6">
        <f>IF(ISNUMBER(E19),F19-E19,"")</f>
      </c>
      <c r="AB19" s="7">
        <f>IF(ISNUMBER(N19),N19*W19/(1000*60),"")</f>
      </c>
      <c r="AC19" s="7">
        <f>IF(ISNUMBER(P19),P19*Y19/(1000*60),"")</f>
      </c>
      <c r="AD19" s="6">
        <f>IF(SUM($A$1:$A$1000)=0,IF(ROW($A19)=6,"Hidden",""),IF(ISNUMBER(AB19),AB19*T19*ABS(Z19)*1000,""))</f>
      </c>
      <c r="AE19" s="6">
        <f>IF(SUM($A$1:$A$1000)=0,IF(ROW($A19)=6,"Hidden",""),IF(ISNUMBER(AC19),AC19*U19*AA19*1000,""))</f>
      </c>
      <c r="AF19" s="6">
        <f>IF(SUM($A$1:$A$1000)=0,IF(ROW($A19)=6,"Hidden",""),IF(ISNUMBER(AD19),AD19-AE19,""))</f>
      </c>
      <c r="AG19" s="6">
        <f>IF(SUM($A$1:$A$1000)=0,IF(ROW($A19)=6,"Hidden",""),IF(ISNUMBER(AD19),IF(AD19=0,0,AE19*100/AD19),""))</f>
      </c>
      <c r="AH19" s="6">
        <f>IF(SUM($A$1:$A$1000)=0,IF(ROW($A19)=6,"Hidden",""),IF(ISNUMBER(C19),IF(R19="cocurrent",IF((D19=E19),0,(D19-C19)*100/(D19-E19)),IF((C19=E19),0,(C19-D19)*100/(C19-E19))),""))</f>
      </c>
      <c r="AI19" s="6">
        <f>IF(SUM($A$1:$A$1000)=0,IF(ROW($A19)=6,"Hidden",""),IF(ISNUMBER(C19),IF(R19="cocurrent",IF(C19=E19,0,(F19-E19)*100/(D19-E19)),IF(C19=E19,0,(F19-E19)*100/(C19-E19))),""))</f>
      </c>
      <c r="AJ19" s="6">
        <f>IF(SUM($A$1:$A$1000)=0,IF(ROW($A19)=6,"Hidden",""),IF(ISNUMBER(AH19),(AH19+AI19)/2,""))</f>
      </c>
      <c r="AK19" s="8">
        <f>IF(C19=F19,0,(D19-E19)/(C19-F19))</f>
      </c>
      <c r="AL19" s="8">
        <f>IF(ISNUMBER(F19),IF(OR(AK19&lt;=0,AK19=1),0,((D19-E19)-(C19-F19))/LN(AK19)),"")</f>
      </c>
      <c r="AM19" s="8">
        <f>IF(ISNUMBER(AL19),IF(AL19=0,0,(AB19*T19*Z19*1000)/(PI()*0.006*1.008*AL19)),"")</f>
      </c>
      <c r="AN19" s="12">
        <f>IF(ISNUMBER(A19),IF(ROW(A19)=2,1-(A19/13),""),"")</f>
      </c>
    </row>
    <row x14ac:dyDescent="0.25" r="20" customHeight="1" ht="12.75">
      <c r="A20" s="11">
        <v>1</v>
      </c>
      <c r="B20" s="5">
        <v>19</v>
      </c>
      <c r="C20" s="6">
        <v>57.08349609375</v>
      </c>
      <c r="D20" s="6">
        <v>64.61669921875</v>
      </c>
      <c r="E20" s="6">
        <v>21.30078125</v>
      </c>
      <c r="F20" s="6">
        <v>25.294677734375</v>
      </c>
      <c r="G20" s="6">
        <v>132.967529296875</v>
      </c>
      <c r="H20" s="6">
        <v>132.967529296875</v>
      </c>
      <c r="I20" s="6">
        <v>132.967529296875</v>
      </c>
      <c r="J20" s="6">
        <v>132.967529296875</v>
      </c>
      <c r="K20" s="6">
        <v>132.967529296875</v>
      </c>
      <c r="L20" s="6">
        <v>132.967529296875</v>
      </c>
      <c r="M20" s="7">
        <v>30</v>
      </c>
      <c r="N20" s="6">
        <v>2.001953125</v>
      </c>
      <c r="O20" s="5">
        <v>80</v>
      </c>
      <c r="P20" s="8">
        <v>4.58984375</v>
      </c>
      <c r="Q20" s="6">
        <v>0</v>
      </c>
      <c r="R20" s="10">
        <f>IF(ISNUMBER(Q20),IF(Q20=1,"Countercurrent","Cocurrent"),"")</f>
      </c>
      <c r="S20" s="21"/>
      <c r="T20" s="7">
        <f>IF(ISNUMBER(C20),1.15290498E-12*(V20^6)-3.5879038802E-10*(V20^5)+4.710833256816E-08*(V20^4)-3.38194190874219E-06*(V20^3)+0.000148978977392744*(V20^2)-0.00373903643230733*(V20)+4.21734712411944,"")</f>
      </c>
      <c r="U20" s="7">
        <f>IF(ISNUMBER(D20),1.15290498E-12*(X20^6)-3.5879038802E-10*(X20^5)+4.710833256816E-08*(X20^4)-3.38194190874219E-06*(X20^3)+0.000148978977392744*(X20^2)-0.00373903643230733*(X20)+4.21734712411944,"")</f>
      </c>
      <c r="V20" s="8">
        <f>IF(ISNUMBER(C20),AVERAGE(C20,D20),"")</f>
      </c>
      <c r="W20" s="6">
        <f>IF(ISNUMBER(F20),-0.0000002301*(V20^4)+0.0000569866*(V20^3)-0.0082923226*(V20^2)+0.0654036947*V20+999.8017570756,"")</f>
      </c>
      <c r="X20" s="8">
        <f>IF(ISNUMBER(E20),AVERAGE(E20,F20),"")</f>
      </c>
      <c r="Y20" s="6">
        <f>IF(ISNUMBER(F20),-0.0000002301*(X20^4)+0.0000569866*(X20^3)-0.0082923226*(X20^2)+0.0654036947*X20+999.8017570756,"")</f>
      </c>
      <c r="Z20" s="6">
        <f>IF(ISNUMBER(C20),IF(R20="Countercurrent",C20-D20,D20-C20),"")</f>
      </c>
      <c r="AA20" s="6">
        <f>IF(ISNUMBER(E20),F20-E20,"")</f>
      </c>
      <c r="AB20" s="7">
        <f>IF(ISNUMBER(N20),N20*W20/(1000*60),"")</f>
      </c>
      <c r="AC20" s="7">
        <f>IF(ISNUMBER(P20),P20*Y20/(1000*60),"")</f>
      </c>
      <c r="AD20" s="6">
        <f>IF(SUM($A$1:$A$1000)=0,IF(ROW($A20)=6,"Hidden",""),IF(ISNUMBER(AB20),AB20*T20*ABS(Z20)*1000,""))</f>
      </c>
      <c r="AE20" s="6">
        <f>IF(SUM($A$1:$A$1000)=0,IF(ROW($A20)=6,"Hidden",""),IF(ISNUMBER(AC20),AC20*U20*AA20*1000,""))</f>
      </c>
      <c r="AF20" s="6">
        <f>IF(SUM($A$1:$A$1000)=0,IF(ROW($A20)=6,"Hidden",""),IF(ISNUMBER(AD20),AD20-AE20,""))</f>
      </c>
      <c r="AG20" s="6">
        <f>IF(SUM($A$1:$A$1000)=0,IF(ROW($A20)=6,"Hidden",""),IF(ISNUMBER(AD20),IF(AD20=0,0,AE20*100/AD20),""))</f>
      </c>
      <c r="AH20" s="6">
        <f>IF(SUM($A$1:$A$1000)=0,IF(ROW($A20)=6,"Hidden",""),IF(ISNUMBER(C20),IF(R20="cocurrent",IF((D20=E20),0,(D20-C20)*100/(D20-E20)),IF((C20=E20),0,(C20-D20)*100/(C20-E20))),""))</f>
      </c>
      <c r="AI20" s="6">
        <f>IF(SUM($A$1:$A$1000)=0,IF(ROW($A20)=6,"Hidden",""),IF(ISNUMBER(C20),IF(R20="cocurrent",IF(C20=E20,0,(F20-E20)*100/(D20-E20)),IF(C20=E20,0,(F20-E20)*100/(C20-E20))),""))</f>
      </c>
      <c r="AJ20" s="6">
        <f>IF(SUM($A$1:$A$1000)=0,IF(ROW($A20)=6,"Hidden",""),IF(ISNUMBER(AH20),(AH20+AI20)/2,""))</f>
      </c>
      <c r="AK20" s="8">
        <f>IF(C20=F20,0,(D20-E20)/(C20-F20))</f>
      </c>
      <c r="AL20" s="8">
        <f>IF(ISNUMBER(F20),IF(OR(AK20&lt;=0,AK20=1),0,((D20-E20)-(C20-F20))/LN(AK20)),"")</f>
      </c>
      <c r="AM20" s="8">
        <f>IF(ISNUMBER(AL20),IF(AL20=0,0,(AB20*T20*Z20*1000)/(PI()*0.006*1.008*AL20)),"")</f>
      </c>
      <c r="AN20" s="12">
        <f>IF(ISNUMBER(A20),IF(ROW(A20)=2,1-(A20/13),""),"")</f>
      </c>
    </row>
    <row x14ac:dyDescent="0.25" r="21" customHeight="1" ht="12.75">
      <c r="A21" s="11">
        <v>1</v>
      </c>
      <c r="B21" s="5">
        <v>20</v>
      </c>
      <c r="C21" s="6">
        <v>57.0185546875</v>
      </c>
      <c r="D21" s="6">
        <v>64.5517578125</v>
      </c>
      <c r="E21" s="6">
        <v>21.30078125</v>
      </c>
      <c r="F21" s="6">
        <v>25.3271484375</v>
      </c>
      <c r="G21" s="6">
        <v>132.967529296875</v>
      </c>
      <c r="H21" s="6">
        <v>132.967529296875</v>
      </c>
      <c r="I21" s="6">
        <v>132.967529296875</v>
      </c>
      <c r="J21" s="6">
        <v>132.967529296875</v>
      </c>
      <c r="K21" s="6">
        <v>132.967529296875</v>
      </c>
      <c r="L21" s="6">
        <v>132.967529296875</v>
      </c>
      <c r="M21" s="7">
        <v>30</v>
      </c>
      <c r="N21" s="6">
        <v>1.98974609375</v>
      </c>
      <c r="O21" s="5">
        <v>80</v>
      </c>
      <c r="P21" s="8">
        <v>4.58984375</v>
      </c>
      <c r="Q21" s="6">
        <v>0</v>
      </c>
      <c r="R21" s="10">
        <f>IF(ISNUMBER(Q21),IF(Q21=1,"Countercurrent","Cocurrent"),"")</f>
      </c>
      <c r="S21" s="21"/>
      <c r="T21" s="7">
        <f>IF(ISNUMBER(C21),1.15290498E-12*(V21^6)-3.5879038802E-10*(V21^5)+4.710833256816E-08*(V21^4)-3.38194190874219E-06*(V21^3)+0.000148978977392744*(V21^2)-0.00373903643230733*(V21)+4.21734712411944,"")</f>
      </c>
      <c r="U21" s="7">
        <f>IF(ISNUMBER(D21),1.15290498E-12*(X21^6)-3.5879038802E-10*(X21^5)+4.710833256816E-08*(X21^4)-3.38194190874219E-06*(X21^3)+0.000148978977392744*(X21^2)-0.00373903643230733*(X21)+4.21734712411944,"")</f>
      </c>
      <c r="V21" s="8">
        <f>IF(ISNUMBER(C21),AVERAGE(C21,D21),"")</f>
      </c>
      <c r="W21" s="6">
        <f>IF(ISNUMBER(F21),-0.0000002301*(V21^4)+0.0000569866*(V21^3)-0.0082923226*(V21^2)+0.0654036947*V21+999.8017570756,"")</f>
      </c>
      <c r="X21" s="8">
        <f>IF(ISNUMBER(E21),AVERAGE(E21,F21),"")</f>
      </c>
      <c r="Y21" s="6">
        <f>IF(ISNUMBER(F21),-0.0000002301*(X21^4)+0.0000569866*(X21^3)-0.0082923226*(X21^2)+0.0654036947*X21+999.8017570756,"")</f>
      </c>
      <c r="Z21" s="6">
        <f>IF(ISNUMBER(C21),IF(R21="Countercurrent",C21-D21,D21-C21),"")</f>
      </c>
      <c r="AA21" s="6">
        <f>IF(ISNUMBER(E21),F21-E21,"")</f>
      </c>
      <c r="AB21" s="7">
        <f>IF(ISNUMBER(N21),N21*W21/(1000*60),"")</f>
      </c>
      <c r="AC21" s="7">
        <f>IF(ISNUMBER(P21),P21*Y21/(1000*60),"")</f>
      </c>
      <c r="AD21" s="6">
        <f>IF(SUM($A$1:$A$1000)=0,IF(ROW($A21)=6,"Hidden",""),IF(ISNUMBER(AB21),AB21*T21*ABS(Z21)*1000,""))</f>
      </c>
      <c r="AE21" s="6">
        <f>IF(SUM($A$1:$A$1000)=0,IF(ROW($A21)=6,"Hidden",""),IF(ISNUMBER(AC21),AC21*U21*AA21*1000,""))</f>
      </c>
      <c r="AF21" s="6">
        <f>IF(SUM($A$1:$A$1000)=0,IF(ROW($A21)=6,"Hidden",""),IF(ISNUMBER(AD21),AD21-AE21,""))</f>
      </c>
      <c r="AG21" s="6">
        <f>IF(SUM($A$1:$A$1000)=0,IF(ROW($A21)=6,"Hidden",""),IF(ISNUMBER(AD21),IF(AD21=0,0,AE21*100/AD21),""))</f>
      </c>
      <c r="AH21" s="6">
        <f>IF(SUM($A$1:$A$1000)=0,IF(ROW($A21)=6,"Hidden",""),IF(ISNUMBER(C21),IF(R21="cocurrent",IF((D21=E21),0,(D21-C21)*100/(D21-E21)),IF((C21=E21),0,(C21-D21)*100/(C21-E21))),""))</f>
      </c>
      <c r="AI21" s="6">
        <f>IF(SUM($A$1:$A$1000)=0,IF(ROW($A21)=6,"Hidden",""),IF(ISNUMBER(C21),IF(R21="cocurrent",IF(C21=E21,0,(F21-E21)*100/(D21-E21)),IF(C21=E21,0,(F21-E21)*100/(C21-E21))),""))</f>
      </c>
      <c r="AJ21" s="6">
        <f>IF(SUM($A$1:$A$1000)=0,IF(ROW($A21)=6,"Hidden",""),IF(ISNUMBER(AH21),(AH21+AI21)/2,""))</f>
      </c>
      <c r="AK21" s="8">
        <f>IF(C21=F21,0,(D21-E21)/(C21-F21))</f>
      </c>
      <c r="AL21" s="8">
        <f>IF(ISNUMBER(F21),IF(OR(AK21&lt;=0,AK21=1),0,((D21-E21)-(C21-F21))/LN(AK21)),"")</f>
      </c>
      <c r="AM21" s="8">
        <f>IF(ISNUMBER(AL21),IF(AL21=0,0,(AB21*T21*Z21*1000)/(PI()*0.006*1.008*AL21)),"")</f>
      </c>
      <c r="AN21" s="12">
        <f>IF(ISNUMBER(A21),IF(ROW(A21)=2,1-(A21/13),""),"")</f>
      </c>
    </row>
    <row x14ac:dyDescent="0.25" r="22" customHeight="1" ht="12.75">
      <c r="A22" s="11">
        <v>1</v>
      </c>
      <c r="B22" s="5">
        <v>21</v>
      </c>
      <c r="C22" s="6">
        <v>57.051025390625</v>
      </c>
      <c r="D22" s="6">
        <v>64.649169921875</v>
      </c>
      <c r="E22" s="6">
        <v>21.333251953125</v>
      </c>
      <c r="F22" s="6">
        <v>25.294677734375</v>
      </c>
      <c r="G22" s="6">
        <v>132.967529296875</v>
      </c>
      <c r="H22" s="6">
        <v>132.967529296875</v>
      </c>
      <c r="I22" s="6">
        <v>132.967529296875</v>
      </c>
      <c r="J22" s="6">
        <v>132.967529296875</v>
      </c>
      <c r="K22" s="6">
        <v>132.967529296875</v>
      </c>
      <c r="L22" s="6">
        <v>132.967529296875</v>
      </c>
      <c r="M22" s="7">
        <v>29</v>
      </c>
      <c r="N22" s="6">
        <v>1.94091796875</v>
      </c>
      <c r="O22" s="5">
        <v>80</v>
      </c>
      <c r="P22" s="8">
        <v>4.6142578125</v>
      </c>
      <c r="Q22" s="6">
        <v>0</v>
      </c>
      <c r="R22" s="10">
        <f>IF(ISNUMBER(Q22),IF(Q22=1,"Countercurrent","Cocurrent"),"")</f>
      </c>
      <c r="S22" s="21"/>
      <c r="T22" s="7">
        <f>IF(ISNUMBER(C22),1.15290498E-12*(V22^6)-3.5879038802E-10*(V22^5)+4.710833256816E-08*(V22^4)-3.38194190874219E-06*(V22^3)+0.000148978977392744*(V22^2)-0.00373903643230733*(V22)+4.21734712411944,"")</f>
      </c>
      <c r="U22" s="7">
        <f>IF(ISNUMBER(D22),1.15290498E-12*(X22^6)-3.5879038802E-10*(X22^5)+4.710833256816E-08*(X22^4)-3.38194190874219E-06*(X22^3)+0.000148978977392744*(X22^2)-0.00373903643230733*(X22)+4.21734712411944,"")</f>
      </c>
      <c r="V22" s="8">
        <f>IF(ISNUMBER(C22),AVERAGE(C22,D22),"")</f>
      </c>
      <c r="W22" s="6">
        <f>IF(ISNUMBER(F22),-0.0000002301*(V22^4)+0.0000569866*(V22^3)-0.0082923226*(V22^2)+0.0654036947*V22+999.8017570756,"")</f>
      </c>
      <c r="X22" s="8">
        <f>IF(ISNUMBER(E22),AVERAGE(E22,F22),"")</f>
      </c>
      <c r="Y22" s="6">
        <f>IF(ISNUMBER(F22),-0.0000002301*(X22^4)+0.0000569866*(X22^3)-0.0082923226*(X22^2)+0.0654036947*X22+999.8017570756,"")</f>
      </c>
      <c r="Z22" s="6">
        <f>IF(ISNUMBER(C22),IF(R22="Countercurrent",C22-D22,D22-C22),"")</f>
      </c>
      <c r="AA22" s="6">
        <f>IF(ISNUMBER(E22),F22-E22,"")</f>
      </c>
      <c r="AB22" s="7">
        <f>IF(ISNUMBER(N22),N22*W22/(1000*60),"")</f>
      </c>
      <c r="AC22" s="7">
        <f>IF(ISNUMBER(P22),P22*Y22/(1000*60),"")</f>
      </c>
      <c r="AD22" s="6">
        <f>IF(SUM($A$1:$A$1000)=0,IF(ROW($A22)=6,"Hidden",""),IF(ISNUMBER(AB22),AB22*T22*ABS(Z22)*1000,""))</f>
      </c>
      <c r="AE22" s="6">
        <f>IF(SUM($A$1:$A$1000)=0,IF(ROW($A22)=6,"Hidden",""),IF(ISNUMBER(AC22),AC22*U22*AA22*1000,""))</f>
      </c>
      <c r="AF22" s="6">
        <f>IF(SUM($A$1:$A$1000)=0,IF(ROW($A22)=6,"Hidden",""),IF(ISNUMBER(AD22),AD22-AE22,""))</f>
      </c>
      <c r="AG22" s="6">
        <f>IF(SUM($A$1:$A$1000)=0,IF(ROW($A22)=6,"Hidden",""),IF(ISNUMBER(AD22),IF(AD22=0,0,AE22*100/AD22),""))</f>
      </c>
      <c r="AH22" s="6">
        <f>IF(SUM($A$1:$A$1000)=0,IF(ROW($A22)=6,"Hidden",""),IF(ISNUMBER(C22),IF(R22="cocurrent",IF((D22=E22),0,(D22-C22)*100/(D22-E22)),IF((C22=E22),0,(C22-D22)*100/(C22-E22))),""))</f>
      </c>
      <c r="AI22" s="6">
        <f>IF(SUM($A$1:$A$1000)=0,IF(ROW($A22)=6,"Hidden",""),IF(ISNUMBER(C22),IF(R22="cocurrent",IF(C22=E22,0,(F22-E22)*100/(D22-E22)),IF(C22=E22,0,(F22-E22)*100/(C22-E22))),""))</f>
      </c>
      <c r="AJ22" s="6">
        <f>IF(SUM($A$1:$A$1000)=0,IF(ROW($A22)=6,"Hidden",""),IF(ISNUMBER(AH22),(AH22+AI22)/2,""))</f>
      </c>
      <c r="AK22" s="8">
        <f>IF(C22=F22,0,(D22-E22)/(C22-F22))</f>
      </c>
      <c r="AL22" s="8">
        <f>IF(ISNUMBER(F22),IF(OR(AK22&lt;=0,AK22=1),0,((D22-E22)-(C22-F22))/LN(AK22)),"")</f>
      </c>
      <c r="AM22" s="8">
        <f>IF(ISNUMBER(AL22),IF(AL22=0,0,(AB22*T22*Z22*1000)/(PI()*0.006*1.008*AL22)),"")</f>
      </c>
      <c r="AN22" s="12">
        <f>IF(ISNUMBER(A22),IF(ROW(A22)=2,1-(A22/13),""),"")</f>
      </c>
    </row>
    <row x14ac:dyDescent="0.25" r="23" customHeight="1" ht="12.75">
      <c r="A23" s="11">
        <v>1</v>
      </c>
      <c r="B23" s="5">
        <v>22</v>
      </c>
      <c r="C23" s="6">
        <v>57.115966796875</v>
      </c>
      <c r="D23" s="6">
        <v>64.843994140625</v>
      </c>
      <c r="E23" s="6">
        <v>21.30078125</v>
      </c>
      <c r="F23" s="6">
        <v>25.3271484375</v>
      </c>
      <c r="G23" s="6">
        <v>132.967529296875</v>
      </c>
      <c r="H23" s="6">
        <v>132.967529296875</v>
      </c>
      <c r="I23" s="6">
        <v>132.967529296875</v>
      </c>
      <c r="J23" s="6">
        <v>132.967529296875</v>
      </c>
      <c r="K23" s="6">
        <v>132.967529296875</v>
      </c>
      <c r="L23" s="6">
        <v>132.967529296875</v>
      </c>
      <c r="M23" s="7">
        <v>30</v>
      </c>
      <c r="N23" s="6">
        <v>1.904296875</v>
      </c>
      <c r="O23" s="5">
        <v>80</v>
      </c>
      <c r="P23" s="8">
        <v>4.5166015625</v>
      </c>
      <c r="Q23" s="6">
        <v>0</v>
      </c>
      <c r="R23" s="10">
        <f>IF(ISNUMBER(Q23),IF(Q23=1,"Countercurrent","Cocurrent"),"")</f>
      </c>
      <c r="S23" s="21"/>
      <c r="T23" s="7">
        <f>IF(ISNUMBER(C23),1.15290498E-12*(V23^6)-3.5879038802E-10*(V23^5)+4.710833256816E-08*(V23^4)-3.38194190874219E-06*(V23^3)+0.000148978977392744*(V23^2)-0.00373903643230733*(V23)+4.21734712411944,"")</f>
      </c>
      <c r="U23" s="7">
        <f>IF(ISNUMBER(D23),1.15290498E-12*(X23^6)-3.5879038802E-10*(X23^5)+4.710833256816E-08*(X23^4)-3.38194190874219E-06*(X23^3)+0.000148978977392744*(X23^2)-0.00373903643230733*(X23)+4.21734712411944,"")</f>
      </c>
      <c r="V23" s="8">
        <f>IF(ISNUMBER(C23),AVERAGE(C23,D23),"")</f>
      </c>
      <c r="W23" s="6">
        <f>IF(ISNUMBER(F23),-0.0000002301*(V23^4)+0.0000569866*(V23^3)-0.0082923226*(V23^2)+0.0654036947*V23+999.8017570756,"")</f>
      </c>
      <c r="X23" s="8">
        <f>IF(ISNUMBER(E23),AVERAGE(E23,F23),"")</f>
      </c>
      <c r="Y23" s="6">
        <f>IF(ISNUMBER(F23),-0.0000002301*(X23^4)+0.0000569866*(X23^3)-0.0082923226*(X23^2)+0.0654036947*X23+999.8017570756,"")</f>
      </c>
      <c r="Z23" s="6">
        <f>IF(ISNUMBER(C23),IF(R23="Countercurrent",C23-D23,D23-C23),"")</f>
      </c>
      <c r="AA23" s="6">
        <f>IF(ISNUMBER(E23),F23-E23,"")</f>
      </c>
      <c r="AB23" s="7">
        <f>IF(ISNUMBER(N23),N23*W23/(1000*60),"")</f>
      </c>
      <c r="AC23" s="7">
        <f>IF(ISNUMBER(P23),P23*Y23/(1000*60),"")</f>
      </c>
      <c r="AD23" s="6">
        <f>IF(SUM($A$1:$A$1000)=0,IF(ROW($A23)=6,"Hidden",""),IF(ISNUMBER(AB23),AB23*T23*ABS(Z23)*1000,""))</f>
      </c>
      <c r="AE23" s="6">
        <f>IF(SUM($A$1:$A$1000)=0,IF(ROW($A23)=6,"Hidden",""),IF(ISNUMBER(AC23),AC23*U23*AA23*1000,""))</f>
      </c>
      <c r="AF23" s="6">
        <f>IF(SUM($A$1:$A$1000)=0,IF(ROW($A23)=6,"Hidden",""),IF(ISNUMBER(AD23),AD23-AE23,""))</f>
      </c>
      <c r="AG23" s="6">
        <f>IF(SUM($A$1:$A$1000)=0,IF(ROW($A23)=6,"Hidden",""),IF(ISNUMBER(AD23),IF(AD23=0,0,AE23*100/AD23),""))</f>
      </c>
      <c r="AH23" s="6">
        <f>IF(SUM($A$1:$A$1000)=0,IF(ROW($A23)=6,"Hidden",""),IF(ISNUMBER(C23),IF(R23="cocurrent",IF((D23=E23),0,(D23-C23)*100/(D23-E23)),IF((C23=E23),0,(C23-D23)*100/(C23-E23))),""))</f>
      </c>
      <c r="AI23" s="6">
        <f>IF(SUM($A$1:$A$1000)=0,IF(ROW($A23)=6,"Hidden",""),IF(ISNUMBER(C23),IF(R23="cocurrent",IF(C23=E23,0,(F23-E23)*100/(D23-E23)),IF(C23=E23,0,(F23-E23)*100/(C23-E23))),""))</f>
      </c>
      <c r="AJ23" s="6">
        <f>IF(SUM($A$1:$A$1000)=0,IF(ROW($A23)=6,"Hidden",""),IF(ISNUMBER(AH23),(AH23+AI23)/2,""))</f>
      </c>
      <c r="AK23" s="8">
        <f>IF(C23=F23,0,(D23-E23)/(C23-F23))</f>
      </c>
      <c r="AL23" s="8">
        <f>IF(ISNUMBER(F23),IF(OR(AK23&lt;=0,AK23=1),0,((D23-E23)-(C23-F23))/LN(AK23)),"")</f>
      </c>
      <c r="AM23" s="8">
        <f>IF(ISNUMBER(AL23),IF(AL23=0,0,(AB23*T23*Z23*1000)/(PI()*0.006*1.008*AL23)),"")</f>
      </c>
      <c r="AN23" s="12">
        <f>IF(ISNUMBER(A23),IF(ROW(A23)=2,1-(A23/13),""),"")</f>
      </c>
    </row>
    <row x14ac:dyDescent="0.25" r="24" customHeight="1" ht="12.75">
      <c r="A24" s="11">
        <v>1</v>
      </c>
      <c r="B24" s="5">
        <v>23</v>
      </c>
      <c r="C24" s="6">
        <v>57.1484375</v>
      </c>
      <c r="D24" s="6">
        <v>64.8115234375</v>
      </c>
      <c r="E24" s="6">
        <v>21.30078125</v>
      </c>
      <c r="F24" s="6">
        <v>25.359619140625</v>
      </c>
      <c r="G24" s="6">
        <v>132.967529296875</v>
      </c>
      <c r="H24" s="6">
        <v>132.967529296875</v>
      </c>
      <c r="I24" s="6">
        <v>132.967529296875</v>
      </c>
      <c r="J24" s="6">
        <v>132.967529296875</v>
      </c>
      <c r="K24" s="6">
        <v>132.967529296875</v>
      </c>
      <c r="L24" s="6">
        <v>132.967529296875</v>
      </c>
      <c r="M24" s="7">
        <v>30</v>
      </c>
      <c r="N24" s="6">
        <v>2.03857421875</v>
      </c>
      <c r="O24" s="5">
        <v>80</v>
      </c>
      <c r="P24" s="8">
        <v>4.52880859375</v>
      </c>
      <c r="Q24" s="6">
        <v>0</v>
      </c>
      <c r="R24" s="10">
        <f>IF(ISNUMBER(Q24),IF(Q24=1,"Countercurrent","Cocurrent"),"")</f>
      </c>
      <c r="S24" s="21"/>
      <c r="T24" s="7">
        <f>IF(ISNUMBER(C24),1.15290498E-12*(V24^6)-3.5879038802E-10*(V24^5)+4.710833256816E-08*(V24^4)-3.38194190874219E-06*(V24^3)+0.000148978977392744*(V24^2)-0.00373903643230733*(V24)+4.21734712411944,"")</f>
      </c>
      <c r="U24" s="7">
        <f>IF(ISNUMBER(D24),1.15290498E-12*(X24^6)-3.5879038802E-10*(X24^5)+4.710833256816E-08*(X24^4)-3.38194190874219E-06*(X24^3)+0.000148978977392744*(X24^2)-0.00373903643230733*(X24)+4.21734712411944,"")</f>
      </c>
      <c r="V24" s="8">
        <f>IF(ISNUMBER(C24),AVERAGE(C24,D24),"")</f>
      </c>
      <c r="W24" s="6">
        <f>IF(ISNUMBER(F24),-0.0000002301*(V24^4)+0.0000569866*(V24^3)-0.0082923226*(V24^2)+0.0654036947*V24+999.8017570756,"")</f>
      </c>
      <c r="X24" s="8">
        <f>IF(ISNUMBER(E24),AVERAGE(E24,F24),"")</f>
      </c>
      <c r="Y24" s="6">
        <f>IF(ISNUMBER(F24),-0.0000002301*(X24^4)+0.0000569866*(X24^3)-0.0082923226*(X24^2)+0.0654036947*X24+999.8017570756,"")</f>
      </c>
      <c r="Z24" s="6">
        <f>IF(ISNUMBER(C24),IF(R24="Countercurrent",C24-D24,D24-C24),"")</f>
      </c>
      <c r="AA24" s="6">
        <f>IF(ISNUMBER(E24),F24-E24,"")</f>
      </c>
      <c r="AB24" s="7">
        <f>IF(ISNUMBER(N24),N24*W24/(1000*60),"")</f>
      </c>
      <c r="AC24" s="7">
        <f>IF(ISNUMBER(P24),P24*Y24/(1000*60),"")</f>
      </c>
      <c r="AD24" s="6">
        <f>IF(SUM($A$1:$A$1000)=0,IF(ROW($A24)=6,"Hidden",""),IF(ISNUMBER(AB24),AB24*T24*ABS(Z24)*1000,""))</f>
      </c>
      <c r="AE24" s="6">
        <f>IF(SUM($A$1:$A$1000)=0,IF(ROW($A24)=6,"Hidden",""),IF(ISNUMBER(AC24),AC24*U24*AA24*1000,""))</f>
      </c>
      <c r="AF24" s="6">
        <f>IF(SUM($A$1:$A$1000)=0,IF(ROW($A24)=6,"Hidden",""),IF(ISNUMBER(AD24),AD24-AE24,""))</f>
      </c>
      <c r="AG24" s="6">
        <f>IF(SUM($A$1:$A$1000)=0,IF(ROW($A24)=6,"Hidden",""),IF(ISNUMBER(AD24),IF(AD24=0,0,AE24*100/AD24),""))</f>
      </c>
      <c r="AH24" s="6">
        <f>IF(SUM($A$1:$A$1000)=0,IF(ROW($A24)=6,"Hidden",""),IF(ISNUMBER(C24),IF(R24="cocurrent",IF((D24=E24),0,(D24-C24)*100/(D24-E24)),IF((C24=E24),0,(C24-D24)*100/(C24-E24))),""))</f>
      </c>
      <c r="AI24" s="6">
        <f>IF(SUM($A$1:$A$1000)=0,IF(ROW($A24)=6,"Hidden",""),IF(ISNUMBER(C24),IF(R24="cocurrent",IF(C24=E24,0,(F24-E24)*100/(D24-E24)),IF(C24=E24,0,(F24-E24)*100/(C24-E24))),""))</f>
      </c>
      <c r="AJ24" s="6">
        <f>IF(SUM($A$1:$A$1000)=0,IF(ROW($A24)=6,"Hidden",""),IF(ISNUMBER(AH24),(AH24+AI24)/2,""))</f>
      </c>
      <c r="AK24" s="8">
        <f>IF(C24=F24,0,(D24-E24)/(C24-F24))</f>
      </c>
      <c r="AL24" s="8">
        <f>IF(ISNUMBER(F24),IF(OR(AK24&lt;=0,AK24=1),0,((D24-E24)-(C24-F24))/LN(AK24)),"")</f>
      </c>
      <c r="AM24" s="8">
        <f>IF(ISNUMBER(AL24),IF(AL24=0,0,(AB24*T24*Z24*1000)/(PI()*0.006*1.008*AL24)),"")</f>
      </c>
      <c r="AN24" s="12">
        <f>IF(ISNUMBER(A24),IF(ROW(A24)=2,1-(A24/13),""),"")</f>
      </c>
    </row>
    <row x14ac:dyDescent="0.25" r="25" customHeight="1" ht="12.75">
      <c r="A25" s="11">
        <v>1</v>
      </c>
      <c r="B25" s="5">
        <v>24</v>
      </c>
      <c r="C25" s="6">
        <v>57.08349609375</v>
      </c>
      <c r="D25" s="6">
        <v>64.61669921875</v>
      </c>
      <c r="E25" s="6">
        <v>21.30078125</v>
      </c>
      <c r="F25" s="6">
        <v>25.3271484375</v>
      </c>
      <c r="G25" s="6">
        <v>132.967529296875</v>
      </c>
      <c r="H25" s="6">
        <v>132.967529296875</v>
      </c>
      <c r="I25" s="6">
        <v>132.967529296875</v>
      </c>
      <c r="J25" s="6">
        <v>132.967529296875</v>
      </c>
      <c r="K25" s="6">
        <v>132.967529296875</v>
      </c>
      <c r="L25" s="6">
        <v>132.967529296875</v>
      </c>
      <c r="M25" s="7">
        <v>29</v>
      </c>
      <c r="N25" s="6">
        <v>2.06298828125</v>
      </c>
      <c r="O25" s="5">
        <v>80</v>
      </c>
      <c r="P25" s="8">
        <v>4.4677734375</v>
      </c>
      <c r="Q25" s="6">
        <v>0</v>
      </c>
      <c r="R25" s="10">
        <f>IF(ISNUMBER(Q25),IF(Q25=1,"Countercurrent","Cocurrent"),"")</f>
      </c>
      <c r="S25" s="21"/>
      <c r="T25" s="7">
        <f>IF(ISNUMBER(C25),1.15290498E-12*(V25^6)-3.5879038802E-10*(V25^5)+4.710833256816E-08*(V25^4)-3.38194190874219E-06*(V25^3)+0.000148978977392744*(V25^2)-0.00373903643230733*(V25)+4.21734712411944,"")</f>
      </c>
      <c r="U25" s="7">
        <f>IF(ISNUMBER(D25),1.15290498E-12*(X25^6)-3.5879038802E-10*(X25^5)+4.710833256816E-08*(X25^4)-3.38194190874219E-06*(X25^3)+0.000148978977392744*(X25^2)-0.00373903643230733*(X25)+4.21734712411944,"")</f>
      </c>
      <c r="V25" s="8">
        <f>IF(ISNUMBER(C25),AVERAGE(C25,D25),"")</f>
      </c>
      <c r="W25" s="6">
        <f>IF(ISNUMBER(F25),-0.0000002301*(V25^4)+0.0000569866*(V25^3)-0.0082923226*(V25^2)+0.0654036947*V25+999.8017570756,"")</f>
      </c>
      <c r="X25" s="8">
        <f>IF(ISNUMBER(E25),AVERAGE(E25,F25),"")</f>
      </c>
      <c r="Y25" s="6">
        <f>IF(ISNUMBER(F25),-0.0000002301*(X25^4)+0.0000569866*(X25^3)-0.0082923226*(X25^2)+0.0654036947*X25+999.8017570756,"")</f>
      </c>
      <c r="Z25" s="6">
        <f>IF(ISNUMBER(C25),IF(R25="Countercurrent",C25-D25,D25-C25),"")</f>
      </c>
      <c r="AA25" s="6">
        <f>IF(ISNUMBER(E25),F25-E25,"")</f>
      </c>
      <c r="AB25" s="7">
        <f>IF(ISNUMBER(N25),N25*W25/(1000*60),"")</f>
      </c>
      <c r="AC25" s="7">
        <f>IF(ISNUMBER(P25),P25*Y25/(1000*60),"")</f>
      </c>
      <c r="AD25" s="6">
        <f>IF(SUM($A$1:$A$1000)=0,IF(ROW($A25)=6,"Hidden",""),IF(ISNUMBER(AB25),AB25*T25*ABS(Z25)*1000,""))</f>
      </c>
      <c r="AE25" s="6">
        <f>IF(SUM($A$1:$A$1000)=0,IF(ROW($A25)=6,"Hidden",""),IF(ISNUMBER(AC25),AC25*U25*AA25*1000,""))</f>
      </c>
      <c r="AF25" s="6">
        <f>IF(SUM($A$1:$A$1000)=0,IF(ROW($A25)=6,"Hidden",""),IF(ISNUMBER(AD25),AD25-AE25,""))</f>
      </c>
      <c r="AG25" s="6">
        <f>IF(SUM($A$1:$A$1000)=0,IF(ROW($A25)=6,"Hidden",""),IF(ISNUMBER(AD25),IF(AD25=0,0,AE25*100/AD25),""))</f>
      </c>
      <c r="AH25" s="6">
        <f>IF(SUM($A$1:$A$1000)=0,IF(ROW($A25)=6,"Hidden",""),IF(ISNUMBER(C25),IF(R25="cocurrent",IF((D25=E25),0,(D25-C25)*100/(D25-E25)),IF((C25=E25),0,(C25-D25)*100/(C25-E25))),""))</f>
      </c>
      <c r="AI25" s="6">
        <f>IF(SUM($A$1:$A$1000)=0,IF(ROW($A25)=6,"Hidden",""),IF(ISNUMBER(C25),IF(R25="cocurrent",IF(C25=E25,0,(F25-E25)*100/(D25-E25)),IF(C25=E25,0,(F25-E25)*100/(C25-E25))),""))</f>
      </c>
      <c r="AJ25" s="6">
        <f>IF(SUM($A$1:$A$1000)=0,IF(ROW($A25)=6,"Hidden",""),IF(ISNUMBER(AH25),(AH25+AI25)/2,""))</f>
      </c>
      <c r="AK25" s="8">
        <f>IF(C25=F25,0,(D25-E25)/(C25-F25))</f>
      </c>
      <c r="AL25" s="8">
        <f>IF(ISNUMBER(F25),IF(OR(AK25&lt;=0,AK25=1),0,((D25-E25)-(C25-F25))/LN(AK25)),"")</f>
      </c>
      <c r="AM25" s="8">
        <f>IF(ISNUMBER(AL25),IF(AL25=0,0,(AB25*T25*Z25*1000)/(PI()*0.006*1.008*AL25)),"")</f>
      </c>
      <c r="AN25" s="12">
        <f>IF(ISNUMBER(A25),IF(ROW(A25)=2,1-(A25/13),""),"")</f>
      </c>
    </row>
    <row x14ac:dyDescent="0.25" r="26" customHeight="1" ht="12.75">
      <c r="A26" s="11">
        <v>1</v>
      </c>
      <c r="B26" s="5">
        <v>25</v>
      </c>
      <c r="C26" s="6">
        <v>57.180908203125</v>
      </c>
      <c r="D26" s="6">
        <v>64.8115234375</v>
      </c>
      <c r="E26" s="6">
        <v>21.30078125</v>
      </c>
      <c r="F26" s="6">
        <v>25.3271484375</v>
      </c>
      <c r="G26" s="6">
        <v>132.967529296875</v>
      </c>
      <c r="H26" s="6">
        <v>132.967529296875</v>
      </c>
      <c r="I26" s="6">
        <v>132.967529296875</v>
      </c>
      <c r="J26" s="6">
        <v>132.967529296875</v>
      </c>
      <c r="K26" s="6">
        <v>132.967529296875</v>
      </c>
      <c r="L26" s="6">
        <v>132.967529296875</v>
      </c>
      <c r="M26" s="7">
        <v>30</v>
      </c>
      <c r="N26" s="6">
        <v>1.91650390625</v>
      </c>
      <c r="O26" s="5">
        <v>80</v>
      </c>
      <c r="P26" s="8">
        <v>4.5654296875</v>
      </c>
      <c r="Q26" s="6">
        <v>0</v>
      </c>
      <c r="R26" s="10">
        <f>IF(ISNUMBER(Q26),IF(Q26=1,"Countercurrent","Cocurrent"),"")</f>
      </c>
      <c r="S26" s="21"/>
      <c r="T26" s="7">
        <f>IF(ISNUMBER(C26),1.15290498E-12*(V26^6)-3.5879038802E-10*(V26^5)+4.710833256816E-08*(V26^4)-3.38194190874219E-06*(V26^3)+0.000148978977392744*(V26^2)-0.00373903643230733*(V26)+4.21734712411944,"")</f>
      </c>
      <c r="U26" s="7">
        <f>IF(ISNUMBER(D26),1.15290498E-12*(X26^6)-3.5879038802E-10*(X26^5)+4.710833256816E-08*(X26^4)-3.38194190874219E-06*(X26^3)+0.000148978977392744*(X26^2)-0.00373903643230733*(X26)+4.21734712411944,"")</f>
      </c>
      <c r="V26" s="8">
        <f>IF(ISNUMBER(C26),AVERAGE(C26,D26),"")</f>
      </c>
      <c r="W26" s="6">
        <f>IF(ISNUMBER(F26),-0.0000002301*(V26^4)+0.0000569866*(V26^3)-0.0082923226*(V26^2)+0.0654036947*V26+999.8017570756,"")</f>
      </c>
      <c r="X26" s="8">
        <f>IF(ISNUMBER(E26),AVERAGE(E26,F26),"")</f>
      </c>
      <c r="Y26" s="6">
        <f>IF(ISNUMBER(F26),-0.0000002301*(X26^4)+0.0000569866*(X26^3)-0.0082923226*(X26^2)+0.0654036947*X26+999.8017570756,"")</f>
      </c>
      <c r="Z26" s="6">
        <f>IF(ISNUMBER(C26),IF(R26="Countercurrent",C26-D26,D26-C26),"")</f>
      </c>
      <c r="AA26" s="6">
        <f>IF(ISNUMBER(E26),F26-E26,"")</f>
      </c>
      <c r="AB26" s="7">
        <f>IF(ISNUMBER(N26),N26*W26/(1000*60),"")</f>
      </c>
      <c r="AC26" s="7">
        <f>IF(ISNUMBER(P26),P26*Y26/(1000*60),"")</f>
      </c>
      <c r="AD26" s="6">
        <f>IF(SUM($A$1:$A$1000)=0,IF(ROW($A26)=6,"Hidden",""),IF(ISNUMBER(AB26),AB26*T26*ABS(Z26)*1000,""))</f>
      </c>
      <c r="AE26" s="6">
        <f>IF(SUM($A$1:$A$1000)=0,IF(ROW($A26)=6,"Hidden",""),IF(ISNUMBER(AC26),AC26*U26*AA26*1000,""))</f>
      </c>
      <c r="AF26" s="6">
        <f>IF(SUM($A$1:$A$1000)=0,IF(ROW($A26)=6,"Hidden",""),IF(ISNUMBER(AD26),AD26-AE26,""))</f>
      </c>
      <c r="AG26" s="6">
        <f>IF(SUM($A$1:$A$1000)=0,IF(ROW($A26)=6,"Hidden",""),IF(ISNUMBER(AD26),IF(AD26=0,0,AE26*100/AD26),""))</f>
      </c>
      <c r="AH26" s="6">
        <f>IF(SUM($A$1:$A$1000)=0,IF(ROW($A26)=6,"Hidden",""),IF(ISNUMBER(C26),IF(R26="cocurrent",IF((D26=E26),0,(D26-C26)*100/(D26-E26)),IF((C26=E26),0,(C26-D26)*100/(C26-E26))),""))</f>
      </c>
      <c r="AI26" s="6">
        <f>IF(SUM($A$1:$A$1000)=0,IF(ROW($A26)=6,"Hidden",""),IF(ISNUMBER(C26),IF(R26="cocurrent",IF(C26=E26,0,(F26-E26)*100/(D26-E26)),IF(C26=E26,0,(F26-E26)*100/(C26-E26))),""))</f>
      </c>
      <c r="AJ26" s="6">
        <f>IF(SUM($A$1:$A$1000)=0,IF(ROW($A26)=6,"Hidden",""),IF(ISNUMBER(AH26),(AH26+AI26)/2,""))</f>
      </c>
      <c r="AK26" s="8">
        <f>IF(C26=F26,0,(D26-E26)/(C26-F26))</f>
      </c>
      <c r="AL26" s="8">
        <f>IF(ISNUMBER(F26),IF(OR(AK26&lt;=0,AK26=1),0,((D26-E26)-(C26-F26))/LN(AK26)),"")</f>
      </c>
      <c r="AM26" s="8">
        <f>IF(ISNUMBER(AL26),IF(AL26=0,0,(AB26*T26*Z26*1000)/(PI()*0.006*1.008*AL26)),"")</f>
      </c>
      <c r="AN26" s="12">
        <f>IF(ISNUMBER(A26),IF(ROW(A26)=2,1-(A26/13),""),"")</f>
      </c>
    </row>
    <row x14ac:dyDescent="0.25" r="27" customHeight="1" ht="12.75">
      <c r="A27" s="11">
        <v>1</v>
      </c>
      <c r="B27" s="5">
        <v>26</v>
      </c>
      <c r="C27" s="6">
        <v>57.08349609375</v>
      </c>
      <c r="D27" s="6">
        <v>64.87646484375</v>
      </c>
      <c r="E27" s="6">
        <v>21.268310546875</v>
      </c>
      <c r="F27" s="6">
        <v>25.294677734375</v>
      </c>
      <c r="G27" s="6">
        <v>132.967529296875</v>
      </c>
      <c r="H27" s="6">
        <v>132.967529296875</v>
      </c>
      <c r="I27" s="6">
        <v>132.967529296875</v>
      </c>
      <c r="J27" s="6">
        <v>132.967529296875</v>
      </c>
      <c r="K27" s="6">
        <v>132.967529296875</v>
      </c>
      <c r="L27" s="6">
        <v>132.967529296875</v>
      </c>
      <c r="M27" s="7">
        <v>30</v>
      </c>
      <c r="N27" s="6">
        <v>1.94091796875</v>
      </c>
      <c r="O27" s="5">
        <v>80</v>
      </c>
      <c r="P27" s="8">
        <v>4.65087890625</v>
      </c>
      <c r="Q27" s="6">
        <v>0</v>
      </c>
      <c r="R27" s="10">
        <f>IF(ISNUMBER(Q27),IF(Q27=1,"Countercurrent","Cocurrent"),"")</f>
      </c>
      <c r="S27" s="21"/>
      <c r="T27" s="7">
        <f>IF(ISNUMBER(C27),1.15290498E-12*(V27^6)-3.5879038802E-10*(V27^5)+4.710833256816E-08*(V27^4)-3.38194190874219E-06*(V27^3)+0.000148978977392744*(V27^2)-0.00373903643230733*(V27)+4.21734712411944,"")</f>
      </c>
      <c r="U27" s="7">
        <f>IF(ISNUMBER(D27),1.15290498E-12*(X27^6)-3.5879038802E-10*(X27^5)+4.710833256816E-08*(X27^4)-3.38194190874219E-06*(X27^3)+0.000148978977392744*(X27^2)-0.00373903643230733*(X27)+4.21734712411944,"")</f>
      </c>
      <c r="V27" s="8">
        <f>IF(ISNUMBER(C27),AVERAGE(C27,D27),"")</f>
      </c>
      <c r="W27" s="6">
        <f>IF(ISNUMBER(F27),-0.0000002301*(V27^4)+0.0000569866*(V27^3)-0.0082923226*(V27^2)+0.0654036947*V27+999.8017570756,"")</f>
      </c>
      <c r="X27" s="8">
        <f>IF(ISNUMBER(E27),AVERAGE(E27,F27),"")</f>
      </c>
      <c r="Y27" s="6">
        <f>IF(ISNUMBER(F27),-0.0000002301*(X27^4)+0.0000569866*(X27^3)-0.0082923226*(X27^2)+0.0654036947*X27+999.8017570756,"")</f>
      </c>
      <c r="Z27" s="6">
        <f>IF(ISNUMBER(C27),IF(R27="Countercurrent",C27-D27,D27-C27),"")</f>
      </c>
      <c r="AA27" s="6">
        <f>IF(ISNUMBER(E27),F27-E27,"")</f>
      </c>
      <c r="AB27" s="7">
        <f>IF(ISNUMBER(N27),N27*W27/(1000*60),"")</f>
      </c>
      <c r="AC27" s="7">
        <f>IF(ISNUMBER(P27),P27*Y27/(1000*60),"")</f>
      </c>
      <c r="AD27" s="6">
        <f>IF(SUM($A$1:$A$1000)=0,IF(ROW($A27)=6,"Hidden",""),IF(ISNUMBER(AB27),AB27*T27*ABS(Z27)*1000,""))</f>
      </c>
      <c r="AE27" s="6">
        <f>IF(SUM($A$1:$A$1000)=0,IF(ROW($A27)=6,"Hidden",""),IF(ISNUMBER(AC27),AC27*U27*AA27*1000,""))</f>
      </c>
      <c r="AF27" s="6">
        <f>IF(SUM($A$1:$A$1000)=0,IF(ROW($A27)=6,"Hidden",""),IF(ISNUMBER(AD27),AD27-AE27,""))</f>
      </c>
      <c r="AG27" s="6">
        <f>IF(SUM($A$1:$A$1000)=0,IF(ROW($A27)=6,"Hidden",""),IF(ISNUMBER(AD27),IF(AD27=0,0,AE27*100/AD27),""))</f>
      </c>
      <c r="AH27" s="6">
        <f>IF(SUM($A$1:$A$1000)=0,IF(ROW($A27)=6,"Hidden",""),IF(ISNUMBER(C27),IF(R27="cocurrent",IF((D27=E27),0,(D27-C27)*100/(D27-E27)),IF((C27=E27),0,(C27-D27)*100/(C27-E27))),""))</f>
      </c>
      <c r="AI27" s="6">
        <f>IF(SUM($A$1:$A$1000)=0,IF(ROW($A27)=6,"Hidden",""),IF(ISNUMBER(C27),IF(R27="cocurrent",IF(C27=E27,0,(F27-E27)*100/(D27-E27)),IF(C27=E27,0,(F27-E27)*100/(C27-E27))),""))</f>
      </c>
      <c r="AJ27" s="6">
        <f>IF(SUM($A$1:$A$1000)=0,IF(ROW($A27)=6,"Hidden",""),IF(ISNUMBER(AH27),(AH27+AI27)/2,""))</f>
      </c>
      <c r="AK27" s="8">
        <f>IF(C27=F27,0,(D27-E27)/(C27-F27))</f>
      </c>
      <c r="AL27" s="8">
        <f>IF(ISNUMBER(F27),IF(OR(AK27&lt;=0,AK27=1),0,((D27-E27)-(C27-F27))/LN(AK27)),"")</f>
      </c>
      <c r="AM27" s="8">
        <f>IF(ISNUMBER(AL27),IF(AL27=0,0,(AB27*T27*Z27*1000)/(PI()*0.006*1.008*AL27)),"")</f>
      </c>
      <c r="AN27" s="12">
        <f>IF(ISNUMBER(A27),IF(ROW(A27)=2,1-(A27/13),""),"")</f>
      </c>
    </row>
    <row x14ac:dyDescent="0.25" r="28" customHeight="1" ht="12.75">
      <c r="A28" s="11">
        <v>1</v>
      </c>
      <c r="B28" s="5">
        <v>27</v>
      </c>
      <c r="C28" s="6">
        <v>57.21337890625</v>
      </c>
      <c r="D28" s="6">
        <v>64.714111328125</v>
      </c>
      <c r="E28" s="6">
        <v>21.30078125</v>
      </c>
      <c r="F28" s="6">
        <v>25.3271484375</v>
      </c>
      <c r="G28" s="6">
        <v>132.967529296875</v>
      </c>
      <c r="H28" s="6">
        <v>132.967529296875</v>
      </c>
      <c r="I28" s="6">
        <v>132.967529296875</v>
      </c>
      <c r="J28" s="6">
        <v>132.967529296875</v>
      </c>
      <c r="K28" s="6">
        <v>132.967529296875</v>
      </c>
      <c r="L28" s="6">
        <v>132.967529296875</v>
      </c>
      <c r="M28" s="7">
        <v>30</v>
      </c>
      <c r="N28" s="6">
        <v>1.98974609375</v>
      </c>
      <c r="O28" s="5">
        <v>80</v>
      </c>
      <c r="P28" s="8">
        <v>4.50439453125</v>
      </c>
      <c r="Q28" s="6">
        <v>0</v>
      </c>
      <c r="R28" s="10">
        <f>IF(ISNUMBER(Q28),IF(Q28=1,"Countercurrent","Cocurrent"),"")</f>
      </c>
      <c r="S28" s="21"/>
      <c r="T28" s="7">
        <f>IF(ISNUMBER(C28),1.15290498E-12*(V28^6)-3.5879038802E-10*(V28^5)+4.710833256816E-08*(V28^4)-3.38194190874219E-06*(V28^3)+0.000148978977392744*(V28^2)-0.00373903643230733*(V28)+4.21734712411944,"")</f>
      </c>
      <c r="U28" s="7">
        <f>IF(ISNUMBER(D28),1.15290498E-12*(X28^6)-3.5879038802E-10*(X28^5)+4.710833256816E-08*(X28^4)-3.38194190874219E-06*(X28^3)+0.000148978977392744*(X28^2)-0.00373903643230733*(X28)+4.21734712411944,"")</f>
      </c>
      <c r="V28" s="8">
        <f>IF(ISNUMBER(C28),AVERAGE(C28,D28),"")</f>
      </c>
      <c r="W28" s="6">
        <f>IF(ISNUMBER(F28),-0.0000002301*(V28^4)+0.0000569866*(V28^3)-0.0082923226*(V28^2)+0.0654036947*V28+999.8017570756,"")</f>
      </c>
      <c r="X28" s="8">
        <f>IF(ISNUMBER(E28),AVERAGE(E28,F28),"")</f>
      </c>
      <c r="Y28" s="6">
        <f>IF(ISNUMBER(F28),-0.0000002301*(X28^4)+0.0000569866*(X28^3)-0.0082923226*(X28^2)+0.0654036947*X28+999.8017570756,"")</f>
      </c>
      <c r="Z28" s="6">
        <f>IF(ISNUMBER(C28),IF(R28="Countercurrent",C28-D28,D28-C28),"")</f>
      </c>
      <c r="AA28" s="6">
        <f>IF(ISNUMBER(E28),F28-E28,"")</f>
      </c>
      <c r="AB28" s="7">
        <f>IF(ISNUMBER(N28),N28*W28/(1000*60),"")</f>
      </c>
      <c r="AC28" s="7">
        <f>IF(ISNUMBER(P28),P28*Y28/(1000*60),"")</f>
      </c>
      <c r="AD28" s="6">
        <f>IF(SUM($A$1:$A$1000)=0,IF(ROW($A28)=6,"Hidden",""),IF(ISNUMBER(AB28),AB28*T28*ABS(Z28)*1000,""))</f>
      </c>
      <c r="AE28" s="6">
        <f>IF(SUM($A$1:$A$1000)=0,IF(ROW($A28)=6,"Hidden",""),IF(ISNUMBER(AC28),AC28*U28*AA28*1000,""))</f>
      </c>
      <c r="AF28" s="6">
        <f>IF(SUM($A$1:$A$1000)=0,IF(ROW($A28)=6,"Hidden",""),IF(ISNUMBER(AD28),AD28-AE28,""))</f>
      </c>
      <c r="AG28" s="6">
        <f>IF(SUM($A$1:$A$1000)=0,IF(ROW($A28)=6,"Hidden",""),IF(ISNUMBER(AD28),IF(AD28=0,0,AE28*100/AD28),""))</f>
      </c>
      <c r="AH28" s="6">
        <f>IF(SUM($A$1:$A$1000)=0,IF(ROW($A28)=6,"Hidden",""),IF(ISNUMBER(C28),IF(R28="cocurrent",IF((D28=E28),0,(D28-C28)*100/(D28-E28)),IF((C28=E28),0,(C28-D28)*100/(C28-E28))),""))</f>
      </c>
      <c r="AI28" s="6">
        <f>IF(SUM($A$1:$A$1000)=0,IF(ROW($A28)=6,"Hidden",""),IF(ISNUMBER(C28),IF(R28="cocurrent",IF(C28=E28,0,(F28-E28)*100/(D28-E28)),IF(C28=E28,0,(F28-E28)*100/(C28-E28))),""))</f>
      </c>
      <c r="AJ28" s="6">
        <f>IF(SUM($A$1:$A$1000)=0,IF(ROW($A28)=6,"Hidden",""),IF(ISNUMBER(AH28),(AH28+AI28)/2,""))</f>
      </c>
      <c r="AK28" s="8">
        <f>IF(C28=F28,0,(D28-E28)/(C28-F28))</f>
      </c>
      <c r="AL28" s="8">
        <f>IF(ISNUMBER(F28),IF(OR(AK28&lt;=0,AK28=1),0,((D28-E28)-(C28-F28))/LN(AK28)),"")</f>
      </c>
      <c r="AM28" s="8">
        <f>IF(ISNUMBER(AL28),IF(AL28=0,0,(AB28*T28*Z28*1000)/(PI()*0.006*1.008*AL28)),"")</f>
      </c>
      <c r="AN28" s="12">
        <f>IF(ISNUMBER(A28),IF(ROW(A28)=2,1-(A28/13),""),"")</f>
      </c>
    </row>
    <row x14ac:dyDescent="0.25" r="29" customHeight="1" ht="12.75">
      <c r="A29" s="11">
        <v>1</v>
      </c>
      <c r="B29" s="5">
        <v>28</v>
      </c>
      <c r="C29" s="6">
        <v>57.21337890625</v>
      </c>
      <c r="D29" s="6">
        <v>64.908935546875</v>
      </c>
      <c r="E29" s="6">
        <v>21.30078125</v>
      </c>
      <c r="F29" s="6">
        <v>25.39208984375</v>
      </c>
      <c r="G29" s="6">
        <v>132.967529296875</v>
      </c>
      <c r="H29" s="6">
        <v>132.967529296875</v>
      </c>
      <c r="I29" s="6">
        <v>132.967529296875</v>
      </c>
      <c r="J29" s="6">
        <v>132.967529296875</v>
      </c>
      <c r="K29" s="6">
        <v>132.967529296875</v>
      </c>
      <c r="L29" s="6">
        <v>132.967529296875</v>
      </c>
      <c r="M29" s="7">
        <v>30</v>
      </c>
      <c r="N29" s="6">
        <v>1.94091796875</v>
      </c>
      <c r="O29" s="5">
        <v>80</v>
      </c>
      <c r="P29" s="8">
        <v>4.47998046875</v>
      </c>
      <c r="Q29" s="6">
        <v>0</v>
      </c>
      <c r="R29" s="10">
        <f>IF(ISNUMBER(Q29),IF(Q29=1,"Countercurrent","Cocurrent"),"")</f>
      </c>
      <c r="S29" s="21"/>
      <c r="T29" s="7">
        <f>IF(ISNUMBER(C29),1.15290498E-12*(V29^6)-3.5879038802E-10*(V29^5)+4.710833256816E-08*(V29^4)-3.38194190874219E-06*(V29^3)+0.000148978977392744*(V29^2)-0.00373903643230733*(V29)+4.21734712411944,"")</f>
      </c>
      <c r="U29" s="7">
        <f>IF(ISNUMBER(D29),1.15290498E-12*(X29^6)-3.5879038802E-10*(X29^5)+4.710833256816E-08*(X29^4)-3.38194190874219E-06*(X29^3)+0.000148978977392744*(X29^2)-0.00373903643230733*(X29)+4.21734712411944,"")</f>
      </c>
      <c r="V29" s="8">
        <f>IF(ISNUMBER(C29),AVERAGE(C29,D29),"")</f>
      </c>
      <c r="W29" s="6">
        <f>IF(ISNUMBER(F29),-0.0000002301*(V29^4)+0.0000569866*(V29^3)-0.0082923226*(V29^2)+0.0654036947*V29+999.8017570756,"")</f>
      </c>
      <c r="X29" s="8">
        <f>IF(ISNUMBER(E29),AVERAGE(E29,F29),"")</f>
      </c>
      <c r="Y29" s="6">
        <f>IF(ISNUMBER(F29),-0.0000002301*(X29^4)+0.0000569866*(X29^3)-0.0082923226*(X29^2)+0.0654036947*X29+999.8017570756,"")</f>
      </c>
      <c r="Z29" s="6">
        <f>IF(ISNUMBER(C29),IF(R29="Countercurrent",C29-D29,D29-C29),"")</f>
      </c>
      <c r="AA29" s="6">
        <f>IF(ISNUMBER(E29),F29-E29,"")</f>
      </c>
      <c r="AB29" s="7">
        <f>IF(ISNUMBER(N29),N29*W29/(1000*60),"")</f>
      </c>
      <c r="AC29" s="7">
        <f>IF(ISNUMBER(P29),P29*Y29/(1000*60),"")</f>
      </c>
      <c r="AD29" s="6">
        <f>IF(SUM($A$1:$A$1000)=0,IF(ROW($A29)=6,"Hidden",""),IF(ISNUMBER(AB29),AB29*T29*ABS(Z29)*1000,""))</f>
      </c>
      <c r="AE29" s="6">
        <f>IF(SUM($A$1:$A$1000)=0,IF(ROW($A29)=6,"Hidden",""),IF(ISNUMBER(AC29),AC29*U29*AA29*1000,""))</f>
      </c>
      <c r="AF29" s="6">
        <f>IF(SUM($A$1:$A$1000)=0,IF(ROW($A29)=6,"Hidden",""),IF(ISNUMBER(AD29),AD29-AE29,""))</f>
      </c>
      <c r="AG29" s="6">
        <f>IF(SUM($A$1:$A$1000)=0,IF(ROW($A29)=6,"Hidden",""),IF(ISNUMBER(AD29),IF(AD29=0,0,AE29*100/AD29),""))</f>
      </c>
      <c r="AH29" s="6">
        <f>IF(SUM($A$1:$A$1000)=0,IF(ROW($A29)=6,"Hidden",""),IF(ISNUMBER(C29),IF(R29="cocurrent",IF((D29=E29),0,(D29-C29)*100/(D29-E29)),IF((C29=E29),0,(C29-D29)*100/(C29-E29))),""))</f>
      </c>
      <c r="AI29" s="6">
        <f>IF(SUM($A$1:$A$1000)=0,IF(ROW($A29)=6,"Hidden",""),IF(ISNUMBER(C29),IF(R29="cocurrent",IF(C29=E29,0,(F29-E29)*100/(D29-E29)),IF(C29=E29,0,(F29-E29)*100/(C29-E29))),""))</f>
      </c>
      <c r="AJ29" s="6">
        <f>IF(SUM($A$1:$A$1000)=0,IF(ROW($A29)=6,"Hidden",""),IF(ISNUMBER(AH29),(AH29+AI29)/2,""))</f>
      </c>
      <c r="AK29" s="8">
        <f>IF(C29=F29,0,(D29-E29)/(C29-F29))</f>
      </c>
      <c r="AL29" s="8">
        <f>IF(ISNUMBER(F29),IF(OR(AK29&lt;=0,AK29=1),0,((D29-E29)-(C29-F29))/LN(AK29)),"")</f>
      </c>
      <c r="AM29" s="8">
        <f>IF(ISNUMBER(AL29),IF(AL29=0,0,(AB29*T29*Z29*1000)/(PI()*0.006*1.008*AL29)),"")</f>
      </c>
      <c r="AN29" s="12">
        <f>IF(ISNUMBER(A29),IF(ROW(A29)=2,1-(A29/13),""),"")</f>
      </c>
    </row>
    <row x14ac:dyDescent="0.25" r="30" customHeight="1" ht="12.75">
      <c r="A30" s="11">
        <v>1</v>
      </c>
      <c r="B30" s="5">
        <v>29</v>
      </c>
      <c r="C30" s="6">
        <v>57.440673828125</v>
      </c>
      <c r="D30" s="6">
        <v>65.103759765625</v>
      </c>
      <c r="E30" s="6">
        <v>21.30078125</v>
      </c>
      <c r="F30" s="6">
        <v>25.39208984375</v>
      </c>
      <c r="G30" s="6">
        <v>132.967529296875</v>
      </c>
      <c r="H30" s="6">
        <v>132.967529296875</v>
      </c>
      <c r="I30" s="6">
        <v>132.967529296875</v>
      </c>
      <c r="J30" s="6">
        <v>132.967529296875</v>
      </c>
      <c r="K30" s="6">
        <v>132.967529296875</v>
      </c>
      <c r="L30" s="6">
        <v>132.967529296875</v>
      </c>
      <c r="M30" s="7">
        <v>29</v>
      </c>
      <c r="N30" s="6">
        <v>1.86767578125</v>
      </c>
      <c r="O30" s="5">
        <v>80</v>
      </c>
      <c r="P30" s="8">
        <v>4.4189453125</v>
      </c>
      <c r="Q30" s="6">
        <v>0</v>
      </c>
      <c r="R30" s="10">
        <f>IF(ISNUMBER(Q30),IF(Q30=1,"Countercurrent","Cocurrent"),"")</f>
      </c>
      <c r="S30" s="21"/>
      <c r="T30" s="7">
        <f>IF(ISNUMBER(C30),1.15290498E-12*(V30^6)-3.5879038802E-10*(V30^5)+4.710833256816E-08*(V30^4)-3.38194190874219E-06*(V30^3)+0.000148978977392744*(V30^2)-0.00373903643230733*(V30)+4.21734712411944,"")</f>
      </c>
      <c r="U30" s="7">
        <f>IF(ISNUMBER(D30),1.15290498E-12*(X30^6)-3.5879038802E-10*(X30^5)+4.710833256816E-08*(X30^4)-3.38194190874219E-06*(X30^3)+0.000148978977392744*(X30^2)-0.00373903643230733*(X30)+4.21734712411944,"")</f>
      </c>
      <c r="V30" s="8">
        <f>IF(ISNUMBER(C30),AVERAGE(C30,D30),"")</f>
      </c>
      <c r="W30" s="6">
        <f>IF(ISNUMBER(F30),-0.0000002301*(V30^4)+0.0000569866*(V30^3)-0.0082923226*(V30^2)+0.0654036947*V30+999.8017570756,"")</f>
      </c>
      <c r="X30" s="8">
        <f>IF(ISNUMBER(E30),AVERAGE(E30,F30),"")</f>
      </c>
      <c r="Y30" s="6">
        <f>IF(ISNUMBER(F30),-0.0000002301*(X30^4)+0.0000569866*(X30^3)-0.0082923226*(X30^2)+0.0654036947*X30+999.8017570756,"")</f>
      </c>
      <c r="Z30" s="6">
        <f>IF(ISNUMBER(C30),IF(R30="Countercurrent",C30-D30,D30-C30),"")</f>
      </c>
      <c r="AA30" s="6">
        <f>IF(ISNUMBER(E30),F30-E30,"")</f>
      </c>
      <c r="AB30" s="7">
        <f>IF(ISNUMBER(N30),N30*W30/(1000*60),"")</f>
      </c>
      <c r="AC30" s="7">
        <f>IF(ISNUMBER(P30),P30*Y30/(1000*60),"")</f>
      </c>
      <c r="AD30" s="6">
        <f>IF(SUM($A$1:$A$1000)=0,IF(ROW($A30)=6,"Hidden",""),IF(ISNUMBER(AB30),AB30*T30*ABS(Z30)*1000,""))</f>
      </c>
      <c r="AE30" s="6">
        <f>IF(SUM($A$1:$A$1000)=0,IF(ROW($A30)=6,"Hidden",""),IF(ISNUMBER(AC30),AC30*U30*AA30*1000,""))</f>
      </c>
      <c r="AF30" s="6">
        <f>IF(SUM($A$1:$A$1000)=0,IF(ROW($A30)=6,"Hidden",""),IF(ISNUMBER(AD30),AD30-AE30,""))</f>
      </c>
      <c r="AG30" s="6">
        <f>IF(SUM($A$1:$A$1000)=0,IF(ROW($A30)=6,"Hidden",""),IF(ISNUMBER(AD30),IF(AD30=0,0,AE30*100/AD30),""))</f>
      </c>
      <c r="AH30" s="6">
        <f>IF(SUM($A$1:$A$1000)=0,IF(ROW($A30)=6,"Hidden",""),IF(ISNUMBER(C30),IF(R30="cocurrent",IF((D30=E30),0,(D30-C30)*100/(D30-E30)),IF((C30=E30),0,(C30-D30)*100/(C30-E30))),""))</f>
      </c>
      <c r="AI30" s="6">
        <f>IF(SUM($A$1:$A$1000)=0,IF(ROW($A30)=6,"Hidden",""),IF(ISNUMBER(C30),IF(R30="cocurrent",IF(C30=E30,0,(F30-E30)*100/(D30-E30)),IF(C30=E30,0,(F30-E30)*100/(C30-E30))),""))</f>
      </c>
      <c r="AJ30" s="6">
        <f>IF(SUM($A$1:$A$1000)=0,IF(ROW($A30)=6,"Hidden",""),IF(ISNUMBER(AH30),(AH30+AI30)/2,""))</f>
      </c>
      <c r="AK30" s="8">
        <f>IF(C30=F30,0,(D30-E30)/(C30-F30))</f>
      </c>
      <c r="AL30" s="8">
        <f>IF(ISNUMBER(F30),IF(OR(AK30&lt;=0,AK30=1),0,((D30-E30)-(C30-F30))/LN(AK30)),"")</f>
      </c>
      <c r="AM30" s="8">
        <f>IF(ISNUMBER(AL30),IF(AL30=0,0,(AB30*T30*Z30*1000)/(PI()*0.006*1.008*AL30)),"")</f>
      </c>
      <c r="AN30" s="12">
        <f>IF(ISNUMBER(A30),IF(ROW(A30)=2,1-(A30/13),""),"")</f>
      </c>
    </row>
    <row x14ac:dyDescent="0.25" r="31" customHeight="1" ht="12.75">
      <c r="A31" s="11">
        <v>1</v>
      </c>
      <c r="B31" s="5">
        <v>30</v>
      </c>
      <c r="C31" s="6">
        <v>57.310791015625</v>
      </c>
      <c r="D31" s="6">
        <v>65.00634765625</v>
      </c>
      <c r="E31" s="6">
        <v>21.268310546875</v>
      </c>
      <c r="F31" s="6">
        <v>25.3271484375</v>
      </c>
      <c r="G31" s="6">
        <v>132.967529296875</v>
      </c>
      <c r="H31" s="6">
        <v>132.967529296875</v>
      </c>
      <c r="I31" s="6">
        <v>132.967529296875</v>
      </c>
      <c r="J31" s="6">
        <v>132.967529296875</v>
      </c>
      <c r="K31" s="6">
        <v>132.967529296875</v>
      </c>
      <c r="L31" s="6">
        <v>132.967529296875</v>
      </c>
      <c r="M31" s="7">
        <v>29</v>
      </c>
      <c r="N31" s="6">
        <v>2.03857421875</v>
      </c>
      <c r="O31" s="5">
        <v>80</v>
      </c>
      <c r="P31" s="8">
        <v>4.38232421875</v>
      </c>
      <c r="Q31" s="6">
        <v>0</v>
      </c>
      <c r="R31" s="10">
        <f>IF(ISNUMBER(Q31),IF(Q31=1,"Countercurrent","Cocurrent"),"")</f>
      </c>
      <c r="S31" s="21"/>
      <c r="T31" s="7">
        <f>IF(ISNUMBER(C31),1.15290498E-12*(V31^6)-3.5879038802E-10*(V31^5)+4.710833256816E-08*(V31^4)-3.38194190874219E-06*(V31^3)+0.000148978977392744*(V31^2)-0.00373903643230733*(V31)+4.21734712411944,"")</f>
      </c>
      <c r="U31" s="7">
        <f>IF(ISNUMBER(D31),1.15290498E-12*(X31^6)-3.5879038802E-10*(X31^5)+4.710833256816E-08*(X31^4)-3.38194190874219E-06*(X31^3)+0.000148978977392744*(X31^2)-0.00373903643230733*(X31)+4.21734712411944,"")</f>
      </c>
      <c r="V31" s="8">
        <f>IF(ISNUMBER(C31),AVERAGE(C31,D31),"")</f>
      </c>
      <c r="W31" s="6">
        <f>IF(ISNUMBER(F31),-0.0000002301*(V31^4)+0.0000569866*(V31^3)-0.0082923226*(V31^2)+0.0654036947*V31+999.8017570756,"")</f>
      </c>
      <c r="X31" s="8">
        <f>IF(ISNUMBER(E31),AVERAGE(E31,F31),"")</f>
      </c>
      <c r="Y31" s="6">
        <f>IF(ISNUMBER(F31),-0.0000002301*(X31^4)+0.0000569866*(X31^3)-0.0082923226*(X31^2)+0.0654036947*X31+999.8017570756,"")</f>
      </c>
      <c r="Z31" s="6">
        <f>IF(ISNUMBER(C31),IF(R31="Countercurrent",C31-D31,D31-C31),"")</f>
      </c>
      <c r="AA31" s="6">
        <f>IF(ISNUMBER(E31),F31-E31,"")</f>
      </c>
      <c r="AB31" s="7">
        <f>IF(ISNUMBER(N31),N31*W31/(1000*60),"")</f>
      </c>
      <c r="AC31" s="7">
        <f>IF(ISNUMBER(P31),P31*Y31/(1000*60),"")</f>
      </c>
      <c r="AD31" s="6">
        <f>IF(SUM($A$1:$A$1000)=0,IF(ROW($A31)=6,"Hidden",""),IF(ISNUMBER(AB31),AB31*T31*ABS(Z31)*1000,""))</f>
      </c>
      <c r="AE31" s="6">
        <f>IF(SUM($A$1:$A$1000)=0,IF(ROW($A31)=6,"Hidden",""),IF(ISNUMBER(AC31),AC31*U31*AA31*1000,""))</f>
      </c>
      <c r="AF31" s="6">
        <f>IF(SUM($A$1:$A$1000)=0,IF(ROW($A31)=6,"Hidden",""),IF(ISNUMBER(AD31),AD31-AE31,""))</f>
      </c>
      <c r="AG31" s="6">
        <f>IF(SUM($A$1:$A$1000)=0,IF(ROW($A31)=6,"Hidden",""),IF(ISNUMBER(AD31),IF(AD31=0,0,AE31*100/AD31),""))</f>
      </c>
      <c r="AH31" s="6">
        <f>IF(SUM($A$1:$A$1000)=0,IF(ROW($A31)=6,"Hidden",""),IF(ISNUMBER(C31),IF(R31="cocurrent",IF((D31=E31),0,(D31-C31)*100/(D31-E31)),IF((C31=E31),0,(C31-D31)*100/(C31-E31))),""))</f>
      </c>
      <c r="AI31" s="6">
        <f>IF(SUM($A$1:$A$1000)=0,IF(ROW($A31)=6,"Hidden",""),IF(ISNUMBER(C31),IF(R31="cocurrent",IF(C31=E31,0,(F31-E31)*100/(D31-E31)),IF(C31=E31,0,(F31-E31)*100/(C31-E31))),""))</f>
      </c>
      <c r="AJ31" s="6">
        <f>IF(SUM($A$1:$A$1000)=0,IF(ROW($A31)=6,"Hidden",""),IF(ISNUMBER(AH31),(AH31+AI31)/2,""))</f>
      </c>
      <c r="AK31" s="8">
        <f>IF(C31=F31,0,(D31-E31)/(C31-F31))</f>
      </c>
      <c r="AL31" s="8">
        <f>IF(ISNUMBER(F31),IF(OR(AK31&lt;=0,AK31=1),0,((D31-E31)-(C31-F31))/LN(AK31)),"")</f>
      </c>
      <c r="AM31" s="8">
        <f>IF(ISNUMBER(AL31),IF(AL31=0,0,(AB31*T31*Z31*1000)/(PI()*0.006*1.008*AL31)),"")</f>
      </c>
      <c r="AN31" s="12">
        <f>IF(ISNUMBER(A31),IF(ROW(A31)=2,1-(A31/13),""),"")</f>
      </c>
    </row>
    <row x14ac:dyDescent="0.25" r="32" customHeight="1" ht="12.75">
      <c r="A32" s="11">
        <v>1</v>
      </c>
      <c r="B32" s="5">
        <v>31</v>
      </c>
      <c r="C32" s="6">
        <v>57.408203125</v>
      </c>
      <c r="D32" s="6">
        <v>65.038818359375</v>
      </c>
      <c r="E32" s="6">
        <v>21.268310546875</v>
      </c>
      <c r="F32" s="6">
        <v>25.3271484375</v>
      </c>
      <c r="G32" s="6">
        <v>132.967529296875</v>
      </c>
      <c r="H32" s="6">
        <v>132.967529296875</v>
      </c>
      <c r="I32" s="6">
        <v>132.967529296875</v>
      </c>
      <c r="J32" s="6">
        <v>132.967529296875</v>
      </c>
      <c r="K32" s="6">
        <v>132.967529296875</v>
      </c>
      <c r="L32" s="6">
        <v>132.967529296875</v>
      </c>
      <c r="M32" s="7">
        <v>30</v>
      </c>
      <c r="N32" s="6">
        <v>2.1240234375</v>
      </c>
      <c r="O32" s="5">
        <v>80</v>
      </c>
      <c r="P32" s="8">
        <v>4.47998046875</v>
      </c>
      <c r="Q32" s="6">
        <v>0</v>
      </c>
      <c r="R32" s="10">
        <f>IF(ISNUMBER(Q32),IF(Q32=1,"Countercurrent","Cocurrent"),"")</f>
      </c>
      <c r="S32" s="21"/>
      <c r="T32" s="7">
        <f>IF(ISNUMBER(C32),1.15290498E-12*(V32^6)-3.5879038802E-10*(V32^5)+4.710833256816E-08*(V32^4)-3.38194190874219E-06*(V32^3)+0.000148978977392744*(V32^2)-0.00373903643230733*(V32)+4.21734712411944,"")</f>
      </c>
      <c r="U32" s="7">
        <f>IF(ISNUMBER(D32),1.15290498E-12*(X32^6)-3.5879038802E-10*(X32^5)+4.710833256816E-08*(X32^4)-3.38194190874219E-06*(X32^3)+0.000148978977392744*(X32^2)-0.00373903643230733*(X32)+4.21734712411944,"")</f>
      </c>
      <c r="V32" s="8">
        <f>IF(ISNUMBER(C32),AVERAGE(C32,D32),"")</f>
      </c>
      <c r="W32" s="6">
        <f>IF(ISNUMBER(F32),-0.0000002301*(V32^4)+0.0000569866*(V32^3)-0.0082923226*(V32^2)+0.0654036947*V32+999.8017570756,"")</f>
      </c>
      <c r="X32" s="8">
        <f>IF(ISNUMBER(E32),AVERAGE(E32,F32),"")</f>
      </c>
      <c r="Y32" s="6">
        <f>IF(ISNUMBER(F32),-0.0000002301*(X32^4)+0.0000569866*(X32^3)-0.0082923226*(X32^2)+0.0654036947*X32+999.8017570756,"")</f>
      </c>
      <c r="Z32" s="6">
        <f>IF(ISNUMBER(C32),IF(R32="Countercurrent",C32-D32,D32-C32),"")</f>
      </c>
      <c r="AA32" s="6">
        <f>IF(ISNUMBER(E32),F32-E32,"")</f>
      </c>
      <c r="AB32" s="7">
        <f>IF(ISNUMBER(N32),N32*W32/(1000*60),"")</f>
      </c>
      <c r="AC32" s="7">
        <f>IF(ISNUMBER(P32),P32*Y32/(1000*60),"")</f>
      </c>
      <c r="AD32" s="6">
        <f>IF(SUM($A$1:$A$1000)=0,IF(ROW($A32)=6,"Hidden",""),IF(ISNUMBER(AB32),AB32*T32*ABS(Z32)*1000,""))</f>
      </c>
      <c r="AE32" s="6">
        <f>IF(SUM($A$1:$A$1000)=0,IF(ROW($A32)=6,"Hidden",""),IF(ISNUMBER(AC32),AC32*U32*AA32*1000,""))</f>
      </c>
      <c r="AF32" s="6">
        <f>IF(SUM($A$1:$A$1000)=0,IF(ROW($A32)=6,"Hidden",""),IF(ISNUMBER(AD32),AD32-AE32,""))</f>
      </c>
      <c r="AG32" s="6">
        <f>IF(SUM($A$1:$A$1000)=0,IF(ROW($A32)=6,"Hidden",""),IF(ISNUMBER(AD32),IF(AD32=0,0,AE32*100/AD32),""))</f>
      </c>
      <c r="AH32" s="6">
        <f>IF(SUM($A$1:$A$1000)=0,IF(ROW($A32)=6,"Hidden",""),IF(ISNUMBER(C32),IF(R32="cocurrent",IF((D32=E32),0,(D32-C32)*100/(D32-E32)),IF((C32=E32),0,(C32-D32)*100/(C32-E32))),""))</f>
      </c>
      <c r="AI32" s="6">
        <f>IF(SUM($A$1:$A$1000)=0,IF(ROW($A32)=6,"Hidden",""),IF(ISNUMBER(C32),IF(R32="cocurrent",IF(C32=E32,0,(F32-E32)*100/(D32-E32)),IF(C32=E32,0,(F32-E32)*100/(C32-E32))),""))</f>
      </c>
      <c r="AJ32" s="6">
        <f>IF(SUM($A$1:$A$1000)=0,IF(ROW($A32)=6,"Hidden",""),IF(ISNUMBER(AH32),(AH32+AI32)/2,""))</f>
      </c>
      <c r="AK32" s="8">
        <f>IF(C32=F32,0,(D32-E32)/(C32-F32))</f>
      </c>
      <c r="AL32" s="8">
        <f>IF(ISNUMBER(F32),IF(OR(AK32&lt;=0,AK32=1),0,((D32-E32)-(C32-F32))/LN(AK32)),"")</f>
      </c>
      <c r="AM32" s="8">
        <f>IF(ISNUMBER(AL32),IF(AL32=0,0,(AB32*T32*Z32*1000)/(PI()*0.006*1.008*AL32)),"")</f>
      </c>
      <c r="AN32" s="12">
        <f>IF(ISNUMBER(A32),IF(ROW(A32)=2,1-(A32/13),""),"")</f>
      </c>
    </row>
    <row x14ac:dyDescent="0.25" r="33" customHeight="1" ht="12.75">
      <c r="A33" s="4">
        <v>1</v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5"/>
      <c r="P33" s="8"/>
      <c r="Q33" s="6"/>
      <c r="R33" s="6">
        <f>IF(ISNUMBER(Q33),IF(Q33=1,"Countercurrent","Cocurrent"),"")</f>
      </c>
      <c r="S33" s="9"/>
      <c r="T33" s="7">
        <f>IF(ISNUMBER(C33),1.15290498E-12*(V33^6)-3.5879038802E-10*(V33^5)+4.710833256816E-08*(V33^4)-3.38194190874219E-06*(V33^3)+0.000148978977392744*(V33^2)-0.00373903643230733*(V33)+4.21734712411944,"")</f>
      </c>
      <c r="U33" s="7">
        <f>IF(ISNUMBER(D33),1.15290498E-12*(X33^6)-3.5879038802E-10*(X33^5)+4.710833256816E-08*(X33^4)-3.38194190874219E-06*(X33^3)+0.000148978977392744*(X33^2)-0.00373903643230733*(X33)+4.21734712411944,"")</f>
      </c>
      <c r="V33" s="8">
        <f>IF(ISNUMBER(C33),AVERAGE(C33,D33),"")</f>
      </c>
      <c r="W33" s="6">
        <f>IF(ISNUMBER(F33),-0.0000002301*(V33^4)+0.0000569866*(V33^3)-0.0082923226*(V33^2)+0.0654036947*V33+999.8017570756,"")</f>
      </c>
      <c r="X33" s="8">
        <f>IF(ISNUMBER(E33),AVERAGE(E33,F33),"")</f>
      </c>
      <c r="Y33" s="6">
        <f>IF(ISNUMBER(F33),-0.0000002301*(X33^4)+0.0000569866*(X33^3)-0.0082923226*(X33^2)+0.0654036947*X33+999.8017570756,"")</f>
      </c>
      <c r="Z33" s="6">
        <f>IF(ISNUMBER(C33),IF(R33="Countercurrent",C33-D33,D33-C33),"")</f>
      </c>
      <c r="AA33" s="6">
        <f>IF(ISNUMBER(E33),F33-E33,"")</f>
      </c>
      <c r="AB33" s="7">
        <f>IF(ISNUMBER(N33),N33*W33/(1000*60),"")</f>
      </c>
      <c r="AC33" s="7">
        <f>IF(ISNUMBER(P33),P33*Y33/(1000*60),"")</f>
      </c>
      <c r="AD33" s="6">
        <f>IF(SUM($A$1:$A$1000)=0,IF(ROW($A33)=6,"Hidden",""),IF(ISNUMBER(AB33),AB33*T33*ABS(Z33)*1000,""))</f>
      </c>
      <c r="AE33" s="6">
        <f>IF(SUM($A$1:$A$1000)=0,IF(ROW($A33)=6,"Hidden",""),IF(ISNUMBER(AC33),AC33*U33*AA33*1000,""))</f>
      </c>
      <c r="AF33" s="6">
        <f>IF(SUM($A$1:$A$1000)=0,IF(ROW($A33)=6,"Hidden",""),IF(ISNUMBER(AD33),AD33-AE33,""))</f>
      </c>
      <c r="AG33" s="6">
        <f>IF(SUM($A$1:$A$1000)=0,IF(ROW($A33)=6,"Hidden",""),IF(ISNUMBER(AD33),IF(AD33=0,0,AE33*100/AD33),""))</f>
      </c>
      <c r="AH33" s="6">
        <f>IF(SUM($A$1:$A$1000)=0,IF(ROW($A33)=6,"Hidden",""),IF(ISNUMBER(C33),IF(R33="cocurrent",IF((D33=E33),0,(D33-C33)*100/(D33-E33)),IF((C33=E33),0,(C33-D33)*100/(C33-E33))),""))</f>
      </c>
      <c r="AI33" s="6">
        <f>IF(SUM($A$1:$A$1000)=0,IF(ROW($A33)=6,"Hidden",""),IF(ISNUMBER(C33),IF(R33="cocurrent",IF(C33=E33,0,(F33-E33)*100/(D33-E33)),IF(C33=E33,0,(F33-E33)*100/(C33-E33))),""))</f>
      </c>
      <c r="AJ33" s="6">
        <f>IF(SUM($A$1:$A$1000)=0,IF(ROW($A33)=6,"Hidden",""),IF(ISNUMBER(AH33),(AH33+AI33)/2,""))</f>
      </c>
      <c r="AK33" s="11">
        <f>IF(C33=F33,0,(D33-E33)/(C33-F33))</f>
      </c>
      <c r="AL33" s="8">
        <f>IF(ISNUMBER(F33),IF(OR(AK33&lt;=0,AK33=1),0,((D33-E33)-(C33-F33))/LN(AK33)),"")</f>
      </c>
      <c r="AM33" s="8">
        <f>IF(ISNUMBER(AL33),IF(AL33=0,0,(AB33*T33*Z33*1000)/(PI()*0.006*1.008*AL33)),"")</f>
      </c>
      <c r="AN33" s="12">
        <f>IF(ISNUMBER(A33),IF(ROW(A33)=2,1-(A33/13),""),"")</f>
      </c>
    </row>
    <row x14ac:dyDescent="0.25" r="34" customHeight="1" ht="12.75">
      <c r="A34" s="4">
        <v>1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5"/>
      <c r="P34" s="8"/>
      <c r="Q34" s="6"/>
      <c r="R34" s="6">
        <f>IF(ISNUMBER(Q34),IF(Q34=1,"Countercurrent","Cocurrent"),"")</f>
      </c>
      <c r="S34" s="9"/>
      <c r="T34" s="7">
        <f>IF(ISNUMBER(C34),1.15290498E-12*(V34^6)-3.5879038802E-10*(V34^5)+4.710833256816E-08*(V34^4)-3.38194190874219E-06*(V34^3)+0.000148978977392744*(V34^2)-0.00373903643230733*(V34)+4.21734712411944,"")</f>
      </c>
      <c r="U34" s="7">
        <f>IF(ISNUMBER(D34),1.15290498E-12*(X34^6)-3.5879038802E-10*(X34^5)+4.710833256816E-08*(X34^4)-3.38194190874219E-06*(X34^3)+0.000148978977392744*(X34^2)-0.00373903643230733*(X34)+4.21734712411944,"")</f>
      </c>
      <c r="V34" s="8">
        <f>IF(ISNUMBER(C34),AVERAGE(C34,D34),"")</f>
      </c>
      <c r="W34" s="6">
        <f>IF(ISNUMBER(F34),-0.0000002301*(V34^4)+0.0000569866*(V34^3)-0.0082923226*(V34^2)+0.0654036947*V34+999.8017570756,"")</f>
      </c>
      <c r="X34" s="8">
        <f>IF(ISNUMBER(E34),AVERAGE(E34,F34),"")</f>
      </c>
      <c r="Y34" s="6">
        <f>IF(ISNUMBER(F34),-0.0000002301*(X34^4)+0.0000569866*(X34^3)-0.0082923226*(X34^2)+0.0654036947*X34+999.8017570756,"")</f>
      </c>
      <c r="Z34" s="6">
        <f>IF(ISNUMBER(C34),IF(R34="Countercurrent",C34-D34,D34-C34),"")</f>
      </c>
      <c r="AA34" s="6">
        <f>IF(ISNUMBER(E34),F34-E34,"")</f>
      </c>
      <c r="AB34" s="7">
        <f>IF(ISNUMBER(N34),N34*W34/(1000*60),"")</f>
      </c>
      <c r="AC34" s="7">
        <f>IF(ISNUMBER(P34),P34*Y34/(1000*60),"")</f>
      </c>
      <c r="AD34" s="6">
        <f>IF(SUM($A$1:$A$1000)=0,IF(ROW($A34)=6,"Hidden",""),IF(ISNUMBER(AB34),AB34*T34*ABS(Z34)*1000,""))</f>
      </c>
      <c r="AE34" s="6">
        <f>IF(SUM($A$1:$A$1000)=0,IF(ROW($A34)=6,"Hidden",""),IF(ISNUMBER(AC34),AC34*U34*AA34*1000,""))</f>
      </c>
      <c r="AF34" s="6">
        <f>IF(SUM($A$1:$A$1000)=0,IF(ROW($A34)=6,"Hidden",""),IF(ISNUMBER(AD34),AD34-AE34,""))</f>
      </c>
      <c r="AG34" s="6">
        <f>IF(SUM($A$1:$A$1000)=0,IF(ROW($A34)=6,"Hidden",""),IF(ISNUMBER(AD34),IF(AD34=0,0,AE34*100/AD34),""))</f>
      </c>
      <c r="AH34" s="6">
        <f>IF(SUM($A$1:$A$1000)=0,IF(ROW($A34)=6,"Hidden",""),IF(ISNUMBER(C34),IF(R34="cocurrent",IF((D34=E34),0,(D34-C34)*100/(D34-E34)),IF((C34=E34),0,(C34-D34)*100/(C34-E34))),""))</f>
      </c>
      <c r="AI34" s="6">
        <f>IF(SUM($A$1:$A$1000)=0,IF(ROW($A34)=6,"Hidden",""),IF(ISNUMBER(C34),IF(R34="cocurrent",IF(C34=E34,0,(F34-E34)*100/(D34-E34)),IF(C34=E34,0,(F34-E34)*100/(C34-E34))),""))</f>
      </c>
      <c r="AJ34" s="6">
        <f>IF(SUM($A$1:$A$1000)=0,IF(ROW($A34)=6,"Hidden",""),IF(ISNUMBER(AH34),(AH34+AI34)/2,""))</f>
      </c>
      <c r="AK34" s="11">
        <f>IF(C34=F34,0,(D34-E34)/(C34-F34))</f>
      </c>
      <c r="AL34" s="8">
        <f>IF(ISNUMBER(F34),IF(OR(AK34&lt;=0,AK34=1),0,((D34-E34)-(C34-F34))/LN(AK34)),"")</f>
      </c>
      <c r="AM34" s="8">
        <f>IF(ISNUMBER(AL34),IF(AL34=0,0,(AB34*T34*Z34*1000)/(PI()*0.006*1.008*AL34)),"")</f>
      </c>
      <c r="AN34" s="12">
        <f>IF(ISNUMBER(A34),IF(ROW(A34)=2,1-(A34/13),""),"")</f>
      </c>
    </row>
    <row x14ac:dyDescent="0.25" r="35" customHeight="1" ht="12.75">
      <c r="A35" s="4">
        <v>1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5"/>
      <c r="P35" s="8"/>
      <c r="Q35" s="6"/>
      <c r="R35" s="6">
        <f>IF(ISNUMBER(Q35),IF(Q35=1,"Countercurrent","Cocurrent"),"")</f>
      </c>
      <c r="S35" s="9"/>
      <c r="T35" s="7">
        <f>IF(ISNUMBER(C35),1.15290498E-12*(V35^6)-3.5879038802E-10*(V35^5)+4.710833256816E-08*(V35^4)-3.38194190874219E-06*(V35^3)+0.000148978977392744*(V35^2)-0.00373903643230733*(V35)+4.21734712411944,"")</f>
      </c>
      <c r="U35" s="7">
        <f>IF(ISNUMBER(D35),1.15290498E-12*(X35^6)-3.5879038802E-10*(X35^5)+4.710833256816E-08*(X35^4)-3.38194190874219E-06*(X35^3)+0.000148978977392744*(X35^2)-0.00373903643230733*(X35)+4.21734712411944,"")</f>
      </c>
      <c r="V35" s="8">
        <f>IF(ISNUMBER(C35),AVERAGE(C35,D35),"")</f>
      </c>
      <c r="W35" s="6">
        <f>IF(ISNUMBER(F35),-0.0000002301*(V35^4)+0.0000569866*(V35^3)-0.0082923226*(V35^2)+0.0654036947*V35+999.8017570756,"")</f>
      </c>
      <c r="X35" s="8">
        <f>IF(ISNUMBER(E35),AVERAGE(E35,F35),"")</f>
      </c>
      <c r="Y35" s="6">
        <f>IF(ISNUMBER(F35),-0.0000002301*(X35^4)+0.0000569866*(X35^3)-0.0082923226*(X35^2)+0.0654036947*X35+999.8017570756,"")</f>
      </c>
      <c r="Z35" s="6">
        <f>IF(ISNUMBER(C35),IF(R35="Countercurrent",C35-D35,D35-C35),"")</f>
      </c>
      <c r="AA35" s="6">
        <f>IF(ISNUMBER(E35),F35-E35,"")</f>
      </c>
      <c r="AB35" s="7">
        <f>IF(ISNUMBER(N35),N35*W35/(1000*60),"")</f>
      </c>
      <c r="AC35" s="7">
        <f>IF(ISNUMBER(P35),P35*Y35/(1000*60),"")</f>
      </c>
      <c r="AD35" s="6">
        <f>IF(SUM($A$1:$A$1000)=0,IF(ROW($A35)=6,"Hidden",""),IF(ISNUMBER(AB35),AB35*T35*ABS(Z35)*1000,""))</f>
      </c>
      <c r="AE35" s="6">
        <f>IF(SUM($A$1:$A$1000)=0,IF(ROW($A35)=6,"Hidden",""),IF(ISNUMBER(AC35),AC35*U35*AA35*1000,""))</f>
      </c>
      <c r="AF35" s="6">
        <f>IF(SUM($A$1:$A$1000)=0,IF(ROW($A35)=6,"Hidden",""),IF(ISNUMBER(AD35),AD35-AE35,""))</f>
      </c>
      <c r="AG35" s="6">
        <f>IF(SUM($A$1:$A$1000)=0,IF(ROW($A35)=6,"Hidden",""),IF(ISNUMBER(AD35),IF(AD35=0,0,AE35*100/AD35),""))</f>
      </c>
      <c r="AH35" s="6">
        <f>IF(SUM($A$1:$A$1000)=0,IF(ROW($A35)=6,"Hidden",""),IF(ISNUMBER(C35),IF(R35="cocurrent",IF((D35=E35),0,(D35-C35)*100/(D35-E35)),IF((C35=E35),0,(C35-D35)*100/(C35-E35))),""))</f>
      </c>
      <c r="AI35" s="6">
        <f>IF(SUM($A$1:$A$1000)=0,IF(ROW($A35)=6,"Hidden",""),IF(ISNUMBER(C35),IF(R35="cocurrent",IF(C35=E35,0,(F35-E35)*100/(D35-E35)),IF(C35=E35,0,(F35-E35)*100/(C35-E35))),""))</f>
      </c>
      <c r="AJ35" s="6">
        <f>IF(SUM($A$1:$A$1000)=0,IF(ROW($A35)=6,"Hidden",""),IF(ISNUMBER(AH35),(AH35+AI35)/2,""))</f>
      </c>
      <c r="AK35" s="11">
        <f>IF(C35=F35,0,(D35-E35)/(C35-F35))</f>
      </c>
      <c r="AL35" s="8">
        <f>IF(ISNUMBER(F35),IF(OR(AK35&lt;=0,AK35=1),0,((D35-E35)-(C35-F35))/LN(AK35)),"")</f>
      </c>
      <c r="AM35" s="8">
        <f>IF(ISNUMBER(AL35),IF(AL35=0,0,(AB35*T35*Z35*1000)/(PI()*0.006*1.008*AL35)),"")</f>
      </c>
      <c r="AN35" s="12">
        <f>IF(ISNUMBER(A35),IF(ROW(A35)=2,1-(A35/13),""),"")</f>
      </c>
    </row>
    <row x14ac:dyDescent="0.25" r="36" customHeight="1" ht="12.75">
      <c r="A36" s="4">
        <v>1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5"/>
      <c r="P36" s="8"/>
      <c r="Q36" s="6"/>
      <c r="R36" s="6">
        <f>IF(ISNUMBER(Q36),IF(Q36=1,"Countercurrent","Cocurrent"),"")</f>
      </c>
      <c r="S36" s="9"/>
      <c r="T36" s="7">
        <f>IF(ISNUMBER(C36),1.15290498E-12*(V36^6)-3.5879038802E-10*(V36^5)+4.710833256816E-08*(V36^4)-3.38194190874219E-06*(V36^3)+0.000148978977392744*(V36^2)-0.00373903643230733*(V36)+4.21734712411944,"")</f>
      </c>
      <c r="U36" s="7">
        <f>IF(ISNUMBER(D36),1.15290498E-12*(X36^6)-3.5879038802E-10*(X36^5)+4.710833256816E-08*(X36^4)-3.38194190874219E-06*(X36^3)+0.000148978977392744*(X36^2)-0.00373903643230733*(X36)+4.21734712411944,"")</f>
      </c>
      <c r="V36" s="8">
        <f>IF(ISNUMBER(C36),AVERAGE(C36,D36),"")</f>
      </c>
      <c r="W36" s="6">
        <f>IF(ISNUMBER(F36),-0.0000002301*(V36^4)+0.0000569866*(V36^3)-0.0082923226*(V36^2)+0.0654036947*V36+999.8017570756,"")</f>
      </c>
      <c r="X36" s="8">
        <f>IF(ISNUMBER(E36),AVERAGE(E36,F36),"")</f>
      </c>
      <c r="Y36" s="6">
        <f>IF(ISNUMBER(F36),-0.0000002301*(X36^4)+0.0000569866*(X36^3)-0.0082923226*(X36^2)+0.0654036947*X36+999.8017570756,"")</f>
      </c>
      <c r="Z36" s="6">
        <f>IF(ISNUMBER(C36),IF(R36="Countercurrent",C36-D36,D36-C36),"")</f>
      </c>
      <c r="AA36" s="6">
        <f>IF(ISNUMBER(E36),F36-E36,"")</f>
      </c>
      <c r="AB36" s="7">
        <f>IF(ISNUMBER(N36),N36*W36/(1000*60),"")</f>
      </c>
      <c r="AC36" s="7">
        <f>IF(ISNUMBER(P36),P36*Y36/(1000*60),"")</f>
      </c>
      <c r="AD36" s="6">
        <f>IF(SUM($A$1:$A$1000)=0,IF(ROW($A36)=6,"Hidden",""),IF(ISNUMBER(AB36),AB36*T36*ABS(Z36)*1000,""))</f>
      </c>
      <c r="AE36" s="6">
        <f>IF(SUM($A$1:$A$1000)=0,IF(ROW($A36)=6,"Hidden",""),IF(ISNUMBER(AC36),AC36*U36*AA36*1000,""))</f>
      </c>
      <c r="AF36" s="6">
        <f>IF(SUM($A$1:$A$1000)=0,IF(ROW($A36)=6,"Hidden",""),IF(ISNUMBER(AD36),AD36-AE36,""))</f>
      </c>
      <c r="AG36" s="6">
        <f>IF(SUM($A$1:$A$1000)=0,IF(ROW($A36)=6,"Hidden",""),IF(ISNUMBER(AD36),IF(AD36=0,0,AE36*100/AD36),""))</f>
      </c>
      <c r="AH36" s="6">
        <f>IF(SUM($A$1:$A$1000)=0,IF(ROW($A36)=6,"Hidden",""),IF(ISNUMBER(C36),IF(R36="cocurrent",IF((D36=E36),0,(D36-C36)*100/(D36-E36)),IF((C36=E36),0,(C36-D36)*100/(C36-E36))),""))</f>
      </c>
      <c r="AI36" s="6">
        <f>IF(SUM($A$1:$A$1000)=0,IF(ROW($A36)=6,"Hidden",""),IF(ISNUMBER(C36),IF(R36="cocurrent",IF(C36=E36,0,(F36-E36)*100/(D36-E36)),IF(C36=E36,0,(F36-E36)*100/(C36-E36))),""))</f>
      </c>
      <c r="AJ36" s="6">
        <f>IF(SUM($A$1:$A$1000)=0,IF(ROW($A36)=6,"Hidden",""),IF(ISNUMBER(AH36),(AH36+AI36)/2,""))</f>
      </c>
      <c r="AK36" s="11">
        <f>IF(C36=F36,0,(D36-E36)/(C36-F36))</f>
      </c>
      <c r="AL36" s="8">
        <f>IF(ISNUMBER(F36),IF(OR(AK36&lt;=0,AK36=1),0,((D36-E36)-(C36-F36))/LN(AK36)),"")</f>
      </c>
      <c r="AM36" s="8">
        <f>IF(ISNUMBER(AL36),IF(AL36=0,0,(AB36*T36*Z36*1000)/(PI()*0.006*1.008*AL36)),"")</f>
      </c>
      <c r="AN36" s="12">
        <f>IF(ISNUMBER(A36),IF(ROW(A36)=2,1-(A36/13),""),"")</f>
      </c>
    </row>
    <row x14ac:dyDescent="0.25" r="37" customHeight="1" ht="12.75">
      <c r="A37" s="4">
        <v>1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5"/>
      <c r="P37" s="8"/>
      <c r="Q37" s="6"/>
      <c r="R37" s="6">
        <f>IF(ISNUMBER(Q37),IF(Q37=1,"Countercurrent","Cocurrent"),"")</f>
      </c>
      <c r="S37" s="9"/>
      <c r="T37" s="7">
        <f>IF(ISNUMBER(C37),1.15290498E-12*(V37^6)-3.5879038802E-10*(V37^5)+4.710833256816E-08*(V37^4)-3.38194190874219E-06*(V37^3)+0.000148978977392744*(V37^2)-0.00373903643230733*(V37)+4.21734712411944,"")</f>
      </c>
      <c r="U37" s="7">
        <f>IF(ISNUMBER(D37),1.15290498E-12*(X37^6)-3.5879038802E-10*(X37^5)+4.710833256816E-08*(X37^4)-3.38194190874219E-06*(X37^3)+0.000148978977392744*(X37^2)-0.00373903643230733*(X37)+4.21734712411944,"")</f>
      </c>
      <c r="V37" s="8">
        <f>IF(ISNUMBER(C37),AVERAGE(C37,D37),"")</f>
      </c>
      <c r="W37" s="6">
        <f>IF(ISNUMBER(F37),-0.0000002301*(V37^4)+0.0000569866*(V37^3)-0.0082923226*(V37^2)+0.0654036947*V37+999.8017570756,"")</f>
      </c>
      <c r="X37" s="8">
        <f>IF(ISNUMBER(E37),AVERAGE(E37,F37),"")</f>
      </c>
      <c r="Y37" s="6">
        <f>IF(ISNUMBER(F37),-0.0000002301*(X37^4)+0.0000569866*(X37^3)-0.0082923226*(X37^2)+0.0654036947*X37+999.8017570756,"")</f>
      </c>
      <c r="Z37" s="6">
        <f>IF(ISNUMBER(C37),IF(R37="Countercurrent",C37-D37,D37-C37),"")</f>
      </c>
      <c r="AA37" s="6">
        <f>IF(ISNUMBER(E37),F37-E37,"")</f>
      </c>
      <c r="AB37" s="7">
        <f>IF(ISNUMBER(N37),N37*W37/(1000*60),"")</f>
      </c>
      <c r="AC37" s="7">
        <f>IF(ISNUMBER(P37),P37*Y37/(1000*60),"")</f>
      </c>
      <c r="AD37" s="6">
        <f>IF(SUM($A$1:$A$1000)=0,IF(ROW($A37)=6,"Hidden",""),IF(ISNUMBER(AB37),AB37*T37*ABS(Z37)*1000,""))</f>
      </c>
      <c r="AE37" s="6">
        <f>IF(SUM($A$1:$A$1000)=0,IF(ROW($A37)=6,"Hidden",""),IF(ISNUMBER(AC37),AC37*U37*AA37*1000,""))</f>
      </c>
      <c r="AF37" s="6">
        <f>IF(SUM($A$1:$A$1000)=0,IF(ROW($A37)=6,"Hidden",""),IF(ISNUMBER(AD37),AD37-AE37,""))</f>
      </c>
      <c r="AG37" s="6">
        <f>IF(SUM($A$1:$A$1000)=0,IF(ROW($A37)=6,"Hidden",""),IF(ISNUMBER(AD37),IF(AD37=0,0,AE37*100/AD37),""))</f>
      </c>
      <c r="AH37" s="6">
        <f>IF(SUM($A$1:$A$1000)=0,IF(ROW($A37)=6,"Hidden",""),IF(ISNUMBER(C37),IF(R37="cocurrent",IF((D37=E37),0,(D37-C37)*100/(D37-E37)),IF((C37=E37),0,(C37-D37)*100/(C37-E37))),""))</f>
      </c>
      <c r="AI37" s="6">
        <f>IF(SUM($A$1:$A$1000)=0,IF(ROW($A37)=6,"Hidden",""),IF(ISNUMBER(C37),IF(R37="cocurrent",IF(C37=E37,0,(F37-E37)*100/(D37-E37)),IF(C37=E37,0,(F37-E37)*100/(C37-E37))),""))</f>
      </c>
      <c r="AJ37" s="6">
        <f>IF(SUM($A$1:$A$1000)=0,IF(ROW($A37)=6,"Hidden",""),IF(ISNUMBER(AH37),(AH37+AI37)/2,""))</f>
      </c>
      <c r="AK37" s="11">
        <f>IF(C37=F37,0,(D37-E37)/(C37-F37))</f>
      </c>
      <c r="AL37" s="8">
        <f>IF(ISNUMBER(F37),IF(OR(AK37&lt;=0,AK37=1),0,((D37-E37)-(C37-F37))/LN(AK37)),"")</f>
      </c>
      <c r="AM37" s="8">
        <f>IF(ISNUMBER(AL37),IF(AL37=0,0,(AB37*T37*Z37*1000)/(PI()*0.006*1.008*AL37)),"")</f>
      </c>
      <c r="AN37" s="12">
        <f>IF(ISNUMBER(A37),IF(ROW(A37)=2,1-(A37/13),""),"")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7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22" width="11.719285714285713" customWidth="1" bestFit="1"/>
    <col min="3" max="3" style="23" width="8.719285714285713" customWidth="1" bestFit="1"/>
    <col min="4" max="4" style="23" width="8.719285714285713" customWidth="1" bestFit="1"/>
    <col min="5" max="5" style="23" width="8.719285714285713" customWidth="1" bestFit="1"/>
    <col min="6" max="6" style="23" width="8.719285714285713" customWidth="1" bestFit="1"/>
    <col min="7" max="7" style="23" width="13.576428571428572" customWidth="1" bestFit="1" hidden="1"/>
    <col min="8" max="8" style="23" width="13.576428571428572" customWidth="1" bestFit="1" hidden="1"/>
    <col min="9" max="9" style="23" width="13.576428571428572" customWidth="1" bestFit="1" hidden="1"/>
    <col min="10" max="10" style="23" width="13.576428571428572" customWidth="1" bestFit="1" hidden="1"/>
    <col min="11" max="11" style="23" width="13.576428571428572" customWidth="1" bestFit="1" hidden="1"/>
    <col min="12" max="12" style="23" width="13.576428571428572" customWidth="1" bestFit="1" hidden="1"/>
    <col min="13" max="13" style="24" width="11.719285714285713" customWidth="1" bestFit="1"/>
    <col min="14" max="14" style="23" width="11.719285714285713" customWidth="1" bestFit="1"/>
    <col min="15" max="15" style="22" width="11.719285714285713" customWidth="1" bestFit="1"/>
    <col min="16" max="16" style="25" width="11.719285714285713" customWidth="1" bestFit="1"/>
    <col min="17" max="17" style="23" width="13.576428571428572" customWidth="1" bestFit="1" hidden="1"/>
    <col min="18" max="18" style="14" width="11.719285714285713" customWidth="1" bestFit="1"/>
    <col min="19" max="19" style="15" width="33.005" customWidth="1" bestFit="1"/>
    <col min="20" max="20" style="14" width="13.147857142857141" customWidth="1" bestFit="1"/>
    <col min="21" max="21" style="14" width="13.147857142857141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1.719285714285713" customWidth="1" bestFit="1"/>
    <col min="27" max="27" style="14" width="11.719285714285713" customWidth="1" bestFit="1"/>
    <col min="28" max="28" style="14" width="11.719285714285713" customWidth="1" bestFit="1"/>
    <col min="29" max="29" style="14" width="11.719285714285713" customWidth="1" bestFit="1"/>
    <col min="30" max="30" style="14" width="11.719285714285713" customWidth="1" bestFit="1"/>
    <col min="31" max="31" style="14" width="11.719285714285713" customWidth="1" bestFit="1"/>
    <col min="32" max="32" style="14" width="11.719285714285713" customWidth="1" bestFit="1"/>
    <col min="33" max="33" style="14" width="11.719285714285713" customWidth="1" bestFit="1"/>
    <col min="34" max="34" style="14" width="11.719285714285713" customWidth="1" bestFit="1"/>
    <col min="35" max="35" style="14" width="11.719285714285713" customWidth="1" bestFit="1"/>
    <col min="36" max="36" style="14" width="11.719285714285713" customWidth="1" bestFit="1"/>
    <col min="37" max="37" style="16" width="13.576428571428572" customWidth="1" bestFit="1" hidden="1"/>
    <col min="38" max="38" style="14" width="13.147857142857141" customWidth="1" bestFit="1"/>
    <col min="39" max="39" style="14" width="14.147857142857141" customWidth="1" bestFit="1"/>
    <col min="40" max="40" style="14" width="11.719285714285713" customWidth="1" bestFit="1"/>
  </cols>
  <sheetData>
    <row x14ac:dyDescent="0.25" r="1" customHeight="1" ht="66.75" customFormat="1" s="1">
      <c r="A1" s="2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9" t="s">
        <v>12</v>
      </c>
      <c r="N1" s="18" t="s">
        <v>13</v>
      </c>
      <c r="O1" s="17" t="s">
        <v>14</v>
      </c>
      <c r="P1" s="20" t="s">
        <v>15</v>
      </c>
      <c r="Q1" s="18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/>
      <c r="AL1" s="3" t="s">
        <v>35</v>
      </c>
      <c r="AM1" s="3" t="s">
        <v>36</v>
      </c>
      <c r="AN1" s="3" t="s">
        <v>37</v>
      </c>
    </row>
    <row x14ac:dyDescent="0.25" r="2" customHeight="1" ht="12.75">
      <c r="A2" s="11">
        <v>1</v>
      </c>
      <c r="B2" s="5">
        <v>1</v>
      </c>
      <c r="C2" s="6">
        <v>39.192138671875</v>
      </c>
      <c r="D2" s="6">
        <v>42.374267578125</v>
      </c>
      <c r="E2" s="6">
        <v>22.112548828125</v>
      </c>
      <c r="F2" s="6">
        <v>24.22314453125</v>
      </c>
      <c r="G2" s="6">
        <v>132.967529296875</v>
      </c>
      <c r="H2" s="6">
        <v>132.967529296875</v>
      </c>
      <c r="I2" s="6">
        <v>132.967529296875</v>
      </c>
      <c r="J2" s="6">
        <v>132.967529296875</v>
      </c>
      <c r="K2" s="6">
        <v>132.967529296875</v>
      </c>
      <c r="L2" s="6">
        <v>132.967529296875</v>
      </c>
      <c r="M2" s="7">
        <v>29</v>
      </c>
      <c r="N2" s="6">
        <v>2.08740234375</v>
      </c>
      <c r="O2" s="5">
        <v>60</v>
      </c>
      <c r="P2" s="8">
        <v>3.466796875</v>
      </c>
      <c r="Q2" s="6">
        <v>0</v>
      </c>
      <c r="R2" s="10">
        <f>IF(ISNUMBER(Q2),IF(Q2=1,"Countercurrent","Cocurrent"),"")</f>
      </c>
      <c r="S2" s="21"/>
      <c r="T2" s="7">
        <f>IF(ISNUMBER(C2),1.15290498E-12*(V2^6)-3.5879038802E-10*(V2^5)+4.710833256816E-08*(V2^4)-3.38194190874219E-06*(V2^3)+0.000148978977392744*(V2^2)-0.00373903643230733*(V2)+4.21734712411944,"")</f>
      </c>
      <c r="U2" s="7">
        <f>IF(ISNUMBER(D2),1.15290498E-12*(X2^6)-3.5879038802E-10*(X2^5)+4.710833256816E-08*(X2^4)-3.38194190874219E-06*(X2^3)+0.000148978977392744*(X2^2)-0.00373903643230733*(X2)+4.21734712411944,"")</f>
      </c>
      <c r="V2" s="8">
        <f>IF(ISNUMBER(C2),AVERAGE(C2,D2),"")</f>
      </c>
      <c r="W2" s="6">
        <f>IF(ISNUMBER(F2),-0.0000002301*(V2^4)+0.0000569866*(V2^3)-0.0082923226*(V2^2)+0.0654036947*V2+999.8017570756,"")</f>
      </c>
      <c r="X2" s="8">
        <f>IF(ISNUMBER(E2),AVERAGE(E2,F2),"")</f>
      </c>
      <c r="Y2" s="6">
        <f>IF(ISNUMBER(F2),-0.0000002301*(X2^4)+0.0000569866*(X2^3)-0.0082923226*(X2^2)+0.0654036947*X2+999.8017570756,"")</f>
      </c>
      <c r="Z2" s="6">
        <f>IF(ISNUMBER(C2),IF(R2="Countercurrent",C2-D2,D2-C2),"")</f>
      </c>
      <c r="AA2" s="6">
        <f>IF(ISNUMBER(E2),F2-E2,"")</f>
      </c>
      <c r="AB2" s="7">
        <f>IF(ISNUMBER(N2),N2*W2/(1000*60),"")</f>
      </c>
      <c r="AC2" s="7">
        <f>IF(ISNUMBER(P2),P2*Y2/(1000*60),"")</f>
      </c>
      <c r="AD2" s="6">
        <f>IF(SUM($A$1:$A$1000)=0,IF(ROW($A2)=6,"Hidden",""),IF(ISNUMBER(AB2),AB2*T2*ABS(Z2)*1000,""))</f>
      </c>
      <c r="AE2" s="6">
        <f>IF(SUM($A$1:$A$1000)=0,IF(ROW($A2)=6,"Hidden",""),IF(ISNUMBER(AC2),AC2*U2*AA2*1000,""))</f>
      </c>
      <c r="AF2" s="6">
        <f>IF(SUM($A$1:$A$1000)=0,IF(ROW($A2)=6,"Hidden",""),IF(ISNUMBER(AD2),AD2-AE2,""))</f>
      </c>
      <c r="AG2" s="6">
        <f>IF(SUM($A$1:$A$1000)=0,IF(ROW($A2)=6,"Hidden",""),IF(ISNUMBER(AD2),IF(AD2=0,0,AE2*100/AD2),""))</f>
      </c>
      <c r="AH2" s="6">
        <f>IF(SUM($A$1:$A$1000)=0,IF(ROW($A2)=6,"Hidden",""),IF(ISNUMBER(C2),IF(R2="cocurrent",IF((D2=E2),0,(D2-C2)*100/(D2-E2)),IF((C2=E2),0,(C2-D2)*100/(C2-E2))),""))</f>
      </c>
      <c r="AI2" s="6">
        <f>IF(SUM($A$1:$A$1000)=0,IF(ROW($A2)=6,"Hidden",""),IF(ISNUMBER(C2),IF(R2="cocurrent",IF(C2=E2,0,(F2-E2)*100/(D2-E2)),IF(C2=E2,0,(F2-E2)*100/(C2-E2))),""))</f>
      </c>
      <c r="AJ2" s="6">
        <f>IF(SUM($A$1:$A$1000)=0,IF(ROW($A2)=6,"Hidden",""),IF(ISNUMBER(AH2),(AH2+AI2)/2,""))</f>
      </c>
      <c r="AK2" s="8">
        <f>IF(C2=F2,0,(D2-E2)/(C2-F2))</f>
      </c>
      <c r="AL2" s="8">
        <f>IF(ISNUMBER(F2),IF(OR(AK2&lt;=0,AK2=1),0,((D2-E2)-(C2-F2))/LN(AK2)),"")</f>
      </c>
      <c r="AM2" s="8">
        <f>IF(ISNUMBER(AL2),IF(AL2=0,0,(AB2*T2*Z2*1000)/(PI()*0.006*1.008*AL2)),"")</f>
      </c>
      <c r="AN2" s="12">
        <f>IF(ISNUMBER(A2),IF(ROW(A2)=2,1-(A2/13),""),"")</f>
      </c>
    </row>
    <row x14ac:dyDescent="0.25" r="3" customHeight="1" ht="12.75">
      <c r="A3" s="11">
        <v>1</v>
      </c>
      <c r="B3" s="5">
        <v>2</v>
      </c>
      <c r="C3" s="6">
        <v>39.41943359375</v>
      </c>
      <c r="D3" s="6">
        <v>42.341796875</v>
      </c>
      <c r="E3" s="6">
        <v>22.112548828125</v>
      </c>
      <c r="F3" s="6">
        <v>24.22314453125</v>
      </c>
      <c r="G3" s="6">
        <v>132.967529296875</v>
      </c>
      <c r="H3" s="6">
        <v>132.967529296875</v>
      </c>
      <c r="I3" s="6">
        <v>132.967529296875</v>
      </c>
      <c r="J3" s="6">
        <v>132.967529296875</v>
      </c>
      <c r="K3" s="6">
        <v>132.967529296875</v>
      </c>
      <c r="L3" s="6">
        <v>132.967529296875</v>
      </c>
      <c r="M3" s="7">
        <v>29</v>
      </c>
      <c r="N3" s="6">
        <v>2.06298828125</v>
      </c>
      <c r="O3" s="5">
        <v>60</v>
      </c>
      <c r="P3" s="8">
        <v>3.50341796875</v>
      </c>
      <c r="Q3" s="6">
        <v>0</v>
      </c>
      <c r="R3" s="10">
        <f>IF(ISNUMBER(Q3),IF(Q3=1,"Countercurrent","Cocurrent"),"")</f>
      </c>
      <c r="S3" s="21"/>
      <c r="T3" s="7">
        <f>IF(ISNUMBER(C3),1.15290498E-12*(V3^6)-3.5879038802E-10*(V3^5)+4.710833256816E-08*(V3^4)-3.38194190874219E-06*(V3^3)+0.000148978977392744*(V3^2)-0.00373903643230733*(V3)+4.21734712411944,"")</f>
      </c>
      <c r="U3" s="7">
        <f>IF(ISNUMBER(D3),1.15290498E-12*(X3^6)-3.5879038802E-10*(X3^5)+4.710833256816E-08*(X3^4)-3.38194190874219E-06*(X3^3)+0.000148978977392744*(X3^2)-0.00373903643230733*(X3)+4.21734712411944,"")</f>
      </c>
      <c r="V3" s="8">
        <f>IF(ISNUMBER(C3),AVERAGE(C3,D3),"")</f>
      </c>
      <c r="W3" s="6">
        <f>IF(ISNUMBER(F3),-0.0000002301*(V3^4)+0.0000569866*(V3^3)-0.0082923226*(V3^2)+0.0654036947*V3+999.8017570756,"")</f>
      </c>
      <c r="X3" s="8">
        <f>IF(ISNUMBER(E3),AVERAGE(E3,F3),"")</f>
      </c>
      <c r="Y3" s="6">
        <f>IF(ISNUMBER(F3),-0.0000002301*(X3^4)+0.0000569866*(X3^3)-0.0082923226*(X3^2)+0.0654036947*X3+999.8017570756,"")</f>
      </c>
      <c r="Z3" s="6">
        <f>IF(ISNUMBER(C3),IF(R3="Countercurrent",C3-D3,D3-C3),"")</f>
      </c>
      <c r="AA3" s="6">
        <f>IF(ISNUMBER(E3),F3-E3,"")</f>
      </c>
      <c r="AB3" s="7">
        <f>IF(ISNUMBER(N3),N3*W3/(1000*60),"")</f>
      </c>
      <c r="AC3" s="7">
        <f>IF(ISNUMBER(P3),P3*Y3/(1000*60),"")</f>
      </c>
      <c r="AD3" s="6">
        <f>IF(SUM($A$1:$A$1000)=0,IF(ROW($A3)=6,"Hidden",""),IF(ISNUMBER(AB3),AB3*T3*ABS(Z3)*1000,""))</f>
      </c>
      <c r="AE3" s="6">
        <f>IF(SUM($A$1:$A$1000)=0,IF(ROW($A3)=6,"Hidden",""),IF(ISNUMBER(AC3),AC3*U3*AA3*1000,""))</f>
      </c>
      <c r="AF3" s="6">
        <f>IF(SUM($A$1:$A$1000)=0,IF(ROW($A3)=6,"Hidden",""),IF(ISNUMBER(AD3),AD3-AE3,""))</f>
      </c>
      <c r="AG3" s="6">
        <f>IF(SUM($A$1:$A$1000)=0,IF(ROW($A3)=6,"Hidden",""),IF(ISNUMBER(AD3),IF(AD3=0,0,AE3*100/AD3),""))</f>
      </c>
      <c r="AH3" s="6">
        <f>IF(SUM($A$1:$A$1000)=0,IF(ROW($A3)=6,"Hidden",""),IF(ISNUMBER(C3),IF(R3="cocurrent",IF((D3=E3),0,(D3-C3)*100/(D3-E3)),IF((C3=E3),0,(C3-D3)*100/(C3-E3))),""))</f>
      </c>
      <c r="AI3" s="6">
        <f>IF(SUM($A$1:$A$1000)=0,IF(ROW($A3)=6,"Hidden",""),IF(ISNUMBER(C3),IF(R3="cocurrent",IF(C3=E3,0,(F3-E3)*100/(D3-E3)),IF(C3=E3,0,(F3-E3)*100/(C3-E3))),""))</f>
      </c>
      <c r="AJ3" s="6">
        <f>IF(SUM($A$1:$A$1000)=0,IF(ROW($A3)=6,"Hidden",""),IF(ISNUMBER(AH3),(AH3+AI3)/2,""))</f>
      </c>
      <c r="AK3" s="8">
        <f>IF(C3=F3,0,(D3-E3)/(C3-F3))</f>
      </c>
      <c r="AL3" s="8">
        <f>IF(ISNUMBER(F3),IF(OR(AK3&lt;=0,AK3=1),0,((D3-E3)-(C3-F3))/LN(AK3)),"")</f>
      </c>
      <c r="AM3" s="8">
        <f>IF(ISNUMBER(AL3),IF(AL3=0,0,(AB3*T3*Z3*1000)/(PI()*0.006*1.008*AL3)),"")</f>
      </c>
      <c r="AN3" s="12">
        <f>IF(ISNUMBER(A3),IF(ROW(A3)=2,1-(A3/13),""),"")</f>
      </c>
    </row>
    <row x14ac:dyDescent="0.25" r="4" customHeight="1" ht="12.75">
      <c r="A4" s="11">
        <v>1</v>
      </c>
      <c r="B4" s="5">
        <v>3</v>
      </c>
      <c r="C4" s="6">
        <v>39.224609375</v>
      </c>
      <c r="D4" s="6">
        <v>42.439208984375</v>
      </c>
      <c r="E4" s="6">
        <v>22.14501953125</v>
      </c>
      <c r="F4" s="6">
        <v>24.22314453125</v>
      </c>
      <c r="G4" s="6">
        <v>132.967529296875</v>
      </c>
      <c r="H4" s="6">
        <v>132.967529296875</v>
      </c>
      <c r="I4" s="6">
        <v>132.967529296875</v>
      </c>
      <c r="J4" s="6">
        <v>132.967529296875</v>
      </c>
      <c r="K4" s="6">
        <v>132.967529296875</v>
      </c>
      <c r="L4" s="6">
        <v>132.967529296875</v>
      </c>
      <c r="M4" s="7">
        <v>30</v>
      </c>
      <c r="N4" s="6">
        <v>1.86767578125</v>
      </c>
      <c r="O4" s="5">
        <v>60</v>
      </c>
      <c r="P4" s="8">
        <v>3.61328125</v>
      </c>
      <c r="Q4" s="6">
        <v>0</v>
      </c>
      <c r="R4" s="10">
        <f>IF(ISNUMBER(Q4),IF(Q4=1,"Countercurrent","Cocurrent"),"")</f>
      </c>
      <c r="S4" s="21"/>
      <c r="T4" s="7">
        <f>IF(ISNUMBER(C4),1.15290498E-12*(V4^6)-3.5879038802E-10*(V4^5)+4.710833256816E-08*(V4^4)-3.38194190874219E-06*(V4^3)+0.000148978977392744*(V4^2)-0.00373903643230733*(V4)+4.21734712411944,"")</f>
      </c>
      <c r="U4" s="7">
        <f>IF(ISNUMBER(D4),1.15290498E-12*(X4^6)-3.5879038802E-10*(X4^5)+4.710833256816E-08*(X4^4)-3.38194190874219E-06*(X4^3)+0.000148978977392744*(X4^2)-0.00373903643230733*(X4)+4.21734712411944,"")</f>
      </c>
      <c r="V4" s="8">
        <f>IF(ISNUMBER(C4),AVERAGE(C4,D4),"")</f>
      </c>
      <c r="W4" s="6">
        <f>IF(ISNUMBER(F4),-0.0000002301*(V4^4)+0.0000569866*(V4^3)-0.0082923226*(V4^2)+0.0654036947*V4+999.8017570756,"")</f>
      </c>
      <c r="X4" s="8">
        <f>IF(ISNUMBER(E4),AVERAGE(E4,F4),"")</f>
      </c>
      <c r="Y4" s="6">
        <f>IF(ISNUMBER(F4),-0.0000002301*(X4^4)+0.0000569866*(X4^3)-0.0082923226*(X4^2)+0.0654036947*X4+999.8017570756,"")</f>
      </c>
      <c r="Z4" s="6">
        <f>IF(ISNUMBER(C4),IF(R4="Countercurrent",C4-D4,D4-C4),"")</f>
      </c>
      <c r="AA4" s="6">
        <f>IF(ISNUMBER(E4),F4-E4,"")</f>
      </c>
      <c r="AB4" s="7">
        <f>IF(ISNUMBER(N4),N4*W4/(1000*60),"")</f>
      </c>
      <c r="AC4" s="7">
        <f>IF(ISNUMBER(P4),P4*Y4/(1000*60),"")</f>
      </c>
      <c r="AD4" s="6">
        <f>IF(SUM($A$1:$A$1000)=0,IF(ROW($A4)=6,"Hidden",""),IF(ISNUMBER(AB4),AB4*T4*ABS(Z4)*1000,""))</f>
      </c>
      <c r="AE4" s="6">
        <f>IF(SUM($A$1:$A$1000)=0,IF(ROW($A4)=6,"Hidden",""),IF(ISNUMBER(AC4),AC4*U4*AA4*1000,""))</f>
      </c>
      <c r="AF4" s="6">
        <f>IF(SUM($A$1:$A$1000)=0,IF(ROW($A4)=6,"Hidden",""),IF(ISNUMBER(AD4),AD4-AE4,""))</f>
      </c>
      <c r="AG4" s="6">
        <f>IF(SUM($A$1:$A$1000)=0,IF(ROW($A4)=6,"Hidden",""),IF(ISNUMBER(AD4),IF(AD4=0,0,AE4*100/AD4),""))</f>
      </c>
      <c r="AH4" s="6">
        <f>IF(SUM($A$1:$A$1000)=0,IF(ROW($A4)=6,"Hidden",""),IF(ISNUMBER(C4),IF(R4="cocurrent",IF((D4=E4),0,(D4-C4)*100/(D4-E4)),IF((C4=E4),0,(C4-D4)*100/(C4-E4))),""))</f>
      </c>
      <c r="AI4" s="6">
        <f>IF(SUM($A$1:$A$1000)=0,IF(ROW($A4)=6,"Hidden",""),IF(ISNUMBER(C4),IF(R4="cocurrent",IF(C4=E4,0,(F4-E4)*100/(D4-E4)),IF(C4=E4,0,(F4-E4)*100/(C4-E4))),""))</f>
      </c>
      <c r="AJ4" s="6">
        <f>IF(SUM($A$1:$A$1000)=0,IF(ROW($A4)=6,"Hidden",""),IF(ISNUMBER(AH4),(AH4+AI4)/2,""))</f>
      </c>
      <c r="AK4" s="8">
        <f>IF(C4=F4,0,(D4-E4)/(C4-F4))</f>
      </c>
      <c r="AL4" s="8">
        <f>IF(ISNUMBER(F4),IF(OR(AK4&lt;=0,AK4=1),0,((D4-E4)-(C4-F4))/LN(AK4)),"")</f>
      </c>
      <c r="AM4" s="8">
        <f>IF(ISNUMBER(AL4),IF(AL4=0,0,(AB4*T4*Z4*1000)/(PI()*0.006*1.008*AL4)),"")</f>
      </c>
      <c r="AN4" s="12">
        <f>IF(ISNUMBER(A4),IF(ROW(A4)=2,1-(A4/13),""),"")</f>
      </c>
    </row>
    <row x14ac:dyDescent="0.25" r="5" customHeight="1" ht="12.75">
      <c r="A5" s="11">
        <v>1</v>
      </c>
      <c r="B5" s="5">
        <v>4</v>
      </c>
      <c r="C5" s="6">
        <v>39.484375</v>
      </c>
      <c r="D5" s="6">
        <v>42.439208984375</v>
      </c>
      <c r="E5" s="6">
        <v>22.14501953125</v>
      </c>
      <c r="F5" s="6">
        <v>24.255615234375</v>
      </c>
      <c r="G5" s="6">
        <v>132.967529296875</v>
      </c>
      <c r="H5" s="6">
        <v>132.967529296875</v>
      </c>
      <c r="I5" s="6">
        <v>132.967529296875</v>
      </c>
      <c r="J5" s="6">
        <v>132.967529296875</v>
      </c>
      <c r="K5" s="6">
        <v>132.967529296875</v>
      </c>
      <c r="L5" s="6">
        <v>132.967529296875</v>
      </c>
      <c r="M5" s="7">
        <v>30</v>
      </c>
      <c r="N5" s="6">
        <v>1.96533203125</v>
      </c>
      <c r="O5" s="5">
        <v>60</v>
      </c>
      <c r="P5" s="8">
        <v>3.60107421875</v>
      </c>
      <c r="Q5" s="6">
        <v>0</v>
      </c>
      <c r="R5" s="10">
        <f>IF(ISNUMBER(Q5),IF(Q5=1,"Countercurrent","Cocurrent"),"")</f>
      </c>
      <c r="S5" s="21"/>
      <c r="T5" s="7">
        <f>IF(ISNUMBER(C5),1.15290498E-12*(V5^6)-3.5879038802E-10*(V5^5)+4.710833256816E-08*(V5^4)-3.38194190874219E-06*(V5^3)+0.000148978977392744*(V5^2)-0.00373903643230733*(V5)+4.21734712411944,"")</f>
      </c>
      <c r="U5" s="7">
        <f>IF(ISNUMBER(D5),1.15290498E-12*(X5^6)-3.5879038802E-10*(X5^5)+4.710833256816E-08*(X5^4)-3.38194190874219E-06*(X5^3)+0.000148978977392744*(X5^2)-0.00373903643230733*(X5)+4.21734712411944,"")</f>
      </c>
      <c r="V5" s="8">
        <f>IF(ISNUMBER(C5),AVERAGE(C5,D5),"")</f>
      </c>
      <c r="W5" s="6">
        <f>IF(ISNUMBER(F5),-0.0000002301*(V5^4)+0.0000569866*(V5^3)-0.0082923226*(V5^2)+0.0654036947*V5+999.8017570756,"")</f>
      </c>
      <c r="X5" s="8">
        <f>IF(ISNUMBER(E5),AVERAGE(E5,F5),"")</f>
      </c>
      <c r="Y5" s="6">
        <f>IF(ISNUMBER(F5),-0.0000002301*(X5^4)+0.0000569866*(X5^3)-0.0082923226*(X5^2)+0.0654036947*X5+999.8017570756,"")</f>
      </c>
      <c r="Z5" s="6">
        <f>IF(ISNUMBER(C5),IF(R5="Countercurrent",C5-D5,D5-C5),"")</f>
      </c>
      <c r="AA5" s="6">
        <f>IF(ISNUMBER(E5),F5-E5,"")</f>
      </c>
      <c r="AB5" s="7">
        <f>IF(ISNUMBER(N5),N5*W5/(1000*60),"")</f>
      </c>
      <c r="AC5" s="7">
        <f>IF(ISNUMBER(P5),P5*Y5/(1000*60),"")</f>
      </c>
      <c r="AD5" s="6">
        <f>IF(SUM($A$1:$A$1000)=0,IF(ROW($A5)=6,"Hidden",""),IF(ISNUMBER(AB5),AB5*T5*ABS(Z5)*1000,""))</f>
      </c>
      <c r="AE5" s="6">
        <f>IF(SUM($A$1:$A$1000)=0,IF(ROW($A5)=6,"Hidden",""),IF(ISNUMBER(AC5),AC5*U5*AA5*1000,""))</f>
      </c>
      <c r="AF5" s="6">
        <f>IF(SUM($A$1:$A$1000)=0,IF(ROW($A5)=6,"Hidden",""),IF(ISNUMBER(AD5),AD5-AE5,""))</f>
      </c>
      <c r="AG5" s="6">
        <f>IF(SUM($A$1:$A$1000)=0,IF(ROW($A5)=6,"Hidden",""),IF(ISNUMBER(AD5),IF(AD5=0,0,AE5*100/AD5),""))</f>
      </c>
      <c r="AH5" s="6">
        <f>IF(SUM($A$1:$A$1000)=0,IF(ROW($A5)=6,"Hidden",""),IF(ISNUMBER(C5),IF(R5="cocurrent",IF((D5=E5),0,(D5-C5)*100/(D5-E5)),IF((C5=E5),0,(C5-D5)*100/(C5-E5))),""))</f>
      </c>
      <c r="AI5" s="6">
        <f>IF(SUM($A$1:$A$1000)=0,IF(ROW($A5)=6,"Hidden",""),IF(ISNUMBER(C5),IF(R5="cocurrent",IF(C5=E5,0,(F5-E5)*100/(D5-E5)),IF(C5=E5,0,(F5-E5)*100/(C5-E5))),""))</f>
      </c>
      <c r="AJ5" s="6">
        <f>IF(SUM($A$1:$A$1000)=0,IF(ROW($A5)=6,"Hidden",""),IF(ISNUMBER(AH5),(AH5+AI5)/2,""))</f>
      </c>
      <c r="AK5" s="8">
        <f>IF(C5=F5,0,(D5-E5)/(C5-F5))</f>
      </c>
      <c r="AL5" s="8">
        <f>IF(ISNUMBER(F5),IF(OR(AK5&lt;=0,AK5=1),0,((D5-E5)-(C5-F5))/LN(AK5)),"")</f>
      </c>
      <c r="AM5" s="8">
        <f>IF(ISNUMBER(AL5),IF(AL5=0,0,(AB5*T5*Z5*1000)/(PI()*0.006*1.008*AL5)),"")</f>
      </c>
      <c r="AN5" s="12">
        <f>IF(ISNUMBER(A5),IF(ROW(A5)=2,1-(A5/13),""),"")</f>
      </c>
    </row>
    <row x14ac:dyDescent="0.25" r="6" customHeight="1" ht="12.75">
      <c r="A6" s="11">
        <v>1</v>
      </c>
      <c r="B6" s="5">
        <v>5</v>
      </c>
      <c r="C6" s="6">
        <v>39.257080078125</v>
      </c>
      <c r="D6" s="6">
        <v>42.40673828125</v>
      </c>
      <c r="E6" s="6">
        <v>22.14501953125</v>
      </c>
      <c r="F6" s="6">
        <v>24.22314453125</v>
      </c>
      <c r="G6" s="6">
        <v>132.967529296875</v>
      </c>
      <c r="H6" s="6">
        <v>132.967529296875</v>
      </c>
      <c r="I6" s="6">
        <v>132.967529296875</v>
      </c>
      <c r="J6" s="6">
        <v>132.967529296875</v>
      </c>
      <c r="K6" s="6">
        <v>132.967529296875</v>
      </c>
      <c r="L6" s="6">
        <v>132.967529296875</v>
      </c>
      <c r="M6" s="7">
        <v>30</v>
      </c>
      <c r="N6" s="6">
        <v>1.86767578125</v>
      </c>
      <c r="O6" s="5">
        <v>60</v>
      </c>
      <c r="P6" s="8">
        <v>3.6376953125</v>
      </c>
      <c r="Q6" s="6">
        <v>0</v>
      </c>
      <c r="R6" s="10">
        <f>IF(ISNUMBER(Q6),IF(Q6=1,"Countercurrent","Cocurrent"),"")</f>
      </c>
      <c r="S6" s="21"/>
      <c r="T6" s="7">
        <f>IF(ISNUMBER(C6),1.15290498E-12*(V6^6)-3.5879038802E-10*(V6^5)+4.710833256816E-08*(V6^4)-3.38194190874219E-06*(V6^3)+0.000148978977392744*(V6^2)-0.00373903643230733*(V6)+4.21734712411944,"")</f>
      </c>
      <c r="U6" s="7">
        <f>IF(ISNUMBER(D6),1.15290498E-12*(X6^6)-3.5879038802E-10*(X6^5)+4.710833256816E-08*(X6^4)-3.38194190874219E-06*(X6^3)+0.000148978977392744*(X6^2)-0.00373903643230733*(X6)+4.21734712411944,"")</f>
      </c>
      <c r="V6" s="8">
        <f>IF(ISNUMBER(C6),AVERAGE(C6,D6),"")</f>
      </c>
      <c r="W6" s="6">
        <f>IF(ISNUMBER(F6),-0.0000002301*(V6^4)+0.0000569866*(V6^3)-0.0082923226*(V6^2)+0.0654036947*V6+999.8017570756,"")</f>
      </c>
      <c r="X6" s="8">
        <f>IF(ISNUMBER(E6),AVERAGE(E6,F6),"")</f>
      </c>
      <c r="Y6" s="6">
        <f>IF(ISNUMBER(F6),-0.0000002301*(X6^4)+0.0000569866*(X6^3)-0.0082923226*(X6^2)+0.0654036947*X6+999.8017570756,"")</f>
      </c>
      <c r="Z6" s="6">
        <f>IF(ISNUMBER(C6),IF(R6="Countercurrent",C6-D6,D6-C6),"")</f>
      </c>
      <c r="AA6" s="6">
        <f>IF(ISNUMBER(E6),F6-E6,"")</f>
      </c>
      <c r="AB6" s="7">
        <f>IF(ISNUMBER(N6),N6*W6/(1000*60),"")</f>
      </c>
      <c r="AC6" s="7">
        <f>IF(ISNUMBER(P6),P6*Y6/(1000*60),"")</f>
      </c>
      <c r="AD6" s="6">
        <f>IF(SUM($A$1:$A$1000)=0,IF(ROW($A6)=6,"Hidden",""),IF(ISNUMBER(AB6),AB6*T6*ABS(Z6)*1000,""))</f>
      </c>
      <c r="AE6" s="6">
        <f>IF(SUM($A$1:$A$1000)=0,IF(ROW($A6)=6,"Hidden",""),IF(ISNUMBER(AC6),AC6*U6*AA6*1000,""))</f>
      </c>
      <c r="AF6" s="6">
        <f>IF(SUM($A$1:$A$1000)=0,IF(ROW($A6)=6,"Hidden",""),IF(ISNUMBER(AD6),AD6-AE6,""))</f>
      </c>
      <c r="AG6" s="6">
        <f>IF(SUM($A$1:$A$1000)=0,IF(ROW($A6)=6,"Hidden",""),IF(ISNUMBER(AD6),IF(AD6=0,0,AE6*100/AD6),""))</f>
      </c>
      <c r="AH6" s="6">
        <f>IF(SUM($A$1:$A$1000)=0,IF(ROW($A6)=6,"Hidden",""),IF(ISNUMBER(C6),IF(R6="cocurrent",IF((D6=E6),0,(D6-C6)*100/(D6-E6)),IF((C6=E6),0,(C6-D6)*100/(C6-E6))),""))</f>
      </c>
      <c r="AI6" s="6">
        <f>IF(SUM($A$1:$A$1000)=0,IF(ROW($A6)=6,"Hidden",""),IF(ISNUMBER(C6),IF(R6="cocurrent",IF(C6=E6,0,(F6-E6)*100/(D6-E6)),IF(C6=E6,0,(F6-E6)*100/(C6-E6))),""))</f>
      </c>
      <c r="AJ6" s="6">
        <f>IF(SUM($A$1:$A$1000)=0,IF(ROW($A6)=6,"Hidden",""),IF(ISNUMBER(AH6),(AH6+AI6)/2,""))</f>
      </c>
      <c r="AK6" s="8">
        <f>IF(C6=F6,0,(D6-E6)/(C6-F6))</f>
      </c>
      <c r="AL6" s="8">
        <f>IF(ISNUMBER(F6),IF(OR(AK6&lt;=0,AK6=1),0,((D6-E6)-(C6-F6))/LN(AK6)),"")</f>
      </c>
      <c r="AM6" s="8">
        <f>IF(ISNUMBER(AL6),IF(AL6=0,0,(AB6*T6*Z6*1000)/(PI()*0.006*1.008*AL6)),"")</f>
      </c>
      <c r="AN6" s="12">
        <f>IF(ISNUMBER(A6),IF(ROW(A6)=2,1-(A6/13),""),"")</f>
      </c>
    </row>
    <row x14ac:dyDescent="0.25" r="7" customHeight="1" ht="12.75">
      <c r="A7" s="11">
        <v>1</v>
      </c>
      <c r="B7" s="5">
        <v>6</v>
      </c>
      <c r="C7" s="6">
        <v>39.451904296875</v>
      </c>
      <c r="D7" s="6">
        <v>42.309326171875</v>
      </c>
      <c r="E7" s="6">
        <v>22.14501953125</v>
      </c>
      <c r="F7" s="6">
        <v>24.2880859375</v>
      </c>
      <c r="G7" s="6">
        <v>132.967529296875</v>
      </c>
      <c r="H7" s="6">
        <v>132.967529296875</v>
      </c>
      <c r="I7" s="6">
        <v>132.967529296875</v>
      </c>
      <c r="J7" s="6">
        <v>132.967529296875</v>
      </c>
      <c r="K7" s="6">
        <v>132.967529296875</v>
      </c>
      <c r="L7" s="6">
        <v>132.967529296875</v>
      </c>
      <c r="M7" s="7">
        <v>29</v>
      </c>
      <c r="N7" s="6">
        <v>1.98974609375</v>
      </c>
      <c r="O7" s="5">
        <v>60</v>
      </c>
      <c r="P7" s="8">
        <v>3.43017578125</v>
      </c>
      <c r="Q7" s="6">
        <v>0</v>
      </c>
      <c r="R7" s="10">
        <f>IF(ISNUMBER(Q7),IF(Q7=1,"Countercurrent","Cocurrent"),"")</f>
      </c>
      <c r="S7" s="21"/>
      <c r="T7" s="7">
        <f>IF(ISNUMBER(C7),1.15290498E-12*(V7^6)-3.5879038802E-10*(V7^5)+4.710833256816E-08*(V7^4)-3.38194190874219E-06*(V7^3)+0.000148978977392744*(V7^2)-0.00373903643230733*(V7)+4.21734712411944,"")</f>
      </c>
      <c r="U7" s="7">
        <f>IF(ISNUMBER(D7),1.15290498E-12*(X7^6)-3.5879038802E-10*(X7^5)+4.710833256816E-08*(X7^4)-3.38194190874219E-06*(X7^3)+0.000148978977392744*(X7^2)-0.00373903643230733*(X7)+4.21734712411944,"")</f>
      </c>
      <c r="V7" s="8">
        <f>IF(ISNUMBER(C7),AVERAGE(C7,D7),"")</f>
      </c>
      <c r="W7" s="6">
        <f>IF(ISNUMBER(F7),-0.0000002301*(V7^4)+0.0000569866*(V7^3)-0.0082923226*(V7^2)+0.0654036947*V7+999.8017570756,"")</f>
      </c>
      <c r="X7" s="8">
        <f>IF(ISNUMBER(E7),AVERAGE(E7,F7),"")</f>
      </c>
      <c r="Y7" s="6">
        <f>IF(ISNUMBER(F7),-0.0000002301*(X7^4)+0.0000569866*(X7^3)-0.0082923226*(X7^2)+0.0654036947*X7+999.8017570756,"")</f>
      </c>
      <c r="Z7" s="6">
        <f>IF(ISNUMBER(C7),IF(R7="Countercurrent",C7-D7,D7-C7),"")</f>
      </c>
      <c r="AA7" s="6">
        <f>IF(ISNUMBER(E7),F7-E7,"")</f>
      </c>
      <c r="AB7" s="7">
        <f>IF(ISNUMBER(N7),N7*W7/(1000*60),"")</f>
      </c>
      <c r="AC7" s="7">
        <f>IF(ISNUMBER(P7),P7*Y7/(1000*60),"")</f>
      </c>
      <c r="AD7" s="6">
        <f>IF(SUM($A$1:$A$1000)=0,IF(ROW($A7)=6,"Hidden",""),IF(ISNUMBER(AB7),AB7*T7*ABS(Z7)*1000,""))</f>
      </c>
      <c r="AE7" s="6">
        <f>IF(SUM($A$1:$A$1000)=0,IF(ROW($A7)=6,"Hidden",""),IF(ISNUMBER(AC7),AC7*U7*AA7*1000,""))</f>
      </c>
      <c r="AF7" s="6">
        <f>IF(SUM($A$1:$A$1000)=0,IF(ROW($A7)=6,"Hidden",""),IF(ISNUMBER(AD7),AD7-AE7,""))</f>
      </c>
      <c r="AG7" s="6">
        <f>IF(SUM($A$1:$A$1000)=0,IF(ROW($A7)=6,"Hidden",""),IF(ISNUMBER(AD7),IF(AD7=0,0,AE7*100/AD7),""))</f>
      </c>
      <c r="AH7" s="6">
        <f>IF(SUM($A$1:$A$1000)=0,IF(ROW($A7)=6,"Hidden",""),IF(ISNUMBER(C7),IF(R7="cocurrent",IF((D7=E7),0,(D7-C7)*100/(D7-E7)),IF((C7=E7),0,(C7-D7)*100/(C7-E7))),""))</f>
      </c>
      <c r="AI7" s="6">
        <f>IF(SUM($A$1:$A$1000)=0,IF(ROW($A7)=6,"Hidden",""),IF(ISNUMBER(C7),IF(R7="cocurrent",IF(C7=E7,0,(F7-E7)*100/(D7-E7)),IF(C7=E7,0,(F7-E7)*100/(C7-E7))),""))</f>
      </c>
      <c r="AJ7" s="6">
        <f>IF(SUM($A$1:$A$1000)=0,IF(ROW($A7)=6,"Hidden",""),IF(ISNUMBER(AH7),(AH7+AI7)/2,""))</f>
      </c>
      <c r="AK7" s="8">
        <f>IF(C7=F7,0,(D7-E7)/(C7-F7))</f>
      </c>
      <c r="AL7" s="8">
        <f>IF(ISNUMBER(F7),IF(OR(AK7&lt;=0,AK7=1),0,((D7-E7)-(C7-F7))/LN(AK7)),"")</f>
      </c>
      <c r="AM7" s="8">
        <f>IF(ISNUMBER(AL7),IF(AL7=0,0,(AB7*T7*Z7*1000)/(PI()*0.006*1.008*AL7)),"")</f>
      </c>
      <c r="AN7" s="12">
        <f>IF(ISNUMBER(A7),IF(ROW(A7)=2,1-(A7/13),""),"")</f>
      </c>
    </row>
    <row x14ac:dyDescent="0.25" r="8" customHeight="1" ht="12.75">
      <c r="A8" s="11">
        <v>1</v>
      </c>
      <c r="B8" s="5">
        <v>7</v>
      </c>
      <c r="C8" s="6">
        <v>39.15966796875</v>
      </c>
      <c r="D8" s="6">
        <v>42.309326171875</v>
      </c>
      <c r="E8" s="6">
        <v>22.14501953125</v>
      </c>
      <c r="F8" s="6">
        <v>24.22314453125</v>
      </c>
      <c r="G8" s="6">
        <v>132.967529296875</v>
      </c>
      <c r="H8" s="6">
        <v>132.967529296875</v>
      </c>
      <c r="I8" s="6">
        <v>132.967529296875</v>
      </c>
      <c r="J8" s="6">
        <v>132.967529296875</v>
      </c>
      <c r="K8" s="6">
        <v>132.967529296875</v>
      </c>
      <c r="L8" s="6">
        <v>132.967529296875</v>
      </c>
      <c r="M8" s="7">
        <v>30</v>
      </c>
      <c r="N8" s="6">
        <v>2.0263671875</v>
      </c>
      <c r="O8" s="5">
        <v>60</v>
      </c>
      <c r="P8" s="8">
        <v>3.61328125</v>
      </c>
      <c r="Q8" s="6">
        <v>0</v>
      </c>
      <c r="R8" s="10">
        <f>IF(ISNUMBER(Q8),IF(Q8=1,"Countercurrent","Cocurrent"),"")</f>
      </c>
      <c r="S8" s="21"/>
      <c r="T8" s="7">
        <f>IF(ISNUMBER(C8),1.15290498E-12*(V8^6)-3.5879038802E-10*(V8^5)+4.710833256816E-08*(V8^4)-3.38194190874219E-06*(V8^3)+0.000148978977392744*(V8^2)-0.00373903643230733*(V8)+4.21734712411944,"")</f>
      </c>
      <c r="U8" s="7">
        <f>IF(ISNUMBER(D8),1.15290498E-12*(X8^6)-3.5879038802E-10*(X8^5)+4.710833256816E-08*(X8^4)-3.38194190874219E-06*(X8^3)+0.000148978977392744*(X8^2)-0.00373903643230733*(X8)+4.21734712411944,"")</f>
      </c>
      <c r="V8" s="8">
        <f>IF(ISNUMBER(C8),AVERAGE(C8,D8),"")</f>
      </c>
      <c r="W8" s="6">
        <f>IF(ISNUMBER(F8),-0.0000002301*(V8^4)+0.0000569866*(V8^3)-0.0082923226*(V8^2)+0.0654036947*V8+999.8017570756,"")</f>
      </c>
      <c r="X8" s="8">
        <f>IF(ISNUMBER(E8),AVERAGE(E8,F8),"")</f>
      </c>
      <c r="Y8" s="6">
        <f>IF(ISNUMBER(F8),-0.0000002301*(X8^4)+0.0000569866*(X8^3)-0.0082923226*(X8^2)+0.0654036947*X8+999.8017570756,"")</f>
      </c>
      <c r="Z8" s="6">
        <f>IF(ISNUMBER(C8),IF(R8="Countercurrent",C8-D8,D8-C8),"")</f>
      </c>
      <c r="AA8" s="6">
        <f>IF(ISNUMBER(E8),F8-E8,"")</f>
      </c>
      <c r="AB8" s="7">
        <f>IF(ISNUMBER(N8),N8*W8/(1000*60),"")</f>
      </c>
      <c r="AC8" s="7">
        <f>IF(ISNUMBER(P8),P8*Y8/(1000*60),"")</f>
      </c>
      <c r="AD8" s="6">
        <f>IF(SUM($A$1:$A$1000)=0,IF(ROW($A8)=6,"Hidden",""),IF(ISNUMBER(AB8),AB8*T8*ABS(Z8)*1000,""))</f>
      </c>
      <c r="AE8" s="6">
        <f>IF(SUM($A$1:$A$1000)=0,IF(ROW($A8)=6,"Hidden",""),IF(ISNUMBER(AC8),AC8*U8*AA8*1000,""))</f>
      </c>
      <c r="AF8" s="6">
        <f>IF(SUM($A$1:$A$1000)=0,IF(ROW($A8)=6,"Hidden",""),IF(ISNUMBER(AD8),AD8-AE8,""))</f>
      </c>
      <c r="AG8" s="6">
        <f>IF(SUM($A$1:$A$1000)=0,IF(ROW($A8)=6,"Hidden",""),IF(ISNUMBER(AD8),IF(AD8=0,0,AE8*100/AD8),""))</f>
      </c>
      <c r="AH8" s="6">
        <f>IF(SUM($A$1:$A$1000)=0,IF(ROW($A8)=6,"Hidden",""),IF(ISNUMBER(C8),IF(R8="cocurrent",IF((D8=E8),0,(D8-C8)*100/(D8-E8)),IF((C8=E8),0,(C8-D8)*100/(C8-E8))),""))</f>
      </c>
      <c r="AI8" s="6">
        <f>IF(SUM($A$1:$A$1000)=0,IF(ROW($A8)=6,"Hidden",""),IF(ISNUMBER(C8),IF(R8="cocurrent",IF(C8=E8,0,(F8-E8)*100/(D8-E8)),IF(C8=E8,0,(F8-E8)*100/(C8-E8))),""))</f>
      </c>
      <c r="AJ8" s="6">
        <f>IF(SUM($A$1:$A$1000)=0,IF(ROW($A8)=6,"Hidden",""),IF(ISNUMBER(AH8),(AH8+AI8)/2,""))</f>
      </c>
      <c r="AK8" s="8">
        <f>IF(C8=F8,0,(D8-E8)/(C8-F8))</f>
      </c>
      <c r="AL8" s="8">
        <f>IF(ISNUMBER(F8),IF(OR(AK8&lt;=0,AK8=1),0,((D8-E8)-(C8-F8))/LN(AK8)),"")</f>
      </c>
      <c r="AM8" s="8">
        <f>IF(ISNUMBER(AL8),IF(AL8=0,0,(AB8*T8*Z8*1000)/(PI()*0.006*1.008*AL8)),"")</f>
      </c>
      <c r="AN8" s="12">
        <f>IF(ISNUMBER(A8),IF(ROW(A8)=2,1-(A8/13),""),"")</f>
      </c>
    </row>
    <row x14ac:dyDescent="0.25" r="9" customHeight="1" ht="12.75">
      <c r="A9" s="11">
        <v>1</v>
      </c>
      <c r="B9" s="5">
        <v>8</v>
      </c>
      <c r="C9" s="6">
        <v>39.41943359375</v>
      </c>
      <c r="D9" s="6">
        <v>42.53662109375</v>
      </c>
      <c r="E9" s="6">
        <v>22.177490234375</v>
      </c>
      <c r="F9" s="6">
        <v>24.255615234375</v>
      </c>
      <c r="G9" s="6">
        <v>132.967529296875</v>
      </c>
      <c r="H9" s="6">
        <v>132.967529296875</v>
      </c>
      <c r="I9" s="6">
        <v>132.967529296875</v>
      </c>
      <c r="J9" s="6">
        <v>132.967529296875</v>
      </c>
      <c r="K9" s="6">
        <v>132.967529296875</v>
      </c>
      <c r="L9" s="6">
        <v>132.967529296875</v>
      </c>
      <c r="M9" s="7">
        <v>30</v>
      </c>
      <c r="N9" s="6">
        <v>2.06298828125</v>
      </c>
      <c r="O9" s="5">
        <v>60</v>
      </c>
      <c r="P9" s="8">
        <v>3.61328125</v>
      </c>
      <c r="Q9" s="6">
        <v>0</v>
      </c>
      <c r="R9" s="10">
        <f>IF(ISNUMBER(Q9),IF(Q9=1,"Countercurrent","Cocurrent"),"")</f>
      </c>
      <c r="S9" s="21"/>
      <c r="T9" s="7">
        <f>IF(ISNUMBER(C9),1.15290498E-12*(V9^6)-3.5879038802E-10*(V9^5)+4.710833256816E-08*(V9^4)-3.38194190874219E-06*(V9^3)+0.000148978977392744*(V9^2)-0.00373903643230733*(V9)+4.21734712411944,"")</f>
      </c>
      <c r="U9" s="7">
        <f>IF(ISNUMBER(D9),1.15290498E-12*(X9^6)-3.5879038802E-10*(X9^5)+4.710833256816E-08*(X9^4)-3.38194190874219E-06*(X9^3)+0.000148978977392744*(X9^2)-0.00373903643230733*(X9)+4.21734712411944,"")</f>
      </c>
      <c r="V9" s="8">
        <f>IF(ISNUMBER(C9),AVERAGE(C9,D9),"")</f>
      </c>
      <c r="W9" s="6">
        <f>IF(ISNUMBER(F9),-0.0000002301*(V9^4)+0.0000569866*(V9^3)-0.0082923226*(V9^2)+0.0654036947*V9+999.8017570756,"")</f>
      </c>
      <c r="X9" s="8">
        <f>IF(ISNUMBER(E9),AVERAGE(E9,F9),"")</f>
      </c>
      <c r="Y9" s="6">
        <f>IF(ISNUMBER(F9),-0.0000002301*(X9^4)+0.0000569866*(X9^3)-0.0082923226*(X9^2)+0.0654036947*X9+999.8017570756,"")</f>
      </c>
      <c r="Z9" s="6">
        <f>IF(ISNUMBER(C9),IF(R9="Countercurrent",C9-D9,D9-C9),"")</f>
      </c>
      <c r="AA9" s="6">
        <f>IF(ISNUMBER(E9),F9-E9,"")</f>
      </c>
      <c r="AB9" s="7">
        <f>IF(ISNUMBER(N9),N9*W9/(1000*60),"")</f>
      </c>
      <c r="AC9" s="7">
        <f>IF(ISNUMBER(P9),P9*Y9/(1000*60),"")</f>
      </c>
      <c r="AD9" s="6">
        <f>IF(SUM($A$1:$A$1000)=0,IF(ROW($A9)=6,"Hidden",""),IF(ISNUMBER(AB9),AB9*T9*ABS(Z9)*1000,""))</f>
      </c>
      <c r="AE9" s="6">
        <f>IF(SUM($A$1:$A$1000)=0,IF(ROW($A9)=6,"Hidden",""),IF(ISNUMBER(AC9),AC9*U9*AA9*1000,""))</f>
      </c>
      <c r="AF9" s="6">
        <f>IF(SUM($A$1:$A$1000)=0,IF(ROW($A9)=6,"Hidden",""),IF(ISNUMBER(AD9),AD9-AE9,""))</f>
      </c>
      <c r="AG9" s="6">
        <f>IF(SUM($A$1:$A$1000)=0,IF(ROW($A9)=6,"Hidden",""),IF(ISNUMBER(AD9),IF(AD9=0,0,AE9*100/AD9),""))</f>
      </c>
      <c r="AH9" s="6">
        <f>IF(SUM($A$1:$A$1000)=0,IF(ROW($A9)=6,"Hidden",""),IF(ISNUMBER(C9),IF(R9="cocurrent",IF((D9=E9),0,(D9-C9)*100/(D9-E9)),IF((C9=E9),0,(C9-D9)*100/(C9-E9))),""))</f>
      </c>
      <c r="AI9" s="6">
        <f>IF(SUM($A$1:$A$1000)=0,IF(ROW($A9)=6,"Hidden",""),IF(ISNUMBER(C9),IF(R9="cocurrent",IF(C9=E9,0,(F9-E9)*100/(D9-E9)),IF(C9=E9,0,(F9-E9)*100/(C9-E9))),""))</f>
      </c>
      <c r="AJ9" s="6">
        <f>IF(SUM($A$1:$A$1000)=0,IF(ROW($A9)=6,"Hidden",""),IF(ISNUMBER(AH9),(AH9+AI9)/2,""))</f>
      </c>
      <c r="AK9" s="8">
        <f>IF(C9=F9,0,(D9-E9)/(C9-F9))</f>
      </c>
      <c r="AL9" s="8">
        <f>IF(ISNUMBER(F9),IF(OR(AK9&lt;=0,AK9=1),0,((D9-E9)-(C9-F9))/LN(AK9)),"")</f>
      </c>
      <c r="AM9" s="8">
        <f>IF(ISNUMBER(AL9),IF(AL9=0,0,(AB9*T9*Z9*1000)/(PI()*0.006*1.008*AL9)),"")</f>
      </c>
      <c r="AN9" s="12">
        <f>IF(ISNUMBER(A9),IF(ROW(A9)=2,1-(A9/13),""),"")</f>
      </c>
    </row>
    <row x14ac:dyDescent="0.25" r="10" customHeight="1" ht="12.75">
      <c r="A10" s="11">
        <v>1</v>
      </c>
      <c r="B10" s="5">
        <v>9</v>
      </c>
      <c r="C10" s="6">
        <v>39.224609375</v>
      </c>
      <c r="D10" s="6">
        <v>42.374267578125</v>
      </c>
      <c r="E10" s="6">
        <v>22.177490234375</v>
      </c>
      <c r="F10" s="6">
        <v>24.255615234375</v>
      </c>
      <c r="G10" s="6">
        <v>132.967529296875</v>
      </c>
      <c r="H10" s="6">
        <v>132.967529296875</v>
      </c>
      <c r="I10" s="6">
        <v>132.967529296875</v>
      </c>
      <c r="J10" s="6">
        <v>132.967529296875</v>
      </c>
      <c r="K10" s="6">
        <v>132.967529296875</v>
      </c>
      <c r="L10" s="6">
        <v>132.967529296875</v>
      </c>
      <c r="M10" s="7">
        <v>30</v>
      </c>
      <c r="N10" s="6">
        <v>2.0263671875</v>
      </c>
      <c r="O10" s="5">
        <v>60</v>
      </c>
      <c r="P10" s="8">
        <v>3.69873046875</v>
      </c>
      <c r="Q10" s="6">
        <v>0</v>
      </c>
      <c r="R10" s="10">
        <f>IF(ISNUMBER(Q10),IF(Q10=1,"Countercurrent","Cocurrent"),"")</f>
      </c>
      <c r="S10" s="21"/>
      <c r="T10" s="7">
        <f>IF(ISNUMBER(C10),1.15290498E-12*(V10^6)-3.5879038802E-10*(V10^5)+4.710833256816E-08*(V10^4)-3.38194190874219E-06*(V10^3)+0.000148978977392744*(V10^2)-0.00373903643230733*(V10)+4.21734712411944,"")</f>
      </c>
      <c r="U10" s="7">
        <f>IF(ISNUMBER(D10),1.15290498E-12*(X10^6)-3.5879038802E-10*(X10^5)+4.710833256816E-08*(X10^4)-3.38194190874219E-06*(X10^3)+0.000148978977392744*(X10^2)-0.00373903643230733*(X10)+4.21734712411944,"")</f>
      </c>
      <c r="V10" s="8">
        <f>IF(ISNUMBER(C10),AVERAGE(C10,D10),"")</f>
      </c>
      <c r="W10" s="6">
        <f>IF(ISNUMBER(F10),-0.0000002301*(V10^4)+0.0000569866*(V10^3)-0.0082923226*(V10^2)+0.0654036947*V10+999.8017570756,"")</f>
      </c>
      <c r="X10" s="8">
        <f>IF(ISNUMBER(E10),AVERAGE(E10,F10),"")</f>
      </c>
      <c r="Y10" s="6">
        <f>IF(ISNUMBER(F10),-0.0000002301*(X10^4)+0.0000569866*(X10^3)-0.0082923226*(X10^2)+0.0654036947*X10+999.8017570756,"")</f>
      </c>
      <c r="Z10" s="6">
        <f>IF(ISNUMBER(C10),IF(R10="Countercurrent",C10-D10,D10-C10),"")</f>
      </c>
      <c r="AA10" s="6">
        <f>IF(ISNUMBER(E10),F10-E10,"")</f>
      </c>
      <c r="AB10" s="7">
        <f>IF(ISNUMBER(N10),N10*W10/(1000*60),"")</f>
      </c>
      <c r="AC10" s="7">
        <f>IF(ISNUMBER(P10),P10*Y10/(1000*60),"")</f>
      </c>
      <c r="AD10" s="6">
        <f>IF(SUM($A$1:$A$1000)=0,IF(ROW($A10)=6,"Hidden",""),IF(ISNUMBER(AB10),AB10*T10*ABS(Z10)*1000,""))</f>
      </c>
      <c r="AE10" s="6">
        <f>IF(SUM($A$1:$A$1000)=0,IF(ROW($A10)=6,"Hidden",""),IF(ISNUMBER(AC10),AC10*U10*AA10*1000,""))</f>
      </c>
      <c r="AF10" s="6">
        <f>IF(SUM($A$1:$A$1000)=0,IF(ROW($A10)=6,"Hidden",""),IF(ISNUMBER(AD10),AD10-AE10,""))</f>
      </c>
      <c r="AG10" s="6">
        <f>IF(SUM($A$1:$A$1000)=0,IF(ROW($A10)=6,"Hidden",""),IF(ISNUMBER(AD10),IF(AD10=0,0,AE10*100/AD10),""))</f>
      </c>
      <c r="AH10" s="6">
        <f>IF(SUM($A$1:$A$1000)=0,IF(ROW($A10)=6,"Hidden",""),IF(ISNUMBER(C10),IF(R10="cocurrent",IF((D10=E10),0,(D10-C10)*100/(D10-E10)),IF((C10=E10),0,(C10-D10)*100/(C10-E10))),""))</f>
      </c>
      <c r="AI10" s="6">
        <f>IF(SUM($A$1:$A$1000)=0,IF(ROW($A10)=6,"Hidden",""),IF(ISNUMBER(C10),IF(R10="cocurrent",IF(C10=E10,0,(F10-E10)*100/(D10-E10)),IF(C10=E10,0,(F10-E10)*100/(C10-E10))),""))</f>
      </c>
      <c r="AJ10" s="6">
        <f>IF(SUM($A$1:$A$1000)=0,IF(ROW($A10)=6,"Hidden",""),IF(ISNUMBER(AH10),(AH10+AI10)/2,""))</f>
      </c>
      <c r="AK10" s="8">
        <f>IF(C10=F10,0,(D10-E10)/(C10-F10))</f>
      </c>
      <c r="AL10" s="8">
        <f>IF(ISNUMBER(F10),IF(OR(AK10&lt;=0,AK10=1),0,((D10-E10)-(C10-F10))/LN(AK10)),"")</f>
      </c>
      <c r="AM10" s="8">
        <f>IF(ISNUMBER(AL10),IF(AL10=0,0,(AB10*T10*Z10*1000)/(PI()*0.006*1.008*AL10)),"")</f>
      </c>
      <c r="AN10" s="12">
        <f>IF(ISNUMBER(A10),IF(ROW(A10)=2,1-(A10/13),""),"")</f>
      </c>
    </row>
    <row x14ac:dyDescent="0.25" r="11" customHeight="1" ht="12.75">
      <c r="A11" s="11">
        <v>1</v>
      </c>
      <c r="B11" s="5">
        <v>10</v>
      </c>
      <c r="C11" s="6">
        <v>39.646728515625</v>
      </c>
      <c r="D11" s="6">
        <v>42.66650390625</v>
      </c>
      <c r="E11" s="6">
        <v>22.14501953125</v>
      </c>
      <c r="F11" s="6">
        <v>24.320556640625</v>
      </c>
      <c r="G11" s="6">
        <v>132.967529296875</v>
      </c>
      <c r="H11" s="6">
        <v>132.967529296875</v>
      </c>
      <c r="I11" s="6">
        <v>132.967529296875</v>
      </c>
      <c r="J11" s="6">
        <v>132.967529296875</v>
      </c>
      <c r="K11" s="6">
        <v>132.967529296875</v>
      </c>
      <c r="L11" s="6">
        <v>132.967529296875</v>
      </c>
      <c r="M11" s="7">
        <v>30</v>
      </c>
      <c r="N11" s="6">
        <v>2.11181640625</v>
      </c>
      <c r="O11" s="5">
        <v>60</v>
      </c>
      <c r="P11" s="8">
        <v>3.57666015625</v>
      </c>
      <c r="Q11" s="6">
        <v>0</v>
      </c>
      <c r="R11" s="10">
        <f>IF(ISNUMBER(Q11),IF(Q11=1,"Countercurrent","Cocurrent"),"")</f>
      </c>
      <c r="S11" s="21"/>
      <c r="T11" s="7">
        <f>IF(ISNUMBER(C11),1.15290498E-12*(V11^6)-3.5879038802E-10*(V11^5)+4.710833256816E-08*(V11^4)-3.38194190874219E-06*(V11^3)+0.000148978977392744*(V11^2)-0.00373903643230733*(V11)+4.21734712411944,"")</f>
      </c>
      <c r="U11" s="7">
        <f>IF(ISNUMBER(D11),1.15290498E-12*(X11^6)-3.5879038802E-10*(X11^5)+4.710833256816E-08*(X11^4)-3.38194190874219E-06*(X11^3)+0.000148978977392744*(X11^2)-0.00373903643230733*(X11)+4.21734712411944,"")</f>
      </c>
      <c r="V11" s="8">
        <f>IF(ISNUMBER(C11),AVERAGE(C11,D11),"")</f>
      </c>
      <c r="W11" s="6">
        <f>IF(ISNUMBER(F11),-0.0000002301*(V11^4)+0.0000569866*(V11^3)-0.0082923226*(V11^2)+0.0654036947*V11+999.8017570756,"")</f>
      </c>
      <c r="X11" s="8">
        <f>IF(ISNUMBER(E11),AVERAGE(E11,F11),"")</f>
      </c>
      <c r="Y11" s="6">
        <f>IF(ISNUMBER(F11),-0.0000002301*(X11^4)+0.0000569866*(X11^3)-0.0082923226*(X11^2)+0.0654036947*X11+999.8017570756,"")</f>
      </c>
      <c r="Z11" s="6">
        <f>IF(ISNUMBER(C11),IF(R11="Countercurrent",C11-D11,D11-C11),"")</f>
      </c>
      <c r="AA11" s="6">
        <f>IF(ISNUMBER(E11),F11-E11,"")</f>
      </c>
      <c r="AB11" s="7">
        <f>IF(ISNUMBER(N11),N11*W11/(1000*60),"")</f>
      </c>
      <c r="AC11" s="7">
        <f>IF(ISNUMBER(P11),P11*Y11/(1000*60),"")</f>
      </c>
      <c r="AD11" s="6">
        <f>IF(SUM($A$1:$A$1000)=0,IF(ROW($A11)=6,"Hidden",""),IF(ISNUMBER(AB11),AB11*T11*ABS(Z11)*1000,""))</f>
      </c>
      <c r="AE11" s="6">
        <f>IF(SUM($A$1:$A$1000)=0,IF(ROW($A11)=6,"Hidden",""),IF(ISNUMBER(AC11),AC11*U11*AA11*1000,""))</f>
      </c>
      <c r="AF11" s="6">
        <f>IF(SUM($A$1:$A$1000)=0,IF(ROW($A11)=6,"Hidden",""),IF(ISNUMBER(AD11),AD11-AE11,""))</f>
      </c>
      <c r="AG11" s="6">
        <f>IF(SUM($A$1:$A$1000)=0,IF(ROW($A11)=6,"Hidden",""),IF(ISNUMBER(AD11),IF(AD11=0,0,AE11*100/AD11),""))</f>
      </c>
      <c r="AH11" s="6">
        <f>IF(SUM($A$1:$A$1000)=0,IF(ROW($A11)=6,"Hidden",""),IF(ISNUMBER(C11),IF(R11="cocurrent",IF((D11=E11),0,(D11-C11)*100/(D11-E11)),IF((C11=E11),0,(C11-D11)*100/(C11-E11))),""))</f>
      </c>
      <c r="AI11" s="6">
        <f>IF(SUM($A$1:$A$1000)=0,IF(ROW($A11)=6,"Hidden",""),IF(ISNUMBER(C11),IF(R11="cocurrent",IF(C11=E11,0,(F11-E11)*100/(D11-E11)),IF(C11=E11,0,(F11-E11)*100/(C11-E11))),""))</f>
      </c>
      <c r="AJ11" s="6">
        <f>IF(SUM($A$1:$A$1000)=0,IF(ROW($A11)=6,"Hidden",""),IF(ISNUMBER(AH11),(AH11+AI11)/2,""))</f>
      </c>
      <c r="AK11" s="8">
        <f>IF(C11=F11,0,(D11-E11)/(C11-F11))</f>
      </c>
      <c r="AL11" s="8">
        <f>IF(ISNUMBER(F11),IF(OR(AK11&lt;=0,AK11=1),0,((D11-E11)-(C11-F11))/LN(AK11)),"")</f>
      </c>
      <c r="AM11" s="8">
        <f>IF(ISNUMBER(AL11),IF(AL11=0,0,(AB11*T11*Z11*1000)/(PI()*0.006*1.008*AL11)),"")</f>
      </c>
      <c r="AN11" s="12">
        <f>IF(ISNUMBER(A11),IF(ROW(A11)=2,1-(A11/13),""),"")</f>
      </c>
    </row>
    <row x14ac:dyDescent="0.25" r="12" customHeight="1" ht="12.75">
      <c r="A12" s="11">
        <v>1</v>
      </c>
      <c r="B12" s="5">
        <v>11</v>
      </c>
      <c r="C12" s="6">
        <v>39.322021484375</v>
      </c>
      <c r="D12" s="6">
        <v>42.40673828125</v>
      </c>
      <c r="E12" s="6">
        <v>22.14501953125</v>
      </c>
      <c r="F12" s="6">
        <v>24.255615234375</v>
      </c>
      <c r="G12" s="6">
        <v>132.967529296875</v>
      </c>
      <c r="H12" s="6">
        <v>132.967529296875</v>
      </c>
      <c r="I12" s="6">
        <v>132.967529296875</v>
      </c>
      <c r="J12" s="6">
        <v>132.967529296875</v>
      </c>
      <c r="K12" s="6">
        <v>132.967529296875</v>
      </c>
      <c r="L12" s="6">
        <v>132.967529296875</v>
      </c>
      <c r="M12" s="7">
        <v>30</v>
      </c>
      <c r="N12" s="6">
        <v>2.0263671875</v>
      </c>
      <c r="O12" s="5">
        <v>60</v>
      </c>
      <c r="P12" s="8">
        <v>3.7353515625</v>
      </c>
      <c r="Q12" s="6">
        <v>0</v>
      </c>
      <c r="R12" s="10">
        <f>IF(ISNUMBER(Q12),IF(Q12=1,"Countercurrent","Cocurrent"),"")</f>
      </c>
      <c r="S12" s="21"/>
      <c r="T12" s="7">
        <f>IF(ISNUMBER(C12),1.15290498E-12*(V12^6)-3.5879038802E-10*(V12^5)+4.710833256816E-08*(V12^4)-3.38194190874219E-06*(V12^3)+0.000148978977392744*(V12^2)-0.00373903643230733*(V12)+4.21734712411944,"")</f>
      </c>
      <c r="U12" s="7">
        <f>IF(ISNUMBER(D12),1.15290498E-12*(X12^6)-3.5879038802E-10*(X12^5)+4.710833256816E-08*(X12^4)-3.38194190874219E-06*(X12^3)+0.000148978977392744*(X12^2)-0.00373903643230733*(X12)+4.21734712411944,"")</f>
      </c>
      <c r="V12" s="8">
        <f>IF(ISNUMBER(C12),AVERAGE(C12,D12),"")</f>
      </c>
      <c r="W12" s="6">
        <f>IF(ISNUMBER(F12),-0.0000002301*(V12^4)+0.0000569866*(V12^3)-0.0082923226*(V12^2)+0.0654036947*V12+999.8017570756,"")</f>
      </c>
      <c r="X12" s="8">
        <f>IF(ISNUMBER(E12),AVERAGE(E12,F12),"")</f>
      </c>
      <c r="Y12" s="6">
        <f>IF(ISNUMBER(F12),-0.0000002301*(X12^4)+0.0000569866*(X12^3)-0.0082923226*(X12^2)+0.0654036947*X12+999.8017570756,"")</f>
      </c>
      <c r="Z12" s="6">
        <f>IF(ISNUMBER(C12),IF(R12="Countercurrent",C12-D12,D12-C12),"")</f>
      </c>
      <c r="AA12" s="6">
        <f>IF(ISNUMBER(E12),F12-E12,"")</f>
      </c>
      <c r="AB12" s="7">
        <f>IF(ISNUMBER(N12),N12*W12/(1000*60),"")</f>
      </c>
      <c r="AC12" s="7">
        <f>IF(ISNUMBER(P12),P12*Y12/(1000*60),"")</f>
      </c>
      <c r="AD12" s="6">
        <f>IF(SUM($A$1:$A$1000)=0,IF(ROW($A12)=6,"Hidden",""),IF(ISNUMBER(AB12),AB12*T12*ABS(Z12)*1000,""))</f>
      </c>
      <c r="AE12" s="6">
        <f>IF(SUM($A$1:$A$1000)=0,IF(ROW($A12)=6,"Hidden",""),IF(ISNUMBER(AC12),AC12*U12*AA12*1000,""))</f>
      </c>
      <c r="AF12" s="6">
        <f>IF(SUM($A$1:$A$1000)=0,IF(ROW($A12)=6,"Hidden",""),IF(ISNUMBER(AD12),AD12-AE12,""))</f>
      </c>
      <c r="AG12" s="6">
        <f>IF(SUM($A$1:$A$1000)=0,IF(ROW($A12)=6,"Hidden",""),IF(ISNUMBER(AD12),IF(AD12=0,0,AE12*100/AD12),""))</f>
      </c>
      <c r="AH12" s="6">
        <f>IF(SUM($A$1:$A$1000)=0,IF(ROW($A12)=6,"Hidden",""),IF(ISNUMBER(C12),IF(R12="cocurrent",IF((D12=E12),0,(D12-C12)*100/(D12-E12)),IF((C12=E12),0,(C12-D12)*100/(C12-E12))),""))</f>
      </c>
      <c r="AI12" s="6">
        <f>IF(SUM($A$1:$A$1000)=0,IF(ROW($A12)=6,"Hidden",""),IF(ISNUMBER(C12),IF(R12="cocurrent",IF(C12=E12,0,(F12-E12)*100/(D12-E12)),IF(C12=E12,0,(F12-E12)*100/(C12-E12))),""))</f>
      </c>
      <c r="AJ12" s="6">
        <f>IF(SUM($A$1:$A$1000)=0,IF(ROW($A12)=6,"Hidden",""),IF(ISNUMBER(AH12),(AH12+AI12)/2,""))</f>
      </c>
      <c r="AK12" s="8">
        <f>IF(C12=F12,0,(D12-E12)/(C12-F12))</f>
      </c>
      <c r="AL12" s="8">
        <f>IF(ISNUMBER(F12),IF(OR(AK12&lt;=0,AK12=1),0,((D12-E12)-(C12-F12))/LN(AK12)),"")</f>
      </c>
      <c r="AM12" s="8">
        <f>IF(ISNUMBER(AL12),IF(AL12=0,0,(AB12*T12*Z12*1000)/(PI()*0.006*1.008*AL12)),"")</f>
      </c>
      <c r="AN12" s="12">
        <f>IF(ISNUMBER(A12),IF(ROW(A12)=2,1-(A12/13),""),"")</f>
      </c>
    </row>
    <row x14ac:dyDescent="0.25" r="13" customHeight="1" ht="12.75">
      <c r="A13" s="11">
        <v>1</v>
      </c>
      <c r="B13" s="5">
        <v>12</v>
      </c>
      <c r="C13" s="6">
        <v>39.67919921875</v>
      </c>
      <c r="D13" s="6">
        <v>42.66650390625</v>
      </c>
      <c r="E13" s="6">
        <v>22.177490234375</v>
      </c>
      <c r="F13" s="6">
        <v>24.320556640625</v>
      </c>
      <c r="G13" s="6">
        <v>132.967529296875</v>
      </c>
      <c r="H13" s="6">
        <v>132.967529296875</v>
      </c>
      <c r="I13" s="6">
        <v>132.967529296875</v>
      </c>
      <c r="J13" s="6">
        <v>132.967529296875</v>
      </c>
      <c r="K13" s="6">
        <v>132.967529296875</v>
      </c>
      <c r="L13" s="6">
        <v>132.967529296875</v>
      </c>
      <c r="M13" s="7">
        <v>30</v>
      </c>
      <c r="N13" s="6">
        <v>1.9775390625</v>
      </c>
      <c r="O13" s="5">
        <v>60</v>
      </c>
      <c r="P13" s="8">
        <v>3.515625</v>
      </c>
      <c r="Q13" s="6">
        <v>0</v>
      </c>
      <c r="R13" s="10">
        <f>IF(ISNUMBER(Q13),IF(Q13=1,"Countercurrent","Cocurrent"),"")</f>
      </c>
      <c r="S13" s="21"/>
      <c r="T13" s="7">
        <f>IF(ISNUMBER(C13),1.15290498E-12*(V13^6)-3.5879038802E-10*(V13^5)+4.710833256816E-08*(V13^4)-3.38194190874219E-06*(V13^3)+0.000148978977392744*(V13^2)-0.00373903643230733*(V13)+4.21734712411944,"")</f>
      </c>
      <c r="U13" s="7">
        <f>IF(ISNUMBER(D13),1.15290498E-12*(X13^6)-3.5879038802E-10*(X13^5)+4.710833256816E-08*(X13^4)-3.38194190874219E-06*(X13^3)+0.000148978977392744*(X13^2)-0.00373903643230733*(X13)+4.21734712411944,"")</f>
      </c>
      <c r="V13" s="8">
        <f>IF(ISNUMBER(C13),AVERAGE(C13,D13),"")</f>
      </c>
      <c r="W13" s="6">
        <f>IF(ISNUMBER(F13),-0.0000002301*(V13^4)+0.0000569866*(V13^3)-0.0082923226*(V13^2)+0.0654036947*V13+999.8017570756,"")</f>
      </c>
      <c r="X13" s="8">
        <f>IF(ISNUMBER(E13),AVERAGE(E13,F13),"")</f>
      </c>
      <c r="Y13" s="6">
        <f>IF(ISNUMBER(F13),-0.0000002301*(X13^4)+0.0000569866*(X13^3)-0.0082923226*(X13^2)+0.0654036947*X13+999.8017570756,"")</f>
      </c>
      <c r="Z13" s="6">
        <f>IF(ISNUMBER(C13),IF(R13="Countercurrent",C13-D13,D13-C13),"")</f>
      </c>
      <c r="AA13" s="6">
        <f>IF(ISNUMBER(E13),F13-E13,"")</f>
      </c>
      <c r="AB13" s="7">
        <f>IF(ISNUMBER(N13),N13*W13/(1000*60),"")</f>
      </c>
      <c r="AC13" s="7">
        <f>IF(ISNUMBER(P13),P13*Y13/(1000*60),"")</f>
      </c>
      <c r="AD13" s="6">
        <f>IF(SUM($A$1:$A$1000)=0,IF(ROW($A13)=6,"Hidden",""),IF(ISNUMBER(AB13),AB13*T13*ABS(Z13)*1000,""))</f>
      </c>
      <c r="AE13" s="6">
        <f>IF(SUM($A$1:$A$1000)=0,IF(ROW($A13)=6,"Hidden",""),IF(ISNUMBER(AC13),AC13*U13*AA13*1000,""))</f>
      </c>
      <c r="AF13" s="6">
        <f>IF(SUM($A$1:$A$1000)=0,IF(ROW($A13)=6,"Hidden",""),IF(ISNUMBER(AD13),AD13-AE13,""))</f>
      </c>
      <c r="AG13" s="6">
        <f>IF(SUM($A$1:$A$1000)=0,IF(ROW($A13)=6,"Hidden",""),IF(ISNUMBER(AD13),IF(AD13=0,0,AE13*100/AD13),""))</f>
      </c>
      <c r="AH13" s="6">
        <f>IF(SUM($A$1:$A$1000)=0,IF(ROW($A13)=6,"Hidden",""),IF(ISNUMBER(C13),IF(R13="cocurrent",IF((D13=E13),0,(D13-C13)*100/(D13-E13)),IF((C13=E13),0,(C13-D13)*100/(C13-E13))),""))</f>
      </c>
      <c r="AI13" s="6">
        <f>IF(SUM($A$1:$A$1000)=0,IF(ROW($A13)=6,"Hidden",""),IF(ISNUMBER(C13),IF(R13="cocurrent",IF(C13=E13,0,(F13-E13)*100/(D13-E13)),IF(C13=E13,0,(F13-E13)*100/(C13-E13))),""))</f>
      </c>
      <c r="AJ13" s="6">
        <f>IF(SUM($A$1:$A$1000)=0,IF(ROW($A13)=6,"Hidden",""),IF(ISNUMBER(AH13),(AH13+AI13)/2,""))</f>
      </c>
      <c r="AK13" s="8">
        <f>IF(C13=F13,0,(D13-E13)/(C13-F13))</f>
      </c>
      <c r="AL13" s="8">
        <f>IF(ISNUMBER(F13),IF(OR(AK13&lt;=0,AK13=1),0,((D13-E13)-(C13-F13))/LN(AK13)),"")</f>
      </c>
      <c r="AM13" s="8">
        <f>IF(ISNUMBER(AL13),IF(AL13=0,0,(AB13*T13*Z13*1000)/(PI()*0.006*1.008*AL13)),"")</f>
      </c>
      <c r="AN13" s="12">
        <f>IF(ISNUMBER(A13),IF(ROW(A13)=2,1-(A13/13),""),"")</f>
      </c>
    </row>
    <row x14ac:dyDescent="0.25" r="14" customHeight="1" ht="12.75">
      <c r="A14" s="11">
        <v>1</v>
      </c>
      <c r="B14" s="5">
        <v>13</v>
      </c>
      <c r="C14" s="6">
        <v>39.386962890625</v>
      </c>
      <c r="D14" s="6">
        <v>42.569091796875</v>
      </c>
      <c r="E14" s="6">
        <v>22.177490234375</v>
      </c>
      <c r="F14" s="6">
        <v>24.320556640625</v>
      </c>
      <c r="G14" s="6">
        <v>132.967529296875</v>
      </c>
      <c r="H14" s="6">
        <v>132.967529296875</v>
      </c>
      <c r="I14" s="6">
        <v>132.967529296875</v>
      </c>
      <c r="J14" s="6">
        <v>132.967529296875</v>
      </c>
      <c r="K14" s="6">
        <v>132.967529296875</v>
      </c>
      <c r="L14" s="6">
        <v>132.967529296875</v>
      </c>
      <c r="M14" s="7">
        <v>30</v>
      </c>
      <c r="N14" s="6">
        <v>1.86767578125</v>
      </c>
      <c r="O14" s="5">
        <v>60</v>
      </c>
      <c r="P14" s="8">
        <v>3.41796875</v>
      </c>
      <c r="Q14" s="6">
        <v>0</v>
      </c>
      <c r="R14" s="10">
        <f>IF(ISNUMBER(Q14),IF(Q14=1,"Countercurrent","Cocurrent"),"")</f>
      </c>
      <c r="S14" s="21"/>
      <c r="T14" s="7">
        <f>IF(ISNUMBER(C14),1.15290498E-12*(V14^6)-3.5879038802E-10*(V14^5)+4.710833256816E-08*(V14^4)-3.38194190874219E-06*(V14^3)+0.000148978977392744*(V14^2)-0.00373903643230733*(V14)+4.21734712411944,"")</f>
      </c>
      <c r="U14" s="7">
        <f>IF(ISNUMBER(D14),1.15290498E-12*(X14^6)-3.5879038802E-10*(X14^5)+4.710833256816E-08*(X14^4)-3.38194190874219E-06*(X14^3)+0.000148978977392744*(X14^2)-0.00373903643230733*(X14)+4.21734712411944,"")</f>
      </c>
      <c r="V14" s="8">
        <f>IF(ISNUMBER(C14),AVERAGE(C14,D14),"")</f>
      </c>
      <c r="W14" s="6">
        <f>IF(ISNUMBER(F14),-0.0000002301*(V14^4)+0.0000569866*(V14^3)-0.0082923226*(V14^2)+0.0654036947*V14+999.8017570756,"")</f>
      </c>
      <c r="X14" s="8">
        <f>IF(ISNUMBER(E14),AVERAGE(E14,F14),"")</f>
      </c>
      <c r="Y14" s="6">
        <f>IF(ISNUMBER(F14),-0.0000002301*(X14^4)+0.0000569866*(X14^3)-0.0082923226*(X14^2)+0.0654036947*X14+999.8017570756,"")</f>
      </c>
      <c r="Z14" s="6">
        <f>IF(ISNUMBER(C14),IF(R14="Countercurrent",C14-D14,D14-C14),"")</f>
      </c>
      <c r="AA14" s="6">
        <f>IF(ISNUMBER(E14),F14-E14,"")</f>
      </c>
      <c r="AB14" s="7">
        <f>IF(ISNUMBER(N14),N14*W14/(1000*60),"")</f>
      </c>
      <c r="AC14" s="7">
        <f>IF(ISNUMBER(P14),P14*Y14/(1000*60),"")</f>
      </c>
      <c r="AD14" s="6">
        <f>IF(SUM($A$1:$A$1000)=0,IF(ROW($A14)=6,"Hidden",""),IF(ISNUMBER(AB14),AB14*T14*ABS(Z14)*1000,""))</f>
      </c>
      <c r="AE14" s="6">
        <f>IF(SUM($A$1:$A$1000)=0,IF(ROW($A14)=6,"Hidden",""),IF(ISNUMBER(AC14),AC14*U14*AA14*1000,""))</f>
      </c>
      <c r="AF14" s="6">
        <f>IF(SUM($A$1:$A$1000)=0,IF(ROW($A14)=6,"Hidden",""),IF(ISNUMBER(AD14),AD14-AE14,""))</f>
      </c>
      <c r="AG14" s="6">
        <f>IF(SUM($A$1:$A$1000)=0,IF(ROW($A14)=6,"Hidden",""),IF(ISNUMBER(AD14),IF(AD14=0,0,AE14*100/AD14),""))</f>
      </c>
      <c r="AH14" s="6">
        <f>IF(SUM($A$1:$A$1000)=0,IF(ROW($A14)=6,"Hidden",""),IF(ISNUMBER(C14),IF(R14="cocurrent",IF((D14=E14),0,(D14-C14)*100/(D14-E14)),IF((C14=E14),0,(C14-D14)*100/(C14-E14))),""))</f>
      </c>
      <c r="AI14" s="6">
        <f>IF(SUM($A$1:$A$1000)=0,IF(ROW($A14)=6,"Hidden",""),IF(ISNUMBER(C14),IF(R14="cocurrent",IF(C14=E14,0,(F14-E14)*100/(D14-E14)),IF(C14=E14,0,(F14-E14)*100/(C14-E14))),""))</f>
      </c>
      <c r="AJ14" s="6">
        <f>IF(SUM($A$1:$A$1000)=0,IF(ROW($A14)=6,"Hidden",""),IF(ISNUMBER(AH14),(AH14+AI14)/2,""))</f>
      </c>
      <c r="AK14" s="8">
        <f>IF(C14=F14,0,(D14-E14)/(C14-F14))</f>
      </c>
      <c r="AL14" s="8">
        <f>IF(ISNUMBER(F14),IF(OR(AK14&lt;=0,AK14=1),0,((D14-E14)-(C14-F14))/LN(AK14)),"")</f>
      </c>
      <c r="AM14" s="8">
        <f>IF(ISNUMBER(AL14),IF(AL14=0,0,(AB14*T14*Z14*1000)/(PI()*0.006*1.008*AL14)),"")</f>
      </c>
      <c r="AN14" s="12">
        <f>IF(ISNUMBER(A14),IF(ROW(A14)=2,1-(A14/13),""),"")</f>
      </c>
    </row>
    <row x14ac:dyDescent="0.25" r="15" customHeight="1" ht="12.75">
      <c r="A15" s="11">
        <v>1</v>
      </c>
      <c r="B15" s="5">
        <v>14</v>
      </c>
      <c r="C15" s="6">
        <v>39.484375</v>
      </c>
      <c r="D15" s="6">
        <v>42.40673828125</v>
      </c>
      <c r="E15" s="6">
        <v>22.177490234375</v>
      </c>
      <c r="F15" s="6">
        <v>24.320556640625</v>
      </c>
      <c r="G15" s="6">
        <v>132.967529296875</v>
      </c>
      <c r="H15" s="6">
        <v>132.967529296875</v>
      </c>
      <c r="I15" s="6">
        <v>132.967529296875</v>
      </c>
      <c r="J15" s="6">
        <v>132.967529296875</v>
      </c>
      <c r="K15" s="6">
        <v>132.967529296875</v>
      </c>
      <c r="L15" s="6">
        <v>132.967529296875</v>
      </c>
      <c r="M15" s="7">
        <v>30</v>
      </c>
      <c r="N15" s="6">
        <v>2.001953125</v>
      </c>
      <c r="O15" s="5">
        <v>60</v>
      </c>
      <c r="P15" s="8">
        <v>3.5888671875</v>
      </c>
      <c r="Q15" s="6">
        <v>0</v>
      </c>
      <c r="R15" s="10">
        <f>IF(ISNUMBER(Q15),IF(Q15=1,"Countercurrent","Cocurrent"),"")</f>
      </c>
      <c r="S15" s="21"/>
      <c r="T15" s="7">
        <f>IF(ISNUMBER(C15),1.15290498E-12*(V15^6)-3.5879038802E-10*(V15^5)+4.710833256816E-08*(V15^4)-3.38194190874219E-06*(V15^3)+0.000148978977392744*(V15^2)-0.00373903643230733*(V15)+4.21734712411944,"")</f>
      </c>
      <c r="U15" s="7">
        <f>IF(ISNUMBER(D15),1.15290498E-12*(X15^6)-3.5879038802E-10*(X15^5)+4.710833256816E-08*(X15^4)-3.38194190874219E-06*(X15^3)+0.000148978977392744*(X15^2)-0.00373903643230733*(X15)+4.21734712411944,"")</f>
      </c>
      <c r="V15" s="8">
        <f>IF(ISNUMBER(C15),AVERAGE(C15,D15),"")</f>
      </c>
      <c r="W15" s="6">
        <f>IF(ISNUMBER(F15),-0.0000002301*(V15^4)+0.0000569866*(V15^3)-0.0082923226*(V15^2)+0.0654036947*V15+999.8017570756,"")</f>
      </c>
      <c r="X15" s="8">
        <f>IF(ISNUMBER(E15),AVERAGE(E15,F15),"")</f>
      </c>
      <c r="Y15" s="6">
        <f>IF(ISNUMBER(F15),-0.0000002301*(X15^4)+0.0000569866*(X15^3)-0.0082923226*(X15^2)+0.0654036947*X15+999.8017570756,"")</f>
      </c>
      <c r="Z15" s="6">
        <f>IF(ISNUMBER(C15),IF(R15="Countercurrent",C15-D15,D15-C15),"")</f>
      </c>
      <c r="AA15" s="6">
        <f>IF(ISNUMBER(E15),F15-E15,"")</f>
      </c>
      <c r="AB15" s="7">
        <f>IF(ISNUMBER(N15),N15*W15/(1000*60),"")</f>
      </c>
      <c r="AC15" s="7">
        <f>IF(ISNUMBER(P15),P15*Y15/(1000*60),"")</f>
      </c>
      <c r="AD15" s="6">
        <f>IF(SUM($A$1:$A$1000)=0,IF(ROW($A15)=6,"Hidden",""),IF(ISNUMBER(AB15),AB15*T15*ABS(Z15)*1000,""))</f>
      </c>
      <c r="AE15" s="6">
        <f>IF(SUM($A$1:$A$1000)=0,IF(ROW($A15)=6,"Hidden",""),IF(ISNUMBER(AC15),AC15*U15*AA15*1000,""))</f>
      </c>
      <c r="AF15" s="6">
        <f>IF(SUM($A$1:$A$1000)=0,IF(ROW($A15)=6,"Hidden",""),IF(ISNUMBER(AD15),AD15-AE15,""))</f>
      </c>
      <c r="AG15" s="6">
        <f>IF(SUM($A$1:$A$1000)=0,IF(ROW($A15)=6,"Hidden",""),IF(ISNUMBER(AD15),IF(AD15=0,0,AE15*100/AD15),""))</f>
      </c>
      <c r="AH15" s="6">
        <f>IF(SUM($A$1:$A$1000)=0,IF(ROW($A15)=6,"Hidden",""),IF(ISNUMBER(C15),IF(R15="cocurrent",IF((D15=E15),0,(D15-C15)*100/(D15-E15)),IF((C15=E15),0,(C15-D15)*100/(C15-E15))),""))</f>
      </c>
      <c r="AI15" s="6">
        <f>IF(SUM($A$1:$A$1000)=0,IF(ROW($A15)=6,"Hidden",""),IF(ISNUMBER(C15),IF(R15="cocurrent",IF(C15=E15,0,(F15-E15)*100/(D15-E15)),IF(C15=E15,0,(F15-E15)*100/(C15-E15))),""))</f>
      </c>
      <c r="AJ15" s="6">
        <f>IF(SUM($A$1:$A$1000)=0,IF(ROW($A15)=6,"Hidden",""),IF(ISNUMBER(AH15),(AH15+AI15)/2,""))</f>
      </c>
      <c r="AK15" s="8">
        <f>IF(C15=F15,0,(D15-E15)/(C15-F15))</f>
      </c>
      <c r="AL15" s="8">
        <f>IF(ISNUMBER(F15),IF(OR(AK15&lt;=0,AK15=1),0,((D15-E15)-(C15-F15))/LN(AK15)),"")</f>
      </c>
      <c r="AM15" s="8">
        <f>IF(ISNUMBER(AL15),IF(AL15=0,0,(AB15*T15*Z15*1000)/(PI()*0.006*1.008*AL15)),"")</f>
      </c>
      <c r="AN15" s="12">
        <f>IF(ISNUMBER(A15),IF(ROW(A15)=2,1-(A15/13),""),"")</f>
      </c>
    </row>
    <row x14ac:dyDescent="0.25" r="16" customHeight="1" ht="12.75">
      <c r="A16" s="11">
        <v>1</v>
      </c>
      <c r="B16" s="5">
        <v>15</v>
      </c>
      <c r="C16" s="6">
        <v>39.0947265625</v>
      </c>
      <c r="D16" s="6">
        <v>42.14697265625</v>
      </c>
      <c r="E16" s="6">
        <v>22.177490234375</v>
      </c>
      <c r="F16" s="6">
        <v>24.255615234375</v>
      </c>
      <c r="G16" s="6">
        <v>132.967529296875</v>
      </c>
      <c r="H16" s="6">
        <v>132.967529296875</v>
      </c>
      <c r="I16" s="6">
        <v>132.967529296875</v>
      </c>
      <c r="J16" s="6">
        <v>132.967529296875</v>
      </c>
      <c r="K16" s="6">
        <v>132.967529296875</v>
      </c>
      <c r="L16" s="6">
        <v>132.967529296875</v>
      </c>
      <c r="M16" s="7">
        <v>30</v>
      </c>
      <c r="N16" s="6">
        <v>1.953125</v>
      </c>
      <c r="O16" s="5">
        <v>60</v>
      </c>
      <c r="P16" s="8">
        <v>3.40576171875</v>
      </c>
      <c r="Q16" s="6">
        <v>0</v>
      </c>
      <c r="R16" s="10">
        <f>IF(ISNUMBER(Q16),IF(Q16=1,"Countercurrent","Cocurrent"),"")</f>
      </c>
      <c r="S16" s="21"/>
      <c r="T16" s="7">
        <f>IF(ISNUMBER(C16),1.15290498E-12*(V16^6)-3.5879038802E-10*(V16^5)+4.710833256816E-08*(V16^4)-3.38194190874219E-06*(V16^3)+0.000148978977392744*(V16^2)-0.00373903643230733*(V16)+4.21734712411944,"")</f>
      </c>
      <c r="U16" s="7">
        <f>IF(ISNUMBER(D16),1.15290498E-12*(X16^6)-3.5879038802E-10*(X16^5)+4.710833256816E-08*(X16^4)-3.38194190874219E-06*(X16^3)+0.000148978977392744*(X16^2)-0.00373903643230733*(X16)+4.21734712411944,"")</f>
      </c>
      <c r="V16" s="8">
        <f>IF(ISNUMBER(C16),AVERAGE(C16,D16),"")</f>
      </c>
      <c r="W16" s="6">
        <f>IF(ISNUMBER(F16),-0.0000002301*(V16^4)+0.0000569866*(V16^3)-0.0082923226*(V16^2)+0.0654036947*V16+999.8017570756,"")</f>
      </c>
      <c r="X16" s="8">
        <f>IF(ISNUMBER(E16),AVERAGE(E16,F16),"")</f>
      </c>
      <c r="Y16" s="6">
        <f>IF(ISNUMBER(F16),-0.0000002301*(X16^4)+0.0000569866*(X16^3)-0.0082923226*(X16^2)+0.0654036947*X16+999.8017570756,"")</f>
      </c>
      <c r="Z16" s="6">
        <f>IF(ISNUMBER(C16),IF(R16="Countercurrent",C16-D16,D16-C16),"")</f>
      </c>
      <c r="AA16" s="6">
        <f>IF(ISNUMBER(E16),F16-E16,"")</f>
      </c>
      <c r="AB16" s="7">
        <f>IF(ISNUMBER(N16),N16*W16/(1000*60),"")</f>
      </c>
      <c r="AC16" s="7">
        <f>IF(ISNUMBER(P16),P16*Y16/(1000*60),"")</f>
      </c>
      <c r="AD16" s="6">
        <f>IF(SUM($A$1:$A$1000)=0,IF(ROW($A16)=6,"Hidden",""),IF(ISNUMBER(AB16),AB16*T16*ABS(Z16)*1000,""))</f>
      </c>
      <c r="AE16" s="6">
        <f>IF(SUM($A$1:$A$1000)=0,IF(ROW($A16)=6,"Hidden",""),IF(ISNUMBER(AC16),AC16*U16*AA16*1000,""))</f>
      </c>
      <c r="AF16" s="6">
        <f>IF(SUM($A$1:$A$1000)=0,IF(ROW($A16)=6,"Hidden",""),IF(ISNUMBER(AD16),AD16-AE16,""))</f>
      </c>
      <c r="AG16" s="6">
        <f>IF(SUM($A$1:$A$1000)=0,IF(ROW($A16)=6,"Hidden",""),IF(ISNUMBER(AD16),IF(AD16=0,0,AE16*100/AD16),""))</f>
      </c>
      <c r="AH16" s="6">
        <f>IF(SUM($A$1:$A$1000)=0,IF(ROW($A16)=6,"Hidden",""),IF(ISNUMBER(C16),IF(R16="cocurrent",IF((D16=E16),0,(D16-C16)*100/(D16-E16)),IF((C16=E16),0,(C16-D16)*100/(C16-E16))),""))</f>
      </c>
      <c r="AI16" s="6">
        <f>IF(SUM($A$1:$A$1000)=0,IF(ROW($A16)=6,"Hidden",""),IF(ISNUMBER(C16),IF(R16="cocurrent",IF(C16=E16,0,(F16-E16)*100/(D16-E16)),IF(C16=E16,0,(F16-E16)*100/(C16-E16))),""))</f>
      </c>
      <c r="AJ16" s="6">
        <f>IF(SUM($A$1:$A$1000)=0,IF(ROW($A16)=6,"Hidden",""),IF(ISNUMBER(AH16),(AH16+AI16)/2,""))</f>
      </c>
      <c r="AK16" s="8">
        <f>IF(C16=F16,0,(D16-E16)/(C16-F16))</f>
      </c>
      <c r="AL16" s="8">
        <f>IF(ISNUMBER(F16),IF(OR(AK16&lt;=0,AK16=1),0,((D16-E16)-(C16-F16))/LN(AK16)),"")</f>
      </c>
      <c r="AM16" s="8">
        <f>IF(ISNUMBER(AL16),IF(AL16=0,0,(AB16*T16*Z16*1000)/(PI()*0.006*1.008*AL16)),"")</f>
      </c>
      <c r="AN16" s="12">
        <f>IF(ISNUMBER(A16),IF(ROW(A16)=2,1-(A16/13),""),"")</f>
      </c>
    </row>
    <row x14ac:dyDescent="0.25" r="17" customHeight="1" ht="12.75">
      <c r="A17" s="11">
        <v>1</v>
      </c>
      <c r="B17" s="5">
        <v>16</v>
      </c>
      <c r="C17" s="6">
        <v>39.3544921875</v>
      </c>
      <c r="D17" s="6">
        <v>42.341796875</v>
      </c>
      <c r="E17" s="6">
        <v>22.177490234375</v>
      </c>
      <c r="F17" s="6">
        <v>24.320556640625</v>
      </c>
      <c r="G17" s="6">
        <v>132.967529296875</v>
      </c>
      <c r="H17" s="6">
        <v>132.967529296875</v>
      </c>
      <c r="I17" s="6">
        <v>132.967529296875</v>
      </c>
      <c r="J17" s="6">
        <v>132.967529296875</v>
      </c>
      <c r="K17" s="6">
        <v>132.967529296875</v>
      </c>
      <c r="L17" s="6">
        <v>132.967529296875</v>
      </c>
      <c r="M17" s="7">
        <v>29</v>
      </c>
      <c r="N17" s="6">
        <v>2.0751953125</v>
      </c>
      <c r="O17" s="5">
        <v>60</v>
      </c>
      <c r="P17" s="8">
        <v>3.67431640625</v>
      </c>
      <c r="Q17" s="6">
        <v>0</v>
      </c>
      <c r="R17" s="10">
        <f>IF(ISNUMBER(Q17),IF(Q17=1,"Countercurrent","Cocurrent"),"")</f>
      </c>
      <c r="S17" s="21"/>
      <c r="T17" s="7">
        <f>IF(ISNUMBER(C17),1.15290498E-12*(V17^6)-3.5879038802E-10*(V17^5)+4.710833256816E-08*(V17^4)-3.38194190874219E-06*(V17^3)+0.000148978977392744*(V17^2)-0.00373903643230733*(V17)+4.21734712411944,"")</f>
      </c>
      <c r="U17" s="7">
        <f>IF(ISNUMBER(D17),1.15290498E-12*(X17^6)-3.5879038802E-10*(X17^5)+4.710833256816E-08*(X17^4)-3.38194190874219E-06*(X17^3)+0.000148978977392744*(X17^2)-0.00373903643230733*(X17)+4.21734712411944,"")</f>
      </c>
      <c r="V17" s="8">
        <f>IF(ISNUMBER(C17),AVERAGE(C17,D17),"")</f>
      </c>
      <c r="W17" s="6">
        <f>IF(ISNUMBER(F17),-0.0000002301*(V17^4)+0.0000569866*(V17^3)-0.0082923226*(V17^2)+0.0654036947*V17+999.8017570756,"")</f>
      </c>
      <c r="X17" s="8">
        <f>IF(ISNUMBER(E17),AVERAGE(E17,F17),"")</f>
      </c>
      <c r="Y17" s="6">
        <f>IF(ISNUMBER(F17),-0.0000002301*(X17^4)+0.0000569866*(X17^3)-0.0082923226*(X17^2)+0.0654036947*X17+999.8017570756,"")</f>
      </c>
      <c r="Z17" s="6">
        <f>IF(ISNUMBER(C17),IF(R17="Countercurrent",C17-D17,D17-C17),"")</f>
      </c>
      <c r="AA17" s="6">
        <f>IF(ISNUMBER(E17),F17-E17,"")</f>
      </c>
      <c r="AB17" s="7">
        <f>IF(ISNUMBER(N17),N17*W17/(1000*60),"")</f>
      </c>
      <c r="AC17" s="7">
        <f>IF(ISNUMBER(P17),P17*Y17/(1000*60),"")</f>
      </c>
      <c r="AD17" s="6">
        <f>IF(SUM($A$1:$A$1000)=0,IF(ROW($A17)=6,"Hidden",""),IF(ISNUMBER(AB17),AB17*T17*ABS(Z17)*1000,""))</f>
      </c>
      <c r="AE17" s="6">
        <f>IF(SUM($A$1:$A$1000)=0,IF(ROW($A17)=6,"Hidden",""),IF(ISNUMBER(AC17),AC17*U17*AA17*1000,""))</f>
      </c>
      <c r="AF17" s="6">
        <f>IF(SUM($A$1:$A$1000)=0,IF(ROW($A17)=6,"Hidden",""),IF(ISNUMBER(AD17),AD17-AE17,""))</f>
      </c>
      <c r="AG17" s="6">
        <f>IF(SUM($A$1:$A$1000)=0,IF(ROW($A17)=6,"Hidden",""),IF(ISNUMBER(AD17),IF(AD17=0,0,AE17*100/AD17),""))</f>
      </c>
      <c r="AH17" s="6">
        <f>IF(SUM($A$1:$A$1000)=0,IF(ROW($A17)=6,"Hidden",""),IF(ISNUMBER(C17),IF(R17="cocurrent",IF((D17=E17),0,(D17-C17)*100/(D17-E17)),IF((C17=E17),0,(C17-D17)*100/(C17-E17))),""))</f>
      </c>
      <c r="AI17" s="6">
        <f>IF(SUM($A$1:$A$1000)=0,IF(ROW($A17)=6,"Hidden",""),IF(ISNUMBER(C17),IF(R17="cocurrent",IF(C17=E17,0,(F17-E17)*100/(D17-E17)),IF(C17=E17,0,(F17-E17)*100/(C17-E17))),""))</f>
      </c>
      <c r="AJ17" s="6">
        <f>IF(SUM($A$1:$A$1000)=0,IF(ROW($A17)=6,"Hidden",""),IF(ISNUMBER(AH17),(AH17+AI17)/2,""))</f>
      </c>
      <c r="AK17" s="8">
        <f>IF(C17=F17,0,(D17-E17)/(C17-F17))</f>
      </c>
      <c r="AL17" s="8">
        <f>IF(ISNUMBER(F17),IF(OR(AK17&lt;=0,AK17=1),0,((D17-E17)-(C17-F17))/LN(AK17)),"")</f>
      </c>
      <c r="AM17" s="8">
        <f>IF(ISNUMBER(AL17),IF(AL17=0,0,(AB17*T17*Z17*1000)/(PI()*0.006*1.008*AL17)),"")</f>
      </c>
      <c r="AN17" s="12">
        <f>IF(ISNUMBER(A17),IF(ROW(A17)=2,1-(A17/13),""),"")</f>
      </c>
    </row>
    <row x14ac:dyDescent="0.25" r="18" customHeight="1" ht="12.75">
      <c r="A18" s="11">
        <v>1</v>
      </c>
      <c r="B18" s="5">
        <v>17</v>
      </c>
      <c r="C18" s="6">
        <v>39.0947265625</v>
      </c>
      <c r="D18" s="6">
        <v>42.244384765625</v>
      </c>
      <c r="E18" s="6">
        <v>22.2099609375</v>
      </c>
      <c r="F18" s="6">
        <v>24.2880859375</v>
      </c>
      <c r="G18" s="6">
        <v>132.967529296875</v>
      </c>
      <c r="H18" s="6">
        <v>132.967529296875</v>
      </c>
      <c r="I18" s="6">
        <v>132.967529296875</v>
      </c>
      <c r="J18" s="6">
        <v>132.967529296875</v>
      </c>
      <c r="K18" s="6">
        <v>132.967529296875</v>
      </c>
      <c r="L18" s="6">
        <v>132.967529296875</v>
      </c>
      <c r="M18" s="7">
        <v>30</v>
      </c>
      <c r="N18" s="6">
        <v>1.94091796875</v>
      </c>
      <c r="O18" s="5">
        <v>60</v>
      </c>
      <c r="P18" s="8">
        <v>3.57666015625</v>
      </c>
      <c r="Q18" s="6">
        <v>0</v>
      </c>
      <c r="R18" s="10">
        <f>IF(ISNUMBER(Q18),IF(Q18=1,"Countercurrent","Cocurrent"),"")</f>
      </c>
      <c r="S18" s="21"/>
      <c r="T18" s="7">
        <f>IF(ISNUMBER(C18),1.15290498E-12*(V18^6)-3.5879038802E-10*(V18^5)+4.710833256816E-08*(V18^4)-3.38194190874219E-06*(V18^3)+0.000148978977392744*(V18^2)-0.00373903643230733*(V18)+4.21734712411944,"")</f>
      </c>
      <c r="U18" s="7">
        <f>IF(ISNUMBER(D18),1.15290498E-12*(X18^6)-3.5879038802E-10*(X18^5)+4.710833256816E-08*(X18^4)-3.38194190874219E-06*(X18^3)+0.000148978977392744*(X18^2)-0.00373903643230733*(X18)+4.21734712411944,"")</f>
      </c>
      <c r="V18" s="8">
        <f>IF(ISNUMBER(C18),AVERAGE(C18,D18),"")</f>
      </c>
      <c r="W18" s="6">
        <f>IF(ISNUMBER(F18),-0.0000002301*(V18^4)+0.0000569866*(V18^3)-0.0082923226*(V18^2)+0.0654036947*V18+999.8017570756,"")</f>
      </c>
      <c r="X18" s="8">
        <f>IF(ISNUMBER(E18),AVERAGE(E18,F18),"")</f>
      </c>
      <c r="Y18" s="6">
        <f>IF(ISNUMBER(F18),-0.0000002301*(X18^4)+0.0000569866*(X18^3)-0.0082923226*(X18^2)+0.0654036947*X18+999.8017570756,"")</f>
      </c>
      <c r="Z18" s="6">
        <f>IF(ISNUMBER(C18),IF(R18="Countercurrent",C18-D18,D18-C18),"")</f>
      </c>
      <c r="AA18" s="6">
        <f>IF(ISNUMBER(E18),F18-E18,"")</f>
      </c>
      <c r="AB18" s="7">
        <f>IF(ISNUMBER(N18),N18*W18/(1000*60),"")</f>
      </c>
      <c r="AC18" s="7">
        <f>IF(ISNUMBER(P18),P18*Y18/(1000*60),"")</f>
      </c>
      <c r="AD18" s="6">
        <f>IF(SUM($A$1:$A$1000)=0,IF(ROW($A18)=6,"Hidden",""),IF(ISNUMBER(AB18),AB18*T18*ABS(Z18)*1000,""))</f>
      </c>
      <c r="AE18" s="6">
        <f>IF(SUM($A$1:$A$1000)=0,IF(ROW($A18)=6,"Hidden",""),IF(ISNUMBER(AC18),AC18*U18*AA18*1000,""))</f>
      </c>
      <c r="AF18" s="6">
        <f>IF(SUM($A$1:$A$1000)=0,IF(ROW($A18)=6,"Hidden",""),IF(ISNUMBER(AD18),AD18-AE18,""))</f>
      </c>
      <c r="AG18" s="6">
        <f>IF(SUM($A$1:$A$1000)=0,IF(ROW($A18)=6,"Hidden",""),IF(ISNUMBER(AD18),IF(AD18=0,0,AE18*100/AD18),""))</f>
      </c>
      <c r="AH18" s="6">
        <f>IF(SUM($A$1:$A$1000)=0,IF(ROW($A18)=6,"Hidden",""),IF(ISNUMBER(C18),IF(R18="cocurrent",IF((D18=E18),0,(D18-C18)*100/(D18-E18)),IF((C18=E18),0,(C18-D18)*100/(C18-E18))),""))</f>
      </c>
      <c r="AI18" s="6">
        <f>IF(SUM($A$1:$A$1000)=0,IF(ROW($A18)=6,"Hidden",""),IF(ISNUMBER(C18),IF(R18="cocurrent",IF(C18=E18,0,(F18-E18)*100/(D18-E18)),IF(C18=E18,0,(F18-E18)*100/(C18-E18))),""))</f>
      </c>
      <c r="AJ18" s="6">
        <f>IF(SUM($A$1:$A$1000)=0,IF(ROW($A18)=6,"Hidden",""),IF(ISNUMBER(AH18),(AH18+AI18)/2,""))</f>
      </c>
      <c r="AK18" s="8">
        <f>IF(C18=F18,0,(D18-E18)/(C18-F18))</f>
      </c>
      <c r="AL18" s="8">
        <f>IF(ISNUMBER(F18),IF(OR(AK18&lt;=0,AK18=1),0,((D18-E18)-(C18-F18))/LN(AK18)),"")</f>
      </c>
      <c r="AM18" s="8">
        <f>IF(ISNUMBER(AL18),IF(AL18=0,0,(AB18*T18*Z18*1000)/(PI()*0.006*1.008*AL18)),"")</f>
      </c>
      <c r="AN18" s="12">
        <f>IF(ISNUMBER(A18),IF(ROW(A18)=2,1-(A18/13),""),"")</f>
      </c>
    </row>
    <row x14ac:dyDescent="0.25" r="19" customHeight="1" ht="12.75">
      <c r="A19" s="11">
        <v>1</v>
      </c>
      <c r="B19" s="5">
        <v>18</v>
      </c>
      <c r="C19" s="6">
        <v>39.744140625</v>
      </c>
      <c r="D19" s="6">
        <v>42.634033203125</v>
      </c>
      <c r="E19" s="6">
        <v>22.437255859375</v>
      </c>
      <c r="F19" s="6">
        <v>24.35302734375</v>
      </c>
      <c r="G19" s="6">
        <v>132.967529296875</v>
      </c>
      <c r="H19" s="6">
        <v>132.967529296875</v>
      </c>
      <c r="I19" s="6">
        <v>132.967529296875</v>
      </c>
      <c r="J19" s="6">
        <v>132.967529296875</v>
      </c>
      <c r="K19" s="6">
        <v>132.967529296875</v>
      </c>
      <c r="L19" s="6">
        <v>132.967529296875</v>
      </c>
      <c r="M19" s="7">
        <v>29</v>
      </c>
      <c r="N19" s="6">
        <v>2.001953125</v>
      </c>
      <c r="O19" s="5">
        <v>60</v>
      </c>
      <c r="P19" s="8">
        <v>3.564453125</v>
      </c>
      <c r="Q19" s="6">
        <v>0</v>
      </c>
      <c r="R19" s="10">
        <f>IF(ISNUMBER(Q19),IF(Q19=1,"Countercurrent","Cocurrent"),"")</f>
      </c>
      <c r="S19" s="21"/>
      <c r="T19" s="7">
        <f>IF(ISNUMBER(C19),1.15290498E-12*(V19^6)-3.5879038802E-10*(V19^5)+4.710833256816E-08*(V19^4)-3.38194190874219E-06*(V19^3)+0.000148978977392744*(V19^2)-0.00373903643230733*(V19)+4.21734712411944,"")</f>
      </c>
      <c r="U19" s="7">
        <f>IF(ISNUMBER(D19),1.15290498E-12*(X19^6)-3.5879038802E-10*(X19^5)+4.710833256816E-08*(X19^4)-3.38194190874219E-06*(X19^3)+0.000148978977392744*(X19^2)-0.00373903643230733*(X19)+4.21734712411944,"")</f>
      </c>
      <c r="V19" s="8">
        <f>IF(ISNUMBER(C19),AVERAGE(C19,D19),"")</f>
      </c>
      <c r="W19" s="6">
        <f>IF(ISNUMBER(F19),-0.0000002301*(V19^4)+0.0000569866*(V19^3)-0.0082923226*(V19^2)+0.0654036947*V19+999.8017570756,"")</f>
      </c>
      <c r="X19" s="8">
        <f>IF(ISNUMBER(E19),AVERAGE(E19,F19),"")</f>
      </c>
      <c r="Y19" s="6">
        <f>IF(ISNUMBER(F19),-0.0000002301*(X19^4)+0.0000569866*(X19^3)-0.0082923226*(X19^2)+0.0654036947*X19+999.8017570756,"")</f>
      </c>
      <c r="Z19" s="6">
        <f>IF(ISNUMBER(C19),IF(R19="Countercurrent",C19-D19,D19-C19),"")</f>
      </c>
      <c r="AA19" s="6">
        <f>IF(ISNUMBER(E19),F19-E19,"")</f>
      </c>
      <c r="AB19" s="7">
        <f>IF(ISNUMBER(N19),N19*W19/(1000*60),"")</f>
      </c>
      <c r="AC19" s="7">
        <f>IF(ISNUMBER(P19),P19*Y19/(1000*60),"")</f>
      </c>
      <c r="AD19" s="6">
        <f>IF(SUM($A$1:$A$1000)=0,IF(ROW($A19)=6,"Hidden",""),IF(ISNUMBER(AB19),AB19*T19*ABS(Z19)*1000,""))</f>
      </c>
      <c r="AE19" s="6">
        <f>IF(SUM($A$1:$A$1000)=0,IF(ROW($A19)=6,"Hidden",""),IF(ISNUMBER(AC19),AC19*U19*AA19*1000,""))</f>
      </c>
      <c r="AF19" s="6">
        <f>IF(SUM($A$1:$A$1000)=0,IF(ROW($A19)=6,"Hidden",""),IF(ISNUMBER(AD19),AD19-AE19,""))</f>
      </c>
      <c r="AG19" s="6">
        <f>IF(SUM($A$1:$A$1000)=0,IF(ROW($A19)=6,"Hidden",""),IF(ISNUMBER(AD19),IF(AD19=0,0,AE19*100/AD19),""))</f>
      </c>
      <c r="AH19" s="6">
        <f>IF(SUM($A$1:$A$1000)=0,IF(ROW($A19)=6,"Hidden",""),IF(ISNUMBER(C19),IF(R19="cocurrent",IF((D19=E19),0,(D19-C19)*100/(D19-E19)),IF((C19=E19),0,(C19-D19)*100/(C19-E19))),""))</f>
      </c>
      <c r="AI19" s="6">
        <f>IF(SUM($A$1:$A$1000)=0,IF(ROW($A19)=6,"Hidden",""),IF(ISNUMBER(C19),IF(R19="cocurrent",IF(C19=E19,0,(F19-E19)*100/(D19-E19)),IF(C19=E19,0,(F19-E19)*100/(C19-E19))),""))</f>
      </c>
      <c r="AJ19" s="6">
        <f>IF(SUM($A$1:$A$1000)=0,IF(ROW($A19)=6,"Hidden",""),IF(ISNUMBER(AH19),(AH19+AI19)/2,""))</f>
      </c>
      <c r="AK19" s="8">
        <f>IF(C19=F19,0,(D19-E19)/(C19-F19))</f>
      </c>
      <c r="AL19" s="8">
        <f>IF(ISNUMBER(F19),IF(OR(AK19&lt;=0,AK19=1),0,((D19-E19)-(C19-F19))/LN(AK19)),"")</f>
      </c>
      <c r="AM19" s="8">
        <f>IF(ISNUMBER(AL19),IF(AL19=0,0,(AB19*T19*Z19*1000)/(PI()*0.006*1.008*AL19)),"")</f>
      </c>
      <c r="AN19" s="12">
        <f>IF(ISNUMBER(A19),IF(ROW(A19)=2,1-(A19/13),""),"")</f>
      </c>
    </row>
    <row x14ac:dyDescent="0.25" r="20" customHeight="1" ht="12.75">
      <c r="A20" s="11">
        <v>1</v>
      </c>
      <c r="B20" s="5">
        <v>19</v>
      </c>
      <c r="C20" s="6">
        <v>39.386962890625</v>
      </c>
      <c r="D20" s="6">
        <v>42.40673828125</v>
      </c>
      <c r="E20" s="6">
        <v>22.2099609375</v>
      </c>
      <c r="F20" s="6">
        <v>24.320556640625</v>
      </c>
      <c r="G20" s="6">
        <v>132.967529296875</v>
      </c>
      <c r="H20" s="6">
        <v>132.967529296875</v>
      </c>
      <c r="I20" s="6">
        <v>132.967529296875</v>
      </c>
      <c r="J20" s="6">
        <v>132.967529296875</v>
      </c>
      <c r="K20" s="6">
        <v>132.967529296875</v>
      </c>
      <c r="L20" s="6">
        <v>132.967529296875</v>
      </c>
      <c r="M20" s="7">
        <v>30</v>
      </c>
      <c r="N20" s="6">
        <v>2.001953125</v>
      </c>
      <c r="O20" s="5">
        <v>60</v>
      </c>
      <c r="P20" s="8">
        <v>3.662109375</v>
      </c>
      <c r="Q20" s="6">
        <v>0</v>
      </c>
      <c r="R20" s="10">
        <f>IF(ISNUMBER(Q20),IF(Q20=1,"Countercurrent","Cocurrent"),"")</f>
      </c>
      <c r="S20" s="21"/>
      <c r="T20" s="7">
        <f>IF(ISNUMBER(C20),1.15290498E-12*(V20^6)-3.5879038802E-10*(V20^5)+4.710833256816E-08*(V20^4)-3.38194190874219E-06*(V20^3)+0.000148978977392744*(V20^2)-0.00373903643230733*(V20)+4.21734712411944,"")</f>
      </c>
      <c r="U20" s="7">
        <f>IF(ISNUMBER(D20),1.15290498E-12*(X20^6)-3.5879038802E-10*(X20^5)+4.710833256816E-08*(X20^4)-3.38194190874219E-06*(X20^3)+0.000148978977392744*(X20^2)-0.00373903643230733*(X20)+4.21734712411944,"")</f>
      </c>
      <c r="V20" s="8">
        <f>IF(ISNUMBER(C20),AVERAGE(C20,D20),"")</f>
      </c>
      <c r="W20" s="6">
        <f>IF(ISNUMBER(F20),-0.0000002301*(V20^4)+0.0000569866*(V20^3)-0.0082923226*(V20^2)+0.0654036947*V20+999.8017570756,"")</f>
      </c>
      <c r="X20" s="8">
        <f>IF(ISNUMBER(E20),AVERAGE(E20,F20),"")</f>
      </c>
      <c r="Y20" s="6">
        <f>IF(ISNUMBER(F20),-0.0000002301*(X20^4)+0.0000569866*(X20^3)-0.0082923226*(X20^2)+0.0654036947*X20+999.8017570756,"")</f>
      </c>
      <c r="Z20" s="6">
        <f>IF(ISNUMBER(C20),IF(R20="Countercurrent",C20-D20,D20-C20),"")</f>
      </c>
      <c r="AA20" s="6">
        <f>IF(ISNUMBER(E20),F20-E20,"")</f>
      </c>
      <c r="AB20" s="7">
        <f>IF(ISNUMBER(N20),N20*W20/(1000*60),"")</f>
      </c>
      <c r="AC20" s="7">
        <f>IF(ISNUMBER(P20),P20*Y20/(1000*60),"")</f>
      </c>
      <c r="AD20" s="6">
        <f>IF(SUM($A$1:$A$1000)=0,IF(ROW($A20)=6,"Hidden",""),IF(ISNUMBER(AB20),AB20*T20*ABS(Z20)*1000,""))</f>
      </c>
      <c r="AE20" s="6">
        <f>IF(SUM($A$1:$A$1000)=0,IF(ROW($A20)=6,"Hidden",""),IF(ISNUMBER(AC20),AC20*U20*AA20*1000,""))</f>
      </c>
      <c r="AF20" s="6">
        <f>IF(SUM($A$1:$A$1000)=0,IF(ROW($A20)=6,"Hidden",""),IF(ISNUMBER(AD20),AD20-AE20,""))</f>
      </c>
      <c r="AG20" s="6">
        <f>IF(SUM($A$1:$A$1000)=0,IF(ROW($A20)=6,"Hidden",""),IF(ISNUMBER(AD20),IF(AD20=0,0,AE20*100/AD20),""))</f>
      </c>
      <c r="AH20" s="6">
        <f>IF(SUM($A$1:$A$1000)=0,IF(ROW($A20)=6,"Hidden",""),IF(ISNUMBER(C20),IF(R20="cocurrent",IF((D20=E20),0,(D20-C20)*100/(D20-E20)),IF((C20=E20),0,(C20-D20)*100/(C20-E20))),""))</f>
      </c>
      <c r="AI20" s="6">
        <f>IF(SUM($A$1:$A$1000)=0,IF(ROW($A20)=6,"Hidden",""),IF(ISNUMBER(C20),IF(R20="cocurrent",IF(C20=E20,0,(F20-E20)*100/(D20-E20)),IF(C20=E20,0,(F20-E20)*100/(C20-E20))),""))</f>
      </c>
      <c r="AJ20" s="6">
        <f>IF(SUM($A$1:$A$1000)=0,IF(ROW($A20)=6,"Hidden",""),IF(ISNUMBER(AH20),(AH20+AI20)/2,""))</f>
      </c>
      <c r="AK20" s="8">
        <f>IF(C20=F20,0,(D20-E20)/(C20-F20))</f>
      </c>
      <c r="AL20" s="8">
        <f>IF(ISNUMBER(F20),IF(OR(AK20&lt;=0,AK20=1),0,((D20-E20)-(C20-F20))/LN(AK20)),"")</f>
      </c>
      <c r="AM20" s="8">
        <f>IF(ISNUMBER(AL20),IF(AL20=0,0,(AB20*T20*Z20*1000)/(PI()*0.006*1.008*AL20)),"")</f>
      </c>
      <c r="AN20" s="12">
        <f>IF(ISNUMBER(A20),IF(ROW(A20)=2,1-(A20/13),""),"")</f>
      </c>
    </row>
    <row x14ac:dyDescent="0.25" r="21" customHeight="1" ht="12.75">
      <c r="A21" s="11">
        <v>1</v>
      </c>
      <c r="B21" s="5">
        <v>20</v>
      </c>
      <c r="C21" s="6">
        <v>39.54931640625</v>
      </c>
      <c r="D21" s="6">
        <v>42.4716796875</v>
      </c>
      <c r="E21" s="6">
        <v>22.177490234375</v>
      </c>
      <c r="F21" s="6">
        <v>24.320556640625</v>
      </c>
      <c r="G21" s="6">
        <v>132.967529296875</v>
      </c>
      <c r="H21" s="6">
        <v>132.967529296875</v>
      </c>
      <c r="I21" s="6">
        <v>132.967529296875</v>
      </c>
      <c r="J21" s="6">
        <v>132.967529296875</v>
      </c>
      <c r="K21" s="6">
        <v>132.967529296875</v>
      </c>
      <c r="L21" s="6">
        <v>132.967529296875</v>
      </c>
      <c r="M21" s="7">
        <v>30</v>
      </c>
      <c r="N21" s="6">
        <v>2.05078125</v>
      </c>
      <c r="O21" s="5">
        <v>60</v>
      </c>
      <c r="P21" s="8">
        <v>3.62548828125</v>
      </c>
      <c r="Q21" s="6">
        <v>0</v>
      </c>
      <c r="R21" s="10">
        <f>IF(ISNUMBER(Q21),IF(Q21=1,"Countercurrent","Cocurrent"),"")</f>
      </c>
      <c r="S21" s="21"/>
      <c r="T21" s="7">
        <f>IF(ISNUMBER(C21),1.15290498E-12*(V21^6)-3.5879038802E-10*(V21^5)+4.710833256816E-08*(V21^4)-3.38194190874219E-06*(V21^3)+0.000148978977392744*(V21^2)-0.00373903643230733*(V21)+4.21734712411944,"")</f>
      </c>
      <c r="U21" s="7">
        <f>IF(ISNUMBER(D21),1.15290498E-12*(X21^6)-3.5879038802E-10*(X21^5)+4.710833256816E-08*(X21^4)-3.38194190874219E-06*(X21^3)+0.000148978977392744*(X21^2)-0.00373903643230733*(X21)+4.21734712411944,"")</f>
      </c>
      <c r="V21" s="8">
        <f>IF(ISNUMBER(C21),AVERAGE(C21,D21),"")</f>
      </c>
      <c r="W21" s="6">
        <f>IF(ISNUMBER(F21),-0.0000002301*(V21^4)+0.0000569866*(V21^3)-0.0082923226*(V21^2)+0.0654036947*V21+999.8017570756,"")</f>
      </c>
      <c r="X21" s="8">
        <f>IF(ISNUMBER(E21),AVERAGE(E21,F21),"")</f>
      </c>
      <c r="Y21" s="6">
        <f>IF(ISNUMBER(F21),-0.0000002301*(X21^4)+0.0000569866*(X21^3)-0.0082923226*(X21^2)+0.0654036947*X21+999.8017570756,"")</f>
      </c>
      <c r="Z21" s="6">
        <f>IF(ISNUMBER(C21),IF(R21="Countercurrent",C21-D21,D21-C21),"")</f>
      </c>
      <c r="AA21" s="6">
        <f>IF(ISNUMBER(E21),F21-E21,"")</f>
      </c>
      <c r="AB21" s="7">
        <f>IF(ISNUMBER(N21),N21*W21/(1000*60),"")</f>
      </c>
      <c r="AC21" s="7">
        <f>IF(ISNUMBER(P21),P21*Y21/(1000*60),"")</f>
      </c>
      <c r="AD21" s="6">
        <f>IF(SUM($A$1:$A$1000)=0,IF(ROW($A21)=6,"Hidden",""),IF(ISNUMBER(AB21),AB21*T21*ABS(Z21)*1000,""))</f>
      </c>
      <c r="AE21" s="6">
        <f>IF(SUM($A$1:$A$1000)=0,IF(ROW($A21)=6,"Hidden",""),IF(ISNUMBER(AC21),AC21*U21*AA21*1000,""))</f>
      </c>
      <c r="AF21" s="6">
        <f>IF(SUM($A$1:$A$1000)=0,IF(ROW($A21)=6,"Hidden",""),IF(ISNUMBER(AD21),AD21-AE21,""))</f>
      </c>
      <c r="AG21" s="6">
        <f>IF(SUM($A$1:$A$1000)=0,IF(ROW($A21)=6,"Hidden",""),IF(ISNUMBER(AD21),IF(AD21=0,0,AE21*100/AD21),""))</f>
      </c>
      <c r="AH21" s="6">
        <f>IF(SUM($A$1:$A$1000)=0,IF(ROW($A21)=6,"Hidden",""),IF(ISNUMBER(C21),IF(R21="cocurrent",IF((D21=E21),0,(D21-C21)*100/(D21-E21)),IF((C21=E21),0,(C21-D21)*100/(C21-E21))),""))</f>
      </c>
      <c r="AI21" s="6">
        <f>IF(SUM($A$1:$A$1000)=0,IF(ROW($A21)=6,"Hidden",""),IF(ISNUMBER(C21),IF(R21="cocurrent",IF(C21=E21,0,(F21-E21)*100/(D21-E21)),IF(C21=E21,0,(F21-E21)*100/(C21-E21))),""))</f>
      </c>
      <c r="AJ21" s="6">
        <f>IF(SUM($A$1:$A$1000)=0,IF(ROW($A21)=6,"Hidden",""),IF(ISNUMBER(AH21),(AH21+AI21)/2,""))</f>
      </c>
      <c r="AK21" s="8">
        <f>IF(C21=F21,0,(D21-E21)/(C21-F21))</f>
      </c>
      <c r="AL21" s="8">
        <f>IF(ISNUMBER(F21),IF(OR(AK21&lt;=0,AK21=1),0,((D21-E21)-(C21-F21))/LN(AK21)),"")</f>
      </c>
      <c r="AM21" s="8">
        <f>IF(ISNUMBER(AL21),IF(AL21=0,0,(AB21*T21*Z21*1000)/(PI()*0.006*1.008*AL21)),"")</f>
      </c>
      <c r="AN21" s="12">
        <f>IF(ISNUMBER(A21),IF(ROW(A21)=2,1-(A21/13),""),"")</f>
      </c>
    </row>
    <row x14ac:dyDescent="0.25" r="22" customHeight="1" ht="12.75">
      <c r="A22" s="11">
        <v>1</v>
      </c>
      <c r="B22" s="5">
        <v>21</v>
      </c>
      <c r="C22" s="6">
        <v>39.15966796875</v>
      </c>
      <c r="D22" s="6">
        <v>42.27685546875</v>
      </c>
      <c r="E22" s="6">
        <v>22.2099609375</v>
      </c>
      <c r="F22" s="6">
        <v>24.2880859375</v>
      </c>
      <c r="G22" s="6">
        <v>132.967529296875</v>
      </c>
      <c r="H22" s="6">
        <v>132.967529296875</v>
      </c>
      <c r="I22" s="6">
        <v>132.967529296875</v>
      </c>
      <c r="J22" s="6">
        <v>132.967529296875</v>
      </c>
      <c r="K22" s="6">
        <v>132.967529296875</v>
      </c>
      <c r="L22" s="6">
        <v>132.967529296875</v>
      </c>
      <c r="M22" s="7">
        <v>30</v>
      </c>
      <c r="N22" s="6">
        <v>2.03857421875</v>
      </c>
      <c r="O22" s="5">
        <v>60</v>
      </c>
      <c r="P22" s="8">
        <v>3.515625</v>
      </c>
      <c r="Q22" s="6">
        <v>0</v>
      </c>
      <c r="R22" s="10">
        <f>IF(ISNUMBER(Q22),IF(Q22=1,"Countercurrent","Cocurrent"),"")</f>
      </c>
      <c r="S22" s="21"/>
      <c r="T22" s="7">
        <f>IF(ISNUMBER(C22),1.15290498E-12*(V22^6)-3.5879038802E-10*(V22^5)+4.710833256816E-08*(V22^4)-3.38194190874219E-06*(V22^3)+0.000148978977392744*(V22^2)-0.00373903643230733*(V22)+4.21734712411944,"")</f>
      </c>
      <c r="U22" s="7">
        <f>IF(ISNUMBER(D22),1.15290498E-12*(X22^6)-3.5879038802E-10*(X22^5)+4.710833256816E-08*(X22^4)-3.38194190874219E-06*(X22^3)+0.000148978977392744*(X22^2)-0.00373903643230733*(X22)+4.21734712411944,"")</f>
      </c>
      <c r="V22" s="8">
        <f>IF(ISNUMBER(C22),AVERAGE(C22,D22),"")</f>
      </c>
      <c r="W22" s="6">
        <f>IF(ISNUMBER(F22),-0.0000002301*(V22^4)+0.0000569866*(V22^3)-0.0082923226*(V22^2)+0.0654036947*V22+999.8017570756,"")</f>
      </c>
      <c r="X22" s="8">
        <f>IF(ISNUMBER(E22),AVERAGE(E22,F22),"")</f>
      </c>
      <c r="Y22" s="6">
        <f>IF(ISNUMBER(F22),-0.0000002301*(X22^4)+0.0000569866*(X22^3)-0.0082923226*(X22^2)+0.0654036947*X22+999.8017570756,"")</f>
      </c>
      <c r="Z22" s="6">
        <f>IF(ISNUMBER(C22),IF(R22="Countercurrent",C22-D22,D22-C22),"")</f>
      </c>
      <c r="AA22" s="6">
        <f>IF(ISNUMBER(E22),F22-E22,"")</f>
      </c>
      <c r="AB22" s="7">
        <f>IF(ISNUMBER(N22),N22*W22/(1000*60),"")</f>
      </c>
      <c r="AC22" s="7">
        <f>IF(ISNUMBER(P22),P22*Y22/(1000*60),"")</f>
      </c>
      <c r="AD22" s="6">
        <f>IF(SUM($A$1:$A$1000)=0,IF(ROW($A22)=6,"Hidden",""),IF(ISNUMBER(AB22),AB22*T22*ABS(Z22)*1000,""))</f>
      </c>
      <c r="AE22" s="6">
        <f>IF(SUM($A$1:$A$1000)=0,IF(ROW($A22)=6,"Hidden",""),IF(ISNUMBER(AC22),AC22*U22*AA22*1000,""))</f>
      </c>
      <c r="AF22" s="6">
        <f>IF(SUM($A$1:$A$1000)=0,IF(ROW($A22)=6,"Hidden",""),IF(ISNUMBER(AD22),AD22-AE22,""))</f>
      </c>
      <c r="AG22" s="6">
        <f>IF(SUM($A$1:$A$1000)=0,IF(ROW($A22)=6,"Hidden",""),IF(ISNUMBER(AD22),IF(AD22=0,0,AE22*100/AD22),""))</f>
      </c>
      <c r="AH22" s="6">
        <f>IF(SUM($A$1:$A$1000)=0,IF(ROW($A22)=6,"Hidden",""),IF(ISNUMBER(C22),IF(R22="cocurrent",IF((D22=E22),0,(D22-C22)*100/(D22-E22)),IF((C22=E22),0,(C22-D22)*100/(C22-E22))),""))</f>
      </c>
      <c r="AI22" s="6">
        <f>IF(SUM($A$1:$A$1000)=0,IF(ROW($A22)=6,"Hidden",""),IF(ISNUMBER(C22),IF(R22="cocurrent",IF(C22=E22,0,(F22-E22)*100/(D22-E22)),IF(C22=E22,0,(F22-E22)*100/(C22-E22))),""))</f>
      </c>
      <c r="AJ22" s="6">
        <f>IF(SUM($A$1:$A$1000)=0,IF(ROW($A22)=6,"Hidden",""),IF(ISNUMBER(AH22),(AH22+AI22)/2,""))</f>
      </c>
      <c r="AK22" s="8">
        <f>IF(C22=F22,0,(D22-E22)/(C22-F22))</f>
      </c>
      <c r="AL22" s="8">
        <f>IF(ISNUMBER(F22),IF(OR(AK22&lt;=0,AK22=1),0,((D22-E22)-(C22-F22))/LN(AK22)),"")</f>
      </c>
      <c r="AM22" s="8">
        <f>IF(ISNUMBER(AL22),IF(AL22=0,0,(AB22*T22*Z22*1000)/(PI()*0.006*1.008*AL22)),"")</f>
      </c>
      <c r="AN22" s="12">
        <f>IF(ISNUMBER(A22),IF(ROW(A22)=2,1-(A22/13),""),"")</f>
      </c>
    </row>
    <row x14ac:dyDescent="0.25" r="23" customHeight="1" ht="12.75">
      <c r="A23" s="11">
        <v>1</v>
      </c>
      <c r="B23" s="5">
        <v>22</v>
      </c>
      <c r="C23" s="6">
        <v>39.41943359375</v>
      </c>
      <c r="D23" s="6">
        <v>42.53662109375</v>
      </c>
      <c r="E23" s="6">
        <v>22.2099609375</v>
      </c>
      <c r="F23" s="6">
        <v>24.320556640625</v>
      </c>
      <c r="G23" s="6">
        <v>132.967529296875</v>
      </c>
      <c r="H23" s="6">
        <v>132.967529296875</v>
      </c>
      <c r="I23" s="6">
        <v>132.967529296875</v>
      </c>
      <c r="J23" s="6">
        <v>132.967529296875</v>
      </c>
      <c r="K23" s="6">
        <v>132.967529296875</v>
      </c>
      <c r="L23" s="6">
        <v>132.967529296875</v>
      </c>
      <c r="M23" s="7">
        <v>30</v>
      </c>
      <c r="N23" s="6">
        <v>1.98974609375</v>
      </c>
      <c r="O23" s="5">
        <v>60</v>
      </c>
      <c r="P23" s="8">
        <v>3.564453125</v>
      </c>
      <c r="Q23" s="6">
        <v>0</v>
      </c>
      <c r="R23" s="10">
        <f>IF(ISNUMBER(Q23),IF(Q23=1,"Countercurrent","Cocurrent"),"")</f>
      </c>
      <c r="S23" s="21"/>
      <c r="T23" s="7">
        <f>IF(ISNUMBER(C23),1.15290498E-12*(V23^6)-3.5879038802E-10*(V23^5)+4.710833256816E-08*(V23^4)-3.38194190874219E-06*(V23^3)+0.000148978977392744*(V23^2)-0.00373903643230733*(V23)+4.21734712411944,"")</f>
      </c>
      <c r="U23" s="7">
        <f>IF(ISNUMBER(D23),1.15290498E-12*(X23^6)-3.5879038802E-10*(X23^5)+4.710833256816E-08*(X23^4)-3.38194190874219E-06*(X23^3)+0.000148978977392744*(X23^2)-0.00373903643230733*(X23)+4.21734712411944,"")</f>
      </c>
      <c r="V23" s="8">
        <f>IF(ISNUMBER(C23),AVERAGE(C23,D23),"")</f>
      </c>
      <c r="W23" s="6">
        <f>IF(ISNUMBER(F23),-0.0000002301*(V23^4)+0.0000569866*(V23^3)-0.0082923226*(V23^2)+0.0654036947*V23+999.8017570756,"")</f>
      </c>
      <c r="X23" s="8">
        <f>IF(ISNUMBER(E23),AVERAGE(E23,F23),"")</f>
      </c>
      <c r="Y23" s="6">
        <f>IF(ISNUMBER(F23),-0.0000002301*(X23^4)+0.0000569866*(X23^3)-0.0082923226*(X23^2)+0.0654036947*X23+999.8017570756,"")</f>
      </c>
      <c r="Z23" s="6">
        <f>IF(ISNUMBER(C23),IF(R23="Countercurrent",C23-D23,D23-C23),"")</f>
      </c>
      <c r="AA23" s="6">
        <f>IF(ISNUMBER(E23),F23-E23,"")</f>
      </c>
      <c r="AB23" s="7">
        <f>IF(ISNUMBER(N23),N23*W23/(1000*60),"")</f>
      </c>
      <c r="AC23" s="7">
        <f>IF(ISNUMBER(P23),P23*Y23/(1000*60),"")</f>
      </c>
      <c r="AD23" s="6">
        <f>IF(SUM($A$1:$A$1000)=0,IF(ROW($A23)=6,"Hidden",""),IF(ISNUMBER(AB23),AB23*T23*ABS(Z23)*1000,""))</f>
      </c>
      <c r="AE23" s="6">
        <f>IF(SUM($A$1:$A$1000)=0,IF(ROW($A23)=6,"Hidden",""),IF(ISNUMBER(AC23),AC23*U23*AA23*1000,""))</f>
      </c>
      <c r="AF23" s="6">
        <f>IF(SUM($A$1:$A$1000)=0,IF(ROW($A23)=6,"Hidden",""),IF(ISNUMBER(AD23),AD23-AE23,""))</f>
      </c>
      <c r="AG23" s="6">
        <f>IF(SUM($A$1:$A$1000)=0,IF(ROW($A23)=6,"Hidden",""),IF(ISNUMBER(AD23),IF(AD23=0,0,AE23*100/AD23),""))</f>
      </c>
      <c r="AH23" s="6">
        <f>IF(SUM($A$1:$A$1000)=0,IF(ROW($A23)=6,"Hidden",""),IF(ISNUMBER(C23),IF(R23="cocurrent",IF((D23=E23),0,(D23-C23)*100/(D23-E23)),IF((C23=E23),0,(C23-D23)*100/(C23-E23))),""))</f>
      </c>
      <c r="AI23" s="6">
        <f>IF(SUM($A$1:$A$1000)=0,IF(ROW($A23)=6,"Hidden",""),IF(ISNUMBER(C23),IF(R23="cocurrent",IF(C23=E23,0,(F23-E23)*100/(D23-E23)),IF(C23=E23,0,(F23-E23)*100/(C23-E23))),""))</f>
      </c>
      <c r="AJ23" s="6">
        <f>IF(SUM($A$1:$A$1000)=0,IF(ROW($A23)=6,"Hidden",""),IF(ISNUMBER(AH23),(AH23+AI23)/2,""))</f>
      </c>
      <c r="AK23" s="8">
        <f>IF(C23=F23,0,(D23-E23)/(C23-F23))</f>
      </c>
      <c r="AL23" s="8">
        <f>IF(ISNUMBER(F23),IF(OR(AK23&lt;=0,AK23=1),0,((D23-E23)-(C23-F23))/LN(AK23)),"")</f>
      </c>
      <c r="AM23" s="8">
        <f>IF(ISNUMBER(AL23),IF(AL23=0,0,(AB23*T23*Z23*1000)/(PI()*0.006*1.008*AL23)),"")</f>
      </c>
      <c r="AN23" s="12">
        <f>IF(ISNUMBER(A23),IF(ROW(A23)=2,1-(A23/13),""),"")</f>
      </c>
    </row>
    <row x14ac:dyDescent="0.25" r="24" customHeight="1" ht="12.75">
      <c r="A24" s="11">
        <v>1</v>
      </c>
      <c r="B24" s="5">
        <v>23</v>
      </c>
      <c r="C24" s="6">
        <v>39.257080078125</v>
      </c>
      <c r="D24" s="6">
        <v>42.27685546875</v>
      </c>
      <c r="E24" s="6">
        <v>22.242431640625</v>
      </c>
      <c r="F24" s="6">
        <v>24.320556640625</v>
      </c>
      <c r="G24" s="6">
        <v>132.967529296875</v>
      </c>
      <c r="H24" s="6">
        <v>132.967529296875</v>
      </c>
      <c r="I24" s="6">
        <v>132.967529296875</v>
      </c>
      <c r="J24" s="6">
        <v>132.967529296875</v>
      </c>
      <c r="K24" s="6">
        <v>132.967529296875</v>
      </c>
      <c r="L24" s="6">
        <v>132.967529296875</v>
      </c>
      <c r="M24" s="7">
        <v>30</v>
      </c>
      <c r="N24" s="6">
        <v>2.06298828125</v>
      </c>
      <c r="O24" s="5">
        <v>60</v>
      </c>
      <c r="P24" s="8">
        <v>3.55224609375</v>
      </c>
      <c r="Q24" s="6">
        <v>0</v>
      </c>
      <c r="R24" s="10">
        <f>IF(ISNUMBER(Q24),IF(Q24=1,"Countercurrent","Cocurrent"),"")</f>
      </c>
      <c r="S24" s="21"/>
      <c r="T24" s="7">
        <f>IF(ISNUMBER(C24),1.15290498E-12*(V24^6)-3.5879038802E-10*(V24^5)+4.710833256816E-08*(V24^4)-3.38194190874219E-06*(V24^3)+0.000148978977392744*(V24^2)-0.00373903643230733*(V24)+4.21734712411944,"")</f>
      </c>
      <c r="U24" s="7">
        <f>IF(ISNUMBER(D24),1.15290498E-12*(X24^6)-3.5879038802E-10*(X24^5)+4.710833256816E-08*(X24^4)-3.38194190874219E-06*(X24^3)+0.000148978977392744*(X24^2)-0.00373903643230733*(X24)+4.21734712411944,"")</f>
      </c>
      <c r="V24" s="8">
        <f>IF(ISNUMBER(C24),AVERAGE(C24,D24),"")</f>
      </c>
      <c r="W24" s="6">
        <f>IF(ISNUMBER(F24),-0.0000002301*(V24^4)+0.0000569866*(V24^3)-0.0082923226*(V24^2)+0.0654036947*V24+999.8017570756,"")</f>
      </c>
      <c r="X24" s="8">
        <f>IF(ISNUMBER(E24),AVERAGE(E24,F24),"")</f>
      </c>
      <c r="Y24" s="6">
        <f>IF(ISNUMBER(F24),-0.0000002301*(X24^4)+0.0000569866*(X24^3)-0.0082923226*(X24^2)+0.0654036947*X24+999.8017570756,"")</f>
      </c>
      <c r="Z24" s="6">
        <f>IF(ISNUMBER(C24),IF(R24="Countercurrent",C24-D24,D24-C24),"")</f>
      </c>
      <c r="AA24" s="6">
        <f>IF(ISNUMBER(E24),F24-E24,"")</f>
      </c>
      <c r="AB24" s="7">
        <f>IF(ISNUMBER(N24),N24*W24/(1000*60),"")</f>
      </c>
      <c r="AC24" s="7">
        <f>IF(ISNUMBER(P24),P24*Y24/(1000*60),"")</f>
      </c>
      <c r="AD24" s="6">
        <f>IF(SUM($A$1:$A$1000)=0,IF(ROW($A24)=6,"Hidden",""),IF(ISNUMBER(AB24),AB24*T24*ABS(Z24)*1000,""))</f>
      </c>
      <c r="AE24" s="6">
        <f>IF(SUM($A$1:$A$1000)=0,IF(ROW($A24)=6,"Hidden",""),IF(ISNUMBER(AC24),AC24*U24*AA24*1000,""))</f>
      </c>
      <c r="AF24" s="6">
        <f>IF(SUM($A$1:$A$1000)=0,IF(ROW($A24)=6,"Hidden",""),IF(ISNUMBER(AD24),AD24-AE24,""))</f>
      </c>
      <c r="AG24" s="6">
        <f>IF(SUM($A$1:$A$1000)=0,IF(ROW($A24)=6,"Hidden",""),IF(ISNUMBER(AD24),IF(AD24=0,0,AE24*100/AD24),""))</f>
      </c>
      <c r="AH24" s="6">
        <f>IF(SUM($A$1:$A$1000)=0,IF(ROW($A24)=6,"Hidden",""),IF(ISNUMBER(C24),IF(R24="cocurrent",IF((D24=E24),0,(D24-C24)*100/(D24-E24)),IF((C24=E24),0,(C24-D24)*100/(C24-E24))),""))</f>
      </c>
      <c r="AI24" s="6">
        <f>IF(SUM($A$1:$A$1000)=0,IF(ROW($A24)=6,"Hidden",""),IF(ISNUMBER(C24),IF(R24="cocurrent",IF(C24=E24,0,(F24-E24)*100/(D24-E24)),IF(C24=E24,0,(F24-E24)*100/(C24-E24))),""))</f>
      </c>
      <c r="AJ24" s="6">
        <f>IF(SUM($A$1:$A$1000)=0,IF(ROW($A24)=6,"Hidden",""),IF(ISNUMBER(AH24),(AH24+AI24)/2,""))</f>
      </c>
      <c r="AK24" s="8">
        <f>IF(C24=F24,0,(D24-E24)/(C24-F24))</f>
      </c>
      <c r="AL24" s="8">
        <f>IF(ISNUMBER(F24),IF(OR(AK24&lt;=0,AK24=1),0,((D24-E24)-(C24-F24))/LN(AK24)),"")</f>
      </c>
      <c r="AM24" s="8">
        <f>IF(ISNUMBER(AL24),IF(AL24=0,0,(AB24*T24*Z24*1000)/(PI()*0.006*1.008*AL24)),"")</f>
      </c>
      <c r="AN24" s="12">
        <f>IF(ISNUMBER(A24),IF(ROW(A24)=2,1-(A24/13),""),"")</f>
      </c>
    </row>
    <row x14ac:dyDescent="0.25" r="25" customHeight="1" ht="12.75">
      <c r="A25" s="11">
        <v>1</v>
      </c>
      <c r="B25" s="5">
        <v>24</v>
      </c>
      <c r="C25" s="6">
        <v>39.484375</v>
      </c>
      <c r="D25" s="6">
        <v>42.40673828125</v>
      </c>
      <c r="E25" s="6">
        <v>22.2099609375</v>
      </c>
      <c r="F25" s="6">
        <v>24.320556640625</v>
      </c>
      <c r="G25" s="6">
        <v>132.967529296875</v>
      </c>
      <c r="H25" s="6">
        <v>132.967529296875</v>
      </c>
      <c r="I25" s="6">
        <v>132.967529296875</v>
      </c>
      <c r="J25" s="6">
        <v>132.967529296875</v>
      </c>
      <c r="K25" s="6">
        <v>132.967529296875</v>
      </c>
      <c r="L25" s="6">
        <v>132.967529296875</v>
      </c>
      <c r="M25" s="7">
        <v>30</v>
      </c>
      <c r="N25" s="6">
        <v>1.86767578125</v>
      </c>
      <c r="O25" s="5">
        <v>60</v>
      </c>
      <c r="P25" s="8">
        <v>3.466796875</v>
      </c>
      <c r="Q25" s="6">
        <v>0</v>
      </c>
      <c r="R25" s="10">
        <f>IF(ISNUMBER(Q25),IF(Q25=1,"Countercurrent","Cocurrent"),"")</f>
      </c>
      <c r="S25" s="21"/>
      <c r="T25" s="7">
        <f>IF(ISNUMBER(C25),1.15290498E-12*(V25^6)-3.5879038802E-10*(V25^5)+4.710833256816E-08*(V25^4)-3.38194190874219E-06*(V25^3)+0.000148978977392744*(V25^2)-0.00373903643230733*(V25)+4.21734712411944,"")</f>
      </c>
      <c r="U25" s="7">
        <f>IF(ISNUMBER(D25),1.15290498E-12*(X25^6)-3.5879038802E-10*(X25^5)+4.710833256816E-08*(X25^4)-3.38194190874219E-06*(X25^3)+0.000148978977392744*(X25^2)-0.00373903643230733*(X25)+4.21734712411944,"")</f>
      </c>
      <c r="V25" s="8">
        <f>IF(ISNUMBER(C25),AVERAGE(C25,D25),"")</f>
      </c>
      <c r="W25" s="6">
        <f>IF(ISNUMBER(F25),-0.0000002301*(V25^4)+0.0000569866*(V25^3)-0.0082923226*(V25^2)+0.0654036947*V25+999.8017570756,"")</f>
      </c>
      <c r="X25" s="8">
        <f>IF(ISNUMBER(E25),AVERAGE(E25,F25),"")</f>
      </c>
      <c r="Y25" s="6">
        <f>IF(ISNUMBER(F25),-0.0000002301*(X25^4)+0.0000569866*(X25^3)-0.0082923226*(X25^2)+0.0654036947*X25+999.8017570756,"")</f>
      </c>
      <c r="Z25" s="6">
        <f>IF(ISNUMBER(C25),IF(R25="Countercurrent",C25-D25,D25-C25),"")</f>
      </c>
      <c r="AA25" s="6">
        <f>IF(ISNUMBER(E25),F25-E25,"")</f>
      </c>
      <c r="AB25" s="7">
        <f>IF(ISNUMBER(N25),N25*W25/(1000*60),"")</f>
      </c>
      <c r="AC25" s="7">
        <f>IF(ISNUMBER(P25),P25*Y25/(1000*60),"")</f>
      </c>
      <c r="AD25" s="6">
        <f>IF(SUM($A$1:$A$1000)=0,IF(ROW($A25)=6,"Hidden",""),IF(ISNUMBER(AB25),AB25*T25*ABS(Z25)*1000,""))</f>
      </c>
      <c r="AE25" s="6">
        <f>IF(SUM($A$1:$A$1000)=0,IF(ROW($A25)=6,"Hidden",""),IF(ISNUMBER(AC25),AC25*U25*AA25*1000,""))</f>
      </c>
      <c r="AF25" s="6">
        <f>IF(SUM($A$1:$A$1000)=0,IF(ROW($A25)=6,"Hidden",""),IF(ISNUMBER(AD25),AD25-AE25,""))</f>
      </c>
      <c r="AG25" s="6">
        <f>IF(SUM($A$1:$A$1000)=0,IF(ROW($A25)=6,"Hidden",""),IF(ISNUMBER(AD25),IF(AD25=0,0,AE25*100/AD25),""))</f>
      </c>
      <c r="AH25" s="6">
        <f>IF(SUM($A$1:$A$1000)=0,IF(ROW($A25)=6,"Hidden",""),IF(ISNUMBER(C25),IF(R25="cocurrent",IF((D25=E25),0,(D25-C25)*100/(D25-E25)),IF((C25=E25),0,(C25-D25)*100/(C25-E25))),""))</f>
      </c>
      <c r="AI25" s="6">
        <f>IF(SUM($A$1:$A$1000)=0,IF(ROW($A25)=6,"Hidden",""),IF(ISNUMBER(C25),IF(R25="cocurrent",IF(C25=E25,0,(F25-E25)*100/(D25-E25)),IF(C25=E25,0,(F25-E25)*100/(C25-E25))),""))</f>
      </c>
      <c r="AJ25" s="6">
        <f>IF(SUM($A$1:$A$1000)=0,IF(ROW($A25)=6,"Hidden",""),IF(ISNUMBER(AH25),(AH25+AI25)/2,""))</f>
      </c>
      <c r="AK25" s="8">
        <f>IF(C25=F25,0,(D25-E25)/(C25-F25))</f>
      </c>
      <c r="AL25" s="8">
        <f>IF(ISNUMBER(F25),IF(OR(AK25&lt;=0,AK25=1),0,((D25-E25)-(C25-F25))/LN(AK25)),"")</f>
      </c>
      <c r="AM25" s="8">
        <f>IF(ISNUMBER(AL25),IF(AL25=0,0,(AB25*T25*Z25*1000)/(PI()*0.006*1.008*AL25)),"")</f>
      </c>
      <c r="AN25" s="12">
        <f>IF(ISNUMBER(A25),IF(ROW(A25)=2,1-(A25/13),""),"")</f>
      </c>
    </row>
    <row x14ac:dyDescent="0.25" r="26" customHeight="1" ht="12.75">
      <c r="A26" s="11">
        <v>1</v>
      </c>
      <c r="B26" s="5">
        <v>25</v>
      </c>
      <c r="C26" s="6">
        <v>39.3544921875</v>
      </c>
      <c r="D26" s="6">
        <v>42.374267578125</v>
      </c>
      <c r="E26" s="6">
        <v>22.242431640625</v>
      </c>
      <c r="F26" s="6">
        <v>24.320556640625</v>
      </c>
      <c r="G26" s="6">
        <v>132.967529296875</v>
      </c>
      <c r="H26" s="6">
        <v>132.967529296875</v>
      </c>
      <c r="I26" s="6">
        <v>132.967529296875</v>
      </c>
      <c r="J26" s="6">
        <v>132.967529296875</v>
      </c>
      <c r="K26" s="6">
        <v>132.967529296875</v>
      </c>
      <c r="L26" s="6">
        <v>132.967529296875</v>
      </c>
      <c r="M26" s="7">
        <v>30</v>
      </c>
      <c r="N26" s="6">
        <v>2.01416015625</v>
      </c>
      <c r="O26" s="5">
        <v>60</v>
      </c>
      <c r="P26" s="8">
        <v>3.60107421875</v>
      </c>
      <c r="Q26" s="6">
        <v>0</v>
      </c>
      <c r="R26" s="10">
        <f>IF(ISNUMBER(Q26),IF(Q26=1,"Countercurrent","Cocurrent"),"")</f>
      </c>
      <c r="S26" s="21"/>
      <c r="T26" s="7">
        <f>IF(ISNUMBER(C26),1.15290498E-12*(V26^6)-3.5879038802E-10*(V26^5)+4.710833256816E-08*(V26^4)-3.38194190874219E-06*(V26^3)+0.000148978977392744*(V26^2)-0.00373903643230733*(V26)+4.21734712411944,"")</f>
      </c>
      <c r="U26" s="7">
        <f>IF(ISNUMBER(D26),1.15290498E-12*(X26^6)-3.5879038802E-10*(X26^5)+4.710833256816E-08*(X26^4)-3.38194190874219E-06*(X26^3)+0.000148978977392744*(X26^2)-0.00373903643230733*(X26)+4.21734712411944,"")</f>
      </c>
      <c r="V26" s="8">
        <f>IF(ISNUMBER(C26),AVERAGE(C26,D26),"")</f>
      </c>
      <c r="W26" s="6">
        <f>IF(ISNUMBER(F26),-0.0000002301*(V26^4)+0.0000569866*(V26^3)-0.0082923226*(V26^2)+0.0654036947*V26+999.8017570756,"")</f>
      </c>
      <c r="X26" s="8">
        <f>IF(ISNUMBER(E26),AVERAGE(E26,F26),"")</f>
      </c>
      <c r="Y26" s="6">
        <f>IF(ISNUMBER(F26),-0.0000002301*(X26^4)+0.0000569866*(X26^3)-0.0082923226*(X26^2)+0.0654036947*X26+999.8017570756,"")</f>
      </c>
      <c r="Z26" s="6">
        <f>IF(ISNUMBER(C26),IF(R26="Countercurrent",C26-D26,D26-C26),"")</f>
      </c>
      <c r="AA26" s="6">
        <f>IF(ISNUMBER(E26),F26-E26,"")</f>
      </c>
      <c r="AB26" s="7">
        <f>IF(ISNUMBER(N26),N26*W26/(1000*60),"")</f>
      </c>
      <c r="AC26" s="7">
        <f>IF(ISNUMBER(P26),P26*Y26/(1000*60),"")</f>
      </c>
      <c r="AD26" s="6">
        <f>IF(SUM($A$1:$A$1000)=0,IF(ROW($A26)=6,"Hidden",""),IF(ISNUMBER(AB26),AB26*T26*ABS(Z26)*1000,""))</f>
      </c>
      <c r="AE26" s="6">
        <f>IF(SUM($A$1:$A$1000)=0,IF(ROW($A26)=6,"Hidden",""),IF(ISNUMBER(AC26),AC26*U26*AA26*1000,""))</f>
      </c>
      <c r="AF26" s="6">
        <f>IF(SUM($A$1:$A$1000)=0,IF(ROW($A26)=6,"Hidden",""),IF(ISNUMBER(AD26),AD26-AE26,""))</f>
      </c>
      <c r="AG26" s="6">
        <f>IF(SUM($A$1:$A$1000)=0,IF(ROW($A26)=6,"Hidden",""),IF(ISNUMBER(AD26),IF(AD26=0,0,AE26*100/AD26),""))</f>
      </c>
      <c r="AH26" s="6">
        <f>IF(SUM($A$1:$A$1000)=0,IF(ROW($A26)=6,"Hidden",""),IF(ISNUMBER(C26),IF(R26="cocurrent",IF((D26=E26),0,(D26-C26)*100/(D26-E26)),IF((C26=E26),0,(C26-D26)*100/(C26-E26))),""))</f>
      </c>
      <c r="AI26" s="6">
        <f>IF(SUM($A$1:$A$1000)=0,IF(ROW($A26)=6,"Hidden",""),IF(ISNUMBER(C26),IF(R26="cocurrent",IF(C26=E26,0,(F26-E26)*100/(D26-E26)),IF(C26=E26,0,(F26-E26)*100/(C26-E26))),""))</f>
      </c>
      <c r="AJ26" s="6">
        <f>IF(SUM($A$1:$A$1000)=0,IF(ROW($A26)=6,"Hidden",""),IF(ISNUMBER(AH26),(AH26+AI26)/2,""))</f>
      </c>
      <c r="AK26" s="8">
        <f>IF(C26=F26,0,(D26-E26)/(C26-F26))</f>
      </c>
      <c r="AL26" s="8">
        <f>IF(ISNUMBER(F26),IF(OR(AK26&lt;=0,AK26=1),0,((D26-E26)-(C26-F26))/LN(AK26)),"")</f>
      </c>
      <c r="AM26" s="8">
        <f>IF(ISNUMBER(AL26),IF(AL26=0,0,(AB26*T26*Z26*1000)/(PI()*0.006*1.008*AL26)),"")</f>
      </c>
      <c r="AN26" s="12">
        <f>IF(ISNUMBER(A26),IF(ROW(A26)=2,1-(A26/13),""),"")</f>
      </c>
    </row>
    <row x14ac:dyDescent="0.25" r="27" customHeight="1" ht="12.75">
      <c r="A27" s="11">
        <v>1</v>
      </c>
      <c r="B27" s="5">
        <v>26</v>
      </c>
      <c r="C27" s="6">
        <v>39.54931640625</v>
      </c>
      <c r="D27" s="6">
        <v>42.7314453125</v>
      </c>
      <c r="E27" s="6">
        <v>22.242431640625</v>
      </c>
      <c r="F27" s="6">
        <v>24.320556640625</v>
      </c>
      <c r="G27" s="6">
        <v>132.967529296875</v>
      </c>
      <c r="H27" s="6">
        <v>132.967529296875</v>
      </c>
      <c r="I27" s="6">
        <v>132.967529296875</v>
      </c>
      <c r="J27" s="6">
        <v>132.967529296875</v>
      </c>
      <c r="K27" s="6">
        <v>132.967529296875</v>
      </c>
      <c r="L27" s="6">
        <v>132.967529296875</v>
      </c>
      <c r="M27" s="7">
        <v>29</v>
      </c>
      <c r="N27" s="6">
        <v>2.0751953125</v>
      </c>
      <c r="O27" s="5">
        <v>60</v>
      </c>
      <c r="P27" s="8">
        <v>3.3447265625</v>
      </c>
      <c r="Q27" s="6">
        <v>0</v>
      </c>
      <c r="R27" s="10">
        <f>IF(ISNUMBER(Q27),IF(Q27=1,"Countercurrent","Cocurrent"),"")</f>
      </c>
      <c r="S27" s="21"/>
      <c r="T27" s="7">
        <f>IF(ISNUMBER(C27),1.15290498E-12*(V27^6)-3.5879038802E-10*(V27^5)+4.710833256816E-08*(V27^4)-3.38194190874219E-06*(V27^3)+0.000148978977392744*(V27^2)-0.00373903643230733*(V27)+4.21734712411944,"")</f>
      </c>
      <c r="U27" s="7">
        <f>IF(ISNUMBER(D27),1.15290498E-12*(X27^6)-3.5879038802E-10*(X27^5)+4.710833256816E-08*(X27^4)-3.38194190874219E-06*(X27^3)+0.000148978977392744*(X27^2)-0.00373903643230733*(X27)+4.21734712411944,"")</f>
      </c>
      <c r="V27" s="8">
        <f>IF(ISNUMBER(C27),AVERAGE(C27,D27),"")</f>
      </c>
      <c r="W27" s="6">
        <f>IF(ISNUMBER(F27),-0.0000002301*(V27^4)+0.0000569866*(V27^3)-0.0082923226*(V27^2)+0.0654036947*V27+999.8017570756,"")</f>
      </c>
      <c r="X27" s="8">
        <f>IF(ISNUMBER(E27),AVERAGE(E27,F27),"")</f>
      </c>
      <c r="Y27" s="6">
        <f>IF(ISNUMBER(F27),-0.0000002301*(X27^4)+0.0000569866*(X27^3)-0.0082923226*(X27^2)+0.0654036947*X27+999.8017570756,"")</f>
      </c>
      <c r="Z27" s="6">
        <f>IF(ISNUMBER(C27),IF(R27="Countercurrent",C27-D27,D27-C27),"")</f>
      </c>
      <c r="AA27" s="6">
        <f>IF(ISNUMBER(E27),F27-E27,"")</f>
      </c>
      <c r="AB27" s="7">
        <f>IF(ISNUMBER(N27),N27*W27/(1000*60),"")</f>
      </c>
      <c r="AC27" s="7">
        <f>IF(ISNUMBER(P27),P27*Y27/(1000*60),"")</f>
      </c>
      <c r="AD27" s="6">
        <f>IF(SUM($A$1:$A$1000)=0,IF(ROW($A27)=6,"Hidden",""),IF(ISNUMBER(AB27),AB27*T27*ABS(Z27)*1000,""))</f>
      </c>
      <c r="AE27" s="6">
        <f>IF(SUM($A$1:$A$1000)=0,IF(ROW($A27)=6,"Hidden",""),IF(ISNUMBER(AC27),AC27*U27*AA27*1000,""))</f>
      </c>
      <c r="AF27" s="6">
        <f>IF(SUM($A$1:$A$1000)=0,IF(ROW($A27)=6,"Hidden",""),IF(ISNUMBER(AD27),AD27-AE27,""))</f>
      </c>
      <c r="AG27" s="6">
        <f>IF(SUM($A$1:$A$1000)=0,IF(ROW($A27)=6,"Hidden",""),IF(ISNUMBER(AD27),IF(AD27=0,0,AE27*100/AD27),""))</f>
      </c>
      <c r="AH27" s="6">
        <f>IF(SUM($A$1:$A$1000)=0,IF(ROW($A27)=6,"Hidden",""),IF(ISNUMBER(C27),IF(R27="cocurrent",IF((D27=E27),0,(D27-C27)*100/(D27-E27)),IF((C27=E27),0,(C27-D27)*100/(C27-E27))),""))</f>
      </c>
      <c r="AI27" s="6">
        <f>IF(SUM($A$1:$A$1000)=0,IF(ROW($A27)=6,"Hidden",""),IF(ISNUMBER(C27),IF(R27="cocurrent",IF(C27=E27,0,(F27-E27)*100/(D27-E27)),IF(C27=E27,0,(F27-E27)*100/(C27-E27))),""))</f>
      </c>
      <c r="AJ27" s="6">
        <f>IF(SUM($A$1:$A$1000)=0,IF(ROW($A27)=6,"Hidden",""),IF(ISNUMBER(AH27),(AH27+AI27)/2,""))</f>
      </c>
      <c r="AK27" s="8">
        <f>IF(C27=F27,0,(D27-E27)/(C27-F27))</f>
      </c>
      <c r="AL27" s="8">
        <f>IF(ISNUMBER(F27),IF(OR(AK27&lt;=0,AK27=1),0,((D27-E27)-(C27-F27))/LN(AK27)),"")</f>
      </c>
      <c r="AM27" s="8">
        <f>IF(ISNUMBER(AL27),IF(AL27=0,0,(AB27*T27*Z27*1000)/(PI()*0.006*1.008*AL27)),"")</f>
      </c>
      <c r="AN27" s="12">
        <f>IF(ISNUMBER(A27),IF(ROW(A27)=2,1-(A27/13),""),"")</f>
      </c>
    </row>
    <row x14ac:dyDescent="0.25" r="28" customHeight="1" ht="12.75">
      <c r="A28" s="11">
        <v>1</v>
      </c>
      <c r="B28" s="5">
        <v>27</v>
      </c>
      <c r="C28" s="6">
        <v>39.3544921875</v>
      </c>
      <c r="D28" s="6">
        <v>42.309326171875</v>
      </c>
      <c r="E28" s="6">
        <v>22.242431640625</v>
      </c>
      <c r="F28" s="6">
        <v>24.320556640625</v>
      </c>
      <c r="G28" s="6">
        <v>132.967529296875</v>
      </c>
      <c r="H28" s="6">
        <v>132.967529296875</v>
      </c>
      <c r="I28" s="6">
        <v>132.967529296875</v>
      </c>
      <c r="J28" s="6">
        <v>132.967529296875</v>
      </c>
      <c r="K28" s="6">
        <v>132.967529296875</v>
      </c>
      <c r="L28" s="6">
        <v>132.967529296875</v>
      </c>
      <c r="M28" s="7">
        <v>30</v>
      </c>
      <c r="N28" s="6">
        <v>2.05078125</v>
      </c>
      <c r="O28" s="5">
        <v>60</v>
      </c>
      <c r="P28" s="8">
        <v>3.30810546875</v>
      </c>
      <c r="Q28" s="6">
        <v>0</v>
      </c>
      <c r="R28" s="10">
        <f>IF(ISNUMBER(Q28),IF(Q28=1,"Countercurrent","Cocurrent"),"")</f>
      </c>
      <c r="S28" s="21"/>
      <c r="T28" s="7">
        <f>IF(ISNUMBER(C28),1.15290498E-12*(V28^6)-3.5879038802E-10*(V28^5)+4.710833256816E-08*(V28^4)-3.38194190874219E-06*(V28^3)+0.000148978977392744*(V28^2)-0.00373903643230733*(V28)+4.21734712411944,"")</f>
      </c>
      <c r="U28" s="7">
        <f>IF(ISNUMBER(D28),1.15290498E-12*(X28^6)-3.5879038802E-10*(X28^5)+4.710833256816E-08*(X28^4)-3.38194190874219E-06*(X28^3)+0.000148978977392744*(X28^2)-0.00373903643230733*(X28)+4.21734712411944,"")</f>
      </c>
      <c r="V28" s="8">
        <f>IF(ISNUMBER(C28),AVERAGE(C28,D28),"")</f>
      </c>
      <c r="W28" s="6">
        <f>IF(ISNUMBER(F28),-0.0000002301*(V28^4)+0.0000569866*(V28^3)-0.0082923226*(V28^2)+0.0654036947*V28+999.8017570756,"")</f>
      </c>
      <c r="X28" s="8">
        <f>IF(ISNUMBER(E28),AVERAGE(E28,F28),"")</f>
      </c>
      <c r="Y28" s="6">
        <f>IF(ISNUMBER(F28),-0.0000002301*(X28^4)+0.0000569866*(X28^3)-0.0082923226*(X28^2)+0.0654036947*X28+999.8017570756,"")</f>
      </c>
      <c r="Z28" s="6">
        <f>IF(ISNUMBER(C28),IF(R28="Countercurrent",C28-D28,D28-C28),"")</f>
      </c>
      <c r="AA28" s="6">
        <f>IF(ISNUMBER(E28),F28-E28,"")</f>
      </c>
      <c r="AB28" s="7">
        <f>IF(ISNUMBER(N28),N28*W28/(1000*60),"")</f>
      </c>
      <c r="AC28" s="7">
        <f>IF(ISNUMBER(P28),P28*Y28/(1000*60),"")</f>
      </c>
      <c r="AD28" s="6">
        <f>IF(SUM($A$1:$A$1000)=0,IF(ROW($A28)=6,"Hidden",""),IF(ISNUMBER(AB28),AB28*T28*ABS(Z28)*1000,""))</f>
      </c>
      <c r="AE28" s="6">
        <f>IF(SUM($A$1:$A$1000)=0,IF(ROW($A28)=6,"Hidden",""),IF(ISNUMBER(AC28),AC28*U28*AA28*1000,""))</f>
      </c>
      <c r="AF28" s="6">
        <f>IF(SUM($A$1:$A$1000)=0,IF(ROW($A28)=6,"Hidden",""),IF(ISNUMBER(AD28),AD28-AE28,""))</f>
      </c>
      <c r="AG28" s="6">
        <f>IF(SUM($A$1:$A$1000)=0,IF(ROW($A28)=6,"Hidden",""),IF(ISNUMBER(AD28),IF(AD28=0,0,AE28*100/AD28),""))</f>
      </c>
      <c r="AH28" s="6">
        <f>IF(SUM($A$1:$A$1000)=0,IF(ROW($A28)=6,"Hidden",""),IF(ISNUMBER(C28),IF(R28="cocurrent",IF((D28=E28),0,(D28-C28)*100/(D28-E28)),IF((C28=E28),0,(C28-D28)*100/(C28-E28))),""))</f>
      </c>
      <c r="AI28" s="6">
        <f>IF(SUM($A$1:$A$1000)=0,IF(ROW($A28)=6,"Hidden",""),IF(ISNUMBER(C28),IF(R28="cocurrent",IF(C28=E28,0,(F28-E28)*100/(D28-E28)),IF(C28=E28,0,(F28-E28)*100/(C28-E28))),""))</f>
      </c>
      <c r="AJ28" s="6">
        <f>IF(SUM($A$1:$A$1000)=0,IF(ROW($A28)=6,"Hidden",""),IF(ISNUMBER(AH28),(AH28+AI28)/2,""))</f>
      </c>
      <c r="AK28" s="8">
        <f>IF(C28=F28,0,(D28-E28)/(C28-F28))</f>
      </c>
      <c r="AL28" s="8">
        <f>IF(ISNUMBER(F28),IF(OR(AK28&lt;=0,AK28=1),0,((D28-E28)-(C28-F28))/LN(AK28)),"")</f>
      </c>
      <c r="AM28" s="8">
        <f>IF(ISNUMBER(AL28),IF(AL28=0,0,(AB28*T28*Z28*1000)/(PI()*0.006*1.008*AL28)),"")</f>
      </c>
      <c r="AN28" s="12">
        <f>IF(ISNUMBER(A28),IF(ROW(A28)=2,1-(A28/13),""),"")</f>
      </c>
    </row>
    <row x14ac:dyDescent="0.25" r="29" customHeight="1" ht="12.75">
      <c r="A29" s="11">
        <v>1</v>
      </c>
      <c r="B29" s="5">
        <v>28</v>
      </c>
      <c r="C29" s="6">
        <v>39.646728515625</v>
      </c>
      <c r="D29" s="6">
        <v>42.7314453125</v>
      </c>
      <c r="E29" s="6">
        <v>22.242431640625</v>
      </c>
      <c r="F29" s="6">
        <v>24.35302734375</v>
      </c>
      <c r="G29" s="6">
        <v>132.967529296875</v>
      </c>
      <c r="H29" s="6">
        <v>132.967529296875</v>
      </c>
      <c r="I29" s="6">
        <v>132.967529296875</v>
      </c>
      <c r="J29" s="6">
        <v>132.967529296875</v>
      </c>
      <c r="K29" s="6">
        <v>132.967529296875</v>
      </c>
      <c r="L29" s="6">
        <v>132.967529296875</v>
      </c>
      <c r="M29" s="7">
        <v>29</v>
      </c>
      <c r="N29" s="6">
        <v>1.85546875</v>
      </c>
      <c r="O29" s="5">
        <v>60</v>
      </c>
      <c r="P29" s="8">
        <v>3.69873046875</v>
      </c>
      <c r="Q29" s="6">
        <v>0</v>
      </c>
      <c r="R29" s="10">
        <f>IF(ISNUMBER(Q29),IF(Q29=1,"Countercurrent","Cocurrent"),"")</f>
      </c>
      <c r="S29" s="21"/>
      <c r="T29" s="7">
        <f>IF(ISNUMBER(C29),1.15290498E-12*(V29^6)-3.5879038802E-10*(V29^5)+4.710833256816E-08*(V29^4)-3.38194190874219E-06*(V29^3)+0.000148978977392744*(V29^2)-0.00373903643230733*(V29)+4.21734712411944,"")</f>
      </c>
      <c r="U29" s="7">
        <f>IF(ISNUMBER(D29),1.15290498E-12*(X29^6)-3.5879038802E-10*(X29^5)+4.710833256816E-08*(X29^4)-3.38194190874219E-06*(X29^3)+0.000148978977392744*(X29^2)-0.00373903643230733*(X29)+4.21734712411944,"")</f>
      </c>
      <c r="V29" s="8">
        <f>IF(ISNUMBER(C29),AVERAGE(C29,D29),"")</f>
      </c>
      <c r="W29" s="6">
        <f>IF(ISNUMBER(F29),-0.0000002301*(V29^4)+0.0000569866*(V29^3)-0.0082923226*(V29^2)+0.0654036947*V29+999.8017570756,"")</f>
      </c>
      <c r="X29" s="8">
        <f>IF(ISNUMBER(E29),AVERAGE(E29,F29),"")</f>
      </c>
      <c r="Y29" s="6">
        <f>IF(ISNUMBER(F29),-0.0000002301*(X29^4)+0.0000569866*(X29^3)-0.0082923226*(X29^2)+0.0654036947*X29+999.8017570756,"")</f>
      </c>
      <c r="Z29" s="6">
        <f>IF(ISNUMBER(C29),IF(R29="Countercurrent",C29-D29,D29-C29),"")</f>
      </c>
      <c r="AA29" s="6">
        <f>IF(ISNUMBER(E29),F29-E29,"")</f>
      </c>
      <c r="AB29" s="7">
        <f>IF(ISNUMBER(N29),N29*W29/(1000*60),"")</f>
      </c>
      <c r="AC29" s="7">
        <f>IF(ISNUMBER(P29),P29*Y29/(1000*60),"")</f>
      </c>
      <c r="AD29" s="6">
        <f>IF(SUM($A$1:$A$1000)=0,IF(ROW($A29)=6,"Hidden",""),IF(ISNUMBER(AB29),AB29*T29*ABS(Z29)*1000,""))</f>
      </c>
      <c r="AE29" s="6">
        <f>IF(SUM($A$1:$A$1000)=0,IF(ROW($A29)=6,"Hidden",""),IF(ISNUMBER(AC29),AC29*U29*AA29*1000,""))</f>
      </c>
      <c r="AF29" s="6">
        <f>IF(SUM($A$1:$A$1000)=0,IF(ROW($A29)=6,"Hidden",""),IF(ISNUMBER(AD29),AD29-AE29,""))</f>
      </c>
      <c r="AG29" s="6">
        <f>IF(SUM($A$1:$A$1000)=0,IF(ROW($A29)=6,"Hidden",""),IF(ISNUMBER(AD29),IF(AD29=0,0,AE29*100/AD29),""))</f>
      </c>
      <c r="AH29" s="6">
        <f>IF(SUM($A$1:$A$1000)=0,IF(ROW($A29)=6,"Hidden",""),IF(ISNUMBER(C29),IF(R29="cocurrent",IF((D29=E29),0,(D29-C29)*100/(D29-E29)),IF((C29=E29),0,(C29-D29)*100/(C29-E29))),""))</f>
      </c>
      <c r="AI29" s="6">
        <f>IF(SUM($A$1:$A$1000)=0,IF(ROW($A29)=6,"Hidden",""),IF(ISNUMBER(C29),IF(R29="cocurrent",IF(C29=E29,0,(F29-E29)*100/(D29-E29)),IF(C29=E29,0,(F29-E29)*100/(C29-E29))),""))</f>
      </c>
      <c r="AJ29" s="6">
        <f>IF(SUM($A$1:$A$1000)=0,IF(ROW($A29)=6,"Hidden",""),IF(ISNUMBER(AH29),(AH29+AI29)/2,""))</f>
      </c>
      <c r="AK29" s="8">
        <f>IF(C29=F29,0,(D29-E29)/(C29-F29))</f>
      </c>
      <c r="AL29" s="8">
        <f>IF(ISNUMBER(F29),IF(OR(AK29&lt;=0,AK29=1),0,((D29-E29)-(C29-F29))/LN(AK29)),"")</f>
      </c>
      <c r="AM29" s="8">
        <f>IF(ISNUMBER(AL29),IF(AL29=0,0,(AB29*T29*Z29*1000)/(PI()*0.006*1.008*AL29)),"")</f>
      </c>
      <c r="AN29" s="12">
        <f>IF(ISNUMBER(A29),IF(ROW(A29)=2,1-(A29/13),""),"")</f>
      </c>
    </row>
    <row x14ac:dyDescent="0.25" r="30" customHeight="1" ht="12.75">
      <c r="A30" s="11">
        <v>1</v>
      </c>
      <c r="B30" s="5">
        <v>29</v>
      </c>
      <c r="C30" s="6">
        <v>39.28955078125</v>
      </c>
      <c r="D30" s="6">
        <v>42.27685546875</v>
      </c>
      <c r="E30" s="6">
        <v>22.242431640625</v>
      </c>
      <c r="F30" s="6">
        <v>24.35302734375</v>
      </c>
      <c r="G30" s="6">
        <v>132.967529296875</v>
      </c>
      <c r="H30" s="6">
        <v>132.967529296875</v>
      </c>
      <c r="I30" s="6">
        <v>132.967529296875</v>
      </c>
      <c r="J30" s="6">
        <v>132.967529296875</v>
      </c>
      <c r="K30" s="6">
        <v>132.967529296875</v>
      </c>
      <c r="L30" s="6">
        <v>132.967529296875</v>
      </c>
      <c r="M30" s="7">
        <v>30</v>
      </c>
      <c r="N30" s="6">
        <v>2.03857421875</v>
      </c>
      <c r="O30" s="5">
        <v>60</v>
      </c>
      <c r="P30" s="8">
        <v>3.55224609375</v>
      </c>
      <c r="Q30" s="6">
        <v>0</v>
      </c>
      <c r="R30" s="10">
        <f>IF(ISNUMBER(Q30),IF(Q30=1,"Countercurrent","Cocurrent"),"")</f>
      </c>
      <c r="S30" s="21"/>
      <c r="T30" s="7">
        <f>IF(ISNUMBER(C30),1.15290498E-12*(V30^6)-3.5879038802E-10*(V30^5)+4.710833256816E-08*(V30^4)-3.38194190874219E-06*(V30^3)+0.000148978977392744*(V30^2)-0.00373903643230733*(V30)+4.21734712411944,"")</f>
      </c>
      <c r="U30" s="7">
        <f>IF(ISNUMBER(D30),1.15290498E-12*(X30^6)-3.5879038802E-10*(X30^5)+4.710833256816E-08*(X30^4)-3.38194190874219E-06*(X30^3)+0.000148978977392744*(X30^2)-0.00373903643230733*(X30)+4.21734712411944,"")</f>
      </c>
      <c r="V30" s="8">
        <f>IF(ISNUMBER(C30),AVERAGE(C30,D30),"")</f>
      </c>
      <c r="W30" s="6">
        <f>IF(ISNUMBER(F30),-0.0000002301*(V30^4)+0.0000569866*(V30^3)-0.0082923226*(V30^2)+0.0654036947*V30+999.8017570756,"")</f>
      </c>
      <c r="X30" s="8">
        <f>IF(ISNUMBER(E30),AVERAGE(E30,F30),"")</f>
      </c>
      <c r="Y30" s="6">
        <f>IF(ISNUMBER(F30),-0.0000002301*(X30^4)+0.0000569866*(X30^3)-0.0082923226*(X30^2)+0.0654036947*X30+999.8017570756,"")</f>
      </c>
      <c r="Z30" s="6">
        <f>IF(ISNUMBER(C30),IF(R30="Countercurrent",C30-D30,D30-C30),"")</f>
      </c>
      <c r="AA30" s="6">
        <f>IF(ISNUMBER(E30),F30-E30,"")</f>
      </c>
      <c r="AB30" s="7">
        <f>IF(ISNUMBER(N30),N30*W30/(1000*60),"")</f>
      </c>
      <c r="AC30" s="7">
        <f>IF(ISNUMBER(P30),P30*Y30/(1000*60),"")</f>
      </c>
      <c r="AD30" s="6">
        <f>IF(SUM($A$1:$A$1000)=0,IF(ROW($A30)=6,"Hidden",""),IF(ISNUMBER(AB30),AB30*T30*ABS(Z30)*1000,""))</f>
      </c>
      <c r="AE30" s="6">
        <f>IF(SUM($A$1:$A$1000)=0,IF(ROW($A30)=6,"Hidden",""),IF(ISNUMBER(AC30),AC30*U30*AA30*1000,""))</f>
      </c>
      <c r="AF30" s="6">
        <f>IF(SUM($A$1:$A$1000)=0,IF(ROW($A30)=6,"Hidden",""),IF(ISNUMBER(AD30),AD30-AE30,""))</f>
      </c>
      <c r="AG30" s="6">
        <f>IF(SUM($A$1:$A$1000)=0,IF(ROW($A30)=6,"Hidden",""),IF(ISNUMBER(AD30),IF(AD30=0,0,AE30*100/AD30),""))</f>
      </c>
      <c r="AH30" s="6">
        <f>IF(SUM($A$1:$A$1000)=0,IF(ROW($A30)=6,"Hidden",""),IF(ISNUMBER(C30),IF(R30="cocurrent",IF((D30=E30),0,(D30-C30)*100/(D30-E30)),IF((C30=E30),0,(C30-D30)*100/(C30-E30))),""))</f>
      </c>
      <c r="AI30" s="6">
        <f>IF(SUM($A$1:$A$1000)=0,IF(ROW($A30)=6,"Hidden",""),IF(ISNUMBER(C30),IF(R30="cocurrent",IF(C30=E30,0,(F30-E30)*100/(D30-E30)),IF(C30=E30,0,(F30-E30)*100/(C30-E30))),""))</f>
      </c>
      <c r="AJ30" s="6">
        <f>IF(SUM($A$1:$A$1000)=0,IF(ROW($A30)=6,"Hidden",""),IF(ISNUMBER(AH30),(AH30+AI30)/2,""))</f>
      </c>
      <c r="AK30" s="8">
        <f>IF(C30=F30,0,(D30-E30)/(C30-F30))</f>
      </c>
      <c r="AL30" s="8">
        <f>IF(ISNUMBER(F30),IF(OR(AK30&lt;=0,AK30=1),0,((D30-E30)-(C30-F30))/LN(AK30)),"")</f>
      </c>
      <c r="AM30" s="8">
        <f>IF(ISNUMBER(AL30),IF(AL30=0,0,(AB30*T30*Z30*1000)/(PI()*0.006*1.008*AL30)),"")</f>
      </c>
      <c r="AN30" s="12">
        <f>IF(ISNUMBER(A30),IF(ROW(A30)=2,1-(A30/13),""),"")</f>
      </c>
    </row>
    <row x14ac:dyDescent="0.25" r="31" customHeight="1" ht="12.75">
      <c r="A31" s="11">
        <v>1</v>
      </c>
      <c r="B31" s="5">
        <v>30</v>
      </c>
      <c r="C31" s="6">
        <v>39.6142578125</v>
      </c>
      <c r="D31" s="6">
        <v>42.763916015625</v>
      </c>
      <c r="E31" s="6">
        <v>22.242431640625</v>
      </c>
      <c r="F31" s="6">
        <v>24.385498046875</v>
      </c>
      <c r="G31" s="6">
        <v>132.967529296875</v>
      </c>
      <c r="H31" s="6">
        <v>132.967529296875</v>
      </c>
      <c r="I31" s="6">
        <v>132.967529296875</v>
      </c>
      <c r="J31" s="6">
        <v>132.967529296875</v>
      </c>
      <c r="K31" s="6">
        <v>132.967529296875</v>
      </c>
      <c r="L31" s="6">
        <v>132.967529296875</v>
      </c>
      <c r="M31" s="7">
        <v>30</v>
      </c>
      <c r="N31" s="6">
        <v>1.953125</v>
      </c>
      <c r="O31" s="5">
        <v>60</v>
      </c>
      <c r="P31" s="8">
        <v>3.43017578125</v>
      </c>
      <c r="Q31" s="6">
        <v>0</v>
      </c>
      <c r="R31" s="10">
        <f>IF(ISNUMBER(Q31),IF(Q31=1,"Countercurrent","Cocurrent"),"")</f>
      </c>
      <c r="S31" s="21"/>
      <c r="T31" s="7">
        <f>IF(ISNUMBER(C31),1.15290498E-12*(V31^6)-3.5879038802E-10*(V31^5)+4.710833256816E-08*(V31^4)-3.38194190874219E-06*(V31^3)+0.000148978977392744*(V31^2)-0.00373903643230733*(V31)+4.21734712411944,"")</f>
      </c>
      <c r="U31" s="7">
        <f>IF(ISNUMBER(D31),1.15290498E-12*(X31^6)-3.5879038802E-10*(X31^5)+4.710833256816E-08*(X31^4)-3.38194190874219E-06*(X31^3)+0.000148978977392744*(X31^2)-0.00373903643230733*(X31)+4.21734712411944,"")</f>
      </c>
      <c r="V31" s="8">
        <f>IF(ISNUMBER(C31),AVERAGE(C31,D31),"")</f>
      </c>
      <c r="W31" s="6">
        <f>IF(ISNUMBER(F31),-0.0000002301*(V31^4)+0.0000569866*(V31^3)-0.0082923226*(V31^2)+0.0654036947*V31+999.8017570756,"")</f>
      </c>
      <c r="X31" s="8">
        <f>IF(ISNUMBER(E31),AVERAGE(E31,F31),"")</f>
      </c>
      <c r="Y31" s="6">
        <f>IF(ISNUMBER(F31),-0.0000002301*(X31^4)+0.0000569866*(X31^3)-0.0082923226*(X31^2)+0.0654036947*X31+999.8017570756,"")</f>
      </c>
      <c r="Z31" s="6">
        <f>IF(ISNUMBER(C31),IF(R31="Countercurrent",C31-D31,D31-C31),"")</f>
      </c>
      <c r="AA31" s="6">
        <f>IF(ISNUMBER(E31),F31-E31,"")</f>
      </c>
      <c r="AB31" s="7">
        <f>IF(ISNUMBER(N31),N31*W31/(1000*60),"")</f>
      </c>
      <c r="AC31" s="7">
        <f>IF(ISNUMBER(P31),P31*Y31/(1000*60),"")</f>
      </c>
      <c r="AD31" s="6">
        <f>IF(SUM($A$1:$A$1000)=0,IF(ROW($A31)=6,"Hidden",""),IF(ISNUMBER(AB31),AB31*T31*ABS(Z31)*1000,""))</f>
      </c>
      <c r="AE31" s="6">
        <f>IF(SUM($A$1:$A$1000)=0,IF(ROW($A31)=6,"Hidden",""),IF(ISNUMBER(AC31),AC31*U31*AA31*1000,""))</f>
      </c>
      <c r="AF31" s="6">
        <f>IF(SUM($A$1:$A$1000)=0,IF(ROW($A31)=6,"Hidden",""),IF(ISNUMBER(AD31),AD31-AE31,""))</f>
      </c>
      <c r="AG31" s="6">
        <f>IF(SUM($A$1:$A$1000)=0,IF(ROW($A31)=6,"Hidden",""),IF(ISNUMBER(AD31),IF(AD31=0,0,AE31*100/AD31),""))</f>
      </c>
      <c r="AH31" s="6">
        <f>IF(SUM($A$1:$A$1000)=0,IF(ROW($A31)=6,"Hidden",""),IF(ISNUMBER(C31),IF(R31="cocurrent",IF((D31=E31),0,(D31-C31)*100/(D31-E31)),IF((C31=E31),0,(C31-D31)*100/(C31-E31))),""))</f>
      </c>
      <c r="AI31" s="6">
        <f>IF(SUM($A$1:$A$1000)=0,IF(ROW($A31)=6,"Hidden",""),IF(ISNUMBER(C31),IF(R31="cocurrent",IF(C31=E31,0,(F31-E31)*100/(D31-E31)),IF(C31=E31,0,(F31-E31)*100/(C31-E31))),""))</f>
      </c>
      <c r="AJ31" s="6">
        <f>IF(SUM($A$1:$A$1000)=0,IF(ROW($A31)=6,"Hidden",""),IF(ISNUMBER(AH31),(AH31+AI31)/2,""))</f>
      </c>
      <c r="AK31" s="8">
        <f>IF(C31=F31,0,(D31-E31)/(C31-F31))</f>
      </c>
      <c r="AL31" s="8">
        <f>IF(ISNUMBER(F31),IF(OR(AK31&lt;=0,AK31=1),0,((D31-E31)-(C31-F31))/LN(AK31)),"")</f>
      </c>
      <c r="AM31" s="8">
        <f>IF(ISNUMBER(AL31),IF(AL31=0,0,(AB31*T31*Z31*1000)/(PI()*0.006*1.008*AL31)),"")</f>
      </c>
      <c r="AN31" s="12">
        <f>IF(ISNUMBER(A31),IF(ROW(A31)=2,1-(A31/13),""),"")</f>
      </c>
    </row>
    <row x14ac:dyDescent="0.25" r="32" customHeight="1" ht="12.75">
      <c r="A32" s="11">
        <v>1</v>
      </c>
      <c r="B32" s="5">
        <v>31</v>
      </c>
      <c r="C32" s="6">
        <v>39.3544921875</v>
      </c>
      <c r="D32" s="6">
        <v>42.309326171875</v>
      </c>
      <c r="E32" s="6">
        <v>22.27490234375</v>
      </c>
      <c r="F32" s="6">
        <v>24.35302734375</v>
      </c>
      <c r="G32" s="6">
        <v>132.967529296875</v>
      </c>
      <c r="H32" s="6">
        <v>132.967529296875</v>
      </c>
      <c r="I32" s="6">
        <v>132.967529296875</v>
      </c>
      <c r="J32" s="6">
        <v>132.967529296875</v>
      </c>
      <c r="K32" s="6">
        <v>132.967529296875</v>
      </c>
      <c r="L32" s="6">
        <v>132.967529296875</v>
      </c>
      <c r="M32" s="7">
        <v>30</v>
      </c>
      <c r="N32" s="6">
        <v>2.01416015625</v>
      </c>
      <c r="O32" s="5">
        <v>60</v>
      </c>
      <c r="P32" s="8">
        <v>3.61328125</v>
      </c>
      <c r="Q32" s="6">
        <v>0</v>
      </c>
      <c r="R32" s="10">
        <f>IF(ISNUMBER(Q32),IF(Q32=1,"Countercurrent","Cocurrent"),"")</f>
      </c>
      <c r="S32" s="21"/>
      <c r="T32" s="7">
        <f>IF(ISNUMBER(C32),1.15290498E-12*(V32^6)-3.5879038802E-10*(V32^5)+4.710833256816E-08*(V32^4)-3.38194190874219E-06*(V32^3)+0.000148978977392744*(V32^2)-0.00373903643230733*(V32)+4.21734712411944,"")</f>
      </c>
      <c r="U32" s="7">
        <f>IF(ISNUMBER(D32),1.15290498E-12*(X32^6)-3.5879038802E-10*(X32^5)+4.710833256816E-08*(X32^4)-3.38194190874219E-06*(X32^3)+0.000148978977392744*(X32^2)-0.00373903643230733*(X32)+4.21734712411944,"")</f>
      </c>
      <c r="V32" s="8">
        <f>IF(ISNUMBER(C32),AVERAGE(C32,D32),"")</f>
      </c>
      <c r="W32" s="6">
        <f>IF(ISNUMBER(F32),-0.0000002301*(V32^4)+0.0000569866*(V32^3)-0.0082923226*(V32^2)+0.0654036947*V32+999.8017570756,"")</f>
      </c>
      <c r="X32" s="8">
        <f>IF(ISNUMBER(E32),AVERAGE(E32,F32),"")</f>
      </c>
      <c r="Y32" s="6">
        <f>IF(ISNUMBER(F32),-0.0000002301*(X32^4)+0.0000569866*(X32^3)-0.0082923226*(X32^2)+0.0654036947*X32+999.8017570756,"")</f>
      </c>
      <c r="Z32" s="6">
        <f>IF(ISNUMBER(C32),IF(R32="Countercurrent",C32-D32,D32-C32),"")</f>
      </c>
      <c r="AA32" s="6">
        <f>IF(ISNUMBER(E32),F32-E32,"")</f>
      </c>
      <c r="AB32" s="7">
        <f>IF(ISNUMBER(N32),N32*W32/(1000*60),"")</f>
      </c>
      <c r="AC32" s="7">
        <f>IF(ISNUMBER(P32),P32*Y32/(1000*60),"")</f>
      </c>
      <c r="AD32" s="6">
        <f>IF(SUM($A$1:$A$1000)=0,IF(ROW($A32)=6,"Hidden",""),IF(ISNUMBER(AB32),AB32*T32*ABS(Z32)*1000,""))</f>
      </c>
      <c r="AE32" s="6">
        <f>IF(SUM($A$1:$A$1000)=0,IF(ROW($A32)=6,"Hidden",""),IF(ISNUMBER(AC32),AC32*U32*AA32*1000,""))</f>
      </c>
      <c r="AF32" s="6">
        <f>IF(SUM($A$1:$A$1000)=0,IF(ROW($A32)=6,"Hidden",""),IF(ISNUMBER(AD32),AD32-AE32,""))</f>
      </c>
      <c r="AG32" s="6">
        <f>IF(SUM($A$1:$A$1000)=0,IF(ROW($A32)=6,"Hidden",""),IF(ISNUMBER(AD32),IF(AD32=0,0,AE32*100/AD32),""))</f>
      </c>
      <c r="AH32" s="6">
        <f>IF(SUM($A$1:$A$1000)=0,IF(ROW($A32)=6,"Hidden",""),IF(ISNUMBER(C32),IF(R32="cocurrent",IF((D32=E32),0,(D32-C32)*100/(D32-E32)),IF((C32=E32),0,(C32-D32)*100/(C32-E32))),""))</f>
      </c>
      <c r="AI32" s="6">
        <f>IF(SUM($A$1:$A$1000)=0,IF(ROW($A32)=6,"Hidden",""),IF(ISNUMBER(C32),IF(R32="cocurrent",IF(C32=E32,0,(F32-E32)*100/(D32-E32)),IF(C32=E32,0,(F32-E32)*100/(C32-E32))),""))</f>
      </c>
      <c r="AJ32" s="6">
        <f>IF(SUM($A$1:$A$1000)=0,IF(ROW($A32)=6,"Hidden",""),IF(ISNUMBER(AH32),(AH32+AI32)/2,""))</f>
      </c>
      <c r="AK32" s="8">
        <f>IF(C32=F32,0,(D32-E32)/(C32-F32))</f>
      </c>
      <c r="AL32" s="8">
        <f>IF(ISNUMBER(F32),IF(OR(AK32&lt;=0,AK32=1),0,((D32-E32)-(C32-F32))/LN(AK32)),"")</f>
      </c>
      <c r="AM32" s="8">
        <f>IF(ISNUMBER(AL32),IF(AL32=0,0,(AB32*T32*Z32*1000)/(PI()*0.006*1.008*AL32)),"")</f>
      </c>
      <c r="AN32" s="12">
        <f>IF(ISNUMBER(A32),IF(ROW(A32)=2,1-(A32/13),""),"")</f>
      </c>
    </row>
    <row x14ac:dyDescent="0.25" r="33" customHeight="1" ht="12.75">
      <c r="A33" s="11">
        <v>1</v>
      </c>
      <c r="B33" s="5">
        <v>32</v>
      </c>
      <c r="C33" s="6">
        <v>39.322021484375</v>
      </c>
      <c r="D33" s="6">
        <v>42.439208984375</v>
      </c>
      <c r="E33" s="6">
        <v>22.242431640625</v>
      </c>
      <c r="F33" s="6">
        <v>24.35302734375</v>
      </c>
      <c r="G33" s="6">
        <v>132.967529296875</v>
      </c>
      <c r="H33" s="6">
        <v>132.967529296875</v>
      </c>
      <c r="I33" s="6">
        <v>132.967529296875</v>
      </c>
      <c r="J33" s="6">
        <v>132.967529296875</v>
      </c>
      <c r="K33" s="6">
        <v>132.967529296875</v>
      </c>
      <c r="L33" s="6">
        <v>132.967529296875</v>
      </c>
      <c r="M33" s="7">
        <v>30</v>
      </c>
      <c r="N33" s="6">
        <v>2.05078125</v>
      </c>
      <c r="O33" s="5">
        <v>60</v>
      </c>
      <c r="P33" s="8">
        <v>3.57666015625</v>
      </c>
      <c r="Q33" s="6">
        <v>0</v>
      </c>
      <c r="R33" s="10">
        <f>IF(ISNUMBER(Q33),IF(Q33=1,"Countercurrent","Cocurrent"),"")</f>
      </c>
      <c r="S33" s="21"/>
      <c r="T33" s="7">
        <f>IF(ISNUMBER(C33),1.15290498E-12*(V33^6)-3.5879038802E-10*(V33^5)+4.710833256816E-08*(V33^4)-3.38194190874219E-06*(V33^3)+0.000148978977392744*(V33^2)-0.00373903643230733*(V33)+4.21734712411944,"")</f>
      </c>
      <c r="U33" s="7">
        <f>IF(ISNUMBER(D33),1.15290498E-12*(X33^6)-3.5879038802E-10*(X33^5)+4.710833256816E-08*(X33^4)-3.38194190874219E-06*(X33^3)+0.000148978977392744*(X33^2)-0.00373903643230733*(X33)+4.21734712411944,"")</f>
      </c>
      <c r="V33" s="8">
        <f>IF(ISNUMBER(C33),AVERAGE(C33,D33),"")</f>
      </c>
      <c r="W33" s="6">
        <f>IF(ISNUMBER(F33),-0.0000002301*(V33^4)+0.0000569866*(V33^3)-0.0082923226*(V33^2)+0.0654036947*V33+999.8017570756,"")</f>
      </c>
      <c r="X33" s="8">
        <f>IF(ISNUMBER(E33),AVERAGE(E33,F33),"")</f>
      </c>
      <c r="Y33" s="6">
        <f>IF(ISNUMBER(F33),-0.0000002301*(X33^4)+0.0000569866*(X33^3)-0.0082923226*(X33^2)+0.0654036947*X33+999.8017570756,"")</f>
      </c>
      <c r="Z33" s="6">
        <f>IF(ISNUMBER(C33),IF(R33="Countercurrent",C33-D33,D33-C33),"")</f>
      </c>
      <c r="AA33" s="6">
        <f>IF(ISNUMBER(E33),F33-E33,"")</f>
      </c>
      <c r="AB33" s="7">
        <f>IF(ISNUMBER(N33),N33*W33/(1000*60),"")</f>
      </c>
      <c r="AC33" s="7">
        <f>IF(ISNUMBER(P33),P33*Y33/(1000*60),"")</f>
      </c>
      <c r="AD33" s="6">
        <f>IF(SUM($A$1:$A$1000)=0,IF(ROW($A33)=6,"Hidden",""),IF(ISNUMBER(AB33),AB33*T33*ABS(Z33)*1000,""))</f>
      </c>
      <c r="AE33" s="6">
        <f>IF(SUM($A$1:$A$1000)=0,IF(ROW($A33)=6,"Hidden",""),IF(ISNUMBER(AC33),AC33*U33*AA33*1000,""))</f>
      </c>
      <c r="AF33" s="6">
        <f>IF(SUM($A$1:$A$1000)=0,IF(ROW($A33)=6,"Hidden",""),IF(ISNUMBER(AD33),AD33-AE33,""))</f>
      </c>
      <c r="AG33" s="6">
        <f>IF(SUM($A$1:$A$1000)=0,IF(ROW($A33)=6,"Hidden",""),IF(ISNUMBER(AD33),IF(AD33=0,0,AE33*100/AD33),""))</f>
      </c>
      <c r="AH33" s="6">
        <f>IF(SUM($A$1:$A$1000)=0,IF(ROW($A33)=6,"Hidden",""),IF(ISNUMBER(C33),IF(R33="cocurrent",IF((D33=E33),0,(D33-C33)*100/(D33-E33)),IF((C33=E33),0,(C33-D33)*100/(C33-E33))),""))</f>
      </c>
      <c r="AI33" s="6">
        <f>IF(SUM($A$1:$A$1000)=0,IF(ROW($A33)=6,"Hidden",""),IF(ISNUMBER(C33),IF(R33="cocurrent",IF(C33=E33,0,(F33-E33)*100/(D33-E33)),IF(C33=E33,0,(F33-E33)*100/(C33-E33))),""))</f>
      </c>
      <c r="AJ33" s="6">
        <f>IF(SUM($A$1:$A$1000)=0,IF(ROW($A33)=6,"Hidden",""),IF(ISNUMBER(AH33),(AH33+AI33)/2,""))</f>
      </c>
      <c r="AK33" s="8">
        <f>IF(C33=F33,0,(D33-E33)/(C33-F33))</f>
      </c>
      <c r="AL33" s="8">
        <f>IF(ISNUMBER(F33),IF(OR(AK33&lt;=0,AK33=1),0,((D33-E33)-(C33-F33))/LN(AK33)),"")</f>
      </c>
      <c r="AM33" s="8">
        <f>IF(ISNUMBER(AL33),IF(AL33=0,0,(AB33*T33*Z33*1000)/(PI()*0.006*1.008*AL33)),"")</f>
      </c>
      <c r="AN33" s="12">
        <f>IF(ISNUMBER(A33),IF(ROW(A33)=2,1-(A33/13),""),"")</f>
      </c>
    </row>
    <row x14ac:dyDescent="0.25" r="34" customHeight="1" ht="12.75">
      <c r="A34" s="4">
        <v>1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5"/>
      <c r="P34" s="8"/>
      <c r="Q34" s="6"/>
      <c r="R34" s="6">
        <f>IF(ISNUMBER(Q34),IF(Q34=1,"Countercurrent","Cocurrent"),"")</f>
      </c>
      <c r="S34" s="9"/>
      <c r="T34" s="7">
        <f>IF(ISNUMBER(C34),1.15290498E-12*(V34^6)-3.5879038802E-10*(V34^5)+4.710833256816E-08*(V34^4)-3.38194190874219E-06*(V34^3)+0.000148978977392744*(V34^2)-0.00373903643230733*(V34)+4.21734712411944,"")</f>
      </c>
      <c r="U34" s="7">
        <f>IF(ISNUMBER(D34),1.15290498E-12*(X34^6)-3.5879038802E-10*(X34^5)+4.710833256816E-08*(X34^4)-3.38194190874219E-06*(X34^3)+0.000148978977392744*(X34^2)-0.00373903643230733*(X34)+4.21734712411944,"")</f>
      </c>
      <c r="V34" s="8">
        <f>IF(ISNUMBER(C34),AVERAGE(C34,D34),"")</f>
      </c>
      <c r="W34" s="6">
        <f>IF(ISNUMBER(F34),-0.0000002301*(V34^4)+0.0000569866*(V34^3)-0.0082923226*(V34^2)+0.0654036947*V34+999.8017570756,"")</f>
      </c>
      <c r="X34" s="8">
        <f>IF(ISNUMBER(E34),AVERAGE(E34,F34),"")</f>
      </c>
      <c r="Y34" s="6">
        <f>IF(ISNUMBER(F34),-0.0000002301*(X34^4)+0.0000569866*(X34^3)-0.0082923226*(X34^2)+0.0654036947*X34+999.8017570756,"")</f>
      </c>
      <c r="Z34" s="6">
        <f>IF(ISNUMBER(C34),IF(R34="Countercurrent",C34-D34,D34-C34),"")</f>
      </c>
      <c r="AA34" s="6">
        <f>IF(ISNUMBER(E34),F34-E34,"")</f>
      </c>
      <c r="AB34" s="7">
        <f>IF(ISNUMBER(N34),N34*W34/(1000*60),"")</f>
      </c>
      <c r="AC34" s="7">
        <f>IF(ISNUMBER(P34),P34*Y34/(1000*60),"")</f>
      </c>
      <c r="AD34" s="6">
        <f>IF(SUM($A$1:$A$1000)=0,IF(ROW($A34)=6,"Hidden",""),IF(ISNUMBER(AB34),AB34*T34*ABS(Z34)*1000,""))</f>
      </c>
      <c r="AE34" s="6">
        <f>IF(SUM($A$1:$A$1000)=0,IF(ROW($A34)=6,"Hidden",""),IF(ISNUMBER(AC34),AC34*U34*AA34*1000,""))</f>
      </c>
      <c r="AF34" s="6">
        <f>IF(SUM($A$1:$A$1000)=0,IF(ROW($A34)=6,"Hidden",""),IF(ISNUMBER(AD34),AD34-AE34,""))</f>
      </c>
      <c r="AG34" s="6">
        <f>IF(SUM($A$1:$A$1000)=0,IF(ROW($A34)=6,"Hidden",""),IF(ISNUMBER(AD34),IF(AD34=0,0,AE34*100/AD34),""))</f>
      </c>
      <c r="AH34" s="6">
        <f>IF(SUM($A$1:$A$1000)=0,IF(ROW($A34)=6,"Hidden",""),IF(ISNUMBER(C34),IF(R34="cocurrent",IF((D34=E34),0,(D34-C34)*100/(D34-E34)),IF((C34=E34),0,(C34-D34)*100/(C34-E34))),""))</f>
      </c>
      <c r="AI34" s="6">
        <f>IF(SUM($A$1:$A$1000)=0,IF(ROW($A34)=6,"Hidden",""),IF(ISNUMBER(C34),IF(R34="cocurrent",IF(C34=E34,0,(F34-E34)*100/(D34-E34)),IF(C34=E34,0,(F34-E34)*100/(C34-E34))),""))</f>
      </c>
      <c r="AJ34" s="6">
        <f>IF(SUM($A$1:$A$1000)=0,IF(ROW($A34)=6,"Hidden",""),IF(ISNUMBER(AH34),(AH34+AI34)/2,""))</f>
      </c>
      <c r="AK34" s="11">
        <f>IF(C34=F34,0,(D34-E34)/(C34-F34))</f>
      </c>
      <c r="AL34" s="8">
        <f>IF(ISNUMBER(F34),IF(OR(AK34&lt;=0,AK34=1),0,((D34-E34)-(C34-F34))/LN(AK34)),"")</f>
      </c>
      <c r="AM34" s="8">
        <f>IF(ISNUMBER(AL34),IF(AL34=0,0,(AB34*T34*Z34*1000)/(PI()*0.006*1.008*AL34)),"")</f>
      </c>
      <c r="AN34" s="12">
        <f>IF(ISNUMBER(A34),IF(ROW(A34)=2,1-(A34/13),""),"")</f>
      </c>
    </row>
    <row x14ac:dyDescent="0.25" r="35" customHeight="1" ht="12.75">
      <c r="A35" s="4">
        <v>1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5"/>
      <c r="P35" s="8"/>
      <c r="Q35" s="6"/>
      <c r="R35" s="6">
        <f>IF(ISNUMBER(Q35),IF(Q35=1,"Countercurrent","Cocurrent"),"")</f>
      </c>
      <c r="S35" s="9"/>
      <c r="T35" s="7">
        <f>IF(ISNUMBER(C35),1.15290498E-12*(V35^6)-3.5879038802E-10*(V35^5)+4.710833256816E-08*(V35^4)-3.38194190874219E-06*(V35^3)+0.000148978977392744*(V35^2)-0.00373903643230733*(V35)+4.21734712411944,"")</f>
      </c>
      <c r="U35" s="7">
        <f>IF(ISNUMBER(D35),1.15290498E-12*(X35^6)-3.5879038802E-10*(X35^5)+4.710833256816E-08*(X35^4)-3.38194190874219E-06*(X35^3)+0.000148978977392744*(X35^2)-0.00373903643230733*(X35)+4.21734712411944,"")</f>
      </c>
      <c r="V35" s="8">
        <f>IF(ISNUMBER(C35),AVERAGE(C35,D35),"")</f>
      </c>
      <c r="W35" s="6">
        <f>IF(ISNUMBER(F35),-0.0000002301*(V35^4)+0.0000569866*(V35^3)-0.0082923226*(V35^2)+0.0654036947*V35+999.8017570756,"")</f>
      </c>
      <c r="X35" s="8">
        <f>IF(ISNUMBER(E35),AVERAGE(E35,F35),"")</f>
      </c>
      <c r="Y35" s="6">
        <f>IF(ISNUMBER(F35),-0.0000002301*(X35^4)+0.0000569866*(X35^3)-0.0082923226*(X35^2)+0.0654036947*X35+999.8017570756,"")</f>
      </c>
      <c r="Z35" s="6">
        <f>IF(ISNUMBER(C35),IF(R35="Countercurrent",C35-D35,D35-C35),"")</f>
      </c>
      <c r="AA35" s="6">
        <f>IF(ISNUMBER(E35),F35-E35,"")</f>
      </c>
      <c r="AB35" s="7">
        <f>IF(ISNUMBER(N35),N35*W35/(1000*60),"")</f>
      </c>
      <c r="AC35" s="7">
        <f>IF(ISNUMBER(P35),P35*Y35/(1000*60),"")</f>
      </c>
      <c r="AD35" s="6">
        <f>IF(SUM($A$1:$A$1000)=0,IF(ROW($A35)=6,"Hidden",""),IF(ISNUMBER(AB35),AB35*T35*ABS(Z35)*1000,""))</f>
      </c>
      <c r="AE35" s="6">
        <f>IF(SUM($A$1:$A$1000)=0,IF(ROW($A35)=6,"Hidden",""),IF(ISNUMBER(AC35),AC35*U35*AA35*1000,""))</f>
      </c>
      <c r="AF35" s="6">
        <f>IF(SUM($A$1:$A$1000)=0,IF(ROW($A35)=6,"Hidden",""),IF(ISNUMBER(AD35),AD35-AE35,""))</f>
      </c>
      <c r="AG35" s="6">
        <f>IF(SUM($A$1:$A$1000)=0,IF(ROW($A35)=6,"Hidden",""),IF(ISNUMBER(AD35),IF(AD35=0,0,AE35*100/AD35),""))</f>
      </c>
      <c r="AH35" s="6">
        <f>IF(SUM($A$1:$A$1000)=0,IF(ROW($A35)=6,"Hidden",""),IF(ISNUMBER(C35),IF(R35="cocurrent",IF((D35=E35),0,(D35-C35)*100/(D35-E35)),IF((C35=E35),0,(C35-D35)*100/(C35-E35))),""))</f>
      </c>
      <c r="AI35" s="6">
        <f>IF(SUM($A$1:$A$1000)=0,IF(ROW($A35)=6,"Hidden",""),IF(ISNUMBER(C35),IF(R35="cocurrent",IF(C35=E35,0,(F35-E35)*100/(D35-E35)),IF(C35=E35,0,(F35-E35)*100/(C35-E35))),""))</f>
      </c>
      <c r="AJ35" s="6">
        <f>IF(SUM($A$1:$A$1000)=0,IF(ROW($A35)=6,"Hidden",""),IF(ISNUMBER(AH35),(AH35+AI35)/2,""))</f>
      </c>
      <c r="AK35" s="11">
        <f>IF(C35=F35,0,(D35-E35)/(C35-F35))</f>
      </c>
      <c r="AL35" s="8">
        <f>IF(ISNUMBER(F35),IF(OR(AK35&lt;=0,AK35=1),0,((D35-E35)-(C35-F35))/LN(AK35)),"")</f>
      </c>
      <c r="AM35" s="8">
        <f>IF(ISNUMBER(AL35),IF(AL35=0,0,(AB35*T35*Z35*1000)/(PI()*0.006*1.008*AL35)),"")</f>
      </c>
      <c r="AN35" s="12">
        <f>IF(ISNUMBER(A35),IF(ROW(A35)=2,1-(A35/13),""),"")</f>
      </c>
    </row>
    <row x14ac:dyDescent="0.25" r="36" customHeight="1" ht="12.75">
      <c r="A36" s="4">
        <v>1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5"/>
      <c r="P36" s="8"/>
      <c r="Q36" s="6"/>
      <c r="R36" s="6">
        <f>IF(ISNUMBER(Q36),IF(Q36=1,"Countercurrent","Cocurrent"),"")</f>
      </c>
      <c r="S36" s="9"/>
      <c r="T36" s="7">
        <f>IF(ISNUMBER(C36),1.15290498E-12*(V36^6)-3.5879038802E-10*(V36^5)+4.710833256816E-08*(V36^4)-3.38194190874219E-06*(V36^3)+0.000148978977392744*(V36^2)-0.00373903643230733*(V36)+4.21734712411944,"")</f>
      </c>
      <c r="U36" s="7">
        <f>IF(ISNUMBER(D36),1.15290498E-12*(X36^6)-3.5879038802E-10*(X36^5)+4.710833256816E-08*(X36^4)-3.38194190874219E-06*(X36^3)+0.000148978977392744*(X36^2)-0.00373903643230733*(X36)+4.21734712411944,"")</f>
      </c>
      <c r="V36" s="8">
        <f>IF(ISNUMBER(C36),AVERAGE(C36,D36),"")</f>
      </c>
      <c r="W36" s="6">
        <f>IF(ISNUMBER(F36),-0.0000002301*(V36^4)+0.0000569866*(V36^3)-0.0082923226*(V36^2)+0.0654036947*V36+999.8017570756,"")</f>
      </c>
      <c r="X36" s="8">
        <f>IF(ISNUMBER(E36),AVERAGE(E36,F36),"")</f>
      </c>
      <c r="Y36" s="6">
        <f>IF(ISNUMBER(F36),-0.0000002301*(X36^4)+0.0000569866*(X36^3)-0.0082923226*(X36^2)+0.0654036947*X36+999.8017570756,"")</f>
      </c>
      <c r="Z36" s="6">
        <f>IF(ISNUMBER(C36),IF(R36="Countercurrent",C36-D36,D36-C36),"")</f>
      </c>
      <c r="AA36" s="6">
        <f>IF(ISNUMBER(E36),F36-E36,"")</f>
      </c>
      <c r="AB36" s="7">
        <f>IF(ISNUMBER(N36),N36*W36/(1000*60),"")</f>
      </c>
      <c r="AC36" s="7">
        <f>IF(ISNUMBER(P36),P36*Y36/(1000*60),"")</f>
      </c>
      <c r="AD36" s="6">
        <f>IF(SUM($A$1:$A$1000)=0,IF(ROW($A36)=6,"Hidden",""),IF(ISNUMBER(AB36),AB36*T36*ABS(Z36)*1000,""))</f>
      </c>
      <c r="AE36" s="6">
        <f>IF(SUM($A$1:$A$1000)=0,IF(ROW($A36)=6,"Hidden",""),IF(ISNUMBER(AC36),AC36*U36*AA36*1000,""))</f>
      </c>
      <c r="AF36" s="6">
        <f>IF(SUM($A$1:$A$1000)=0,IF(ROW($A36)=6,"Hidden",""),IF(ISNUMBER(AD36),AD36-AE36,""))</f>
      </c>
      <c r="AG36" s="6">
        <f>IF(SUM($A$1:$A$1000)=0,IF(ROW($A36)=6,"Hidden",""),IF(ISNUMBER(AD36),IF(AD36=0,0,AE36*100/AD36),""))</f>
      </c>
      <c r="AH36" s="6">
        <f>IF(SUM($A$1:$A$1000)=0,IF(ROW($A36)=6,"Hidden",""),IF(ISNUMBER(C36),IF(R36="cocurrent",IF((D36=E36),0,(D36-C36)*100/(D36-E36)),IF((C36=E36),0,(C36-D36)*100/(C36-E36))),""))</f>
      </c>
      <c r="AI36" s="6">
        <f>IF(SUM($A$1:$A$1000)=0,IF(ROW($A36)=6,"Hidden",""),IF(ISNUMBER(C36),IF(R36="cocurrent",IF(C36=E36,0,(F36-E36)*100/(D36-E36)),IF(C36=E36,0,(F36-E36)*100/(C36-E36))),""))</f>
      </c>
      <c r="AJ36" s="6">
        <f>IF(SUM($A$1:$A$1000)=0,IF(ROW($A36)=6,"Hidden",""),IF(ISNUMBER(AH36),(AH36+AI36)/2,""))</f>
      </c>
      <c r="AK36" s="11">
        <f>IF(C36=F36,0,(D36-E36)/(C36-F36))</f>
      </c>
      <c r="AL36" s="8">
        <f>IF(ISNUMBER(F36),IF(OR(AK36&lt;=0,AK36=1),0,((D36-E36)-(C36-F36))/LN(AK36)),"")</f>
      </c>
      <c r="AM36" s="8">
        <f>IF(ISNUMBER(AL36),IF(AL36=0,0,(AB36*T36*Z36*1000)/(PI()*0.006*1.008*AL36)),"")</f>
      </c>
      <c r="AN36" s="12">
        <f>IF(ISNUMBER(A36),IF(ROW(A36)=2,1-(A36/13),""),"")</f>
      </c>
    </row>
    <row x14ac:dyDescent="0.25" r="37" customHeight="1" ht="12.75">
      <c r="A37" s="4">
        <v>1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5"/>
      <c r="P37" s="8"/>
      <c r="Q37" s="6"/>
      <c r="R37" s="6">
        <f>IF(ISNUMBER(Q37),IF(Q37=1,"Countercurrent","Cocurrent"),"")</f>
      </c>
      <c r="S37" s="9"/>
      <c r="T37" s="7">
        <f>IF(ISNUMBER(C37),1.15290498E-12*(V37^6)-3.5879038802E-10*(V37^5)+4.710833256816E-08*(V37^4)-3.38194190874219E-06*(V37^3)+0.000148978977392744*(V37^2)-0.00373903643230733*(V37)+4.21734712411944,"")</f>
      </c>
      <c r="U37" s="7">
        <f>IF(ISNUMBER(D37),1.15290498E-12*(X37^6)-3.5879038802E-10*(X37^5)+4.710833256816E-08*(X37^4)-3.38194190874219E-06*(X37^3)+0.000148978977392744*(X37^2)-0.00373903643230733*(X37)+4.21734712411944,"")</f>
      </c>
      <c r="V37" s="8">
        <f>IF(ISNUMBER(C37),AVERAGE(C37,D37),"")</f>
      </c>
      <c r="W37" s="6">
        <f>IF(ISNUMBER(F37),-0.0000002301*(V37^4)+0.0000569866*(V37^3)-0.0082923226*(V37^2)+0.0654036947*V37+999.8017570756,"")</f>
      </c>
      <c r="X37" s="8">
        <f>IF(ISNUMBER(E37),AVERAGE(E37,F37),"")</f>
      </c>
      <c r="Y37" s="6">
        <f>IF(ISNUMBER(F37),-0.0000002301*(X37^4)+0.0000569866*(X37^3)-0.0082923226*(X37^2)+0.0654036947*X37+999.8017570756,"")</f>
      </c>
      <c r="Z37" s="6">
        <f>IF(ISNUMBER(C37),IF(R37="Countercurrent",C37-D37,D37-C37),"")</f>
      </c>
      <c r="AA37" s="6">
        <f>IF(ISNUMBER(E37),F37-E37,"")</f>
      </c>
      <c r="AB37" s="7">
        <f>IF(ISNUMBER(N37),N37*W37/(1000*60),"")</f>
      </c>
      <c r="AC37" s="7">
        <f>IF(ISNUMBER(P37),P37*Y37/(1000*60),"")</f>
      </c>
      <c r="AD37" s="6">
        <f>IF(SUM($A$1:$A$1000)=0,IF(ROW($A37)=6,"Hidden",""),IF(ISNUMBER(AB37),AB37*T37*ABS(Z37)*1000,""))</f>
      </c>
      <c r="AE37" s="6">
        <f>IF(SUM($A$1:$A$1000)=0,IF(ROW($A37)=6,"Hidden",""),IF(ISNUMBER(AC37),AC37*U37*AA37*1000,""))</f>
      </c>
      <c r="AF37" s="6">
        <f>IF(SUM($A$1:$A$1000)=0,IF(ROW($A37)=6,"Hidden",""),IF(ISNUMBER(AD37),AD37-AE37,""))</f>
      </c>
      <c r="AG37" s="6">
        <f>IF(SUM($A$1:$A$1000)=0,IF(ROW($A37)=6,"Hidden",""),IF(ISNUMBER(AD37),IF(AD37=0,0,AE37*100/AD37),""))</f>
      </c>
      <c r="AH37" s="6">
        <f>IF(SUM($A$1:$A$1000)=0,IF(ROW($A37)=6,"Hidden",""),IF(ISNUMBER(C37),IF(R37="cocurrent",IF((D37=E37),0,(D37-C37)*100/(D37-E37)),IF((C37=E37),0,(C37-D37)*100/(C37-E37))),""))</f>
      </c>
      <c r="AI37" s="6">
        <f>IF(SUM($A$1:$A$1000)=0,IF(ROW($A37)=6,"Hidden",""),IF(ISNUMBER(C37),IF(R37="cocurrent",IF(C37=E37,0,(F37-E37)*100/(D37-E37)),IF(C37=E37,0,(F37-E37)*100/(C37-E37))),""))</f>
      </c>
      <c r="AJ37" s="6">
        <f>IF(SUM($A$1:$A$1000)=0,IF(ROW($A37)=6,"Hidden",""),IF(ISNUMBER(AH37),(AH37+AI37)/2,""))</f>
      </c>
      <c r="AK37" s="11">
        <f>IF(C37=F37,0,(D37-E37)/(C37-F37))</f>
      </c>
      <c r="AL37" s="8">
        <f>IF(ISNUMBER(F37),IF(OR(AK37&lt;=0,AK37=1),0,((D37-E37)-(C37-F37))/LN(AK37)),"")</f>
      </c>
      <c r="AM37" s="8">
        <f>IF(ISNUMBER(AL37),IF(AL37=0,0,(AB37*T37*Z37*1000)/(PI()*0.006*1.008*AL37)),"")</f>
      </c>
      <c r="AN37" s="12">
        <f>IF(ISNUMBER(A37),IF(ROW(A37)=2,1-(A37/13),""),"")</f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7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22" width="11.719285714285713" customWidth="1" bestFit="1"/>
    <col min="3" max="3" style="23" width="8.719285714285713" customWidth="1" bestFit="1"/>
    <col min="4" max="4" style="23" width="8.719285714285713" customWidth="1" bestFit="1"/>
    <col min="5" max="5" style="23" width="8.719285714285713" customWidth="1" bestFit="1"/>
    <col min="6" max="6" style="23" width="8.719285714285713" customWidth="1" bestFit="1"/>
    <col min="7" max="7" style="23" width="13.576428571428572" customWidth="1" bestFit="1" hidden="1"/>
    <col min="8" max="8" style="23" width="13.576428571428572" customWidth="1" bestFit="1" hidden="1"/>
    <col min="9" max="9" style="23" width="13.576428571428572" customWidth="1" bestFit="1" hidden="1"/>
    <col min="10" max="10" style="23" width="13.576428571428572" customWidth="1" bestFit="1" hidden="1"/>
    <col min="11" max="11" style="23" width="13.576428571428572" customWidth="1" bestFit="1" hidden="1"/>
    <col min="12" max="12" style="23" width="13.576428571428572" customWidth="1" bestFit="1" hidden="1"/>
    <col min="13" max="13" style="24" width="11.719285714285713" customWidth="1" bestFit="1"/>
    <col min="14" max="14" style="23" width="11.719285714285713" customWidth="1" bestFit="1"/>
    <col min="15" max="15" style="22" width="11.719285714285713" customWidth="1" bestFit="1"/>
    <col min="16" max="16" style="25" width="11.719285714285713" customWidth="1" bestFit="1"/>
    <col min="17" max="17" style="23" width="13.576428571428572" customWidth="1" bestFit="1" hidden="1"/>
    <col min="18" max="18" style="14" width="11.719285714285713" customWidth="1" bestFit="1"/>
    <col min="19" max="19" style="15" width="33.005" customWidth="1" bestFit="1"/>
    <col min="20" max="20" style="14" width="13.147857142857141" customWidth="1" bestFit="1"/>
    <col min="21" max="21" style="14" width="13.147857142857141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1.719285714285713" customWidth="1" bestFit="1"/>
    <col min="27" max="27" style="14" width="11.719285714285713" customWidth="1" bestFit="1"/>
    <col min="28" max="28" style="14" width="11.719285714285713" customWidth="1" bestFit="1"/>
    <col min="29" max="29" style="14" width="11.719285714285713" customWidth="1" bestFit="1"/>
    <col min="30" max="30" style="14" width="11.719285714285713" customWidth="1" bestFit="1"/>
    <col min="31" max="31" style="14" width="11.719285714285713" customWidth="1" bestFit="1"/>
    <col min="32" max="32" style="14" width="11.719285714285713" customWidth="1" bestFit="1"/>
    <col min="33" max="33" style="14" width="11.719285714285713" customWidth="1" bestFit="1"/>
    <col min="34" max="34" style="14" width="11.719285714285713" customWidth="1" bestFit="1"/>
    <col min="35" max="35" style="14" width="11.719285714285713" customWidth="1" bestFit="1"/>
    <col min="36" max="36" style="14" width="11.719285714285713" customWidth="1" bestFit="1"/>
    <col min="37" max="37" style="16" width="13.576428571428572" customWidth="1" bestFit="1" hidden="1"/>
    <col min="38" max="38" style="14" width="13.147857142857141" customWidth="1" bestFit="1"/>
    <col min="39" max="39" style="14" width="14.147857142857141" customWidth="1" bestFit="1"/>
    <col min="40" max="40" style="14" width="11.719285714285713" customWidth="1" bestFit="1"/>
  </cols>
  <sheetData>
    <row x14ac:dyDescent="0.25" r="1" customHeight="1" ht="66.75" customFormat="1" s="1">
      <c r="A1" s="2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9" t="s">
        <v>12</v>
      </c>
      <c r="N1" s="18" t="s">
        <v>13</v>
      </c>
      <c r="O1" s="17" t="s">
        <v>14</v>
      </c>
      <c r="P1" s="20" t="s">
        <v>15</v>
      </c>
      <c r="Q1" s="18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/>
      <c r="AL1" s="3" t="s">
        <v>35</v>
      </c>
      <c r="AM1" s="3" t="s">
        <v>36</v>
      </c>
      <c r="AN1" s="3" t="s">
        <v>37</v>
      </c>
    </row>
    <row x14ac:dyDescent="0.25" r="2" customHeight="1" ht="12.75">
      <c r="A2" s="11">
        <v>1</v>
      </c>
      <c r="B2" s="5">
        <v>1</v>
      </c>
      <c r="C2" s="6">
        <v>57.440673828125</v>
      </c>
      <c r="D2" s="6">
        <v>65.168701171875</v>
      </c>
      <c r="E2" s="6">
        <v>21.30078125</v>
      </c>
      <c r="F2" s="6">
        <v>25.229736328125</v>
      </c>
      <c r="G2" s="6">
        <v>132.967529296875</v>
      </c>
      <c r="H2" s="6">
        <v>132.967529296875</v>
      </c>
      <c r="I2" s="6">
        <v>132.967529296875</v>
      </c>
      <c r="J2" s="6">
        <v>132.967529296875</v>
      </c>
      <c r="K2" s="6">
        <v>132.967529296875</v>
      </c>
      <c r="L2" s="6">
        <v>132.967529296875</v>
      </c>
      <c r="M2" s="7">
        <v>29</v>
      </c>
      <c r="N2" s="6">
        <v>2.06298828125</v>
      </c>
      <c r="O2" s="5">
        <v>90</v>
      </c>
      <c r="P2" s="8">
        <v>4.77294921875</v>
      </c>
      <c r="Q2" s="6">
        <v>0</v>
      </c>
      <c r="R2" s="10">
        <f>IF(ISNUMBER(Q2),IF(Q2=1,"Countercurrent","Cocurrent"),"")</f>
      </c>
      <c r="S2" s="21"/>
      <c r="T2" s="7">
        <f>IF(ISNUMBER(C2),1.15290498E-12*(V2^6)-3.5879038802E-10*(V2^5)+4.710833256816E-08*(V2^4)-3.38194190874219E-06*(V2^3)+0.000148978977392744*(V2^2)-0.00373903643230733*(V2)+4.21734712411944,"")</f>
      </c>
      <c r="U2" s="7">
        <f>IF(ISNUMBER(D2),1.15290498E-12*(X2^6)-3.5879038802E-10*(X2^5)+4.710833256816E-08*(X2^4)-3.38194190874219E-06*(X2^3)+0.000148978977392744*(X2^2)-0.00373903643230733*(X2)+4.21734712411944,"")</f>
      </c>
      <c r="V2" s="8">
        <f>IF(ISNUMBER(C2),AVERAGE(C2,D2),"")</f>
      </c>
      <c r="W2" s="6">
        <f>IF(ISNUMBER(F2),-0.0000002301*(V2^4)+0.0000569866*(V2^3)-0.0082923226*(V2^2)+0.0654036947*V2+999.8017570756,"")</f>
      </c>
      <c r="X2" s="8">
        <f>IF(ISNUMBER(E2),AVERAGE(E2,F2),"")</f>
      </c>
      <c r="Y2" s="6">
        <f>IF(ISNUMBER(F2),-0.0000002301*(X2^4)+0.0000569866*(X2^3)-0.0082923226*(X2^2)+0.0654036947*X2+999.8017570756,"")</f>
      </c>
      <c r="Z2" s="6">
        <f>IF(ISNUMBER(C2),IF(R2="Countercurrent",C2-D2,D2-C2),"")</f>
      </c>
      <c r="AA2" s="6">
        <f>IF(ISNUMBER(E2),F2-E2,"")</f>
      </c>
      <c r="AB2" s="7">
        <f>IF(ISNUMBER(N2),N2*W2/(1000*60),"")</f>
      </c>
      <c r="AC2" s="7">
        <f>IF(ISNUMBER(P2),P2*Y2/(1000*60),"")</f>
      </c>
      <c r="AD2" s="6">
        <f>IF(SUM($A$1:$A$1000)=0,IF(ROW($A2)=6,"Hidden",""),IF(ISNUMBER(AB2),AB2*T2*ABS(Z2)*1000,""))</f>
      </c>
      <c r="AE2" s="6">
        <f>IF(SUM($A$1:$A$1000)=0,IF(ROW($A2)=6,"Hidden",""),IF(ISNUMBER(AC2),AC2*U2*AA2*1000,""))</f>
      </c>
      <c r="AF2" s="6">
        <f>IF(SUM($A$1:$A$1000)=0,IF(ROW($A2)=6,"Hidden",""),IF(ISNUMBER(AD2),AD2-AE2,""))</f>
      </c>
      <c r="AG2" s="6">
        <f>IF(SUM($A$1:$A$1000)=0,IF(ROW($A2)=6,"Hidden",""),IF(ISNUMBER(AD2),IF(AD2=0,0,AE2*100/AD2),""))</f>
      </c>
      <c r="AH2" s="6">
        <f>IF(SUM($A$1:$A$1000)=0,IF(ROW($A2)=6,"Hidden",""),IF(ISNUMBER(C2),IF(R2="cocurrent",IF((D2=E2),0,(D2-C2)*100/(D2-E2)),IF((C2=E2),0,(C2-D2)*100/(C2-E2))),""))</f>
      </c>
      <c r="AI2" s="6">
        <f>IF(SUM($A$1:$A$1000)=0,IF(ROW($A2)=6,"Hidden",""),IF(ISNUMBER(C2),IF(R2="cocurrent",IF(C2=E2,0,(F2-E2)*100/(D2-E2)),IF(C2=E2,0,(F2-E2)*100/(C2-E2))),""))</f>
      </c>
      <c r="AJ2" s="6">
        <f>IF(SUM($A$1:$A$1000)=0,IF(ROW($A2)=6,"Hidden",""),IF(ISNUMBER(AH2),(AH2+AI2)/2,""))</f>
      </c>
      <c r="AK2" s="8">
        <f>IF(C2=F2,0,(D2-E2)/(C2-F2))</f>
      </c>
      <c r="AL2" s="8">
        <f>IF(ISNUMBER(F2),IF(OR(AK2&lt;=0,AK2=1),0,((D2-E2)-(C2-F2))/LN(AK2)),"")</f>
      </c>
      <c r="AM2" s="8">
        <f>IF(ISNUMBER(AL2),IF(AL2=0,0,(AB2*T2*Z2*1000)/(PI()*0.006*1.008*AL2)),"")</f>
      </c>
      <c r="AN2" s="12">
        <f>IF(ISNUMBER(A2),IF(ROW(A2)=2,1-(A2/13),""),"")</f>
      </c>
    </row>
    <row x14ac:dyDescent="0.25" r="3" customHeight="1" ht="12.75">
      <c r="A3" s="11">
        <v>1</v>
      </c>
      <c r="B3" s="5">
        <v>2</v>
      </c>
      <c r="C3" s="6">
        <v>57.47314453125</v>
      </c>
      <c r="D3" s="6">
        <v>65.298583984375</v>
      </c>
      <c r="E3" s="6">
        <v>21.268310546875</v>
      </c>
      <c r="F3" s="6">
        <v>25.197265625</v>
      </c>
      <c r="G3" s="6">
        <v>132.967529296875</v>
      </c>
      <c r="H3" s="6">
        <v>132.967529296875</v>
      </c>
      <c r="I3" s="6">
        <v>132.967529296875</v>
      </c>
      <c r="J3" s="6">
        <v>132.967529296875</v>
      </c>
      <c r="K3" s="6">
        <v>132.967529296875</v>
      </c>
      <c r="L3" s="6">
        <v>132.967529296875</v>
      </c>
      <c r="M3" s="7">
        <v>30</v>
      </c>
      <c r="N3" s="6">
        <v>1.8798828125</v>
      </c>
      <c r="O3" s="5">
        <v>90</v>
      </c>
      <c r="P3" s="8">
        <v>4.72412109375</v>
      </c>
      <c r="Q3" s="6">
        <v>0</v>
      </c>
      <c r="R3" s="10">
        <f>IF(ISNUMBER(Q3),IF(Q3=1,"Countercurrent","Cocurrent"),"")</f>
      </c>
      <c r="S3" s="21"/>
      <c r="T3" s="7">
        <f>IF(ISNUMBER(C3),1.15290498E-12*(V3^6)-3.5879038802E-10*(V3^5)+4.710833256816E-08*(V3^4)-3.38194190874219E-06*(V3^3)+0.000148978977392744*(V3^2)-0.00373903643230733*(V3)+4.21734712411944,"")</f>
      </c>
      <c r="U3" s="7">
        <f>IF(ISNUMBER(D3),1.15290498E-12*(X3^6)-3.5879038802E-10*(X3^5)+4.710833256816E-08*(X3^4)-3.38194190874219E-06*(X3^3)+0.000148978977392744*(X3^2)-0.00373903643230733*(X3)+4.21734712411944,"")</f>
      </c>
      <c r="V3" s="8">
        <f>IF(ISNUMBER(C3),AVERAGE(C3,D3),"")</f>
      </c>
      <c r="W3" s="6">
        <f>IF(ISNUMBER(F3),-0.0000002301*(V3^4)+0.0000569866*(V3^3)-0.0082923226*(V3^2)+0.0654036947*V3+999.8017570756,"")</f>
      </c>
      <c r="X3" s="8">
        <f>IF(ISNUMBER(E3),AVERAGE(E3,F3),"")</f>
      </c>
      <c r="Y3" s="6">
        <f>IF(ISNUMBER(F3),-0.0000002301*(X3^4)+0.0000569866*(X3^3)-0.0082923226*(X3^2)+0.0654036947*X3+999.8017570756,"")</f>
      </c>
      <c r="Z3" s="6">
        <f>IF(ISNUMBER(C3),IF(R3="Countercurrent",C3-D3,D3-C3),"")</f>
      </c>
      <c r="AA3" s="6">
        <f>IF(ISNUMBER(E3),F3-E3,"")</f>
      </c>
      <c r="AB3" s="7">
        <f>IF(ISNUMBER(N3),N3*W3/(1000*60),"")</f>
      </c>
      <c r="AC3" s="7">
        <f>IF(ISNUMBER(P3),P3*Y3/(1000*60),"")</f>
      </c>
      <c r="AD3" s="6">
        <f>IF(SUM($A$1:$A$1000)=0,IF(ROW($A3)=6,"Hidden",""),IF(ISNUMBER(AB3),AB3*T3*ABS(Z3)*1000,""))</f>
      </c>
      <c r="AE3" s="6">
        <f>IF(SUM($A$1:$A$1000)=0,IF(ROW($A3)=6,"Hidden",""),IF(ISNUMBER(AC3),AC3*U3*AA3*1000,""))</f>
      </c>
      <c r="AF3" s="6">
        <f>IF(SUM($A$1:$A$1000)=0,IF(ROW($A3)=6,"Hidden",""),IF(ISNUMBER(AD3),AD3-AE3,""))</f>
      </c>
      <c r="AG3" s="6">
        <f>IF(SUM($A$1:$A$1000)=0,IF(ROW($A3)=6,"Hidden",""),IF(ISNUMBER(AD3),IF(AD3=0,0,AE3*100/AD3),""))</f>
      </c>
      <c r="AH3" s="6">
        <f>IF(SUM($A$1:$A$1000)=0,IF(ROW($A3)=6,"Hidden",""),IF(ISNUMBER(C3),IF(R3="cocurrent",IF((D3=E3),0,(D3-C3)*100/(D3-E3)),IF((C3=E3),0,(C3-D3)*100/(C3-E3))),""))</f>
      </c>
      <c r="AI3" s="6">
        <f>IF(SUM($A$1:$A$1000)=0,IF(ROW($A3)=6,"Hidden",""),IF(ISNUMBER(C3),IF(R3="cocurrent",IF(C3=E3,0,(F3-E3)*100/(D3-E3)),IF(C3=E3,0,(F3-E3)*100/(C3-E3))),""))</f>
      </c>
      <c r="AJ3" s="6">
        <f>IF(SUM($A$1:$A$1000)=0,IF(ROW($A3)=6,"Hidden",""),IF(ISNUMBER(AH3),(AH3+AI3)/2,""))</f>
      </c>
      <c r="AK3" s="8">
        <f>IF(C3=F3,0,(D3-E3)/(C3-F3))</f>
      </c>
      <c r="AL3" s="8">
        <f>IF(ISNUMBER(F3),IF(OR(AK3&lt;=0,AK3=1),0,((D3-E3)-(C3-F3))/LN(AK3)),"")</f>
      </c>
      <c r="AM3" s="8">
        <f>IF(ISNUMBER(AL3),IF(AL3=0,0,(AB3*T3*Z3*1000)/(PI()*0.006*1.008*AL3)),"")</f>
      </c>
      <c r="AN3" s="12">
        <f>IF(ISNUMBER(A3),IF(ROW(A3)=2,1-(A3/13),""),"")</f>
      </c>
    </row>
    <row x14ac:dyDescent="0.25" r="4" customHeight="1" ht="12.75">
      <c r="A4" s="11">
        <v>1</v>
      </c>
      <c r="B4" s="5">
        <v>3</v>
      </c>
      <c r="C4" s="6">
        <v>57.47314453125</v>
      </c>
      <c r="D4" s="6">
        <v>65.168701171875</v>
      </c>
      <c r="E4" s="6">
        <v>21.30078125</v>
      </c>
      <c r="F4" s="6">
        <v>25.197265625</v>
      </c>
      <c r="G4" s="6">
        <v>132.967529296875</v>
      </c>
      <c r="H4" s="6">
        <v>132.967529296875</v>
      </c>
      <c r="I4" s="6">
        <v>132.967529296875</v>
      </c>
      <c r="J4" s="6">
        <v>132.967529296875</v>
      </c>
      <c r="K4" s="6">
        <v>132.967529296875</v>
      </c>
      <c r="L4" s="6">
        <v>132.967529296875</v>
      </c>
      <c r="M4" s="7">
        <v>29</v>
      </c>
      <c r="N4" s="6">
        <v>2.0751953125</v>
      </c>
      <c r="O4" s="5">
        <v>90</v>
      </c>
      <c r="P4" s="8">
        <v>4.69970703125</v>
      </c>
      <c r="Q4" s="6">
        <v>0</v>
      </c>
      <c r="R4" s="10">
        <f>IF(ISNUMBER(Q4),IF(Q4=1,"Countercurrent","Cocurrent"),"")</f>
      </c>
      <c r="S4" s="21"/>
      <c r="T4" s="7">
        <f>IF(ISNUMBER(C4),1.15290498E-12*(V4^6)-3.5879038802E-10*(V4^5)+4.710833256816E-08*(V4^4)-3.38194190874219E-06*(V4^3)+0.000148978977392744*(V4^2)-0.00373903643230733*(V4)+4.21734712411944,"")</f>
      </c>
      <c r="U4" s="7">
        <f>IF(ISNUMBER(D4),1.15290498E-12*(X4^6)-3.5879038802E-10*(X4^5)+4.710833256816E-08*(X4^4)-3.38194190874219E-06*(X4^3)+0.000148978977392744*(X4^2)-0.00373903643230733*(X4)+4.21734712411944,"")</f>
      </c>
      <c r="V4" s="8">
        <f>IF(ISNUMBER(C4),AVERAGE(C4,D4),"")</f>
      </c>
      <c r="W4" s="6">
        <f>IF(ISNUMBER(F4),-0.0000002301*(V4^4)+0.0000569866*(V4^3)-0.0082923226*(V4^2)+0.0654036947*V4+999.8017570756,"")</f>
      </c>
      <c r="X4" s="8">
        <f>IF(ISNUMBER(E4),AVERAGE(E4,F4),"")</f>
      </c>
      <c r="Y4" s="6">
        <f>IF(ISNUMBER(F4),-0.0000002301*(X4^4)+0.0000569866*(X4^3)-0.0082923226*(X4^2)+0.0654036947*X4+999.8017570756,"")</f>
      </c>
      <c r="Z4" s="6">
        <f>IF(ISNUMBER(C4),IF(R4="Countercurrent",C4-D4,D4-C4),"")</f>
      </c>
      <c r="AA4" s="6">
        <f>IF(ISNUMBER(E4),F4-E4,"")</f>
      </c>
      <c r="AB4" s="7">
        <f>IF(ISNUMBER(N4),N4*W4/(1000*60),"")</f>
      </c>
      <c r="AC4" s="7">
        <f>IF(ISNUMBER(P4),P4*Y4/(1000*60),"")</f>
      </c>
      <c r="AD4" s="6">
        <f>IF(SUM($A$1:$A$1000)=0,IF(ROW($A4)=6,"Hidden",""),IF(ISNUMBER(AB4),AB4*T4*ABS(Z4)*1000,""))</f>
      </c>
      <c r="AE4" s="6">
        <f>IF(SUM($A$1:$A$1000)=0,IF(ROW($A4)=6,"Hidden",""),IF(ISNUMBER(AC4),AC4*U4*AA4*1000,""))</f>
      </c>
      <c r="AF4" s="6">
        <f>IF(SUM($A$1:$A$1000)=0,IF(ROW($A4)=6,"Hidden",""),IF(ISNUMBER(AD4),AD4-AE4,""))</f>
      </c>
      <c r="AG4" s="6">
        <f>IF(SUM($A$1:$A$1000)=0,IF(ROW($A4)=6,"Hidden",""),IF(ISNUMBER(AD4),IF(AD4=0,0,AE4*100/AD4),""))</f>
      </c>
      <c r="AH4" s="6">
        <f>IF(SUM($A$1:$A$1000)=0,IF(ROW($A4)=6,"Hidden",""),IF(ISNUMBER(C4),IF(R4="cocurrent",IF((D4=E4),0,(D4-C4)*100/(D4-E4)),IF((C4=E4),0,(C4-D4)*100/(C4-E4))),""))</f>
      </c>
      <c r="AI4" s="6">
        <f>IF(SUM($A$1:$A$1000)=0,IF(ROW($A4)=6,"Hidden",""),IF(ISNUMBER(C4),IF(R4="cocurrent",IF(C4=E4,0,(F4-E4)*100/(D4-E4)),IF(C4=E4,0,(F4-E4)*100/(C4-E4))),""))</f>
      </c>
      <c r="AJ4" s="6">
        <f>IF(SUM($A$1:$A$1000)=0,IF(ROW($A4)=6,"Hidden",""),IF(ISNUMBER(AH4),(AH4+AI4)/2,""))</f>
      </c>
      <c r="AK4" s="8">
        <f>IF(C4=F4,0,(D4-E4)/(C4-F4))</f>
      </c>
      <c r="AL4" s="8">
        <f>IF(ISNUMBER(F4),IF(OR(AK4&lt;=0,AK4=1),0,((D4-E4)-(C4-F4))/LN(AK4)),"")</f>
      </c>
      <c r="AM4" s="8">
        <f>IF(ISNUMBER(AL4),IF(AL4=0,0,(AB4*T4*Z4*1000)/(PI()*0.006*1.008*AL4)),"")</f>
      </c>
      <c r="AN4" s="12">
        <f>IF(ISNUMBER(A4),IF(ROW(A4)=2,1-(A4/13),""),"")</f>
      </c>
    </row>
    <row x14ac:dyDescent="0.25" r="5" customHeight="1" ht="12.75">
      <c r="A5" s="11">
        <v>1</v>
      </c>
      <c r="B5" s="5">
        <v>4</v>
      </c>
      <c r="C5" s="6">
        <v>57.08349609375</v>
      </c>
      <c r="D5" s="6">
        <v>64.843994140625</v>
      </c>
      <c r="E5" s="6">
        <v>21.268310546875</v>
      </c>
      <c r="F5" s="6">
        <v>25.13232421875</v>
      </c>
      <c r="G5" s="6">
        <v>132.967529296875</v>
      </c>
      <c r="H5" s="6">
        <v>132.967529296875</v>
      </c>
      <c r="I5" s="6">
        <v>132.967529296875</v>
      </c>
      <c r="J5" s="6">
        <v>132.967529296875</v>
      </c>
      <c r="K5" s="6">
        <v>132.967529296875</v>
      </c>
      <c r="L5" s="6">
        <v>132.967529296875</v>
      </c>
      <c r="M5" s="7">
        <v>29</v>
      </c>
      <c r="N5" s="6">
        <v>1.8798828125</v>
      </c>
      <c r="O5" s="5">
        <v>90</v>
      </c>
      <c r="P5" s="8">
        <v>4.77294921875</v>
      </c>
      <c r="Q5" s="6">
        <v>0</v>
      </c>
      <c r="R5" s="10">
        <f>IF(ISNUMBER(Q5),IF(Q5=1,"Countercurrent","Cocurrent"),"")</f>
      </c>
      <c r="S5" s="21"/>
      <c r="T5" s="7">
        <f>IF(ISNUMBER(C5),1.15290498E-12*(V5^6)-3.5879038802E-10*(V5^5)+4.710833256816E-08*(V5^4)-3.38194190874219E-06*(V5^3)+0.000148978977392744*(V5^2)-0.00373903643230733*(V5)+4.21734712411944,"")</f>
      </c>
      <c r="U5" s="7">
        <f>IF(ISNUMBER(D5),1.15290498E-12*(X5^6)-3.5879038802E-10*(X5^5)+4.710833256816E-08*(X5^4)-3.38194190874219E-06*(X5^3)+0.000148978977392744*(X5^2)-0.00373903643230733*(X5)+4.21734712411944,"")</f>
      </c>
      <c r="V5" s="8">
        <f>IF(ISNUMBER(C5),AVERAGE(C5,D5),"")</f>
      </c>
      <c r="W5" s="6">
        <f>IF(ISNUMBER(F5),-0.0000002301*(V5^4)+0.0000569866*(V5^3)-0.0082923226*(V5^2)+0.0654036947*V5+999.8017570756,"")</f>
      </c>
      <c r="X5" s="8">
        <f>IF(ISNUMBER(E5),AVERAGE(E5,F5),"")</f>
      </c>
      <c r="Y5" s="6">
        <f>IF(ISNUMBER(F5),-0.0000002301*(X5^4)+0.0000569866*(X5^3)-0.0082923226*(X5^2)+0.0654036947*X5+999.8017570756,"")</f>
      </c>
      <c r="Z5" s="6">
        <f>IF(ISNUMBER(C5),IF(R5="Countercurrent",C5-D5,D5-C5),"")</f>
      </c>
      <c r="AA5" s="6">
        <f>IF(ISNUMBER(E5),F5-E5,"")</f>
      </c>
      <c r="AB5" s="7">
        <f>IF(ISNUMBER(N5),N5*W5/(1000*60),"")</f>
      </c>
      <c r="AC5" s="7">
        <f>IF(ISNUMBER(P5),P5*Y5/(1000*60),"")</f>
      </c>
      <c r="AD5" s="6">
        <f>IF(SUM($A$1:$A$1000)=0,IF(ROW($A5)=6,"Hidden",""),IF(ISNUMBER(AB5),AB5*T5*ABS(Z5)*1000,""))</f>
      </c>
      <c r="AE5" s="6">
        <f>IF(SUM($A$1:$A$1000)=0,IF(ROW($A5)=6,"Hidden",""),IF(ISNUMBER(AC5),AC5*U5*AA5*1000,""))</f>
      </c>
      <c r="AF5" s="6">
        <f>IF(SUM($A$1:$A$1000)=0,IF(ROW($A5)=6,"Hidden",""),IF(ISNUMBER(AD5),AD5-AE5,""))</f>
      </c>
      <c r="AG5" s="6">
        <f>IF(SUM($A$1:$A$1000)=0,IF(ROW($A5)=6,"Hidden",""),IF(ISNUMBER(AD5),IF(AD5=0,0,AE5*100/AD5),""))</f>
      </c>
      <c r="AH5" s="6">
        <f>IF(SUM($A$1:$A$1000)=0,IF(ROW($A5)=6,"Hidden",""),IF(ISNUMBER(C5),IF(R5="cocurrent",IF((D5=E5),0,(D5-C5)*100/(D5-E5)),IF((C5=E5),0,(C5-D5)*100/(C5-E5))),""))</f>
      </c>
      <c r="AI5" s="6">
        <f>IF(SUM($A$1:$A$1000)=0,IF(ROW($A5)=6,"Hidden",""),IF(ISNUMBER(C5),IF(R5="cocurrent",IF(C5=E5,0,(F5-E5)*100/(D5-E5)),IF(C5=E5,0,(F5-E5)*100/(C5-E5))),""))</f>
      </c>
      <c r="AJ5" s="6">
        <f>IF(SUM($A$1:$A$1000)=0,IF(ROW($A5)=6,"Hidden",""),IF(ISNUMBER(AH5),(AH5+AI5)/2,""))</f>
      </c>
      <c r="AK5" s="8">
        <f>IF(C5=F5,0,(D5-E5)/(C5-F5))</f>
      </c>
      <c r="AL5" s="8">
        <f>IF(ISNUMBER(F5),IF(OR(AK5&lt;=0,AK5=1),0,((D5-E5)-(C5-F5))/LN(AK5)),"")</f>
      </c>
      <c r="AM5" s="8">
        <f>IF(ISNUMBER(AL5),IF(AL5=0,0,(AB5*T5*Z5*1000)/(PI()*0.006*1.008*AL5)),"")</f>
      </c>
      <c r="AN5" s="12">
        <f>IF(ISNUMBER(A5),IF(ROW(A5)=2,1-(A5/13),""),"")</f>
      </c>
    </row>
    <row x14ac:dyDescent="0.25" r="6" customHeight="1" ht="12.75">
      <c r="A6" s="11">
        <v>1</v>
      </c>
      <c r="B6" s="5">
        <v>5</v>
      </c>
      <c r="C6" s="6">
        <v>57.180908203125</v>
      </c>
      <c r="D6" s="6">
        <v>65.038818359375</v>
      </c>
      <c r="E6" s="6">
        <v>21.30078125</v>
      </c>
      <c r="F6" s="6">
        <v>25.164794921875</v>
      </c>
      <c r="G6" s="6">
        <v>132.967529296875</v>
      </c>
      <c r="H6" s="6">
        <v>132.967529296875</v>
      </c>
      <c r="I6" s="6">
        <v>132.967529296875</v>
      </c>
      <c r="J6" s="6">
        <v>132.967529296875</v>
      </c>
      <c r="K6" s="6">
        <v>132.967529296875</v>
      </c>
      <c r="L6" s="6">
        <v>132.967529296875</v>
      </c>
      <c r="M6" s="7">
        <v>30</v>
      </c>
      <c r="N6" s="6">
        <v>1.904296875</v>
      </c>
      <c r="O6" s="5">
        <v>90</v>
      </c>
      <c r="P6" s="8">
        <v>4.7119140625</v>
      </c>
      <c r="Q6" s="6">
        <v>0</v>
      </c>
      <c r="R6" s="10">
        <f>IF(ISNUMBER(Q6),IF(Q6=1,"Countercurrent","Cocurrent"),"")</f>
      </c>
      <c r="S6" s="21"/>
      <c r="T6" s="7">
        <f>IF(ISNUMBER(C6),1.15290498E-12*(V6^6)-3.5879038802E-10*(V6^5)+4.710833256816E-08*(V6^4)-3.38194190874219E-06*(V6^3)+0.000148978977392744*(V6^2)-0.00373903643230733*(V6)+4.21734712411944,"")</f>
      </c>
      <c r="U6" s="7">
        <f>IF(ISNUMBER(D6),1.15290498E-12*(X6^6)-3.5879038802E-10*(X6^5)+4.710833256816E-08*(X6^4)-3.38194190874219E-06*(X6^3)+0.000148978977392744*(X6^2)-0.00373903643230733*(X6)+4.21734712411944,"")</f>
      </c>
      <c r="V6" s="8">
        <f>IF(ISNUMBER(C6),AVERAGE(C6,D6),"")</f>
      </c>
      <c r="W6" s="6">
        <f>IF(ISNUMBER(F6),-0.0000002301*(V6^4)+0.0000569866*(V6^3)-0.0082923226*(V6^2)+0.0654036947*V6+999.8017570756,"")</f>
      </c>
      <c r="X6" s="8">
        <f>IF(ISNUMBER(E6),AVERAGE(E6,F6),"")</f>
      </c>
      <c r="Y6" s="6">
        <f>IF(ISNUMBER(F6),-0.0000002301*(X6^4)+0.0000569866*(X6^3)-0.0082923226*(X6^2)+0.0654036947*X6+999.8017570756,"")</f>
      </c>
      <c r="Z6" s="6">
        <f>IF(ISNUMBER(C6),IF(R6="Countercurrent",C6-D6,D6-C6),"")</f>
      </c>
      <c r="AA6" s="6">
        <f>IF(ISNUMBER(E6),F6-E6,"")</f>
      </c>
      <c r="AB6" s="7">
        <f>IF(ISNUMBER(N6),N6*W6/(1000*60),"")</f>
      </c>
      <c r="AC6" s="7">
        <f>IF(ISNUMBER(P6),P6*Y6/(1000*60),"")</f>
      </c>
      <c r="AD6" s="6">
        <f>IF(SUM($A$1:$A$1000)=0,IF(ROW($A6)=6,"Hidden",""),IF(ISNUMBER(AB6),AB6*T6*ABS(Z6)*1000,""))</f>
      </c>
      <c r="AE6" s="6">
        <f>IF(SUM($A$1:$A$1000)=0,IF(ROW($A6)=6,"Hidden",""),IF(ISNUMBER(AC6),AC6*U6*AA6*1000,""))</f>
      </c>
      <c r="AF6" s="6">
        <f>IF(SUM($A$1:$A$1000)=0,IF(ROW($A6)=6,"Hidden",""),IF(ISNUMBER(AD6),AD6-AE6,""))</f>
      </c>
      <c r="AG6" s="6">
        <f>IF(SUM($A$1:$A$1000)=0,IF(ROW($A6)=6,"Hidden",""),IF(ISNUMBER(AD6),IF(AD6=0,0,AE6*100/AD6),""))</f>
      </c>
      <c r="AH6" s="6">
        <f>IF(SUM($A$1:$A$1000)=0,IF(ROW($A6)=6,"Hidden",""),IF(ISNUMBER(C6),IF(R6="cocurrent",IF((D6=E6),0,(D6-C6)*100/(D6-E6)),IF((C6=E6),0,(C6-D6)*100/(C6-E6))),""))</f>
      </c>
      <c r="AI6" s="6">
        <f>IF(SUM($A$1:$A$1000)=0,IF(ROW($A6)=6,"Hidden",""),IF(ISNUMBER(C6),IF(R6="cocurrent",IF(C6=E6,0,(F6-E6)*100/(D6-E6)),IF(C6=E6,0,(F6-E6)*100/(C6-E6))),""))</f>
      </c>
      <c r="AJ6" s="6">
        <f>IF(SUM($A$1:$A$1000)=0,IF(ROW($A6)=6,"Hidden",""),IF(ISNUMBER(AH6),(AH6+AI6)/2,""))</f>
      </c>
      <c r="AK6" s="8">
        <f>IF(C6=F6,0,(D6-E6)/(C6-F6))</f>
      </c>
      <c r="AL6" s="8">
        <f>IF(ISNUMBER(F6),IF(OR(AK6&lt;=0,AK6=1),0,((D6-E6)-(C6-F6))/LN(AK6)),"")</f>
      </c>
      <c r="AM6" s="8">
        <f>IF(ISNUMBER(AL6),IF(AL6=0,0,(AB6*T6*Z6*1000)/(PI()*0.006*1.008*AL6)),"")</f>
      </c>
      <c r="AN6" s="12">
        <f>IF(ISNUMBER(A6),IF(ROW(A6)=2,1-(A6/13),""),"")</f>
      </c>
    </row>
    <row x14ac:dyDescent="0.25" r="7" customHeight="1" ht="12.75">
      <c r="A7" s="11">
        <v>1</v>
      </c>
      <c r="B7" s="5">
        <v>6</v>
      </c>
      <c r="C7" s="6">
        <v>57.245849609375</v>
      </c>
      <c r="D7" s="6">
        <v>64.973876953125</v>
      </c>
      <c r="E7" s="6">
        <v>21.30078125</v>
      </c>
      <c r="F7" s="6">
        <v>25.164794921875</v>
      </c>
      <c r="G7" s="6">
        <v>132.967529296875</v>
      </c>
      <c r="H7" s="6">
        <v>132.967529296875</v>
      </c>
      <c r="I7" s="6">
        <v>132.967529296875</v>
      </c>
      <c r="J7" s="6">
        <v>132.967529296875</v>
      </c>
      <c r="K7" s="6">
        <v>132.967529296875</v>
      </c>
      <c r="L7" s="6">
        <v>132.967529296875</v>
      </c>
      <c r="M7" s="7">
        <v>29</v>
      </c>
      <c r="N7" s="6">
        <v>2.099609375</v>
      </c>
      <c r="O7" s="5">
        <v>90</v>
      </c>
      <c r="P7" s="8">
        <v>4.87060546875</v>
      </c>
      <c r="Q7" s="6">
        <v>0</v>
      </c>
      <c r="R7" s="10">
        <f>IF(ISNUMBER(Q7),IF(Q7=1,"Countercurrent","Cocurrent"),"")</f>
      </c>
      <c r="S7" s="21"/>
      <c r="T7" s="7">
        <f>IF(ISNUMBER(C7),1.15290498E-12*(V7^6)-3.5879038802E-10*(V7^5)+4.710833256816E-08*(V7^4)-3.38194190874219E-06*(V7^3)+0.000148978977392744*(V7^2)-0.00373903643230733*(V7)+4.21734712411944,"")</f>
      </c>
      <c r="U7" s="7">
        <f>IF(ISNUMBER(D7),1.15290498E-12*(X7^6)-3.5879038802E-10*(X7^5)+4.710833256816E-08*(X7^4)-3.38194190874219E-06*(X7^3)+0.000148978977392744*(X7^2)-0.00373903643230733*(X7)+4.21734712411944,"")</f>
      </c>
      <c r="V7" s="8">
        <f>IF(ISNUMBER(C7),AVERAGE(C7,D7),"")</f>
      </c>
      <c r="W7" s="6">
        <f>IF(ISNUMBER(F7),-0.0000002301*(V7^4)+0.0000569866*(V7^3)-0.0082923226*(V7^2)+0.0654036947*V7+999.8017570756,"")</f>
      </c>
      <c r="X7" s="8">
        <f>IF(ISNUMBER(E7),AVERAGE(E7,F7),"")</f>
      </c>
      <c r="Y7" s="6">
        <f>IF(ISNUMBER(F7),-0.0000002301*(X7^4)+0.0000569866*(X7^3)-0.0082923226*(X7^2)+0.0654036947*X7+999.8017570756,"")</f>
      </c>
      <c r="Z7" s="6">
        <f>IF(ISNUMBER(C7),IF(R7="Countercurrent",C7-D7,D7-C7),"")</f>
      </c>
      <c r="AA7" s="6">
        <f>IF(ISNUMBER(E7),F7-E7,"")</f>
      </c>
      <c r="AB7" s="7">
        <f>IF(ISNUMBER(N7),N7*W7/(1000*60),"")</f>
      </c>
      <c r="AC7" s="7">
        <f>IF(ISNUMBER(P7),P7*Y7/(1000*60),"")</f>
      </c>
      <c r="AD7" s="6">
        <f>IF(SUM($A$1:$A$1000)=0,IF(ROW($A7)=6,"Hidden",""),IF(ISNUMBER(AB7),AB7*T7*ABS(Z7)*1000,""))</f>
      </c>
      <c r="AE7" s="6">
        <f>IF(SUM($A$1:$A$1000)=0,IF(ROW($A7)=6,"Hidden",""),IF(ISNUMBER(AC7),AC7*U7*AA7*1000,""))</f>
      </c>
      <c r="AF7" s="6">
        <f>IF(SUM($A$1:$A$1000)=0,IF(ROW($A7)=6,"Hidden",""),IF(ISNUMBER(AD7),AD7-AE7,""))</f>
      </c>
      <c r="AG7" s="6">
        <f>IF(SUM($A$1:$A$1000)=0,IF(ROW($A7)=6,"Hidden",""),IF(ISNUMBER(AD7),IF(AD7=0,0,AE7*100/AD7),""))</f>
      </c>
      <c r="AH7" s="6">
        <f>IF(SUM($A$1:$A$1000)=0,IF(ROW($A7)=6,"Hidden",""),IF(ISNUMBER(C7),IF(R7="cocurrent",IF((D7=E7),0,(D7-C7)*100/(D7-E7)),IF((C7=E7),0,(C7-D7)*100/(C7-E7))),""))</f>
      </c>
      <c r="AI7" s="6">
        <f>IF(SUM($A$1:$A$1000)=0,IF(ROW($A7)=6,"Hidden",""),IF(ISNUMBER(C7),IF(R7="cocurrent",IF(C7=E7,0,(F7-E7)*100/(D7-E7)),IF(C7=E7,0,(F7-E7)*100/(C7-E7))),""))</f>
      </c>
      <c r="AJ7" s="6">
        <f>IF(SUM($A$1:$A$1000)=0,IF(ROW($A7)=6,"Hidden",""),IF(ISNUMBER(AH7),(AH7+AI7)/2,""))</f>
      </c>
      <c r="AK7" s="8">
        <f>IF(C7=F7,0,(D7-E7)/(C7-F7))</f>
      </c>
      <c r="AL7" s="8">
        <f>IF(ISNUMBER(F7),IF(OR(AK7&lt;=0,AK7=1),0,((D7-E7)-(C7-F7))/LN(AK7)),"")</f>
      </c>
      <c r="AM7" s="8">
        <f>IF(ISNUMBER(AL7),IF(AL7=0,0,(AB7*T7*Z7*1000)/(PI()*0.006*1.008*AL7)),"")</f>
      </c>
      <c r="AN7" s="12">
        <f>IF(ISNUMBER(A7),IF(ROW(A7)=2,1-(A7/13),""),"")</f>
      </c>
    </row>
    <row x14ac:dyDescent="0.25" r="8" customHeight="1" ht="12.75">
      <c r="A8" s="11">
        <v>1</v>
      </c>
      <c r="B8" s="5">
        <v>7</v>
      </c>
      <c r="C8" s="6">
        <v>57.408203125</v>
      </c>
      <c r="D8" s="6">
        <v>65.298583984375</v>
      </c>
      <c r="E8" s="6">
        <v>21.30078125</v>
      </c>
      <c r="F8" s="6">
        <v>25.197265625</v>
      </c>
      <c r="G8" s="6">
        <v>132.967529296875</v>
      </c>
      <c r="H8" s="6">
        <v>132.967529296875</v>
      </c>
      <c r="I8" s="6">
        <v>132.967529296875</v>
      </c>
      <c r="J8" s="6">
        <v>132.967529296875</v>
      </c>
      <c r="K8" s="6">
        <v>132.967529296875</v>
      </c>
      <c r="L8" s="6">
        <v>132.967529296875</v>
      </c>
      <c r="M8" s="7">
        <v>29</v>
      </c>
      <c r="N8" s="6">
        <v>1.94091796875</v>
      </c>
      <c r="O8" s="5">
        <v>90</v>
      </c>
      <c r="P8" s="8">
        <v>4.79736328125</v>
      </c>
      <c r="Q8" s="6">
        <v>0</v>
      </c>
      <c r="R8" s="10">
        <f>IF(ISNUMBER(Q8),IF(Q8=1,"Countercurrent","Cocurrent"),"")</f>
      </c>
      <c r="S8" s="21"/>
      <c r="T8" s="7">
        <f>IF(ISNUMBER(C8),1.15290498E-12*(V8^6)-3.5879038802E-10*(V8^5)+4.710833256816E-08*(V8^4)-3.38194190874219E-06*(V8^3)+0.000148978977392744*(V8^2)-0.00373903643230733*(V8)+4.21734712411944,"")</f>
      </c>
      <c r="U8" s="7">
        <f>IF(ISNUMBER(D8),1.15290498E-12*(X8^6)-3.5879038802E-10*(X8^5)+4.710833256816E-08*(X8^4)-3.38194190874219E-06*(X8^3)+0.000148978977392744*(X8^2)-0.00373903643230733*(X8)+4.21734712411944,"")</f>
      </c>
      <c r="V8" s="8">
        <f>IF(ISNUMBER(C8),AVERAGE(C8,D8),"")</f>
      </c>
      <c r="W8" s="6">
        <f>IF(ISNUMBER(F8),-0.0000002301*(V8^4)+0.0000569866*(V8^3)-0.0082923226*(V8^2)+0.0654036947*V8+999.8017570756,"")</f>
      </c>
      <c r="X8" s="8">
        <f>IF(ISNUMBER(E8),AVERAGE(E8,F8),"")</f>
      </c>
      <c r="Y8" s="6">
        <f>IF(ISNUMBER(F8),-0.0000002301*(X8^4)+0.0000569866*(X8^3)-0.0082923226*(X8^2)+0.0654036947*X8+999.8017570756,"")</f>
      </c>
      <c r="Z8" s="6">
        <f>IF(ISNUMBER(C8),IF(R8="Countercurrent",C8-D8,D8-C8),"")</f>
      </c>
      <c r="AA8" s="6">
        <f>IF(ISNUMBER(E8),F8-E8,"")</f>
      </c>
      <c r="AB8" s="7">
        <f>IF(ISNUMBER(N8),N8*W8/(1000*60),"")</f>
      </c>
      <c r="AC8" s="7">
        <f>IF(ISNUMBER(P8),P8*Y8/(1000*60),"")</f>
      </c>
      <c r="AD8" s="6">
        <f>IF(SUM($A$1:$A$1000)=0,IF(ROW($A8)=6,"Hidden",""),IF(ISNUMBER(AB8),AB8*T8*ABS(Z8)*1000,""))</f>
      </c>
      <c r="AE8" s="6">
        <f>IF(SUM($A$1:$A$1000)=0,IF(ROW($A8)=6,"Hidden",""),IF(ISNUMBER(AC8),AC8*U8*AA8*1000,""))</f>
      </c>
      <c r="AF8" s="6">
        <f>IF(SUM($A$1:$A$1000)=0,IF(ROW($A8)=6,"Hidden",""),IF(ISNUMBER(AD8),AD8-AE8,""))</f>
      </c>
      <c r="AG8" s="6">
        <f>IF(SUM($A$1:$A$1000)=0,IF(ROW($A8)=6,"Hidden",""),IF(ISNUMBER(AD8),IF(AD8=0,0,AE8*100/AD8),""))</f>
      </c>
      <c r="AH8" s="6">
        <f>IF(SUM($A$1:$A$1000)=0,IF(ROW($A8)=6,"Hidden",""),IF(ISNUMBER(C8),IF(R8="cocurrent",IF((D8=E8),0,(D8-C8)*100/(D8-E8)),IF((C8=E8),0,(C8-D8)*100/(C8-E8))),""))</f>
      </c>
      <c r="AI8" s="6">
        <f>IF(SUM($A$1:$A$1000)=0,IF(ROW($A8)=6,"Hidden",""),IF(ISNUMBER(C8),IF(R8="cocurrent",IF(C8=E8,0,(F8-E8)*100/(D8-E8)),IF(C8=E8,0,(F8-E8)*100/(C8-E8))),""))</f>
      </c>
      <c r="AJ8" s="6">
        <f>IF(SUM($A$1:$A$1000)=0,IF(ROW($A8)=6,"Hidden",""),IF(ISNUMBER(AH8),(AH8+AI8)/2,""))</f>
      </c>
      <c r="AK8" s="8">
        <f>IF(C8=F8,0,(D8-E8)/(C8-F8))</f>
      </c>
      <c r="AL8" s="8">
        <f>IF(ISNUMBER(F8),IF(OR(AK8&lt;=0,AK8=1),0,((D8-E8)-(C8-F8))/LN(AK8)),"")</f>
      </c>
      <c r="AM8" s="8">
        <f>IF(ISNUMBER(AL8),IF(AL8=0,0,(AB8*T8*Z8*1000)/(PI()*0.006*1.008*AL8)),"")</f>
      </c>
      <c r="AN8" s="12">
        <f>IF(ISNUMBER(A8),IF(ROW(A8)=2,1-(A8/13),""),"")</f>
      </c>
    </row>
    <row x14ac:dyDescent="0.25" r="9" customHeight="1" ht="12.75">
      <c r="A9" s="11">
        <v>1</v>
      </c>
      <c r="B9" s="5">
        <v>8</v>
      </c>
      <c r="C9" s="6">
        <v>57.440673828125</v>
      </c>
      <c r="D9" s="6">
        <v>65.233642578125</v>
      </c>
      <c r="E9" s="6">
        <v>21.30078125</v>
      </c>
      <c r="F9" s="6">
        <v>25.197265625</v>
      </c>
      <c r="G9" s="6">
        <v>132.967529296875</v>
      </c>
      <c r="H9" s="6">
        <v>132.967529296875</v>
      </c>
      <c r="I9" s="6">
        <v>132.967529296875</v>
      </c>
      <c r="J9" s="6">
        <v>132.967529296875</v>
      </c>
      <c r="K9" s="6">
        <v>132.967529296875</v>
      </c>
      <c r="L9" s="6">
        <v>132.967529296875</v>
      </c>
      <c r="M9" s="7">
        <v>29</v>
      </c>
      <c r="N9" s="6">
        <v>1.9775390625</v>
      </c>
      <c r="O9" s="5">
        <v>90</v>
      </c>
      <c r="P9" s="8">
        <v>4.77294921875</v>
      </c>
      <c r="Q9" s="6">
        <v>0</v>
      </c>
      <c r="R9" s="10">
        <f>IF(ISNUMBER(Q9),IF(Q9=1,"Countercurrent","Cocurrent"),"")</f>
      </c>
      <c r="S9" s="21"/>
      <c r="T9" s="7">
        <f>IF(ISNUMBER(C9),1.15290498E-12*(V9^6)-3.5879038802E-10*(V9^5)+4.710833256816E-08*(V9^4)-3.38194190874219E-06*(V9^3)+0.000148978977392744*(V9^2)-0.00373903643230733*(V9)+4.21734712411944,"")</f>
      </c>
      <c r="U9" s="7">
        <f>IF(ISNUMBER(D9),1.15290498E-12*(X9^6)-3.5879038802E-10*(X9^5)+4.710833256816E-08*(X9^4)-3.38194190874219E-06*(X9^3)+0.000148978977392744*(X9^2)-0.00373903643230733*(X9)+4.21734712411944,"")</f>
      </c>
      <c r="V9" s="8">
        <f>IF(ISNUMBER(C9),AVERAGE(C9,D9),"")</f>
      </c>
      <c r="W9" s="6">
        <f>IF(ISNUMBER(F9),-0.0000002301*(V9^4)+0.0000569866*(V9^3)-0.0082923226*(V9^2)+0.0654036947*V9+999.8017570756,"")</f>
      </c>
      <c r="X9" s="8">
        <f>IF(ISNUMBER(E9),AVERAGE(E9,F9),"")</f>
      </c>
      <c r="Y9" s="6">
        <f>IF(ISNUMBER(F9),-0.0000002301*(X9^4)+0.0000569866*(X9^3)-0.0082923226*(X9^2)+0.0654036947*X9+999.8017570756,"")</f>
      </c>
      <c r="Z9" s="6">
        <f>IF(ISNUMBER(C9),IF(R9="Countercurrent",C9-D9,D9-C9),"")</f>
      </c>
      <c r="AA9" s="6">
        <f>IF(ISNUMBER(E9),F9-E9,"")</f>
      </c>
      <c r="AB9" s="7">
        <f>IF(ISNUMBER(N9),N9*W9/(1000*60),"")</f>
      </c>
      <c r="AC9" s="7">
        <f>IF(ISNUMBER(P9),P9*Y9/(1000*60),"")</f>
      </c>
      <c r="AD9" s="6">
        <f>IF(SUM($A$1:$A$1000)=0,IF(ROW($A9)=6,"Hidden",""),IF(ISNUMBER(AB9),AB9*T9*ABS(Z9)*1000,""))</f>
      </c>
      <c r="AE9" s="6">
        <f>IF(SUM($A$1:$A$1000)=0,IF(ROW($A9)=6,"Hidden",""),IF(ISNUMBER(AC9),AC9*U9*AA9*1000,""))</f>
      </c>
      <c r="AF9" s="6">
        <f>IF(SUM($A$1:$A$1000)=0,IF(ROW($A9)=6,"Hidden",""),IF(ISNUMBER(AD9),AD9-AE9,""))</f>
      </c>
      <c r="AG9" s="6">
        <f>IF(SUM($A$1:$A$1000)=0,IF(ROW($A9)=6,"Hidden",""),IF(ISNUMBER(AD9),IF(AD9=0,0,AE9*100/AD9),""))</f>
      </c>
      <c r="AH9" s="6">
        <f>IF(SUM($A$1:$A$1000)=0,IF(ROW($A9)=6,"Hidden",""),IF(ISNUMBER(C9),IF(R9="cocurrent",IF((D9=E9),0,(D9-C9)*100/(D9-E9)),IF((C9=E9),0,(C9-D9)*100/(C9-E9))),""))</f>
      </c>
      <c r="AI9" s="6">
        <f>IF(SUM($A$1:$A$1000)=0,IF(ROW($A9)=6,"Hidden",""),IF(ISNUMBER(C9),IF(R9="cocurrent",IF(C9=E9,0,(F9-E9)*100/(D9-E9)),IF(C9=E9,0,(F9-E9)*100/(C9-E9))),""))</f>
      </c>
      <c r="AJ9" s="6">
        <f>IF(SUM($A$1:$A$1000)=0,IF(ROW($A9)=6,"Hidden",""),IF(ISNUMBER(AH9),(AH9+AI9)/2,""))</f>
      </c>
      <c r="AK9" s="8">
        <f>IF(C9=F9,0,(D9-E9)/(C9-F9))</f>
      </c>
      <c r="AL9" s="8">
        <f>IF(ISNUMBER(F9),IF(OR(AK9&lt;=0,AK9=1),0,((D9-E9)-(C9-F9))/LN(AK9)),"")</f>
      </c>
      <c r="AM9" s="8">
        <f>IF(ISNUMBER(AL9),IF(AL9=0,0,(AB9*T9*Z9*1000)/(PI()*0.006*1.008*AL9)),"")</f>
      </c>
      <c r="AN9" s="12">
        <f>IF(ISNUMBER(A9),IF(ROW(A9)=2,1-(A9/13),""),"")</f>
      </c>
    </row>
    <row x14ac:dyDescent="0.25" r="10" customHeight="1" ht="12.75">
      <c r="A10" s="11">
        <v>1</v>
      </c>
      <c r="B10" s="5">
        <v>9</v>
      </c>
      <c r="C10" s="6">
        <v>57.34326171875</v>
      </c>
      <c r="D10" s="6">
        <v>65.0712890625</v>
      </c>
      <c r="E10" s="6">
        <v>21.30078125</v>
      </c>
      <c r="F10" s="6">
        <v>25.164794921875</v>
      </c>
      <c r="G10" s="6">
        <v>132.967529296875</v>
      </c>
      <c r="H10" s="6">
        <v>132.967529296875</v>
      </c>
      <c r="I10" s="6">
        <v>132.967529296875</v>
      </c>
      <c r="J10" s="6">
        <v>132.967529296875</v>
      </c>
      <c r="K10" s="6">
        <v>132.967529296875</v>
      </c>
      <c r="L10" s="6">
        <v>132.967529296875</v>
      </c>
      <c r="M10" s="7">
        <v>30</v>
      </c>
      <c r="N10" s="6">
        <v>2.03857421875</v>
      </c>
      <c r="O10" s="5">
        <v>90</v>
      </c>
      <c r="P10" s="8">
        <v>4.82177734375</v>
      </c>
      <c r="Q10" s="6">
        <v>0</v>
      </c>
      <c r="R10" s="10">
        <f>IF(ISNUMBER(Q10),IF(Q10=1,"Countercurrent","Cocurrent"),"")</f>
      </c>
      <c r="S10" s="21"/>
      <c r="T10" s="7">
        <f>IF(ISNUMBER(C10),1.15290498E-12*(V10^6)-3.5879038802E-10*(V10^5)+4.710833256816E-08*(V10^4)-3.38194190874219E-06*(V10^3)+0.000148978977392744*(V10^2)-0.00373903643230733*(V10)+4.21734712411944,"")</f>
      </c>
      <c r="U10" s="7">
        <f>IF(ISNUMBER(D10),1.15290498E-12*(X10^6)-3.5879038802E-10*(X10^5)+4.710833256816E-08*(X10^4)-3.38194190874219E-06*(X10^3)+0.000148978977392744*(X10^2)-0.00373903643230733*(X10)+4.21734712411944,"")</f>
      </c>
      <c r="V10" s="8">
        <f>IF(ISNUMBER(C10),AVERAGE(C10,D10),"")</f>
      </c>
      <c r="W10" s="6">
        <f>IF(ISNUMBER(F10),-0.0000002301*(V10^4)+0.0000569866*(V10^3)-0.0082923226*(V10^2)+0.0654036947*V10+999.8017570756,"")</f>
      </c>
      <c r="X10" s="8">
        <f>IF(ISNUMBER(E10),AVERAGE(E10,F10),"")</f>
      </c>
      <c r="Y10" s="6">
        <f>IF(ISNUMBER(F10),-0.0000002301*(X10^4)+0.0000569866*(X10^3)-0.0082923226*(X10^2)+0.0654036947*X10+999.8017570756,"")</f>
      </c>
      <c r="Z10" s="6">
        <f>IF(ISNUMBER(C10),IF(R10="Countercurrent",C10-D10,D10-C10),"")</f>
      </c>
      <c r="AA10" s="6">
        <f>IF(ISNUMBER(E10),F10-E10,"")</f>
      </c>
      <c r="AB10" s="7">
        <f>IF(ISNUMBER(N10),N10*W10/(1000*60),"")</f>
      </c>
      <c r="AC10" s="7">
        <f>IF(ISNUMBER(P10),P10*Y10/(1000*60),"")</f>
      </c>
      <c r="AD10" s="6">
        <f>IF(SUM($A$1:$A$1000)=0,IF(ROW($A10)=6,"Hidden",""),IF(ISNUMBER(AB10),AB10*T10*ABS(Z10)*1000,""))</f>
      </c>
      <c r="AE10" s="6">
        <f>IF(SUM($A$1:$A$1000)=0,IF(ROW($A10)=6,"Hidden",""),IF(ISNUMBER(AC10),AC10*U10*AA10*1000,""))</f>
      </c>
      <c r="AF10" s="6">
        <f>IF(SUM($A$1:$A$1000)=0,IF(ROW($A10)=6,"Hidden",""),IF(ISNUMBER(AD10),AD10-AE10,""))</f>
      </c>
      <c r="AG10" s="6">
        <f>IF(SUM($A$1:$A$1000)=0,IF(ROW($A10)=6,"Hidden",""),IF(ISNUMBER(AD10),IF(AD10=0,0,AE10*100/AD10),""))</f>
      </c>
      <c r="AH10" s="6">
        <f>IF(SUM($A$1:$A$1000)=0,IF(ROW($A10)=6,"Hidden",""),IF(ISNUMBER(C10),IF(R10="cocurrent",IF((D10=E10),0,(D10-C10)*100/(D10-E10)),IF((C10=E10),0,(C10-D10)*100/(C10-E10))),""))</f>
      </c>
      <c r="AI10" s="6">
        <f>IF(SUM($A$1:$A$1000)=0,IF(ROW($A10)=6,"Hidden",""),IF(ISNUMBER(C10),IF(R10="cocurrent",IF(C10=E10,0,(F10-E10)*100/(D10-E10)),IF(C10=E10,0,(F10-E10)*100/(C10-E10))),""))</f>
      </c>
      <c r="AJ10" s="6">
        <f>IF(SUM($A$1:$A$1000)=0,IF(ROW($A10)=6,"Hidden",""),IF(ISNUMBER(AH10),(AH10+AI10)/2,""))</f>
      </c>
      <c r="AK10" s="8">
        <f>IF(C10=F10,0,(D10-E10)/(C10-F10))</f>
      </c>
      <c r="AL10" s="8">
        <f>IF(ISNUMBER(F10),IF(OR(AK10&lt;=0,AK10=1),0,((D10-E10)-(C10-F10))/LN(AK10)),"")</f>
      </c>
      <c r="AM10" s="8">
        <f>IF(ISNUMBER(AL10),IF(AL10=0,0,(AB10*T10*Z10*1000)/(PI()*0.006*1.008*AL10)),"")</f>
      </c>
      <c r="AN10" s="12">
        <f>IF(ISNUMBER(A10),IF(ROW(A10)=2,1-(A10/13),""),"")</f>
      </c>
    </row>
    <row x14ac:dyDescent="0.25" r="11" customHeight="1" ht="12.75">
      <c r="A11" s="11">
        <v>1</v>
      </c>
      <c r="B11" s="5">
        <v>10</v>
      </c>
      <c r="C11" s="6">
        <v>57.375732421875</v>
      </c>
      <c r="D11" s="6">
        <v>65.233642578125</v>
      </c>
      <c r="E11" s="6">
        <v>21.30078125</v>
      </c>
      <c r="F11" s="6">
        <v>25.197265625</v>
      </c>
      <c r="G11" s="6">
        <v>132.967529296875</v>
      </c>
      <c r="H11" s="6">
        <v>132.967529296875</v>
      </c>
      <c r="I11" s="6">
        <v>132.967529296875</v>
      </c>
      <c r="J11" s="6">
        <v>132.967529296875</v>
      </c>
      <c r="K11" s="6">
        <v>132.967529296875</v>
      </c>
      <c r="L11" s="6">
        <v>132.967529296875</v>
      </c>
      <c r="M11" s="7">
        <v>29</v>
      </c>
      <c r="N11" s="6">
        <v>1.9775390625</v>
      </c>
      <c r="O11" s="5">
        <v>90</v>
      </c>
      <c r="P11" s="8">
        <v>4.72412109375</v>
      </c>
      <c r="Q11" s="6">
        <v>0</v>
      </c>
      <c r="R11" s="10">
        <f>IF(ISNUMBER(Q11),IF(Q11=1,"Countercurrent","Cocurrent"),"")</f>
      </c>
      <c r="S11" s="21"/>
      <c r="T11" s="7">
        <f>IF(ISNUMBER(C11),1.15290498E-12*(V11^6)-3.5879038802E-10*(V11^5)+4.710833256816E-08*(V11^4)-3.38194190874219E-06*(V11^3)+0.000148978977392744*(V11^2)-0.00373903643230733*(V11)+4.21734712411944,"")</f>
      </c>
      <c r="U11" s="7">
        <f>IF(ISNUMBER(D11),1.15290498E-12*(X11^6)-3.5879038802E-10*(X11^5)+4.710833256816E-08*(X11^4)-3.38194190874219E-06*(X11^3)+0.000148978977392744*(X11^2)-0.00373903643230733*(X11)+4.21734712411944,"")</f>
      </c>
      <c r="V11" s="8">
        <f>IF(ISNUMBER(C11),AVERAGE(C11,D11),"")</f>
      </c>
      <c r="W11" s="6">
        <f>IF(ISNUMBER(F11),-0.0000002301*(V11^4)+0.0000569866*(V11^3)-0.0082923226*(V11^2)+0.0654036947*V11+999.8017570756,"")</f>
      </c>
      <c r="X11" s="8">
        <f>IF(ISNUMBER(E11),AVERAGE(E11,F11),"")</f>
      </c>
      <c r="Y11" s="6">
        <f>IF(ISNUMBER(F11),-0.0000002301*(X11^4)+0.0000569866*(X11^3)-0.0082923226*(X11^2)+0.0654036947*X11+999.8017570756,"")</f>
      </c>
      <c r="Z11" s="6">
        <f>IF(ISNUMBER(C11),IF(R11="Countercurrent",C11-D11,D11-C11),"")</f>
      </c>
      <c r="AA11" s="6">
        <f>IF(ISNUMBER(E11),F11-E11,"")</f>
      </c>
      <c r="AB11" s="7">
        <f>IF(ISNUMBER(N11),N11*W11/(1000*60),"")</f>
      </c>
      <c r="AC11" s="7">
        <f>IF(ISNUMBER(P11),P11*Y11/(1000*60),"")</f>
      </c>
      <c r="AD11" s="6">
        <f>IF(SUM($A$1:$A$1000)=0,IF(ROW($A11)=6,"Hidden",""),IF(ISNUMBER(AB11),AB11*T11*ABS(Z11)*1000,""))</f>
      </c>
      <c r="AE11" s="6">
        <f>IF(SUM($A$1:$A$1000)=0,IF(ROW($A11)=6,"Hidden",""),IF(ISNUMBER(AC11),AC11*U11*AA11*1000,""))</f>
      </c>
      <c r="AF11" s="6">
        <f>IF(SUM($A$1:$A$1000)=0,IF(ROW($A11)=6,"Hidden",""),IF(ISNUMBER(AD11),AD11-AE11,""))</f>
      </c>
      <c r="AG11" s="6">
        <f>IF(SUM($A$1:$A$1000)=0,IF(ROW($A11)=6,"Hidden",""),IF(ISNUMBER(AD11),IF(AD11=0,0,AE11*100/AD11),""))</f>
      </c>
      <c r="AH11" s="6">
        <f>IF(SUM($A$1:$A$1000)=0,IF(ROW($A11)=6,"Hidden",""),IF(ISNUMBER(C11),IF(R11="cocurrent",IF((D11=E11),0,(D11-C11)*100/(D11-E11)),IF((C11=E11),0,(C11-D11)*100/(C11-E11))),""))</f>
      </c>
      <c r="AI11" s="6">
        <f>IF(SUM($A$1:$A$1000)=0,IF(ROW($A11)=6,"Hidden",""),IF(ISNUMBER(C11),IF(R11="cocurrent",IF(C11=E11,0,(F11-E11)*100/(D11-E11)),IF(C11=E11,0,(F11-E11)*100/(C11-E11))),""))</f>
      </c>
      <c r="AJ11" s="6">
        <f>IF(SUM($A$1:$A$1000)=0,IF(ROW($A11)=6,"Hidden",""),IF(ISNUMBER(AH11),(AH11+AI11)/2,""))</f>
      </c>
      <c r="AK11" s="8">
        <f>IF(C11=F11,0,(D11-E11)/(C11-F11))</f>
      </c>
      <c r="AL11" s="8">
        <f>IF(ISNUMBER(F11),IF(OR(AK11&lt;=0,AK11=1),0,((D11-E11)-(C11-F11))/LN(AK11)),"")</f>
      </c>
      <c r="AM11" s="8">
        <f>IF(ISNUMBER(AL11),IF(AL11=0,0,(AB11*T11*Z11*1000)/(PI()*0.006*1.008*AL11)),"")</f>
      </c>
      <c r="AN11" s="12">
        <f>IF(ISNUMBER(A11),IF(ROW(A11)=2,1-(A11/13),""),"")</f>
      </c>
    </row>
    <row x14ac:dyDescent="0.25" r="12" customHeight="1" ht="12.75">
      <c r="A12" s="11">
        <v>1</v>
      </c>
      <c r="B12" s="5">
        <v>11</v>
      </c>
      <c r="C12" s="6">
        <v>57.34326171875</v>
      </c>
      <c r="D12" s="6">
        <v>65.00634765625</v>
      </c>
      <c r="E12" s="6">
        <v>21.30078125</v>
      </c>
      <c r="F12" s="6">
        <v>25.197265625</v>
      </c>
      <c r="G12" s="6">
        <v>132.967529296875</v>
      </c>
      <c r="H12" s="6">
        <v>132.967529296875</v>
      </c>
      <c r="I12" s="6">
        <v>132.967529296875</v>
      </c>
      <c r="J12" s="6">
        <v>132.967529296875</v>
      </c>
      <c r="K12" s="6">
        <v>132.967529296875</v>
      </c>
      <c r="L12" s="6">
        <v>132.967529296875</v>
      </c>
      <c r="M12" s="7">
        <v>30</v>
      </c>
      <c r="N12" s="6">
        <v>2.0751953125</v>
      </c>
      <c r="O12" s="5">
        <v>90</v>
      </c>
      <c r="P12" s="8">
        <v>4.736328125</v>
      </c>
      <c r="Q12" s="6">
        <v>0</v>
      </c>
      <c r="R12" s="10">
        <f>IF(ISNUMBER(Q12),IF(Q12=1,"Countercurrent","Cocurrent"),"")</f>
      </c>
      <c r="S12" s="21"/>
      <c r="T12" s="7">
        <f>IF(ISNUMBER(C12),1.15290498E-12*(V12^6)-3.5879038802E-10*(V12^5)+4.710833256816E-08*(V12^4)-3.38194190874219E-06*(V12^3)+0.000148978977392744*(V12^2)-0.00373903643230733*(V12)+4.21734712411944,"")</f>
      </c>
      <c r="U12" s="7">
        <f>IF(ISNUMBER(D12),1.15290498E-12*(X12^6)-3.5879038802E-10*(X12^5)+4.710833256816E-08*(X12^4)-3.38194190874219E-06*(X12^3)+0.000148978977392744*(X12^2)-0.00373903643230733*(X12)+4.21734712411944,"")</f>
      </c>
      <c r="V12" s="8">
        <f>IF(ISNUMBER(C12),AVERAGE(C12,D12),"")</f>
      </c>
      <c r="W12" s="6">
        <f>IF(ISNUMBER(F12),-0.0000002301*(V12^4)+0.0000569866*(V12^3)-0.0082923226*(V12^2)+0.0654036947*V12+999.8017570756,"")</f>
      </c>
      <c r="X12" s="8">
        <f>IF(ISNUMBER(E12),AVERAGE(E12,F12),"")</f>
      </c>
      <c r="Y12" s="6">
        <f>IF(ISNUMBER(F12),-0.0000002301*(X12^4)+0.0000569866*(X12^3)-0.0082923226*(X12^2)+0.0654036947*X12+999.8017570756,"")</f>
      </c>
      <c r="Z12" s="6">
        <f>IF(ISNUMBER(C12),IF(R12="Countercurrent",C12-D12,D12-C12),"")</f>
      </c>
      <c r="AA12" s="6">
        <f>IF(ISNUMBER(E12),F12-E12,"")</f>
      </c>
      <c r="AB12" s="7">
        <f>IF(ISNUMBER(N12),N12*W12/(1000*60),"")</f>
      </c>
      <c r="AC12" s="7">
        <f>IF(ISNUMBER(P12),P12*Y12/(1000*60),"")</f>
      </c>
      <c r="AD12" s="6">
        <f>IF(SUM($A$1:$A$1000)=0,IF(ROW($A12)=6,"Hidden",""),IF(ISNUMBER(AB12),AB12*T12*ABS(Z12)*1000,""))</f>
      </c>
      <c r="AE12" s="6">
        <f>IF(SUM($A$1:$A$1000)=0,IF(ROW($A12)=6,"Hidden",""),IF(ISNUMBER(AC12),AC12*U12*AA12*1000,""))</f>
      </c>
      <c r="AF12" s="6">
        <f>IF(SUM($A$1:$A$1000)=0,IF(ROW($A12)=6,"Hidden",""),IF(ISNUMBER(AD12),AD12-AE12,""))</f>
      </c>
      <c r="AG12" s="6">
        <f>IF(SUM($A$1:$A$1000)=0,IF(ROW($A12)=6,"Hidden",""),IF(ISNUMBER(AD12),IF(AD12=0,0,AE12*100/AD12),""))</f>
      </c>
      <c r="AH12" s="6">
        <f>IF(SUM($A$1:$A$1000)=0,IF(ROW($A12)=6,"Hidden",""),IF(ISNUMBER(C12),IF(R12="cocurrent",IF((D12=E12),0,(D12-C12)*100/(D12-E12)),IF((C12=E12),0,(C12-D12)*100/(C12-E12))),""))</f>
      </c>
      <c r="AI12" s="6">
        <f>IF(SUM($A$1:$A$1000)=0,IF(ROW($A12)=6,"Hidden",""),IF(ISNUMBER(C12),IF(R12="cocurrent",IF(C12=E12,0,(F12-E12)*100/(D12-E12)),IF(C12=E12,0,(F12-E12)*100/(C12-E12))),""))</f>
      </c>
      <c r="AJ12" s="6">
        <f>IF(SUM($A$1:$A$1000)=0,IF(ROW($A12)=6,"Hidden",""),IF(ISNUMBER(AH12),(AH12+AI12)/2,""))</f>
      </c>
      <c r="AK12" s="8">
        <f>IF(C12=F12,0,(D12-E12)/(C12-F12))</f>
      </c>
      <c r="AL12" s="8">
        <f>IF(ISNUMBER(F12),IF(OR(AK12&lt;=0,AK12=1),0,((D12-E12)-(C12-F12))/LN(AK12)),"")</f>
      </c>
      <c r="AM12" s="8">
        <f>IF(ISNUMBER(AL12),IF(AL12=0,0,(AB12*T12*Z12*1000)/(PI()*0.006*1.008*AL12)),"")</f>
      </c>
      <c r="AN12" s="12">
        <f>IF(ISNUMBER(A12),IF(ROW(A12)=2,1-(A12/13),""),"")</f>
      </c>
    </row>
    <row x14ac:dyDescent="0.25" r="13" customHeight="1" ht="12.75">
      <c r="A13" s="11">
        <v>1</v>
      </c>
      <c r="B13" s="5">
        <v>12</v>
      </c>
      <c r="C13" s="6">
        <v>57.310791015625</v>
      </c>
      <c r="D13" s="6">
        <v>65.038818359375</v>
      </c>
      <c r="E13" s="6">
        <v>21.30078125</v>
      </c>
      <c r="F13" s="6">
        <v>25.164794921875</v>
      </c>
      <c r="G13" s="6">
        <v>132.967529296875</v>
      </c>
      <c r="H13" s="6">
        <v>132.967529296875</v>
      </c>
      <c r="I13" s="6">
        <v>132.967529296875</v>
      </c>
      <c r="J13" s="6">
        <v>132.967529296875</v>
      </c>
      <c r="K13" s="6">
        <v>132.967529296875</v>
      </c>
      <c r="L13" s="6">
        <v>132.967529296875</v>
      </c>
      <c r="M13" s="7">
        <v>30</v>
      </c>
      <c r="N13" s="6">
        <v>1.94091796875</v>
      </c>
      <c r="O13" s="5">
        <v>90</v>
      </c>
      <c r="P13" s="8">
        <v>4.8583984375</v>
      </c>
      <c r="Q13" s="6">
        <v>0</v>
      </c>
      <c r="R13" s="10">
        <f>IF(ISNUMBER(Q13),IF(Q13=1,"Countercurrent","Cocurrent"),"")</f>
      </c>
      <c r="S13" s="21"/>
      <c r="T13" s="7">
        <f>IF(ISNUMBER(C13),1.15290498E-12*(V13^6)-3.5879038802E-10*(V13^5)+4.710833256816E-08*(V13^4)-3.38194190874219E-06*(V13^3)+0.000148978977392744*(V13^2)-0.00373903643230733*(V13)+4.21734712411944,"")</f>
      </c>
      <c r="U13" s="7">
        <f>IF(ISNUMBER(D13),1.15290498E-12*(X13^6)-3.5879038802E-10*(X13^5)+4.710833256816E-08*(X13^4)-3.38194190874219E-06*(X13^3)+0.000148978977392744*(X13^2)-0.00373903643230733*(X13)+4.21734712411944,"")</f>
      </c>
      <c r="V13" s="8">
        <f>IF(ISNUMBER(C13),AVERAGE(C13,D13),"")</f>
      </c>
      <c r="W13" s="6">
        <f>IF(ISNUMBER(F13),-0.0000002301*(V13^4)+0.0000569866*(V13^3)-0.0082923226*(V13^2)+0.0654036947*V13+999.8017570756,"")</f>
      </c>
      <c r="X13" s="8">
        <f>IF(ISNUMBER(E13),AVERAGE(E13,F13),"")</f>
      </c>
      <c r="Y13" s="6">
        <f>IF(ISNUMBER(F13),-0.0000002301*(X13^4)+0.0000569866*(X13^3)-0.0082923226*(X13^2)+0.0654036947*X13+999.8017570756,"")</f>
      </c>
      <c r="Z13" s="6">
        <f>IF(ISNUMBER(C13),IF(R13="Countercurrent",C13-D13,D13-C13),"")</f>
      </c>
      <c r="AA13" s="6">
        <f>IF(ISNUMBER(E13),F13-E13,"")</f>
      </c>
      <c r="AB13" s="7">
        <f>IF(ISNUMBER(N13),N13*W13/(1000*60),"")</f>
      </c>
      <c r="AC13" s="7">
        <f>IF(ISNUMBER(P13),P13*Y13/(1000*60),"")</f>
      </c>
      <c r="AD13" s="6">
        <f>IF(SUM($A$1:$A$1000)=0,IF(ROW($A13)=6,"Hidden",""),IF(ISNUMBER(AB13),AB13*T13*ABS(Z13)*1000,""))</f>
      </c>
      <c r="AE13" s="6">
        <f>IF(SUM($A$1:$A$1000)=0,IF(ROW($A13)=6,"Hidden",""),IF(ISNUMBER(AC13),AC13*U13*AA13*1000,""))</f>
      </c>
      <c r="AF13" s="6">
        <f>IF(SUM($A$1:$A$1000)=0,IF(ROW($A13)=6,"Hidden",""),IF(ISNUMBER(AD13),AD13-AE13,""))</f>
      </c>
      <c r="AG13" s="6">
        <f>IF(SUM($A$1:$A$1000)=0,IF(ROW($A13)=6,"Hidden",""),IF(ISNUMBER(AD13),IF(AD13=0,0,AE13*100/AD13),""))</f>
      </c>
      <c r="AH13" s="6">
        <f>IF(SUM($A$1:$A$1000)=0,IF(ROW($A13)=6,"Hidden",""),IF(ISNUMBER(C13),IF(R13="cocurrent",IF((D13=E13),0,(D13-C13)*100/(D13-E13)),IF((C13=E13),0,(C13-D13)*100/(C13-E13))),""))</f>
      </c>
      <c r="AI13" s="6">
        <f>IF(SUM($A$1:$A$1000)=0,IF(ROW($A13)=6,"Hidden",""),IF(ISNUMBER(C13),IF(R13="cocurrent",IF(C13=E13,0,(F13-E13)*100/(D13-E13)),IF(C13=E13,0,(F13-E13)*100/(C13-E13))),""))</f>
      </c>
      <c r="AJ13" s="6">
        <f>IF(SUM($A$1:$A$1000)=0,IF(ROW($A13)=6,"Hidden",""),IF(ISNUMBER(AH13),(AH13+AI13)/2,""))</f>
      </c>
      <c r="AK13" s="8">
        <f>IF(C13=F13,0,(D13-E13)/(C13-F13))</f>
      </c>
      <c r="AL13" s="8">
        <f>IF(ISNUMBER(F13),IF(OR(AK13&lt;=0,AK13=1),0,((D13-E13)-(C13-F13))/LN(AK13)),"")</f>
      </c>
      <c r="AM13" s="8">
        <f>IF(ISNUMBER(AL13),IF(AL13=0,0,(AB13*T13*Z13*1000)/(PI()*0.006*1.008*AL13)),"")</f>
      </c>
      <c r="AN13" s="12">
        <f>IF(ISNUMBER(A13),IF(ROW(A13)=2,1-(A13/13),""),"")</f>
      </c>
    </row>
    <row x14ac:dyDescent="0.25" r="14" customHeight="1" ht="12.75">
      <c r="A14" s="11">
        <v>1</v>
      </c>
      <c r="B14" s="5">
        <v>13</v>
      </c>
      <c r="C14" s="6">
        <v>57.310791015625</v>
      </c>
      <c r="D14" s="6">
        <v>65.0712890625</v>
      </c>
      <c r="E14" s="6">
        <v>21.30078125</v>
      </c>
      <c r="F14" s="6">
        <v>25.229736328125</v>
      </c>
      <c r="G14" s="6">
        <v>132.967529296875</v>
      </c>
      <c r="H14" s="6">
        <v>132.967529296875</v>
      </c>
      <c r="I14" s="6">
        <v>132.967529296875</v>
      </c>
      <c r="J14" s="6">
        <v>132.967529296875</v>
      </c>
      <c r="K14" s="6">
        <v>132.967529296875</v>
      </c>
      <c r="L14" s="6">
        <v>132.967529296875</v>
      </c>
      <c r="M14" s="7">
        <v>30</v>
      </c>
      <c r="N14" s="6">
        <v>2.03857421875</v>
      </c>
      <c r="O14" s="5">
        <v>90</v>
      </c>
      <c r="P14" s="8">
        <v>4.89501953125</v>
      </c>
      <c r="Q14" s="6">
        <v>0</v>
      </c>
      <c r="R14" s="10">
        <f>IF(ISNUMBER(Q14),IF(Q14=1,"Countercurrent","Cocurrent"),"")</f>
      </c>
      <c r="S14" s="21"/>
      <c r="T14" s="7">
        <f>IF(ISNUMBER(C14),1.15290498E-12*(V14^6)-3.5879038802E-10*(V14^5)+4.710833256816E-08*(V14^4)-3.38194190874219E-06*(V14^3)+0.000148978977392744*(V14^2)-0.00373903643230733*(V14)+4.21734712411944,"")</f>
      </c>
      <c r="U14" s="7">
        <f>IF(ISNUMBER(D14),1.15290498E-12*(X14^6)-3.5879038802E-10*(X14^5)+4.710833256816E-08*(X14^4)-3.38194190874219E-06*(X14^3)+0.000148978977392744*(X14^2)-0.00373903643230733*(X14)+4.21734712411944,"")</f>
      </c>
      <c r="V14" s="8">
        <f>IF(ISNUMBER(C14),AVERAGE(C14,D14),"")</f>
      </c>
      <c r="W14" s="6">
        <f>IF(ISNUMBER(F14),-0.0000002301*(V14^4)+0.0000569866*(V14^3)-0.0082923226*(V14^2)+0.0654036947*V14+999.8017570756,"")</f>
      </c>
      <c r="X14" s="8">
        <f>IF(ISNUMBER(E14),AVERAGE(E14,F14),"")</f>
      </c>
      <c r="Y14" s="6">
        <f>IF(ISNUMBER(F14),-0.0000002301*(X14^4)+0.0000569866*(X14^3)-0.0082923226*(X14^2)+0.0654036947*X14+999.8017570756,"")</f>
      </c>
      <c r="Z14" s="6">
        <f>IF(ISNUMBER(C14),IF(R14="Countercurrent",C14-D14,D14-C14),"")</f>
      </c>
      <c r="AA14" s="6">
        <f>IF(ISNUMBER(E14),F14-E14,"")</f>
      </c>
      <c r="AB14" s="7">
        <f>IF(ISNUMBER(N14),N14*W14/(1000*60),"")</f>
      </c>
      <c r="AC14" s="7">
        <f>IF(ISNUMBER(P14),P14*Y14/(1000*60),"")</f>
      </c>
      <c r="AD14" s="6">
        <f>IF(SUM($A$1:$A$1000)=0,IF(ROW($A14)=6,"Hidden",""),IF(ISNUMBER(AB14),AB14*T14*ABS(Z14)*1000,""))</f>
      </c>
      <c r="AE14" s="6">
        <f>IF(SUM($A$1:$A$1000)=0,IF(ROW($A14)=6,"Hidden",""),IF(ISNUMBER(AC14),AC14*U14*AA14*1000,""))</f>
      </c>
      <c r="AF14" s="6">
        <f>IF(SUM($A$1:$A$1000)=0,IF(ROW($A14)=6,"Hidden",""),IF(ISNUMBER(AD14),AD14-AE14,""))</f>
      </c>
      <c r="AG14" s="6">
        <f>IF(SUM($A$1:$A$1000)=0,IF(ROW($A14)=6,"Hidden",""),IF(ISNUMBER(AD14),IF(AD14=0,0,AE14*100/AD14),""))</f>
      </c>
      <c r="AH14" s="6">
        <f>IF(SUM($A$1:$A$1000)=0,IF(ROW($A14)=6,"Hidden",""),IF(ISNUMBER(C14),IF(R14="cocurrent",IF((D14=E14),0,(D14-C14)*100/(D14-E14)),IF((C14=E14),0,(C14-D14)*100/(C14-E14))),""))</f>
      </c>
      <c r="AI14" s="6">
        <f>IF(SUM($A$1:$A$1000)=0,IF(ROW($A14)=6,"Hidden",""),IF(ISNUMBER(C14),IF(R14="cocurrent",IF(C14=E14,0,(F14-E14)*100/(D14-E14)),IF(C14=E14,0,(F14-E14)*100/(C14-E14))),""))</f>
      </c>
      <c r="AJ14" s="6">
        <f>IF(SUM($A$1:$A$1000)=0,IF(ROW($A14)=6,"Hidden",""),IF(ISNUMBER(AH14),(AH14+AI14)/2,""))</f>
      </c>
      <c r="AK14" s="8">
        <f>IF(C14=F14,0,(D14-E14)/(C14-F14))</f>
      </c>
      <c r="AL14" s="8">
        <f>IF(ISNUMBER(F14),IF(OR(AK14&lt;=0,AK14=1),0,((D14-E14)-(C14-F14))/LN(AK14)),"")</f>
      </c>
      <c r="AM14" s="8">
        <f>IF(ISNUMBER(AL14),IF(AL14=0,0,(AB14*T14*Z14*1000)/(PI()*0.006*1.008*AL14)),"")</f>
      </c>
      <c r="AN14" s="12">
        <f>IF(ISNUMBER(A14),IF(ROW(A14)=2,1-(A14/13),""),"")</f>
      </c>
    </row>
    <row x14ac:dyDescent="0.25" r="15" customHeight="1" ht="12.75">
      <c r="A15" s="11">
        <v>1</v>
      </c>
      <c r="B15" s="5">
        <v>14</v>
      </c>
      <c r="C15" s="6">
        <v>57.245849609375</v>
      </c>
      <c r="D15" s="6">
        <v>65.298583984375</v>
      </c>
      <c r="E15" s="6">
        <v>21.30078125</v>
      </c>
      <c r="F15" s="6">
        <v>25.13232421875</v>
      </c>
      <c r="G15" s="6">
        <v>132.967529296875</v>
      </c>
      <c r="H15" s="6">
        <v>132.967529296875</v>
      </c>
      <c r="I15" s="6">
        <v>132.967529296875</v>
      </c>
      <c r="J15" s="6">
        <v>132.967529296875</v>
      </c>
      <c r="K15" s="6">
        <v>132.967529296875</v>
      </c>
      <c r="L15" s="6">
        <v>132.967529296875</v>
      </c>
      <c r="M15" s="7">
        <v>30</v>
      </c>
      <c r="N15" s="6">
        <v>1.904296875</v>
      </c>
      <c r="O15" s="5">
        <v>90</v>
      </c>
      <c r="P15" s="8">
        <v>4.94384765625</v>
      </c>
      <c r="Q15" s="6">
        <v>0</v>
      </c>
      <c r="R15" s="10">
        <f>IF(ISNUMBER(Q15),IF(Q15=1,"Countercurrent","Cocurrent"),"")</f>
      </c>
      <c r="S15" s="21"/>
      <c r="T15" s="7">
        <f>IF(ISNUMBER(C15),1.15290498E-12*(V15^6)-3.5879038802E-10*(V15^5)+4.710833256816E-08*(V15^4)-3.38194190874219E-06*(V15^3)+0.000148978977392744*(V15^2)-0.00373903643230733*(V15)+4.21734712411944,"")</f>
      </c>
      <c r="U15" s="7">
        <f>IF(ISNUMBER(D15),1.15290498E-12*(X15^6)-3.5879038802E-10*(X15^5)+4.710833256816E-08*(X15^4)-3.38194190874219E-06*(X15^3)+0.000148978977392744*(X15^2)-0.00373903643230733*(X15)+4.21734712411944,"")</f>
      </c>
      <c r="V15" s="8">
        <f>IF(ISNUMBER(C15),AVERAGE(C15,D15),"")</f>
      </c>
      <c r="W15" s="6">
        <f>IF(ISNUMBER(F15),-0.0000002301*(V15^4)+0.0000569866*(V15^3)-0.0082923226*(V15^2)+0.0654036947*V15+999.8017570756,"")</f>
      </c>
      <c r="X15" s="8">
        <f>IF(ISNUMBER(E15),AVERAGE(E15,F15),"")</f>
      </c>
      <c r="Y15" s="6">
        <f>IF(ISNUMBER(F15),-0.0000002301*(X15^4)+0.0000569866*(X15^3)-0.0082923226*(X15^2)+0.0654036947*X15+999.8017570756,"")</f>
      </c>
      <c r="Z15" s="6">
        <f>IF(ISNUMBER(C15),IF(R15="Countercurrent",C15-D15,D15-C15),"")</f>
      </c>
      <c r="AA15" s="6">
        <f>IF(ISNUMBER(E15),F15-E15,"")</f>
      </c>
      <c r="AB15" s="7">
        <f>IF(ISNUMBER(N15),N15*W15/(1000*60),"")</f>
      </c>
      <c r="AC15" s="7">
        <f>IF(ISNUMBER(P15),P15*Y15/(1000*60),"")</f>
      </c>
      <c r="AD15" s="6">
        <f>IF(SUM($A$1:$A$1000)=0,IF(ROW($A15)=6,"Hidden",""),IF(ISNUMBER(AB15),AB15*T15*ABS(Z15)*1000,""))</f>
      </c>
      <c r="AE15" s="6">
        <f>IF(SUM($A$1:$A$1000)=0,IF(ROW($A15)=6,"Hidden",""),IF(ISNUMBER(AC15),AC15*U15*AA15*1000,""))</f>
      </c>
      <c r="AF15" s="6">
        <f>IF(SUM($A$1:$A$1000)=0,IF(ROW($A15)=6,"Hidden",""),IF(ISNUMBER(AD15),AD15-AE15,""))</f>
      </c>
      <c r="AG15" s="6">
        <f>IF(SUM($A$1:$A$1000)=0,IF(ROW($A15)=6,"Hidden",""),IF(ISNUMBER(AD15),IF(AD15=0,0,AE15*100/AD15),""))</f>
      </c>
      <c r="AH15" s="6">
        <f>IF(SUM($A$1:$A$1000)=0,IF(ROW($A15)=6,"Hidden",""),IF(ISNUMBER(C15),IF(R15="cocurrent",IF((D15=E15),0,(D15-C15)*100/(D15-E15)),IF((C15=E15),0,(C15-D15)*100/(C15-E15))),""))</f>
      </c>
      <c r="AI15" s="6">
        <f>IF(SUM($A$1:$A$1000)=0,IF(ROW($A15)=6,"Hidden",""),IF(ISNUMBER(C15),IF(R15="cocurrent",IF(C15=E15,0,(F15-E15)*100/(D15-E15)),IF(C15=E15,0,(F15-E15)*100/(C15-E15))),""))</f>
      </c>
      <c r="AJ15" s="6">
        <f>IF(SUM($A$1:$A$1000)=0,IF(ROW($A15)=6,"Hidden",""),IF(ISNUMBER(AH15),(AH15+AI15)/2,""))</f>
      </c>
      <c r="AK15" s="8">
        <f>IF(C15=F15,0,(D15-E15)/(C15-F15))</f>
      </c>
      <c r="AL15" s="8">
        <f>IF(ISNUMBER(F15),IF(OR(AK15&lt;=0,AK15=1),0,((D15-E15)-(C15-F15))/LN(AK15)),"")</f>
      </c>
      <c r="AM15" s="8">
        <f>IF(ISNUMBER(AL15),IF(AL15=0,0,(AB15*T15*Z15*1000)/(PI()*0.006*1.008*AL15)),"")</f>
      </c>
      <c r="AN15" s="12">
        <f>IF(ISNUMBER(A15),IF(ROW(A15)=2,1-(A15/13),""),"")</f>
      </c>
    </row>
    <row x14ac:dyDescent="0.25" r="16" customHeight="1" ht="12.75">
      <c r="A16" s="11">
        <v>1</v>
      </c>
      <c r="B16" s="5">
        <v>15</v>
      </c>
      <c r="C16" s="6">
        <v>57.2783203125</v>
      </c>
      <c r="D16" s="6">
        <v>65.038818359375</v>
      </c>
      <c r="E16" s="6">
        <v>21.30078125</v>
      </c>
      <c r="F16" s="6">
        <v>25.164794921875</v>
      </c>
      <c r="G16" s="6">
        <v>132.967529296875</v>
      </c>
      <c r="H16" s="6">
        <v>132.967529296875</v>
      </c>
      <c r="I16" s="6">
        <v>132.967529296875</v>
      </c>
      <c r="J16" s="6">
        <v>132.967529296875</v>
      </c>
      <c r="K16" s="6">
        <v>132.967529296875</v>
      </c>
      <c r="L16" s="6">
        <v>132.967529296875</v>
      </c>
      <c r="M16" s="7">
        <v>29</v>
      </c>
      <c r="N16" s="6">
        <v>2.001953125</v>
      </c>
      <c r="O16" s="5">
        <v>90</v>
      </c>
      <c r="P16" s="8">
        <v>4.72412109375</v>
      </c>
      <c r="Q16" s="6">
        <v>0</v>
      </c>
      <c r="R16" s="10">
        <f>IF(ISNUMBER(Q16),IF(Q16=1,"Countercurrent","Cocurrent"),"")</f>
      </c>
      <c r="S16" s="21"/>
      <c r="T16" s="7">
        <f>IF(ISNUMBER(C16),1.15290498E-12*(V16^6)-3.5879038802E-10*(V16^5)+4.710833256816E-08*(V16^4)-3.38194190874219E-06*(V16^3)+0.000148978977392744*(V16^2)-0.00373903643230733*(V16)+4.21734712411944,"")</f>
      </c>
      <c r="U16" s="7">
        <f>IF(ISNUMBER(D16),1.15290498E-12*(X16^6)-3.5879038802E-10*(X16^5)+4.710833256816E-08*(X16^4)-3.38194190874219E-06*(X16^3)+0.000148978977392744*(X16^2)-0.00373903643230733*(X16)+4.21734712411944,"")</f>
      </c>
      <c r="V16" s="8">
        <f>IF(ISNUMBER(C16),AVERAGE(C16,D16),"")</f>
      </c>
      <c r="W16" s="6">
        <f>IF(ISNUMBER(F16),-0.0000002301*(V16^4)+0.0000569866*(V16^3)-0.0082923226*(V16^2)+0.0654036947*V16+999.8017570756,"")</f>
      </c>
      <c r="X16" s="8">
        <f>IF(ISNUMBER(E16),AVERAGE(E16,F16),"")</f>
      </c>
      <c r="Y16" s="6">
        <f>IF(ISNUMBER(F16),-0.0000002301*(X16^4)+0.0000569866*(X16^3)-0.0082923226*(X16^2)+0.0654036947*X16+999.8017570756,"")</f>
      </c>
      <c r="Z16" s="6">
        <f>IF(ISNUMBER(C16),IF(R16="Countercurrent",C16-D16,D16-C16),"")</f>
      </c>
      <c r="AA16" s="6">
        <f>IF(ISNUMBER(E16),F16-E16,"")</f>
      </c>
      <c r="AB16" s="7">
        <f>IF(ISNUMBER(N16),N16*W16/(1000*60),"")</f>
      </c>
      <c r="AC16" s="7">
        <f>IF(ISNUMBER(P16),P16*Y16/(1000*60),"")</f>
      </c>
      <c r="AD16" s="6">
        <f>IF(SUM($A$1:$A$1000)=0,IF(ROW($A16)=6,"Hidden",""),IF(ISNUMBER(AB16),AB16*T16*ABS(Z16)*1000,""))</f>
      </c>
      <c r="AE16" s="6">
        <f>IF(SUM($A$1:$A$1000)=0,IF(ROW($A16)=6,"Hidden",""),IF(ISNUMBER(AC16),AC16*U16*AA16*1000,""))</f>
      </c>
      <c r="AF16" s="6">
        <f>IF(SUM($A$1:$A$1000)=0,IF(ROW($A16)=6,"Hidden",""),IF(ISNUMBER(AD16),AD16-AE16,""))</f>
      </c>
      <c r="AG16" s="6">
        <f>IF(SUM($A$1:$A$1000)=0,IF(ROW($A16)=6,"Hidden",""),IF(ISNUMBER(AD16),IF(AD16=0,0,AE16*100/AD16),""))</f>
      </c>
      <c r="AH16" s="6">
        <f>IF(SUM($A$1:$A$1000)=0,IF(ROW($A16)=6,"Hidden",""),IF(ISNUMBER(C16),IF(R16="cocurrent",IF((D16=E16),0,(D16-C16)*100/(D16-E16)),IF((C16=E16),0,(C16-D16)*100/(C16-E16))),""))</f>
      </c>
      <c r="AI16" s="6">
        <f>IF(SUM($A$1:$A$1000)=0,IF(ROW($A16)=6,"Hidden",""),IF(ISNUMBER(C16),IF(R16="cocurrent",IF(C16=E16,0,(F16-E16)*100/(D16-E16)),IF(C16=E16,0,(F16-E16)*100/(C16-E16))),""))</f>
      </c>
      <c r="AJ16" s="6">
        <f>IF(SUM($A$1:$A$1000)=0,IF(ROW($A16)=6,"Hidden",""),IF(ISNUMBER(AH16),(AH16+AI16)/2,""))</f>
      </c>
      <c r="AK16" s="8">
        <f>IF(C16=F16,0,(D16-E16)/(C16-F16))</f>
      </c>
      <c r="AL16" s="8">
        <f>IF(ISNUMBER(F16),IF(OR(AK16&lt;=0,AK16=1),0,((D16-E16)-(C16-F16))/LN(AK16)),"")</f>
      </c>
      <c r="AM16" s="8">
        <f>IF(ISNUMBER(AL16),IF(AL16=0,0,(AB16*T16*Z16*1000)/(PI()*0.006*1.008*AL16)),"")</f>
      </c>
      <c r="AN16" s="12">
        <f>IF(ISNUMBER(A16),IF(ROW(A16)=2,1-(A16/13),""),"")</f>
      </c>
    </row>
    <row x14ac:dyDescent="0.25" r="17" customHeight="1" ht="12.75">
      <c r="A17" s="11">
        <v>1</v>
      </c>
      <c r="B17" s="5">
        <v>16</v>
      </c>
      <c r="C17" s="6">
        <v>57.180908203125</v>
      </c>
      <c r="D17" s="6">
        <v>65.0712890625</v>
      </c>
      <c r="E17" s="6">
        <v>21.30078125</v>
      </c>
      <c r="F17" s="6">
        <v>25.164794921875</v>
      </c>
      <c r="G17" s="6">
        <v>132.967529296875</v>
      </c>
      <c r="H17" s="6">
        <v>132.967529296875</v>
      </c>
      <c r="I17" s="6">
        <v>132.967529296875</v>
      </c>
      <c r="J17" s="6">
        <v>132.967529296875</v>
      </c>
      <c r="K17" s="6">
        <v>132.967529296875</v>
      </c>
      <c r="L17" s="6">
        <v>132.967529296875</v>
      </c>
      <c r="M17" s="7">
        <v>30</v>
      </c>
      <c r="N17" s="6">
        <v>1.84326171875</v>
      </c>
      <c r="O17" s="5">
        <v>90</v>
      </c>
      <c r="P17" s="8">
        <v>4.87060546875</v>
      </c>
      <c r="Q17" s="6">
        <v>0</v>
      </c>
      <c r="R17" s="10">
        <f>IF(ISNUMBER(Q17),IF(Q17=1,"Countercurrent","Cocurrent"),"")</f>
      </c>
      <c r="S17" s="21"/>
      <c r="T17" s="7">
        <f>IF(ISNUMBER(C17),1.15290498E-12*(V17^6)-3.5879038802E-10*(V17^5)+4.710833256816E-08*(V17^4)-3.38194190874219E-06*(V17^3)+0.000148978977392744*(V17^2)-0.00373903643230733*(V17)+4.21734712411944,"")</f>
      </c>
      <c r="U17" s="7">
        <f>IF(ISNUMBER(D17),1.15290498E-12*(X17^6)-3.5879038802E-10*(X17^5)+4.710833256816E-08*(X17^4)-3.38194190874219E-06*(X17^3)+0.000148978977392744*(X17^2)-0.00373903643230733*(X17)+4.21734712411944,"")</f>
      </c>
      <c r="V17" s="8">
        <f>IF(ISNUMBER(C17),AVERAGE(C17,D17),"")</f>
      </c>
      <c r="W17" s="6">
        <f>IF(ISNUMBER(F17),-0.0000002301*(V17^4)+0.0000569866*(V17^3)-0.0082923226*(V17^2)+0.0654036947*V17+999.8017570756,"")</f>
      </c>
      <c r="X17" s="8">
        <f>IF(ISNUMBER(E17),AVERAGE(E17,F17),"")</f>
      </c>
      <c r="Y17" s="6">
        <f>IF(ISNUMBER(F17),-0.0000002301*(X17^4)+0.0000569866*(X17^3)-0.0082923226*(X17^2)+0.0654036947*X17+999.8017570756,"")</f>
      </c>
      <c r="Z17" s="6">
        <f>IF(ISNUMBER(C17),IF(R17="Countercurrent",C17-D17,D17-C17),"")</f>
      </c>
      <c r="AA17" s="6">
        <f>IF(ISNUMBER(E17),F17-E17,"")</f>
      </c>
      <c r="AB17" s="7">
        <f>IF(ISNUMBER(N17),N17*W17/(1000*60),"")</f>
      </c>
      <c r="AC17" s="7">
        <f>IF(ISNUMBER(P17),P17*Y17/(1000*60),"")</f>
      </c>
      <c r="AD17" s="6">
        <f>IF(SUM($A$1:$A$1000)=0,IF(ROW($A17)=6,"Hidden",""),IF(ISNUMBER(AB17),AB17*T17*ABS(Z17)*1000,""))</f>
      </c>
      <c r="AE17" s="6">
        <f>IF(SUM($A$1:$A$1000)=0,IF(ROW($A17)=6,"Hidden",""),IF(ISNUMBER(AC17),AC17*U17*AA17*1000,""))</f>
      </c>
      <c r="AF17" s="6">
        <f>IF(SUM($A$1:$A$1000)=0,IF(ROW($A17)=6,"Hidden",""),IF(ISNUMBER(AD17),AD17-AE17,""))</f>
      </c>
      <c r="AG17" s="6">
        <f>IF(SUM($A$1:$A$1000)=0,IF(ROW($A17)=6,"Hidden",""),IF(ISNUMBER(AD17),IF(AD17=0,0,AE17*100/AD17),""))</f>
      </c>
      <c r="AH17" s="6">
        <f>IF(SUM($A$1:$A$1000)=0,IF(ROW($A17)=6,"Hidden",""),IF(ISNUMBER(C17),IF(R17="cocurrent",IF((D17=E17),0,(D17-C17)*100/(D17-E17)),IF((C17=E17),0,(C17-D17)*100/(C17-E17))),""))</f>
      </c>
      <c r="AI17" s="6">
        <f>IF(SUM($A$1:$A$1000)=0,IF(ROW($A17)=6,"Hidden",""),IF(ISNUMBER(C17),IF(R17="cocurrent",IF(C17=E17,0,(F17-E17)*100/(D17-E17)),IF(C17=E17,0,(F17-E17)*100/(C17-E17))),""))</f>
      </c>
      <c r="AJ17" s="6">
        <f>IF(SUM($A$1:$A$1000)=0,IF(ROW($A17)=6,"Hidden",""),IF(ISNUMBER(AH17),(AH17+AI17)/2,""))</f>
      </c>
      <c r="AK17" s="8">
        <f>IF(C17=F17,0,(D17-E17)/(C17-F17))</f>
      </c>
      <c r="AL17" s="8">
        <f>IF(ISNUMBER(F17),IF(OR(AK17&lt;=0,AK17=1),0,((D17-E17)-(C17-F17))/LN(AK17)),"")</f>
      </c>
      <c r="AM17" s="8">
        <f>IF(ISNUMBER(AL17),IF(AL17=0,0,(AB17*T17*Z17*1000)/(PI()*0.006*1.008*AL17)),"")</f>
      </c>
      <c r="AN17" s="12">
        <f>IF(ISNUMBER(A17),IF(ROW(A17)=2,1-(A17/13),""),"")</f>
      </c>
    </row>
    <row x14ac:dyDescent="0.25" r="18" customHeight="1" ht="12.75">
      <c r="A18" s="11">
        <v>1</v>
      </c>
      <c r="B18" s="5">
        <v>17</v>
      </c>
      <c r="C18" s="6">
        <v>57.310791015625</v>
      </c>
      <c r="D18" s="6">
        <v>65.168701171875</v>
      </c>
      <c r="E18" s="6">
        <v>21.268310546875</v>
      </c>
      <c r="F18" s="6">
        <v>25.164794921875</v>
      </c>
      <c r="G18" s="6">
        <v>132.967529296875</v>
      </c>
      <c r="H18" s="6">
        <v>132.967529296875</v>
      </c>
      <c r="I18" s="6">
        <v>132.967529296875</v>
      </c>
      <c r="J18" s="6">
        <v>132.967529296875</v>
      </c>
      <c r="K18" s="6">
        <v>132.967529296875</v>
      </c>
      <c r="L18" s="6">
        <v>132.967529296875</v>
      </c>
      <c r="M18" s="7">
        <v>30</v>
      </c>
      <c r="N18" s="6">
        <v>1.98974609375</v>
      </c>
      <c r="O18" s="5">
        <v>90</v>
      </c>
      <c r="P18" s="8">
        <v>4.736328125</v>
      </c>
      <c r="Q18" s="6">
        <v>0</v>
      </c>
      <c r="R18" s="10">
        <f>IF(ISNUMBER(Q18),IF(Q18=1,"Countercurrent","Cocurrent"),"")</f>
      </c>
      <c r="S18" s="21"/>
      <c r="T18" s="7">
        <f>IF(ISNUMBER(C18),1.15290498E-12*(V18^6)-3.5879038802E-10*(V18^5)+4.710833256816E-08*(V18^4)-3.38194190874219E-06*(V18^3)+0.000148978977392744*(V18^2)-0.00373903643230733*(V18)+4.21734712411944,"")</f>
      </c>
      <c r="U18" s="7">
        <f>IF(ISNUMBER(D18),1.15290498E-12*(X18^6)-3.5879038802E-10*(X18^5)+4.710833256816E-08*(X18^4)-3.38194190874219E-06*(X18^3)+0.000148978977392744*(X18^2)-0.00373903643230733*(X18)+4.21734712411944,"")</f>
      </c>
      <c r="V18" s="8">
        <f>IF(ISNUMBER(C18),AVERAGE(C18,D18),"")</f>
      </c>
      <c r="W18" s="6">
        <f>IF(ISNUMBER(F18),-0.0000002301*(V18^4)+0.0000569866*(V18^3)-0.0082923226*(V18^2)+0.0654036947*V18+999.8017570756,"")</f>
      </c>
      <c r="X18" s="8">
        <f>IF(ISNUMBER(E18),AVERAGE(E18,F18),"")</f>
      </c>
      <c r="Y18" s="6">
        <f>IF(ISNUMBER(F18),-0.0000002301*(X18^4)+0.0000569866*(X18^3)-0.0082923226*(X18^2)+0.0654036947*X18+999.8017570756,"")</f>
      </c>
      <c r="Z18" s="6">
        <f>IF(ISNUMBER(C18),IF(R18="Countercurrent",C18-D18,D18-C18),"")</f>
      </c>
      <c r="AA18" s="6">
        <f>IF(ISNUMBER(E18),F18-E18,"")</f>
      </c>
      <c r="AB18" s="7">
        <f>IF(ISNUMBER(N18),N18*W18/(1000*60),"")</f>
      </c>
      <c r="AC18" s="7">
        <f>IF(ISNUMBER(P18),P18*Y18/(1000*60),"")</f>
      </c>
      <c r="AD18" s="6">
        <f>IF(SUM($A$1:$A$1000)=0,IF(ROW($A18)=6,"Hidden",""),IF(ISNUMBER(AB18),AB18*T18*ABS(Z18)*1000,""))</f>
      </c>
      <c r="AE18" s="6">
        <f>IF(SUM($A$1:$A$1000)=0,IF(ROW($A18)=6,"Hidden",""),IF(ISNUMBER(AC18),AC18*U18*AA18*1000,""))</f>
      </c>
      <c r="AF18" s="6">
        <f>IF(SUM($A$1:$A$1000)=0,IF(ROW($A18)=6,"Hidden",""),IF(ISNUMBER(AD18),AD18-AE18,""))</f>
      </c>
      <c r="AG18" s="6">
        <f>IF(SUM($A$1:$A$1000)=0,IF(ROW($A18)=6,"Hidden",""),IF(ISNUMBER(AD18),IF(AD18=0,0,AE18*100/AD18),""))</f>
      </c>
      <c r="AH18" s="6">
        <f>IF(SUM($A$1:$A$1000)=0,IF(ROW($A18)=6,"Hidden",""),IF(ISNUMBER(C18),IF(R18="cocurrent",IF((D18=E18),0,(D18-C18)*100/(D18-E18)),IF((C18=E18),0,(C18-D18)*100/(C18-E18))),""))</f>
      </c>
      <c r="AI18" s="6">
        <f>IF(SUM($A$1:$A$1000)=0,IF(ROW($A18)=6,"Hidden",""),IF(ISNUMBER(C18),IF(R18="cocurrent",IF(C18=E18,0,(F18-E18)*100/(D18-E18)),IF(C18=E18,0,(F18-E18)*100/(C18-E18))),""))</f>
      </c>
      <c r="AJ18" s="6">
        <f>IF(SUM($A$1:$A$1000)=0,IF(ROW($A18)=6,"Hidden",""),IF(ISNUMBER(AH18),(AH18+AI18)/2,""))</f>
      </c>
      <c r="AK18" s="8">
        <f>IF(C18=F18,0,(D18-E18)/(C18-F18))</f>
      </c>
      <c r="AL18" s="8">
        <f>IF(ISNUMBER(F18),IF(OR(AK18&lt;=0,AK18=1),0,((D18-E18)-(C18-F18))/LN(AK18)),"")</f>
      </c>
      <c r="AM18" s="8">
        <f>IF(ISNUMBER(AL18),IF(AL18=0,0,(AB18*T18*Z18*1000)/(PI()*0.006*1.008*AL18)),"")</f>
      </c>
      <c r="AN18" s="12">
        <f>IF(ISNUMBER(A18),IF(ROW(A18)=2,1-(A18/13),""),"")</f>
      </c>
    </row>
    <row x14ac:dyDescent="0.25" r="19" customHeight="1" ht="12.75">
      <c r="A19" s="11">
        <v>1</v>
      </c>
      <c r="B19" s="5">
        <v>18</v>
      </c>
      <c r="C19" s="6">
        <v>57.1484375</v>
      </c>
      <c r="D19" s="6">
        <v>65.038818359375</v>
      </c>
      <c r="E19" s="6">
        <v>21.30078125</v>
      </c>
      <c r="F19" s="6">
        <v>25.13232421875</v>
      </c>
      <c r="G19" s="6">
        <v>132.967529296875</v>
      </c>
      <c r="H19" s="6">
        <v>132.967529296875</v>
      </c>
      <c r="I19" s="6">
        <v>132.967529296875</v>
      </c>
      <c r="J19" s="6">
        <v>132.967529296875</v>
      </c>
      <c r="K19" s="6">
        <v>132.967529296875</v>
      </c>
      <c r="L19" s="6">
        <v>132.967529296875</v>
      </c>
      <c r="M19" s="7">
        <v>29</v>
      </c>
      <c r="N19" s="6">
        <v>1.9287109375</v>
      </c>
      <c r="O19" s="5">
        <v>90</v>
      </c>
      <c r="P19" s="8">
        <v>5.0537109375</v>
      </c>
      <c r="Q19" s="6">
        <v>0</v>
      </c>
      <c r="R19" s="10">
        <f>IF(ISNUMBER(Q19),IF(Q19=1,"Countercurrent","Cocurrent"),"")</f>
      </c>
      <c r="S19" s="21"/>
      <c r="T19" s="7">
        <f>IF(ISNUMBER(C19),1.15290498E-12*(V19^6)-3.5879038802E-10*(V19^5)+4.710833256816E-08*(V19^4)-3.38194190874219E-06*(V19^3)+0.000148978977392744*(V19^2)-0.00373903643230733*(V19)+4.21734712411944,"")</f>
      </c>
      <c r="U19" s="7">
        <f>IF(ISNUMBER(D19),1.15290498E-12*(X19^6)-3.5879038802E-10*(X19^5)+4.710833256816E-08*(X19^4)-3.38194190874219E-06*(X19^3)+0.000148978977392744*(X19^2)-0.00373903643230733*(X19)+4.21734712411944,"")</f>
      </c>
      <c r="V19" s="8">
        <f>IF(ISNUMBER(C19),AVERAGE(C19,D19),"")</f>
      </c>
      <c r="W19" s="6">
        <f>IF(ISNUMBER(F19),-0.0000002301*(V19^4)+0.0000569866*(V19^3)-0.0082923226*(V19^2)+0.0654036947*V19+999.8017570756,"")</f>
      </c>
      <c r="X19" s="8">
        <f>IF(ISNUMBER(E19),AVERAGE(E19,F19),"")</f>
      </c>
      <c r="Y19" s="6">
        <f>IF(ISNUMBER(F19),-0.0000002301*(X19^4)+0.0000569866*(X19^3)-0.0082923226*(X19^2)+0.0654036947*X19+999.8017570756,"")</f>
      </c>
      <c r="Z19" s="6">
        <f>IF(ISNUMBER(C19),IF(R19="Countercurrent",C19-D19,D19-C19),"")</f>
      </c>
      <c r="AA19" s="6">
        <f>IF(ISNUMBER(E19),F19-E19,"")</f>
      </c>
      <c r="AB19" s="7">
        <f>IF(ISNUMBER(N19),N19*W19/(1000*60),"")</f>
      </c>
      <c r="AC19" s="7">
        <f>IF(ISNUMBER(P19),P19*Y19/(1000*60),"")</f>
      </c>
      <c r="AD19" s="6">
        <f>IF(SUM($A$1:$A$1000)=0,IF(ROW($A19)=6,"Hidden",""),IF(ISNUMBER(AB19),AB19*T19*ABS(Z19)*1000,""))</f>
      </c>
      <c r="AE19" s="6">
        <f>IF(SUM($A$1:$A$1000)=0,IF(ROW($A19)=6,"Hidden",""),IF(ISNUMBER(AC19),AC19*U19*AA19*1000,""))</f>
      </c>
      <c r="AF19" s="6">
        <f>IF(SUM($A$1:$A$1000)=0,IF(ROW($A19)=6,"Hidden",""),IF(ISNUMBER(AD19),AD19-AE19,""))</f>
      </c>
      <c r="AG19" s="6">
        <f>IF(SUM($A$1:$A$1000)=0,IF(ROW($A19)=6,"Hidden",""),IF(ISNUMBER(AD19),IF(AD19=0,0,AE19*100/AD19),""))</f>
      </c>
      <c r="AH19" s="6">
        <f>IF(SUM($A$1:$A$1000)=0,IF(ROW($A19)=6,"Hidden",""),IF(ISNUMBER(C19),IF(R19="cocurrent",IF((D19=E19),0,(D19-C19)*100/(D19-E19)),IF((C19=E19),0,(C19-D19)*100/(C19-E19))),""))</f>
      </c>
      <c r="AI19" s="6">
        <f>IF(SUM($A$1:$A$1000)=0,IF(ROW($A19)=6,"Hidden",""),IF(ISNUMBER(C19),IF(R19="cocurrent",IF(C19=E19,0,(F19-E19)*100/(D19-E19)),IF(C19=E19,0,(F19-E19)*100/(C19-E19))),""))</f>
      </c>
      <c r="AJ19" s="6">
        <f>IF(SUM($A$1:$A$1000)=0,IF(ROW($A19)=6,"Hidden",""),IF(ISNUMBER(AH19),(AH19+AI19)/2,""))</f>
      </c>
      <c r="AK19" s="8">
        <f>IF(C19=F19,0,(D19-E19)/(C19-F19))</f>
      </c>
      <c r="AL19" s="8">
        <f>IF(ISNUMBER(F19),IF(OR(AK19&lt;=0,AK19=1),0,((D19-E19)-(C19-F19))/LN(AK19)),"")</f>
      </c>
      <c r="AM19" s="8">
        <f>IF(ISNUMBER(AL19),IF(AL19=0,0,(AB19*T19*Z19*1000)/(PI()*0.006*1.008*AL19)),"")</f>
      </c>
      <c r="AN19" s="12">
        <f>IF(ISNUMBER(A19),IF(ROW(A19)=2,1-(A19/13),""),"")</f>
      </c>
    </row>
    <row x14ac:dyDescent="0.25" r="20" customHeight="1" ht="12.75">
      <c r="A20" s="11">
        <v>1</v>
      </c>
      <c r="B20" s="5">
        <v>19</v>
      </c>
      <c r="C20" s="6">
        <v>57.245849609375</v>
      </c>
      <c r="D20" s="6">
        <v>64.94140625</v>
      </c>
      <c r="E20" s="6">
        <v>21.30078125</v>
      </c>
      <c r="F20" s="6">
        <v>25.164794921875</v>
      </c>
      <c r="G20" s="6">
        <v>132.967529296875</v>
      </c>
      <c r="H20" s="6">
        <v>132.967529296875</v>
      </c>
      <c r="I20" s="6">
        <v>132.967529296875</v>
      </c>
      <c r="J20" s="6">
        <v>132.967529296875</v>
      </c>
      <c r="K20" s="6">
        <v>132.967529296875</v>
      </c>
      <c r="L20" s="6">
        <v>132.967529296875</v>
      </c>
      <c r="M20" s="7">
        <v>29</v>
      </c>
      <c r="N20" s="6">
        <v>2.001953125</v>
      </c>
      <c r="O20" s="5">
        <v>90</v>
      </c>
      <c r="P20" s="8">
        <v>4.87060546875</v>
      </c>
      <c r="Q20" s="6">
        <v>0</v>
      </c>
      <c r="R20" s="10">
        <f>IF(ISNUMBER(Q20),IF(Q20=1,"Countercurrent","Cocurrent"),"")</f>
      </c>
      <c r="S20" s="21"/>
      <c r="T20" s="7">
        <f>IF(ISNUMBER(C20),1.15290498E-12*(V20^6)-3.5879038802E-10*(V20^5)+4.710833256816E-08*(V20^4)-3.38194190874219E-06*(V20^3)+0.000148978977392744*(V20^2)-0.00373903643230733*(V20)+4.21734712411944,"")</f>
      </c>
      <c r="U20" s="7">
        <f>IF(ISNUMBER(D20),1.15290498E-12*(X20^6)-3.5879038802E-10*(X20^5)+4.710833256816E-08*(X20^4)-3.38194190874219E-06*(X20^3)+0.000148978977392744*(X20^2)-0.00373903643230733*(X20)+4.21734712411944,"")</f>
      </c>
      <c r="V20" s="8">
        <f>IF(ISNUMBER(C20),AVERAGE(C20,D20),"")</f>
      </c>
      <c r="W20" s="6">
        <f>IF(ISNUMBER(F20),-0.0000002301*(V20^4)+0.0000569866*(V20^3)-0.0082923226*(V20^2)+0.0654036947*V20+999.8017570756,"")</f>
      </c>
      <c r="X20" s="8">
        <f>IF(ISNUMBER(E20),AVERAGE(E20,F20),"")</f>
      </c>
      <c r="Y20" s="6">
        <f>IF(ISNUMBER(F20),-0.0000002301*(X20^4)+0.0000569866*(X20^3)-0.0082923226*(X20^2)+0.0654036947*X20+999.8017570756,"")</f>
      </c>
      <c r="Z20" s="6">
        <f>IF(ISNUMBER(C20),IF(R20="Countercurrent",C20-D20,D20-C20),"")</f>
      </c>
      <c r="AA20" s="6">
        <f>IF(ISNUMBER(E20),F20-E20,"")</f>
      </c>
      <c r="AB20" s="7">
        <f>IF(ISNUMBER(N20),N20*W20/(1000*60),"")</f>
      </c>
      <c r="AC20" s="7">
        <f>IF(ISNUMBER(P20),P20*Y20/(1000*60),"")</f>
      </c>
      <c r="AD20" s="6">
        <f>IF(SUM($A$1:$A$1000)=0,IF(ROW($A20)=6,"Hidden",""),IF(ISNUMBER(AB20),AB20*T20*ABS(Z20)*1000,""))</f>
      </c>
      <c r="AE20" s="6">
        <f>IF(SUM($A$1:$A$1000)=0,IF(ROW($A20)=6,"Hidden",""),IF(ISNUMBER(AC20),AC20*U20*AA20*1000,""))</f>
      </c>
      <c r="AF20" s="6">
        <f>IF(SUM($A$1:$A$1000)=0,IF(ROW($A20)=6,"Hidden",""),IF(ISNUMBER(AD20),AD20-AE20,""))</f>
      </c>
      <c r="AG20" s="6">
        <f>IF(SUM($A$1:$A$1000)=0,IF(ROW($A20)=6,"Hidden",""),IF(ISNUMBER(AD20),IF(AD20=0,0,AE20*100/AD20),""))</f>
      </c>
      <c r="AH20" s="6">
        <f>IF(SUM($A$1:$A$1000)=0,IF(ROW($A20)=6,"Hidden",""),IF(ISNUMBER(C20),IF(R20="cocurrent",IF((D20=E20),0,(D20-C20)*100/(D20-E20)),IF((C20=E20),0,(C20-D20)*100/(C20-E20))),""))</f>
      </c>
      <c r="AI20" s="6">
        <f>IF(SUM($A$1:$A$1000)=0,IF(ROW($A20)=6,"Hidden",""),IF(ISNUMBER(C20),IF(R20="cocurrent",IF(C20=E20,0,(F20-E20)*100/(D20-E20)),IF(C20=E20,0,(F20-E20)*100/(C20-E20))),""))</f>
      </c>
      <c r="AJ20" s="6">
        <f>IF(SUM($A$1:$A$1000)=0,IF(ROW($A20)=6,"Hidden",""),IF(ISNUMBER(AH20),(AH20+AI20)/2,""))</f>
      </c>
      <c r="AK20" s="8">
        <f>IF(C20=F20,0,(D20-E20)/(C20-F20))</f>
      </c>
      <c r="AL20" s="8">
        <f>IF(ISNUMBER(F20),IF(OR(AK20&lt;=0,AK20=1),0,((D20-E20)-(C20-F20))/LN(AK20)),"")</f>
      </c>
      <c r="AM20" s="8">
        <f>IF(ISNUMBER(AL20),IF(AL20=0,0,(AB20*T20*Z20*1000)/(PI()*0.006*1.008*AL20)),"")</f>
      </c>
      <c r="AN20" s="12">
        <f>IF(ISNUMBER(A20),IF(ROW(A20)=2,1-(A20/13),""),"")</f>
      </c>
    </row>
    <row x14ac:dyDescent="0.25" r="21" customHeight="1" ht="12.75">
      <c r="A21" s="11">
        <v>1</v>
      </c>
      <c r="B21" s="5">
        <v>20</v>
      </c>
      <c r="C21" s="6">
        <v>57.180908203125</v>
      </c>
      <c r="D21" s="6">
        <v>65.0712890625</v>
      </c>
      <c r="E21" s="6">
        <v>21.268310546875</v>
      </c>
      <c r="F21" s="6">
        <v>25.164794921875</v>
      </c>
      <c r="G21" s="6">
        <v>132.967529296875</v>
      </c>
      <c r="H21" s="6">
        <v>132.967529296875</v>
      </c>
      <c r="I21" s="6">
        <v>132.967529296875</v>
      </c>
      <c r="J21" s="6">
        <v>132.967529296875</v>
      </c>
      <c r="K21" s="6">
        <v>132.967529296875</v>
      </c>
      <c r="L21" s="6">
        <v>132.967529296875</v>
      </c>
      <c r="M21" s="7">
        <v>30</v>
      </c>
      <c r="N21" s="6">
        <v>1.94091796875</v>
      </c>
      <c r="O21" s="5">
        <v>90</v>
      </c>
      <c r="P21" s="8">
        <v>4.74853515625</v>
      </c>
      <c r="Q21" s="6">
        <v>0</v>
      </c>
      <c r="R21" s="10">
        <f>IF(ISNUMBER(Q21),IF(Q21=1,"Countercurrent","Cocurrent"),"")</f>
      </c>
      <c r="S21" s="21"/>
      <c r="T21" s="7">
        <f>IF(ISNUMBER(C21),1.15290498E-12*(V21^6)-3.5879038802E-10*(V21^5)+4.710833256816E-08*(V21^4)-3.38194190874219E-06*(V21^3)+0.000148978977392744*(V21^2)-0.00373903643230733*(V21)+4.21734712411944,"")</f>
      </c>
      <c r="U21" s="7">
        <f>IF(ISNUMBER(D21),1.15290498E-12*(X21^6)-3.5879038802E-10*(X21^5)+4.710833256816E-08*(X21^4)-3.38194190874219E-06*(X21^3)+0.000148978977392744*(X21^2)-0.00373903643230733*(X21)+4.21734712411944,"")</f>
      </c>
      <c r="V21" s="8">
        <f>IF(ISNUMBER(C21),AVERAGE(C21,D21),"")</f>
      </c>
      <c r="W21" s="6">
        <f>IF(ISNUMBER(F21),-0.0000002301*(V21^4)+0.0000569866*(V21^3)-0.0082923226*(V21^2)+0.0654036947*V21+999.8017570756,"")</f>
      </c>
      <c r="X21" s="8">
        <f>IF(ISNUMBER(E21),AVERAGE(E21,F21),"")</f>
      </c>
      <c r="Y21" s="6">
        <f>IF(ISNUMBER(F21),-0.0000002301*(X21^4)+0.0000569866*(X21^3)-0.0082923226*(X21^2)+0.0654036947*X21+999.8017570756,"")</f>
      </c>
      <c r="Z21" s="6">
        <f>IF(ISNUMBER(C21),IF(R21="Countercurrent",C21-D21,D21-C21),"")</f>
      </c>
      <c r="AA21" s="6">
        <f>IF(ISNUMBER(E21),F21-E21,"")</f>
      </c>
      <c r="AB21" s="7">
        <f>IF(ISNUMBER(N21),N21*W21/(1000*60),"")</f>
      </c>
      <c r="AC21" s="7">
        <f>IF(ISNUMBER(P21),P21*Y21/(1000*60),"")</f>
      </c>
      <c r="AD21" s="6">
        <f>IF(SUM($A$1:$A$1000)=0,IF(ROW($A21)=6,"Hidden",""),IF(ISNUMBER(AB21),AB21*T21*ABS(Z21)*1000,""))</f>
      </c>
      <c r="AE21" s="6">
        <f>IF(SUM($A$1:$A$1000)=0,IF(ROW($A21)=6,"Hidden",""),IF(ISNUMBER(AC21),AC21*U21*AA21*1000,""))</f>
      </c>
      <c r="AF21" s="6">
        <f>IF(SUM($A$1:$A$1000)=0,IF(ROW($A21)=6,"Hidden",""),IF(ISNUMBER(AD21),AD21-AE21,""))</f>
      </c>
      <c r="AG21" s="6">
        <f>IF(SUM($A$1:$A$1000)=0,IF(ROW($A21)=6,"Hidden",""),IF(ISNUMBER(AD21),IF(AD21=0,0,AE21*100/AD21),""))</f>
      </c>
      <c r="AH21" s="6">
        <f>IF(SUM($A$1:$A$1000)=0,IF(ROW($A21)=6,"Hidden",""),IF(ISNUMBER(C21),IF(R21="cocurrent",IF((D21=E21),0,(D21-C21)*100/(D21-E21)),IF((C21=E21),0,(C21-D21)*100/(C21-E21))),""))</f>
      </c>
      <c r="AI21" s="6">
        <f>IF(SUM($A$1:$A$1000)=0,IF(ROW($A21)=6,"Hidden",""),IF(ISNUMBER(C21),IF(R21="cocurrent",IF(C21=E21,0,(F21-E21)*100/(D21-E21)),IF(C21=E21,0,(F21-E21)*100/(C21-E21))),""))</f>
      </c>
      <c r="AJ21" s="6">
        <f>IF(SUM($A$1:$A$1000)=0,IF(ROW($A21)=6,"Hidden",""),IF(ISNUMBER(AH21),(AH21+AI21)/2,""))</f>
      </c>
      <c r="AK21" s="8">
        <f>IF(C21=F21,0,(D21-E21)/(C21-F21))</f>
      </c>
      <c r="AL21" s="8">
        <f>IF(ISNUMBER(F21),IF(OR(AK21&lt;=0,AK21=1),0,((D21-E21)-(C21-F21))/LN(AK21)),"")</f>
      </c>
      <c r="AM21" s="8">
        <f>IF(ISNUMBER(AL21),IF(AL21=0,0,(AB21*T21*Z21*1000)/(PI()*0.006*1.008*AL21)),"")</f>
      </c>
      <c r="AN21" s="12">
        <f>IF(ISNUMBER(A21),IF(ROW(A21)=2,1-(A21/13),""),"")</f>
      </c>
    </row>
    <row x14ac:dyDescent="0.25" r="22" customHeight="1" ht="12.75">
      <c r="A22" s="11">
        <v>1</v>
      </c>
      <c r="B22" s="5">
        <v>21</v>
      </c>
      <c r="C22" s="6">
        <v>57.47314453125</v>
      </c>
      <c r="D22" s="6">
        <v>65.3310546875</v>
      </c>
      <c r="E22" s="6">
        <v>21.268310546875</v>
      </c>
      <c r="F22" s="6">
        <v>25.197265625</v>
      </c>
      <c r="G22" s="6">
        <v>132.967529296875</v>
      </c>
      <c r="H22" s="6">
        <v>132.967529296875</v>
      </c>
      <c r="I22" s="6">
        <v>132.967529296875</v>
      </c>
      <c r="J22" s="6">
        <v>132.967529296875</v>
      </c>
      <c r="K22" s="6">
        <v>132.967529296875</v>
      </c>
      <c r="L22" s="6">
        <v>132.967529296875</v>
      </c>
      <c r="M22" s="7">
        <v>29</v>
      </c>
      <c r="N22" s="6">
        <v>1.98974609375</v>
      </c>
      <c r="O22" s="5">
        <v>90</v>
      </c>
      <c r="P22" s="8">
        <v>4.9072265625</v>
      </c>
      <c r="Q22" s="6">
        <v>0</v>
      </c>
      <c r="R22" s="10">
        <f>IF(ISNUMBER(Q22),IF(Q22=1,"Countercurrent","Cocurrent"),"")</f>
      </c>
      <c r="S22" s="21"/>
      <c r="T22" s="7">
        <f>IF(ISNUMBER(C22),1.15290498E-12*(V22^6)-3.5879038802E-10*(V22^5)+4.710833256816E-08*(V22^4)-3.38194190874219E-06*(V22^3)+0.000148978977392744*(V22^2)-0.00373903643230733*(V22)+4.21734712411944,"")</f>
      </c>
      <c r="U22" s="7">
        <f>IF(ISNUMBER(D22),1.15290498E-12*(X22^6)-3.5879038802E-10*(X22^5)+4.710833256816E-08*(X22^4)-3.38194190874219E-06*(X22^3)+0.000148978977392744*(X22^2)-0.00373903643230733*(X22)+4.21734712411944,"")</f>
      </c>
      <c r="V22" s="8">
        <f>IF(ISNUMBER(C22),AVERAGE(C22,D22),"")</f>
      </c>
      <c r="W22" s="6">
        <f>IF(ISNUMBER(F22),-0.0000002301*(V22^4)+0.0000569866*(V22^3)-0.0082923226*(V22^2)+0.0654036947*V22+999.8017570756,"")</f>
      </c>
      <c r="X22" s="8">
        <f>IF(ISNUMBER(E22),AVERAGE(E22,F22),"")</f>
      </c>
      <c r="Y22" s="6">
        <f>IF(ISNUMBER(F22),-0.0000002301*(X22^4)+0.0000569866*(X22^3)-0.0082923226*(X22^2)+0.0654036947*X22+999.8017570756,"")</f>
      </c>
      <c r="Z22" s="6">
        <f>IF(ISNUMBER(C22),IF(R22="Countercurrent",C22-D22,D22-C22),"")</f>
      </c>
      <c r="AA22" s="6">
        <f>IF(ISNUMBER(E22),F22-E22,"")</f>
      </c>
      <c r="AB22" s="7">
        <f>IF(ISNUMBER(N22),N22*W22/(1000*60),"")</f>
      </c>
      <c r="AC22" s="7">
        <f>IF(ISNUMBER(P22),P22*Y22/(1000*60),"")</f>
      </c>
      <c r="AD22" s="6">
        <f>IF(SUM($A$1:$A$1000)=0,IF(ROW($A22)=6,"Hidden",""),IF(ISNUMBER(AB22),AB22*T22*ABS(Z22)*1000,""))</f>
      </c>
      <c r="AE22" s="6">
        <f>IF(SUM($A$1:$A$1000)=0,IF(ROW($A22)=6,"Hidden",""),IF(ISNUMBER(AC22),AC22*U22*AA22*1000,""))</f>
      </c>
      <c r="AF22" s="6">
        <f>IF(SUM($A$1:$A$1000)=0,IF(ROW($A22)=6,"Hidden",""),IF(ISNUMBER(AD22),AD22-AE22,""))</f>
      </c>
      <c r="AG22" s="6">
        <f>IF(SUM($A$1:$A$1000)=0,IF(ROW($A22)=6,"Hidden",""),IF(ISNUMBER(AD22),IF(AD22=0,0,AE22*100/AD22),""))</f>
      </c>
      <c r="AH22" s="6">
        <f>IF(SUM($A$1:$A$1000)=0,IF(ROW($A22)=6,"Hidden",""),IF(ISNUMBER(C22),IF(R22="cocurrent",IF((D22=E22),0,(D22-C22)*100/(D22-E22)),IF((C22=E22),0,(C22-D22)*100/(C22-E22))),""))</f>
      </c>
      <c r="AI22" s="6">
        <f>IF(SUM($A$1:$A$1000)=0,IF(ROW($A22)=6,"Hidden",""),IF(ISNUMBER(C22),IF(R22="cocurrent",IF(C22=E22,0,(F22-E22)*100/(D22-E22)),IF(C22=E22,0,(F22-E22)*100/(C22-E22))),""))</f>
      </c>
      <c r="AJ22" s="6">
        <f>IF(SUM($A$1:$A$1000)=0,IF(ROW($A22)=6,"Hidden",""),IF(ISNUMBER(AH22),(AH22+AI22)/2,""))</f>
      </c>
      <c r="AK22" s="8">
        <f>IF(C22=F22,0,(D22-E22)/(C22-F22))</f>
      </c>
      <c r="AL22" s="8">
        <f>IF(ISNUMBER(F22),IF(OR(AK22&lt;=0,AK22=1),0,((D22-E22)-(C22-F22))/LN(AK22)),"")</f>
      </c>
      <c r="AM22" s="8">
        <f>IF(ISNUMBER(AL22),IF(AL22=0,0,(AB22*T22*Z22*1000)/(PI()*0.006*1.008*AL22)),"")</f>
      </c>
      <c r="AN22" s="12">
        <f>IF(ISNUMBER(A22),IF(ROW(A22)=2,1-(A22/13),""),"")</f>
      </c>
    </row>
    <row x14ac:dyDescent="0.25" r="23" customHeight="1" ht="12.75">
      <c r="A23" s="11">
        <v>1</v>
      </c>
      <c r="B23" s="5">
        <v>22</v>
      </c>
      <c r="C23" s="6">
        <v>57.375732421875</v>
      </c>
      <c r="D23" s="6">
        <v>65.168701171875</v>
      </c>
      <c r="E23" s="6">
        <v>21.30078125</v>
      </c>
      <c r="F23" s="6">
        <v>25.197265625</v>
      </c>
      <c r="G23" s="6">
        <v>132.967529296875</v>
      </c>
      <c r="H23" s="6">
        <v>132.967529296875</v>
      </c>
      <c r="I23" s="6">
        <v>132.967529296875</v>
      </c>
      <c r="J23" s="6">
        <v>132.967529296875</v>
      </c>
      <c r="K23" s="6">
        <v>132.967529296875</v>
      </c>
      <c r="L23" s="6">
        <v>132.967529296875</v>
      </c>
      <c r="M23" s="7">
        <v>30</v>
      </c>
      <c r="N23" s="6">
        <v>1.96533203125</v>
      </c>
      <c r="O23" s="5">
        <v>90</v>
      </c>
      <c r="P23" s="8">
        <v>4.67529296875</v>
      </c>
      <c r="Q23" s="6">
        <v>0</v>
      </c>
      <c r="R23" s="10">
        <f>IF(ISNUMBER(Q23),IF(Q23=1,"Countercurrent","Cocurrent"),"")</f>
      </c>
      <c r="S23" s="21"/>
      <c r="T23" s="7">
        <f>IF(ISNUMBER(C23),1.15290498E-12*(V23^6)-3.5879038802E-10*(V23^5)+4.710833256816E-08*(V23^4)-3.38194190874219E-06*(V23^3)+0.000148978977392744*(V23^2)-0.00373903643230733*(V23)+4.21734712411944,"")</f>
      </c>
      <c r="U23" s="7">
        <f>IF(ISNUMBER(D23),1.15290498E-12*(X23^6)-3.5879038802E-10*(X23^5)+4.710833256816E-08*(X23^4)-3.38194190874219E-06*(X23^3)+0.000148978977392744*(X23^2)-0.00373903643230733*(X23)+4.21734712411944,"")</f>
      </c>
      <c r="V23" s="8">
        <f>IF(ISNUMBER(C23),AVERAGE(C23,D23),"")</f>
      </c>
      <c r="W23" s="6">
        <f>IF(ISNUMBER(F23),-0.0000002301*(V23^4)+0.0000569866*(V23^3)-0.0082923226*(V23^2)+0.0654036947*V23+999.8017570756,"")</f>
      </c>
      <c r="X23" s="8">
        <f>IF(ISNUMBER(E23),AVERAGE(E23,F23),"")</f>
      </c>
      <c r="Y23" s="6">
        <f>IF(ISNUMBER(F23),-0.0000002301*(X23^4)+0.0000569866*(X23^3)-0.0082923226*(X23^2)+0.0654036947*X23+999.8017570756,"")</f>
      </c>
      <c r="Z23" s="6">
        <f>IF(ISNUMBER(C23),IF(R23="Countercurrent",C23-D23,D23-C23),"")</f>
      </c>
      <c r="AA23" s="6">
        <f>IF(ISNUMBER(E23),F23-E23,"")</f>
      </c>
      <c r="AB23" s="7">
        <f>IF(ISNUMBER(N23),N23*W23/(1000*60),"")</f>
      </c>
      <c r="AC23" s="7">
        <f>IF(ISNUMBER(P23),P23*Y23/(1000*60),"")</f>
      </c>
      <c r="AD23" s="6">
        <f>IF(SUM($A$1:$A$1000)=0,IF(ROW($A23)=6,"Hidden",""),IF(ISNUMBER(AB23),AB23*T23*ABS(Z23)*1000,""))</f>
      </c>
      <c r="AE23" s="6">
        <f>IF(SUM($A$1:$A$1000)=0,IF(ROW($A23)=6,"Hidden",""),IF(ISNUMBER(AC23),AC23*U23*AA23*1000,""))</f>
      </c>
      <c r="AF23" s="6">
        <f>IF(SUM($A$1:$A$1000)=0,IF(ROW($A23)=6,"Hidden",""),IF(ISNUMBER(AD23),AD23-AE23,""))</f>
      </c>
      <c r="AG23" s="6">
        <f>IF(SUM($A$1:$A$1000)=0,IF(ROW($A23)=6,"Hidden",""),IF(ISNUMBER(AD23),IF(AD23=0,0,AE23*100/AD23),""))</f>
      </c>
      <c r="AH23" s="6">
        <f>IF(SUM($A$1:$A$1000)=0,IF(ROW($A23)=6,"Hidden",""),IF(ISNUMBER(C23),IF(R23="cocurrent",IF((D23=E23),0,(D23-C23)*100/(D23-E23)),IF((C23=E23),0,(C23-D23)*100/(C23-E23))),""))</f>
      </c>
      <c r="AI23" s="6">
        <f>IF(SUM($A$1:$A$1000)=0,IF(ROW($A23)=6,"Hidden",""),IF(ISNUMBER(C23),IF(R23="cocurrent",IF(C23=E23,0,(F23-E23)*100/(D23-E23)),IF(C23=E23,0,(F23-E23)*100/(C23-E23))),""))</f>
      </c>
      <c r="AJ23" s="6">
        <f>IF(SUM($A$1:$A$1000)=0,IF(ROW($A23)=6,"Hidden",""),IF(ISNUMBER(AH23),(AH23+AI23)/2,""))</f>
      </c>
      <c r="AK23" s="8">
        <f>IF(C23=F23,0,(D23-E23)/(C23-F23))</f>
      </c>
      <c r="AL23" s="8">
        <f>IF(ISNUMBER(F23),IF(OR(AK23&lt;=0,AK23=1),0,((D23-E23)-(C23-F23))/LN(AK23)),"")</f>
      </c>
      <c r="AM23" s="8">
        <f>IF(ISNUMBER(AL23),IF(AL23=0,0,(AB23*T23*Z23*1000)/(PI()*0.006*1.008*AL23)),"")</f>
      </c>
      <c r="AN23" s="12">
        <f>IF(ISNUMBER(A23),IF(ROW(A23)=2,1-(A23/13),""),"")</f>
      </c>
    </row>
    <row x14ac:dyDescent="0.25" r="24" customHeight="1" ht="12.75">
      <c r="A24" s="11">
        <v>1</v>
      </c>
      <c r="B24" s="5">
        <v>23</v>
      </c>
      <c r="C24" s="6">
        <v>57.60302734375</v>
      </c>
      <c r="D24" s="6">
        <v>65.428466796875</v>
      </c>
      <c r="E24" s="6">
        <v>21.30078125</v>
      </c>
      <c r="F24" s="6">
        <v>25.229736328125</v>
      </c>
      <c r="G24" s="6">
        <v>132.967529296875</v>
      </c>
      <c r="H24" s="6">
        <v>132.967529296875</v>
      </c>
      <c r="I24" s="6">
        <v>132.967529296875</v>
      </c>
      <c r="J24" s="6">
        <v>132.967529296875</v>
      </c>
      <c r="K24" s="6">
        <v>132.967529296875</v>
      </c>
      <c r="L24" s="6">
        <v>132.967529296875</v>
      </c>
      <c r="M24" s="7">
        <v>29</v>
      </c>
      <c r="N24" s="6">
        <v>2.06298828125</v>
      </c>
      <c r="O24" s="5">
        <v>90</v>
      </c>
      <c r="P24" s="8">
        <v>4.79736328125</v>
      </c>
      <c r="Q24" s="6">
        <v>0</v>
      </c>
      <c r="R24" s="10">
        <f>IF(ISNUMBER(Q24),IF(Q24=1,"Countercurrent","Cocurrent"),"")</f>
      </c>
      <c r="S24" s="21"/>
      <c r="T24" s="7">
        <f>IF(ISNUMBER(C24),1.15290498E-12*(V24^6)-3.5879038802E-10*(V24^5)+4.710833256816E-08*(V24^4)-3.38194190874219E-06*(V24^3)+0.000148978977392744*(V24^2)-0.00373903643230733*(V24)+4.21734712411944,"")</f>
      </c>
      <c r="U24" s="7">
        <f>IF(ISNUMBER(D24),1.15290498E-12*(X24^6)-3.5879038802E-10*(X24^5)+4.710833256816E-08*(X24^4)-3.38194190874219E-06*(X24^3)+0.000148978977392744*(X24^2)-0.00373903643230733*(X24)+4.21734712411944,"")</f>
      </c>
      <c r="V24" s="8">
        <f>IF(ISNUMBER(C24),AVERAGE(C24,D24),"")</f>
      </c>
      <c r="W24" s="6">
        <f>IF(ISNUMBER(F24),-0.0000002301*(V24^4)+0.0000569866*(V24^3)-0.0082923226*(V24^2)+0.0654036947*V24+999.8017570756,"")</f>
      </c>
      <c r="X24" s="8">
        <f>IF(ISNUMBER(E24),AVERAGE(E24,F24),"")</f>
      </c>
      <c r="Y24" s="6">
        <f>IF(ISNUMBER(F24),-0.0000002301*(X24^4)+0.0000569866*(X24^3)-0.0082923226*(X24^2)+0.0654036947*X24+999.8017570756,"")</f>
      </c>
      <c r="Z24" s="6">
        <f>IF(ISNUMBER(C24),IF(R24="Countercurrent",C24-D24,D24-C24),"")</f>
      </c>
      <c r="AA24" s="6">
        <f>IF(ISNUMBER(E24),F24-E24,"")</f>
      </c>
      <c r="AB24" s="7">
        <f>IF(ISNUMBER(N24),N24*W24/(1000*60),"")</f>
      </c>
      <c r="AC24" s="7">
        <f>IF(ISNUMBER(P24),P24*Y24/(1000*60),"")</f>
      </c>
      <c r="AD24" s="6">
        <f>IF(SUM($A$1:$A$1000)=0,IF(ROW($A24)=6,"Hidden",""),IF(ISNUMBER(AB24),AB24*T24*ABS(Z24)*1000,""))</f>
      </c>
      <c r="AE24" s="6">
        <f>IF(SUM($A$1:$A$1000)=0,IF(ROW($A24)=6,"Hidden",""),IF(ISNUMBER(AC24),AC24*U24*AA24*1000,""))</f>
      </c>
      <c r="AF24" s="6">
        <f>IF(SUM($A$1:$A$1000)=0,IF(ROW($A24)=6,"Hidden",""),IF(ISNUMBER(AD24),AD24-AE24,""))</f>
      </c>
      <c r="AG24" s="6">
        <f>IF(SUM($A$1:$A$1000)=0,IF(ROW($A24)=6,"Hidden",""),IF(ISNUMBER(AD24),IF(AD24=0,0,AE24*100/AD24),""))</f>
      </c>
      <c r="AH24" s="6">
        <f>IF(SUM($A$1:$A$1000)=0,IF(ROW($A24)=6,"Hidden",""),IF(ISNUMBER(C24),IF(R24="cocurrent",IF((D24=E24),0,(D24-C24)*100/(D24-E24)),IF((C24=E24),0,(C24-D24)*100/(C24-E24))),""))</f>
      </c>
      <c r="AI24" s="6">
        <f>IF(SUM($A$1:$A$1000)=0,IF(ROW($A24)=6,"Hidden",""),IF(ISNUMBER(C24),IF(R24="cocurrent",IF(C24=E24,0,(F24-E24)*100/(D24-E24)),IF(C24=E24,0,(F24-E24)*100/(C24-E24))),""))</f>
      </c>
      <c r="AJ24" s="6">
        <f>IF(SUM($A$1:$A$1000)=0,IF(ROW($A24)=6,"Hidden",""),IF(ISNUMBER(AH24),(AH24+AI24)/2,""))</f>
      </c>
      <c r="AK24" s="8">
        <f>IF(C24=F24,0,(D24-E24)/(C24-F24))</f>
      </c>
      <c r="AL24" s="8">
        <f>IF(ISNUMBER(F24),IF(OR(AK24&lt;=0,AK24=1),0,((D24-E24)-(C24-F24))/LN(AK24)),"")</f>
      </c>
      <c r="AM24" s="8">
        <f>IF(ISNUMBER(AL24),IF(AL24=0,0,(AB24*T24*Z24*1000)/(PI()*0.006*1.008*AL24)),"")</f>
      </c>
      <c r="AN24" s="12">
        <f>IF(ISNUMBER(A24),IF(ROW(A24)=2,1-(A24/13),""),"")</f>
      </c>
    </row>
    <row x14ac:dyDescent="0.25" r="25" customHeight="1" ht="12.75">
      <c r="A25" s="11">
        <v>1</v>
      </c>
      <c r="B25" s="5">
        <v>24</v>
      </c>
      <c r="C25" s="6">
        <v>57.375732421875</v>
      </c>
      <c r="D25" s="6">
        <v>65.26611328125</v>
      </c>
      <c r="E25" s="6">
        <v>21.268310546875</v>
      </c>
      <c r="F25" s="6">
        <v>25.197265625</v>
      </c>
      <c r="G25" s="6">
        <v>132.967529296875</v>
      </c>
      <c r="H25" s="6">
        <v>132.967529296875</v>
      </c>
      <c r="I25" s="6">
        <v>132.967529296875</v>
      </c>
      <c r="J25" s="6">
        <v>132.967529296875</v>
      </c>
      <c r="K25" s="6">
        <v>132.967529296875</v>
      </c>
      <c r="L25" s="6">
        <v>132.967529296875</v>
      </c>
      <c r="M25" s="7">
        <v>29</v>
      </c>
      <c r="N25" s="6">
        <v>1.81884765625</v>
      </c>
      <c r="O25" s="5">
        <v>90</v>
      </c>
      <c r="P25" s="8">
        <v>4.6630859375</v>
      </c>
      <c r="Q25" s="6">
        <v>0</v>
      </c>
      <c r="R25" s="10">
        <f>IF(ISNUMBER(Q25),IF(Q25=1,"Countercurrent","Cocurrent"),"")</f>
      </c>
      <c r="S25" s="21"/>
      <c r="T25" s="7">
        <f>IF(ISNUMBER(C25),1.15290498E-12*(V25^6)-3.5879038802E-10*(V25^5)+4.710833256816E-08*(V25^4)-3.38194190874219E-06*(V25^3)+0.000148978977392744*(V25^2)-0.00373903643230733*(V25)+4.21734712411944,"")</f>
      </c>
      <c r="U25" s="7">
        <f>IF(ISNUMBER(D25),1.15290498E-12*(X25^6)-3.5879038802E-10*(X25^5)+4.710833256816E-08*(X25^4)-3.38194190874219E-06*(X25^3)+0.000148978977392744*(X25^2)-0.00373903643230733*(X25)+4.21734712411944,"")</f>
      </c>
      <c r="V25" s="8">
        <f>IF(ISNUMBER(C25),AVERAGE(C25,D25),"")</f>
      </c>
      <c r="W25" s="6">
        <f>IF(ISNUMBER(F25),-0.0000002301*(V25^4)+0.0000569866*(V25^3)-0.0082923226*(V25^2)+0.0654036947*V25+999.8017570756,"")</f>
      </c>
      <c r="X25" s="8">
        <f>IF(ISNUMBER(E25),AVERAGE(E25,F25),"")</f>
      </c>
      <c r="Y25" s="6">
        <f>IF(ISNUMBER(F25),-0.0000002301*(X25^4)+0.0000569866*(X25^3)-0.0082923226*(X25^2)+0.0654036947*X25+999.8017570756,"")</f>
      </c>
      <c r="Z25" s="6">
        <f>IF(ISNUMBER(C25),IF(R25="Countercurrent",C25-D25,D25-C25),"")</f>
      </c>
      <c r="AA25" s="6">
        <f>IF(ISNUMBER(E25),F25-E25,"")</f>
      </c>
      <c r="AB25" s="7">
        <f>IF(ISNUMBER(N25),N25*W25/(1000*60),"")</f>
      </c>
      <c r="AC25" s="7">
        <f>IF(ISNUMBER(P25),P25*Y25/(1000*60),"")</f>
      </c>
      <c r="AD25" s="6">
        <f>IF(SUM($A$1:$A$1000)=0,IF(ROW($A25)=6,"Hidden",""),IF(ISNUMBER(AB25),AB25*T25*ABS(Z25)*1000,""))</f>
      </c>
      <c r="AE25" s="6">
        <f>IF(SUM($A$1:$A$1000)=0,IF(ROW($A25)=6,"Hidden",""),IF(ISNUMBER(AC25),AC25*U25*AA25*1000,""))</f>
      </c>
      <c r="AF25" s="6">
        <f>IF(SUM($A$1:$A$1000)=0,IF(ROW($A25)=6,"Hidden",""),IF(ISNUMBER(AD25),AD25-AE25,""))</f>
      </c>
      <c r="AG25" s="6">
        <f>IF(SUM($A$1:$A$1000)=0,IF(ROW($A25)=6,"Hidden",""),IF(ISNUMBER(AD25),IF(AD25=0,0,AE25*100/AD25),""))</f>
      </c>
      <c r="AH25" s="6">
        <f>IF(SUM($A$1:$A$1000)=0,IF(ROW($A25)=6,"Hidden",""),IF(ISNUMBER(C25),IF(R25="cocurrent",IF((D25=E25),0,(D25-C25)*100/(D25-E25)),IF((C25=E25),0,(C25-D25)*100/(C25-E25))),""))</f>
      </c>
      <c r="AI25" s="6">
        <f>IF(SUM($A$1:$A$1000)=0,IF(ROW($A25)=6,"Hidden",""),IF(ISNUMBER(C25),IF(R25="cocurrent",IF(C25=E25,0,(F25-E25)*100/(D25-E25)),IF(C25=E25,0,(F25-E25)*100/(C25-E25))),""))</f>
      </c>
      <c r="AJ25" s="6">
        <f>IF(SUM($A$1:$A$1000)=0,IF(ROW($A25)=6,"Hidden",""),IF(ISNUMBER(AH25),(AH25+AI25)/2,""))</f>
      </c>
      <c r="AK25" s="8">
        <f>IF(C25=F25,0,(D25-E25)/(C25-F25))</f>
      </c>
      <c r="AL25" s="8">
        <f>IF(ISNUMBER(F25),IF(OR(AK25&lt;=0,AK25=1),0,((D25-E25)-(C25-F25))/LN(AK25)),"")</f>
      </c>
      <c r="AM25" s="8">
        <f>IF(ISNUMBER(AL25),IF(AL25=0,0,(AB25*T25*Z25*1000)/(PI()*0.006*1.008*AL25)),"")</f>
      </c>
      <c r="AN25" s="12">
        <f>IF(ISNUMBER(A25),IF(ROW(A25)=2,1-(A25/13),""),"")</f>
      </c>
    </row>
    <row x14ac:dyDescent="0.25" r="26" customHeight="1" ht="12.75">
      <c r="A26" s="11">
        <v>1</v>
      </c>
      <c r="B26" s="5">
        <v>25</v>
      </c>
      <c r="C26" s="6">
        <v>57.440673828125</v>
      </c>
      <c r="D26" s="6">
        <v>65.168701171875</v>
      </c>
      <c r="E26" s="6">
        <v>21.30078125</v>
      </c>
      <c r="F26" s="6">
        <v>25.229736328125</v>
      </c>
      <c r="G26" s="6">
        <v>132.967529296875</v>
      </c>
      <c r="H26" s="6">
        <v>132.967529296875</v>
      </c>
      <c r="I26" s="6">
        <v>132.967529296875</v>
      </c>
      <c r="J26" s="6">
        <v>132.967529296875</v>
      </c>
      <c r="K26" s="6">
        <v>132.967529296875</v>
      </c>
      <c r="L26" s="6">
        <v>132.967529296875</v>
      </c>
      <c r="M26" s="7">
        <v>30</v>
      </c>
      <c r="N26" s="6">
        <v>1.9287109375</v>
      </c>
      <c r="O26" s="5">
        <v>90</v>
      </c>
      <c r="P26" s="8">
        <v>4.79736328125</v>
      </c>
      <c r="Q26" s="6">
        <v>0</v>
      </c>
      <c r="R26" s="10">
        <f>IF(ISNUMBER(Q26),IF(Q26=1,"Countercurrent","Cocurrent"),"")</f>
      </c>
      <c r="S26" s="21"/>
      <c r="T26" s="7">
        <f>IF(ISNUMBER(C26),1.15290498E-12*(V26^6)-3.5879038802E-10*(V26^5)+4.710833256816E-08*(V26^4)-3.38194190874219E-06*(V26^3)+0.000148978977392744*(V26^2)-0.00373903643230733*(V26)+4.21734712411944,"")</f>
      </c>
      <c r="U26" s="7">
        <f>IF(ISNUMBER(D26),1.15290498E-12*(X26^6)-3.5879038802E-10*(X26^5)+4.710833256816E-08*(X26^4)-3.38194190874219E-06*(X26^3)+0.000148978977392744*(X26^2)-0.00373903643230733*(X26)+4.21734712411944,"")</f>
      </c>
      <c r="V26" s="8">
        <f>IF(ISNUMBER(C26),AVERAGE(C26,D26),"")</f>
      </c>
      <c r="W26" s="6">
        <f>IF(ISNUMBER(F26),-0.0000002301*(V26^4)+0.0000569866*(V26^3)-0.0082923226*(V26^2)+0.0654036947*V26+999.8017570756,"")</f>
      </c>
      <c r="X26" s="8">
        <f>IF(ISNUMBER(E26),AVERAGE(E26,F26),"")</f>
      </c>
      <c r="Y26" s="6">
        <f>IF(ISNUMBER(F26),-0.0000002301*(X26^4)+0.0000569866*(X26^3)-0.0082923226*(X26^2)+0.0654036947*X26+999.8017570756,"")</f>
      </c>
      <c r="Z26" s="6">
        <f>IF(ISNUMBER(C26),IF(R26="Countercurrent",C26-D26,D26-C26),"")</f>
      </c>
      <c r="AA26" s="6">
        <f>IF(ISNUMBER(E26),F26-E26,"")</f>
      </c>
      <c r="AB26" s="7">
        <f>IF(ISNUMBER(N26),N26*W26/(1000*60),"")</f>
      </c>
      <c r="AC26" s="7">
        <f>IF(ISNUMBER(P26),P26*Y26/(1000*60),"")</f>
      </c>
      <c r="AD26" s="6">
        <f>IF(SUM($A$1:$A$1000)=0,IF(ROW($A26)=6,"Hidden",""),IF(ISNUMBER(AB26),AB26*T26*ABS(Z26)*1000,""))</f>
      </c>
      <c r="AE26" s="6">
        <f>IF(SUM($A$1:$A$1000)=0,IF(ROW($A26)=6,"Hidden",""),IF(ISNUMBER(AC26),AC26*U26*AA26*1000,""))</f>
      </c>
      <c r="AF26" s="6">
        <f>IF(SUM($A$1:$A$1000)=0,IF(ROW($A26)=6,"Hidden",""),IF(ISNUMBER(AD26),AD26-AE26,""))</f>
      </c>
      <c r="AG26" s="6">
        <f>IF(SUM($A$1:$A$1000)=0,IF(ROW($A26)=6,"Hidden",""),IF(ISNUMBER(AD26),IF(AD26=0,0,AE26*100/AD26),""))</f>
      </c>
      <c r="AH26" s="6">
        <f>IF(SUM($A$1:$A$1000)=0,IF(ROW($A26)=6,"Hidden",""),IF(ISNUMBER(C26),IF(R26="cocurrent",IF((D26=E26),0,(D26-C26)*100/(D26-E26)),IF((C26=E26),0,(C26-D26)*100/(C26-E26))),""))</f>
      </c>
      <c r="AI26" s="6">
        <f>IF(SUM($A$1:$A$1000)=0,IF(ROW($A26)=6,"Hidden",""),IF(ISNUMBER(C26),IF(R26="cocurrent",IF(C26=E26,0,(F26-E26)*100/(D26-E26)),IF(C26=E26,0,(F26-E26)*100/(C26-E26))),""))</f>
      </c>
      <c r="AJ26" s="6">
        <f>IF(SUM($A$1:$A$1000)=0,IF(ROW($A26)=6,"Hidden",""),IF(ISNUMBER(AH26),(AH26+AI26)/2,""))</f>
      </c>
      <c r="AK26" s="8">
        <f>IF(C26=F26,0,(D26-E26)/(C26-F26))</f>
      </c>
      <c r="AL26" s="8">
        <f>IF(ISNUMBER(F26),IF(OR(AK26&lt;=0,AK26=1),0,((D26-E26)-(C26-F26))/LN(AK26)),"")</f>
      </c>
      <c r="AM26" s="8">
        <f>IF(ISNUMBER(AL26),IF(AL26=0,0,(AB26*T26*Z26*1000)/(PI()*0.006*1.008*AL26)),"")</f>
      </c>
      <c r="AN26" s="12">
        <f>IF(ISNUMBER(A26),IF(ROW(A26)=2,1-(A26/13),""),"")</f>
      </c>
    </row>
    <row x14ac:dyDescent="0.25" r="27" customHeight="1" ht="12.75">
      <c r="A27" s="11">
        <v>1</v>
      </c>
      <c r="B27" s="5">
        <v>26</v>
      </c>
      <c r="C27" s="6">
        <v>57.0185546875</v>
      </c>
      <c r="D27" s="6">
        <v>64.843994140625</v>
      </c>
      <c r="E27" s="6">
        <v>21.30078125</v>
      </c>
      <c r="F27" s="6">
        <v>25.197265625</v>
      </c>
      <c r="G27" s="6">
        <v>132.967529296875</v>
      </c>
      <c r="H27" s="6">
        <v>132.967529296875</v>
      </c>
      <c r="I27" s="6">
        <v>132.967529296875</v>
      </c>
      <c r="J27" s="6">
        <v>132.967529296875</v>
      </c>
      <c r="K27" s="6">
        <v>132.967529296875</v>
      </c>
      <c r="L27" s="6">
        <v>132.967529296875</v>
      </c>
      <c r="M27" s="7">
        <v>29</v>
      </c>
      <c r="N27" s="6">
        <v>1.91650390625</v>
      </c>
      <c r="O27" s="5">
        <v>90</v>
      </c>
      <c r="P27" s="8">
        <v>4.74853515625</v>
      </c>
      <c r="Q27" s="6">
        <v>0</v>
      </c>
      <c r="R27" s="10">
        <f>IF(ISNUMBER(Q27),IF(Q27=1,"Countercurrent","Cocurrent"),"")</f>
      </c>
      <c r="S27" s="21"/>
      <c r="T27" s="7">
        <f>IF(ISNUMBER(C27),1.15290498E-12*(V27^6)-3.5879038802E-10*(V27^5)+4.710833256816E-08*(V27^4)-3.38194190874219E-06*(V27^3)+0.000148978977392744*(V27^2)-0.00373903643230733*(V27)+4.21734712411944,"")</f>
      </c>
      <c r="U27" s="7">
        <f>IF(ISNUMBER(D27),1.15290498E-12*(X27^6)-3.5879038802E-10*(X27^5)+4.710833256816E-08*(X27^4)-3.38194190874219E-06*(X27^3)+0.000148978977392744*(X27^2)-0.00373903643230733*(X27)+4.21734712411944,"")</f>
      </c>
      <c r="V27" s="8">
        <f>IF(ISNUMBER(C27),AVERAGE(C27,D27),"")</f>
      </c>
      <c r="W27" s="6">
        <f>IF(ISNUMBER(F27),-0.0000002301*(V27^4)+0.0000569866*(V27^3)-0.0082923226*(V27^2)+0.0654036947*V27+999.8017570756,"")</f>
      </c>
      <c r="X27" s="8">
        <f>IF(ISNUMBER(E27),AVERAGE(E27,F27),"")</f>
      </c>
      <c r="Y27" s="6">
        <f>IF(ISNUMBER(F27),-0.0000002301*(X27^4)+0.0000569866*(X27^3)-0.0082923226*(X27^2)+0.0654036947*X27+999.8017570756,"")</f>
      </c>
      <c r="Z27" s="6">
        <f>IF(ISNUMBER(C27),IF(R27="Countercurrent",C27-D27,D27-C27),"")</f>
      </c>
      <c r="AA27" s="6">
        <f>IF(ISNUMBER(E27),F27-E27,"")</f>
      </c>
      <c r="AB27" s="7">
        <f>IF(ISNUMBER(N27),N27*W27/(1000*60),"")</f>
      </c>
      <c r="AC27" s="7">
        <f>IF(ISNUMBER(P27),P27*Y27/(1000*60),"")</f>
      </c>
      <c r="AD27" s="6">
        <f>IF(SUM($A$1:$A$1000)=0,IF(ROW($A27)=6,"Hidden",""),IF(ISNUMBER(AB27),AB27*T27*ABS(Z27)*1000,""))</f>
      </c>
      <c r="AE27" s="6">
        <f>IF(SUM($A$1:$A$1000)=0,IF(ROW($A27)=6,"Hidden",""),IF(ISNUMBER(AC27),AC27*U27*AA27*1000,""))</f>
      </c>
      <c r="AF27" s="6">
        <f>IF(SUM($A$1:$A$1000)=0,IF(ROW($A27)=6,"Hidden",""),IF(ISNUMBER(AD27),AD27-AE27,""))</f>
      </c>
      <c r="AG27" s="6">
        <f>IF(SUM($A$1:$A$1000)=0,IF(ROW($A27)=6,"Hidden",""),IF(ISNUMBER(AD27),IF(AD27=0,0,AE27*100/AD27),""))</f>
      </c>
      <c r="AH27" s="6">
        <f>IF(SUM($A$1:$A$1000)=0,IF(ROW($A27)=6,"Hidden",""),IF(ISNUMBER(C27),IF(R27="cocurrent",IF((D27=E27),0,(D27-C27)*100/(D27-E27)),IF((C27=E27),0,(C27-D27)*100/(C27-E27))),""))</f>
      </c>
      <c r="AI27" s="6">
        <f>IF(SUM($A$1:$A$1000)=0,IF(ROW($A27)=6,"Hidden",""),IF(ISNUMBER(C27),IF(R27="cocurrent",IF(C27=E27,0,(F27-E27)*100/(D27-E27)),IF(C27=E27,0,(F27-E27)*100/(C27-E27))),""))</f>
      </c>
      <c r="AJ27" s="6">
        <f>IF(SUM($A$1:$A$1000)=0,IF(ROW($A27)=6,"Hidden",""),IF(ISNUMBER(AH27),(AH27+AI27)/2,""))</f>
      </c>
      <c r="AK27" s="8">
        <f>IF(C27=F27,0,(D27-E27)/(C27-F27))</f>
      </c>
      <c r="AL27" s="8">
        <f>IF(ISNUMBER(F27),IF(OR(AK27&lt;=0,AK27=1),0,((D27-E27)-(C27-F27))/LN(AK27)),"")</f>
      </c>
      <c r="AM27" s="8">
        <f>IF(ISNUMBER(AL27),IF(AL27=0,0,(AB27*T27*Z27*1000)/(PI()*0.006*1.008*AL27)),"")</f>
      </c>
      <c r="AN27" s="12">
        <f>IF(ISNUMBER(A27),IF(ROW(A27)=2,1-(A27/13),""),"")</f>
      </c>
    </row>
    <row x14ac:dyDescent="0.25" r="28" customHeight="1" ht="12.75">
      <c r="A28" s="11">
        <v>1</v>
      </c>
      <c r="B28" s="5">
        <v>27</v>
      </c>
      <c r="C28" s="6">
        <v>57.310791015625</v>
      </c>
      <c r="D28" s="6">
        <v>64.94140625</v>
      </c>
      <c r="E28" s="6">
        <v>21.30078125</v>
      </c>
      <c r="F28" s="6">
        <v>25.197265625</v>
      </c>
      <c r="G28" s="6">
        <v>132.967529296875</v>
      </c>
      <c r="H28" s="6">
        <v>132.967529296875</v>
      </c>
      <c r="I28" s="6">
        <v>132.967529296875</v>
      </c>
      <c r="J28" s="6">
        <v>132.967529296875</v>
      </c>
      <c r="K28" s="6">
        <v>132.967529296875</v>
      </c>
      <c r="L28" s="6">
        <v>132.967529296875</v>
      </c>
      <c r="M28" s="7">
        <v>29</v>
      </c>
      <c r="N28" s="6">
        <v>2.0263671875</v>
      </c>
      <c r="O28" s="5">
        <v>90</v>
      </c>
      <c r="P28" s="8">
        <v>4.7607421875</v>
      </c>
      <c r="Q28" s="6">
        <v>0</v>
      </c>
      <c r="R28" s="10">
        <f>IF(ISNUMBER(Q28),IF(Q28=1,"Countercurrent","Cocurrent"),"")</f>
      </c>
      <c r="S28" s="21"/>
      <c r="T28" s="7">
        <f>IF(ISNUMBER(C28),1.15290498E-12*(V28^6)-3.5879038802E-10*(V28^5)+4.710833256816E-08*(V28^4)-3.38194190874219E-06*(V28^3)+0.000148978977392744*(V28^2)-0.00373903643230733*(V28)+4.21734712411944,"")</f>
      </c>
      <c r="U28" s="7">
        <f>IF(ISNUMBER(D28),1.15290498E-12*(X28^6)-3.5879038802E-10*(X28^5)+4.710833256816E-08*(X28^4)-3.38194190874219E-06*(X28^3)+0.000148978977392744*(X28^2)-0.00373903643230733*(X28)+4.21734712411944,"")</f>
      </c>
      <c r="V28" s="8">
        <f>IF(ISNUMBER(C28),AVERAGE(C28,D28),"")</f>
      </c>
      <c r="W28" s="6">
        <f>IF(ISNUMBER(F28),-0.0000002301*(V28^4)+0.0000569866*(V28^3)-0.0082923226*(V28^2)+0.0654036947*V28+999.8017570756,"")</f>
      </c>
      <c r="X28" s="8">
        <f>IF(ISNUMBER(E28),AVERAGE(E28,F28),"")</f>
      </c>
      <c r="Y28" s="6">
        <f>IF(ISNUMBER(F28),-0.0000002301*(X28^4)+0.0000569866*(X28^3)-0.0082923226*(X28^2)+0.0654036947*X28+999.8017570756,"")</f>
      </c>
      <c r="Z28" s="6">
        <f>IF(ISNUMBER(C28),IF(R28="Countercurrent",C28-D28,D28-C28),"")</f>
      </c>
      <c r="AA28" s="6">
        <f>IF(ISNUMBER(E28),F28-E28,"")</f>
      </c>
      <c r="AB28" s="7">
        <f>IF(ISNUMBER(N28),N28*W28/(1000*60),"")</f>
      </c>
      <c r="AC28" s="7">
        <f>IF(ISNUMBER(P28),P28*Y28/(1000*60),"")</f>
      </c>
      <c r="AD28" s="6">
        <f>IF(SUM($A$1:$A$1000)=0,IF(ROW($A28)=6,"Hidden",""),IF(ISNUMBER(AB28),AB28*T28*ABS(Z28)*1000,""))</f>
      </c>
      <c r="AE28" s="6">
        <f>IF(SUM($A$1:$A$1000)=0,IF(ROW($A28)=6,"Hidden",""),IF(ISNUMBER(AC28),AC28*U28*AA28*1000,""))</f>
      </c>
      <c r="AF28" s="6">
        <f>IF(SUM($A$1:$A$1000)=0,IF(ROW($A28)=6,"Hidden",""),IF(ISNUMBER(AD28),AD28-AE28,""))</f>
      </c>
      <c r="AG28" s="6">
        <f>IF(SUM($A$1:$A$1000)=0,IF(ROW($A28)=6,"Hidden",""),IF(ISNUMBER(AD28),IF(AD28=0,0,AE28*100/AD28),""))</f>
      </c>
      <c r="AH28" s="6">
        <f>IF(SUM($A$1:$A$1000)=0,IF(ROW($A28)=6,"Hidden",""),IF(ISNUMBER(C28),IF(R28="cocurrent",IF((D28=E28),0,(D28-C28)*100/(D28-E28)),IF((C28=E28),0,(C28-D28)*100/(C28-E28))),""))</f>
      </c>
      <c r="AI28" s="6">
        <f>IF(SUM($A$1:$A$1000)=0,IF(ROW($A28)=6,"Hidden",""),IF(ISNUMBER(C28),IF(R28="cocurrent",IF(C28=E28,0,(F28-E28)*100/(D28-E28)),IF(C28=E28,0,(F28-E28)*100/(C28-E28))),""))</f>
      </c>
      <c r="AJ28" s="6">
        <f>IF(SUM($A$1:$A$1000)=0,IF(ROW($A28)=6,"Hidden",""),IF(ISNUMBER(AH28),(AH28+AI28)/2,""))</f>
      </c>
      <c r="AK28" s="8">
        <f>IF(C28=F28,0,(D28-E28)/(C28-F28))</f>
      </c>
      <c r="AL28" s="8">
        <f>IF(ISNUMBER(F28),IF(OR(AK28&lt;=0,AK28=1),0,((D28-E28)-(C28-F28))/LN(AK28)),"")</f>
      </c>
      <c r="AM28" s="8">
        <f>IF(ISNUMBER(AL28),IF(AL28=0,0,(AB28*T28*Z28*1000)/(PI()*0.006*1.008*AL28)),"")</f>
      </c>
      <c r="AN28" s="12">
        <f>IF(ISNUMBER(A28),IF(ROW(A28)=2,1-(A28/13),""),"")</f>
      </c>
    </row>
    <row x14ac:dyDescent="0.25" r="29" customHeight="1" ht="12.75">
      <c r="A29" s="11">
        <v>1</v>
      </c>
      <c r="B29" s="5">
        <v>28</v>
      </c>
      <c r="C29" s="6">
        <v>57.180908203125</v>
      </c>
      <c r="D29" s="6">
        <v>64.908935546875</v>
      </c>
      <c r="E29" s="6">
        <v>21.30078125</v>
      </c>
      <c r="F29" s="6">
        <v>25.197265625</v>
      </c>
      <c r="G29" s="6">
        <v>132.967529296875</v>
      </c>
      <c r="H29" s="6">
        <v>132.967529296875</v>
      </c>
      <c r="I29" s="6">
        <v>132.967529296875</v>
      </c>
      <c r="J29" s="6">
        <v>132.967529296875</v>
      </c>
      <c r="K29" s="6">
        <v>132.967529296875</v>
      </c>
      <c r="L29" s="6">
        <v>132.967529296875</v>
      </c>
      <c r="M29" s="7">
        <v>29</v>
      </c>
      <c r="N29" s="6">
        <v>2.001953125</v>
      </c>
      <c r="O29" s="5">
        <v>90</v>
      </c>
      <c r="P29" s="8">
        <v>4.69970703125</v>
      </c>
      <c r="Q29" s="6">
        <v>0</v>
      </c>
      <c r="R29" s="10">
        <f>IF(ISNUMBER(Q29),IF(Q29=1,"Countercurrent","Cocurrent"),"")</f>
      </c>
      <c r="S29" s="21"/>
      <c r="T29" s="7">
        <f>IF(ISNUMBER(C29),1.15290498E-12*(V29^6)-3.5879038802E-10*(V29^5)+4.710833256816E-08*(V29^4)-3.38194190874219E-06*(V29^3)+0.000148978977392744*(V29^2)-0.00373903643230733*(V29)+4.21734712411944,"")</f>
      </c>
      <c r="U29" s="7">
        <f>IF(ISNUMBER(D29),1.15290498E-12*(X29^6)-3.5879038802E-10*(X29^5)+4.710833256816E-08*(X29^4)-3.38194190874219E-06*(X29^3)+0.000148978977392744*(X29^2)-0.00373903643230733*(X29)+4.21734712411944,"")</f>
      </c>
      <c r="V29" s="8">
        <f>IF(ISNUMBER(C29),AVERAGE(C29,D29),"")</f>
      </c>
      <c r="W29" s="6">
        <f>IF(ISNUMBER(F29),-0.0000002301*(V29^4)+0.0000569866*(V29^3)-0.0082923226*(V29^2)+0.0654036947*V29+999.8017570756,"")</f>
      </c>
      <c r="X29" s="8">
        <f>IF(ISNUMBER(E29),AVERAGE(E29,F29),"")</f>
      </c>
      <c r="Y29" s="6">
        <f>IF(ISNUMBER(F29),-0.0000002301*(X29^4)+0.0000569866*(X29^3)-0.0082923226*(X29^2)+0.0654036947*X29+999.8017570756,"")</f>
      </c>
      <c r="Z29" s="6">
        <f>IF(ISNUMBER(C29),IF(R29="Countercurrent",C29-D29,D29-C29),"")</f>
      </c>
      <c r="AA29" s="6">
        <f>IF(ISNUMBER(E29),F29-E29,"")</f>
      </c>
      <c r="AB29" s="7">
        <f>IF(ISNUMBER(N29),N29*W29/(1000*60),"")</f>
      </c>
      <c r="AC29" s="7">
        <f>IF(ISNUMBER(P29),P29*Y29/(1000*60),"")</f>
      </c>
      <c r="AD29" s="6">
        <f>IF(SUM($A$1:$A$1000)=0,IF(ROW($A29)=6,"Hidden",""),IF(ISNUMBER(AB29),AB29*T29*ABS(Z29)*1000,""))</f>
      </c>
      <c r="AE29" s="6">
        <f>IF(SUM($A$1:$A$1000)=0,IF(ROW($A29)=6,"Hidden",""),IF(ISNUMBER(AC29),AC29*U29*AA29*1000,""))</f>
      </c>
      <c r="AF29" s="6">
        <f>IF(SUM($A$1:$A$1000)=0,IF(ROW($A29)=6,"Hidden",""),IF(ISNUMBER(AD29),AD29-AE29,""))</f>
      </c>
      <c r="AG29" s="6">
        <f>IF(SUM($A$1:$A$1000)=0,IF(ROW($A29)=6,"Hidden",""),IF(ISNUMBER(AD29),IF(AD29=0,0,AE29*100/AD29),""))</f>
      </c>
      <c r="AH29" s="6">
        <f>IF(SUM($A$1:$A$1000)=0,IF(ROW($A29)=6,"Hidden",""),IF(ISNUMBER(C29),IF(R29="cocurrent",IF((D29=E29),0,(D29-C29)*100/(D29-E29)),IF((C29=E29),0,(C29-D29)*100/(C29-E29))),""))</f>
      </c>
      <c r="AI29" s="6">
        <f>IF(SUM($A$1:$A$1000)=0,IF(ROW($A29)=6,"Hidden",""),IF(ISNUMBER(C29),IF(R29="cocurrent",IF(C29=E29,0,(F29-E29)*100/(D29-E29)),IF(C29=E29,0,(F29-E29)*100/(C29-E29))),""))</f>
      </c>
      <c r="AJ29" s="6">
        <f>IF(SUM($A$1:$A$1000)=0,IF(ROW($A29)=6,"Hidden",""),IF(ISNUMBER(AH29),(AH29+AI29)/2,""))</f>
      </c>
      <c r="AK29" s="8">
        <f>IF(C29=F29,0,(D29-E29)/(C29-F29))</f>
      </c>
      <c r="AL29" s="8">
        <f>IF(ISNUMBER(F29),IF(OR(AK29&lt;=0,AK29=1),0,((D29-E29)-(C29-F29))/LN(AK29)),"")</f>
      </c>
      <c r="AM29" s="8">
        <f>IF(ISNUMBER(AL29),IF(AL29=0,0,(AB29*T29*Z29*1000)/(PI()*0.006*1.008*AL29)),"")</f>
      </c>
      <c r="AN29" s="12">
        <f>IF(ISNUMBER(A29),IF(ROW(A29)=2,1-(A29/13),""),"")</f>
      </c>
    </row>
    <row x14ac:dyDescent="0.25" r="30" customHeight="1" ht="12.75">
      <c r="A30" s="11">
        <v>1</v>
      </c>
      <c r="B30" s="5">
        <v>29</v>
      </c>
      <c r="C30" s="6">
        <v>57.0185546875</v>
      </c>
      <c r="D30" s="6">
        <v>64.908935546875</v>
      </c>
      <c r="E30" s="6">
        <v>21.30078125</v>
      </c>
      <c r="F30" s="6">
        <v>25.13232421875</v>
      </c>
      <c r="G30" s="6">
        <v>132.967529296875</v>
      </c>
      <c r="H30" s="6">
        <v>132.967529296875</v>
      </c>
      <c r="I30" s="6">
        <v>132.967529296875</v>
      </c>
      <c r="J30" s="6">
        <v>132.967529296875</v>
      </c>
      <c r="K30" s="6">
        <v>132.967529296875</v>
      </c>
      <c r="L30" s="6">
        <v>132.967529296875</v>
      </c>
      <c r="M30" s="7">
        <v>29</v>
      </c>
      <c r="N30" s="6">
        <v>2.03857421875</v>
      </c>
      <c r="O30" s="5">
        <v>90</v>
      </c>
      <c r="P30" s="8">
        <v>4.7607421875</v>
      </c>
      <c r="Q30" s="6">
        <v>0</v>
      </c>
      <c r="R30" s="10">
        <f>IF(ISNUMBER(Q30),IF(Q30=1,"Countercurrent","Cocurrent"),"")</f>
      </c>
      <c r="S30" s="21"/>
      <c r="T30" s="7">
        <f>IF(ISNUMBER(C30),1.15290498E-12*(V30^6)-3.5879038802E-10*(V30^5)+4.710833256816E-08*(V30^4)-3.38194190874219E-06*(V30^3)+0.000148978977392744*(V30^2)-0.00373903643230733*(V30)+4.21734712411944,"")</f>
      </c>
      <c r="U30" s="7">
        <f>IF(ISNUMBER(D30),1.15290498E-12*(X30^6)-3.5879038802E-10*(X30^5)+4.710833256816E-08*(X30^4)-3.38194190874219E-06*(X30^3)+0.000148978977392744*(X30^2)-0.00373903643230733*(X30)+4.21734712411944,"")</f>
      </c>
      <c r="V30" s="8">
        <f>IF(ISNUMBER(C30),AVERAGE(C30,D30),"")</f>
      </c>
      <c r="W30" s="6">
        <f>IF(ISNUMBER(F30),-0.0000002301*(V30^4)+0.0000569866*(V30^3)-0.0082923226*(V30^2)+0.0654036947*V30+999.8017570756,"")</f>
      </c>
      <c r="X30" s="8">
        <f>IF(ISNUMBER(E30),AVERAGE(E30,F30),"")</f>
      </c>
      <c r="Y30" s="6">
        <f>IF(ISNUMBER(F30),-0.0000002301*(X30^4)+0.0000569866*(X30^3)-0.0082923226*(X30^2)+0.0654036947*X30+999.8017570756,"")</f>
      </c>
      <c r="Z30" s="6">
        <f>IF(ISNUMBER(C30),IF(R30="Countercurrent",C30-D30,D30-C30),"")</f>
      </c>
      <c r="AA30" s="6">
        <f>IF(ISNUMBER(E30),F30-E30,"")</f>
      </c>
      <c r="AB30" s="7">
        <f>IF(ISNUMBER(N30),N30*W30/(1000*60),"")</f>
      </c>
      <c r="AC30" s="7">
        <f>IF(ISNUMBER(P30),P30*Y30/(1000*60),"")</f>
      </c>
      <c r="AD30" s="6">
        <f>IF(SUM($A$1:$A$1000)=0,IF(ROW($A30)=6,"Hidden",""),IF(ISNUMBER(AB30),AB30*T30*ABS(Z30)*1000,""))</f>
      </c>
      <c r="AE30" s="6">
        <f>IF(SUM($A$1:$A$1000)=0,IF(ROW($A30)=6,"Hidden",""),IF(ISNUMBER(AC30),AC30*U30*AA30*1000,""))</f>
      </c>
      <c r="AF30" s="6">
        <f>IF(SUM($A$1:$A$1000)=0,IF(ROW($A30)=6,"Hidden",""),IF(ISNUMBER(AD30),AD30-AE30,""))</f>
      </c>
      <c r="AG30" s="6">
        <f>IF(SUM($A$1:$A$1000)=0,IF(ROW($A30)=6,"Hidden",""),IF(ISNUMBER(AD30),IF(AD30=0,0,AE30*100/AD30),""))</f>
      </c>
      <c r="AH30" s="6">
        <f>IF(SUM($A$1:$A$1000)=0,IF(ROW($A30)=6,"Hidden",""),IF(ISNUMBER(C30),IF(R30="cocurrent",IF((D30=E30),0,(D30-C30)*100/(D30-E30)),IF((C30=E30),0,(C30-D30)*100/(C30-E30))),""))</f>
      </c>
      <c r="AI30" s="6">
        <f>IF(SUM($A$1:$A$1000)=0,IF(ROW($A30)=6,"Hidden",""),IF(ISNUMBER(C30),IF(R30="cocurrent",IF(C30=E30,0,(F30-E30)*100/(D30-E30)),IF(C30=E30,0,(F30-E30)*100/(C30-E30))),""))</f>
      </c>
      <c r="AJ30" s="6">
        <f>IF(SUM($A$1:$A$1000)=0,IF(ROW($A30)=6,"Hidden",""),IF(ISNUMBER(AH30),(AH30+AI30)/2,""))</f>
      </c>
      <c r="AK30" s="8">
        <f>IF(C30=F30,0,(D30-E30)/(C30-F30))</f>
      </c>
      <c r="AL30" s="8">
        <f>IF(ISNUMBER(F30),IF(OR(AK30&lt;=0,AK30=1),0,((D30-E30)-(C30-F30))/LN(AK30)),"")</f>
      </c>
      <c r="AM30" s="8">
        <f>IF(ISNUMBER(AL30),IF(AL30=0,0,(AB30*T30*Z30*1000)/(PI()*0.006*1.008*AL30)),"")</f>
      </c>
      <c r="AN30" s="12">
        <f>IF(ISNUMBER(A30),IF(ROW(A30)=2,1-(A30/13),""),"")</f>
      </c>
    </row>
    <row x14ac:dyDescent="0.25" r="31" customHeight="1" ht="12.75">
      <c r="A31" s="11">
        <v>1</v>
      </c>
      <c r="B31" s="5">
        <v>30</v>
      </c>
      <c r="C31" s="6">
        <v>57.051025390625</v>
      </c>
      <c r="D31" s="6">
        <v>64.87646484375</v>
      </c>
      <c r="E31" s="6">
        <v>21.30078125</v>
      </c>
      <c r="F31" s="6">
        <v>25.164794921875</v>
      </c>
      <c r="G31" s="6">
        <v>132.967529296875</v>
      </c>
      <c r="H31" s="6">
        <v>132.967529296875</v>
      </c>
      <c r="I31" s="6">
        <v>132.967529296875</v>
      </c>
      <c r="J31" s="6">
        <v>132.967529296875</v>
      </c>
      <c r="K31" s="6">
        <v>132.967529296875</v>
      </c>
      <c r="L31" s="6">
        <v>132.967529296875</v>
      </c>
      <c r="M31" s="7">
        <v>30</v>
      </c>
      <c r="N31" s="6">
        <v>1.904296875</v>
      </c>
      <c r="O31" s="5">
        <v>90</v>
      </c>
      <c r="P31" s="8">
        <v>4.89501953125</v>
      </c>
      <c r="Q31" s="6">
        <v>0</v>
      </c>
      <c r="R31" s="10">
        <f>IF(ISNUMBER(Q31),IF(Q31=1,"Countercurrent","Cocurrent"),"")</f>
      </c>
      <c r="S31" s="21"/>
      <c r="T31" s="7">
        <f>IF(ISNUMBER(C31),1.15290498E-12*(V31^6)-3.5879038802E-10*(V31^5)+4.710833256816E-08*(V31^4)-3.38194190874219E-06*(V31^3)+0.000148978977392744*(V31^2)-0.00373903643230733*(V31)+4.21734712411944,"")</f>
      </c>
      <c r="U31" s="7">
        <f>IF(ISNUMBER(D31),1.15290498E-12*(X31^6)-3.5879038802E-10*(X31^5)+4.710833256816E-08*(X31^4)-3.38194190874219E-06*(X31^3)+0.000148978977392744*(X31^2)-0.00373903643230733*(X31)+4.21734712411944,"")</f>
      </c>
      <c r="V31" s="8">
        <f>IF(ISNUMBER(C31),AVERAGE(C31,D31),"")</f>
      </c>
      <c r="W31" s="6">
        <f>IF(ISNUMBER(F31),-0.0000002301*(V31^4)+0.0000569866*(V31^3)-0.0082923226*(V31^2)+0.0654036947*V31+999.8017570756,"")</f>
      </c>
      <c r="X31" s="8">
        <f>IF(ISNUMBER(E31),AVERAGE(E31,F31),"")</f>
      </c>
      <c r="Y31" s="6">
        <f>IF(ISNUMBER(F31),-0.0000002301*(X31^4)+0.0000569866*(X31^3)-0.0082923226*(X31^2)+0.0654036947*X31+999.8017570756,"")</f>
      </c>
      <c r="Z31" s="6">
        <f>IF(ISNUMBER(C31),IF(R31="Countercurrent",C31-D31,D31-C31),"")</f>
      </c>
      <c r="AA31" s="6">
        <f>IF(ISNUMBER(E31),F31-E31,"")</f>
      </c>
      <c r="AB31" s="7">
        <f>IF(ISNUMBER(N31),N31*W31/(1000*60),"")</f>
      </c>
      <c r="AC31" s="7">
        <f>IF(ISNUMBER(P31),P31*Y31/(1000*60),"")</f>
      </c>
      <c r="AD31" s="6">
        <f>IF(SUM($A$1:$A$1000)=0,IF(ROW($A31)=6,"Hidden",""),IF(ISNUMBER(AB31),AB31*T31*ABS(Z31)*1000,""))</f>
      </c>
      <c r="AE31" s="6">
        <f>IF(SUM($A$1:$A$1000)=0,IF(ROW($A31)=6,"Hidden",""),IF(ISNUMBER(AC31),AC31*U31*AA31*1000,""))</f>
      </c>
      <c r="AF31" s="6">
        <f>IF(SUM($A$1:$A$1000)=0,IF(ROW($A31)=6,"Hidden",""),IF(ISNUMBER(AD31),AD31-AE31,""))</f>
      </c>
      <c r="AG31" s="6">
        <f>IF(SUM($A$1:$A$1000)=0,IF(ROW($A31)=6,"Hidden",""),IF(ISNUMBER(AD31),IF(AD31=0,0,AE31*100/AD31),""))</f>
      </c>
      <c r="AH31" s="6">
        <f>IF(SUM($A$1:$A$1000)=0,IF(ROW($A31)=6,"Hidden",""),IF(ISNUMBER(C31),IF(R31="cocurrent",IF((D31=E31),0,(D31-C31)*100/(D31-E31)),IF((C31=E31),0,(C31-D31)*100/(C31-E31))),""))</f>
      </c>
      <c r="AI31" s="6">
        <f>IF(SUM($A$1:$A$1000)=0,IF(ROW($A31)=6,"Hidden",""),IF(ISNUMBER(C31),IF(R31="cocurrent",IF(C31=E31,0,(F31-E31)*100/(D31-E31)),IF(C31=E31,0,(F31-E31)*100/(C31-E31))),""))</f>
      </c>
      <c r="AJ31" s="6">
        <f>IF(SUM($A$1:$A$1000)=0,IF(ROW($A31)=6,"Hidden",""),IF(ISNUMBER(AH31),(AH31+AI31)/2,""))</f>
      </c>
      <c r="AK31" s="8">
        <f>IF(C31=F31,0,(D31-E31)/(C31-F31))</f>
      </c>
      <c r="AL31" s="8">
        <f>IF(ISNUMBER(F31),IF(OR(AK31&lt;=0,AK31=1),0,((D31-E31)-(C31-F31))/LN(AK31)),"")</f>
      </c>
      <c r="AM31" s="8">
        <f>IF(ISNUMBER(AL31),IF(AL31=0,0,(AB31*T31*Z31*1000)/(PI()*0.006*1.008*AL31)),"")</f>
      </c>
      <c r="AN31" s="12">
        <f>IF(ISNUMBER(A31),IF(ROW(A31)=2,1-(A31/13),""),"")</f>
      </c>
    </row>
    <row x14ac:dyDescent="0.25" r="32" customHeight="1" ht="12.75">
      <c r="A32" s="4">
        <v>1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6"/>
      <c r="O32" s="5"/>
      <c r="P32" s="8"/>
      <c r="Q32" s="6"/>
      <c r="R32" s="6">
        <f>IF(ISNUMBER(Q32),IF(Q32=1,"Countercurrent","Cocurrent"),"")</f>
      </c>
      <c r="S32" s="9"/>
      <c r="T32" s="7">
        <f>IF(ISNUMBER(C32),1.15290498E-12*(V32^6)-3.5879038802E-10*(V32^5)+4.710833256816E-08*(V32^4)-3.38194190874219E-06*(V32^3)+0.000148978977392744*(V32^2)-0.00373903643230733*(V32)+4.21734712411944,"")</f>
      </c>
      <c r="U32" s="7">
        <f>IF(ISNUMBER(D32),1.15290498E-12*(X32^6)-3.5879038802E-10*(X32^5)+4.710833256816E-08*(X32^4)-3.38194190874219E-06*(X32^3)+0.000148978977392744*(X32^2)-0.00373903643230733*(X32)+4.21734712411944,"")</f>
      </c>
      <c r="V32" s="8">
        <f>IF(ISNUMBER(C32),AVERAGE(C32,D32),"")</f>
      </c>
      <c r="W32" s="6">
        <f>IF(ISNUMBER(F32),-0.0000002301*(V32^4)+0.0000569866*(V32^3)-0.0082923226*(V32^2)+0.0654036947*V32+999.8017570756,"")</f>
      </c>
      <c r="X32" s="8">
        <f>IF(ISNUMBER(E32),AVERAGE(E32,F32),"")</f>
      </c>
      <c r="Y32" s="6">
        <f>IF(ISNUMBER(F32),-0.0000002301*(X32^4)+0.0000569866*(X32^3)-0.0082923226*(X32^2)+0.0654036947*X32+999.8017570756,"")</f>
      </c>
      <c r="Z32" s="6">
        <f>IF(ISNUMBER(C32),IF(R32="Countercurrent",C32-D32,D32-C32),"")</f>
      </c>
      <c r="AA32" s="6">
        <f>IF(ISNUMBER(E32),F32-E32,"")</f>
      </c>
      <c r="AB32" s="7">
        <f>IF(ISNUMBER(N32),N32*W32/(1000*60),"")</f>
      </c>
      <c r="AC32" s="7">
        <f>IF(ISNUMBER(P32),P32*Y32/(1000*60),"")</f>
      </c>
      <c r="AD32" s="6">
        <f>IF(SUM($A$1:$A$1000)=0,IF(ROW($A32)=6,"Hidden",""),IF(ISNUMBER(AB32),AB32*T32*ABS(Z32)*1000,""))</f>
      </c>
      <c r="AE32" s="6">
        <f>IF(SUM($A$1:$A$1000)=0,IF(ROW($A32)=6,"Hidden",""),IF(ISNUMBER(AC32),AC32*U32*AA32*1000,""))</f>
      </c>
      <c r="AF32" s="6">
        <f>IF(SUM($A$1:$A$1000)=0,IF(ROW($A32)=6,"Hidden",""),IF(ISNUMBER(AD32),AD32-AE32,""))</f>
      </c>
      <c r="AG32" s="6">
        <f>IF(SUM($A$1:$A$1000)=0,IF(ROW($A32)=6,"Hidden",""),IF(ISNUMBER(AD32),IF(AD32=0,0,AE32*100/AD32),""))</f>
      </c>
      <c r="AH32" s="6">
        <f>IF(SUM($A$1:$A$1000)=0,IF(ROW($A32)=6,"Hidden",""),IF(ISNUMBER(C32),IF(R32="cocurrent",IF((D32=E32),0,(D32-C32)*100/(D32-E32)),IF((C32=E32),0,(C32-D32)*100/(C32-E32))),""))</f>
      </c>
      <c r="AI32" s="6">
        <f>IF(SUM($A$1:$A$1000)=0,IF(ROW($A32)=6,"Hidden",""),IF(ISNUMBER(C32),IF(R32="cocurrent",IF(C32=E32,0,(F32-E32)*100/(D32-E32)),IF(C32=E32,0,(F32-E32)*100/(C32-E32))),""))</f>
      </c>
      <c r="AJ32" s="6">
        <f>IF(SUM($A$1:$A$1000)=0,IF(ROW($A32)=6,"Hidden",""),IF(ISNUMBER(AH32),(AH32+AI32)/2,""))</f>
      </c>
      <c r="AK32" s="11">
        <f>IF(C32=F32,0,(D32-E32)/(C32-F32))</f>
      </c>
      <c r="AL32" s="8">
        <f>IF(ISNUMBER(F32),IF(OR(AK32&lt;=0,AK32=1),0,((D32-E32)-(C32-F32))/LN(AK32)),"")</f>
      </c>
      <c r="AM32" s="8">
        <f>IF(ISNUMBER(AL32),IF(AL32=0,0,(AB32*T32*Z32*1000)/(PI()*0.006*1.008*AL32)),"")</f>
      </c>
      <c r="AN32" s="12">
        <f>IF(ISNUMBER(A32),IF(ROW(A32)=2,1-(A32/13),""),"")</f>
      </c>
    </row>
    <row x14ac:dyDescent="0.25" r="33" customHeight="1" ht="12.75">
      <c r="A33" s="4">
        <v>1</v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5"/>
      <c r="P33" s="8"/>
      <c r="Q33" s="6"/>
      <c r="R33" s="6">
        <f>IF(ISNUMBER(Q33),IF(Q33=1,"Countercurrent","Cocurrent"),"")</f>
      </c>
      <c r="S33" s="9"/>
      <c r="T33" s="7">
        <f>IF(ISNUMBER(C33),1.15290498E-12*(V33^6)-3.5879038802E-10*(V33^5)+4.710833256816E-08*(V33^4)-3.38194190874219E-06*(V33^3)+0.000148978977392744*(V33^2)-0.00373903643230733*(V33)+4.21734712411944,"")</f>
      </c>
      <c r="U33" s="7">
        <f>IF(ISNUMBER(D33),1.15290498E-12*(X33^6)-3.5879038802E-10*(X33^5)+4.710833256816E-08*(X33^4)-3.38194190874219E-06*(X33^3)+0.000148978977392744*(X33^2)-0.00373903643230733*(X33)+4.21734712411944,"")</f>
      </c>
      <c r="V33" s="8">
        <f>IF(ISNUMBER(C33),AVERAGE(C33,D33),"")</f>
      </c>
      <c r="W33" s="6">
        <f>IF(ISNUMBER(F33),-0.0000002301*(V33^4)+0.0000569866*(V33^3)-0.0082923226*(V33^2)+0.0654036947*V33+999.8017570756,"")</f>
      </c>
      <c r="X33" s="8">
        <f>IF(ISNUMBER(E33),AVERAGE(E33,F33),"")</f>
      </c>
      <c r="Y33" s="6">
        <f>IF(ISNUMBER(F33),-0.0000002301*(X33^4)+0.0000569866*(X33^3)-0.0082923226*(X33^2)+0.0654036947*X33+999.8017570756,"")</f>
      </c>
      <c r="Z33" s="6">
        <f>IF(ISNUMBER(C33),IF(R33="Countercurrent",C33-D33,D33-C33),"")</f>
      </c>
      <c r="AA33" s="6">
        <f>IF(ISNUMBER(E33),F33-E33,"")</f>
      </c>
      <c r="AB33" s="7">
        <f>IF(ISNUMBER(N33),N33*W33/(1000*60),"")</f>
      </c>
      <c r="AC33" s="7">
        <f>IF(ISNUMBER(P33),P33*Y33/(1000*60),"")</f>
      </c>
      <c r="AD33" s="6">
        <f>IF(SUM($A$1:$A$1000)=0,IF(ROW($A33)=6,"Hidden",""),IF(ISNUMBER(AB33),AB33*T33*ABS(Z33)*1000,""))</f>
      </c>
      <c r="AE33" s="6">
        <f>IF(SUM($A$1:$A$1000)=0,IF(ROW($A33)=6,"Hidden",""),IF(ISNUMBER(AC33),AC33*U33*AA33*1000,""))</f>
      </c>
      <c r="AF33" s="6">
        <f>IF(SUM($A$1:$A$1000)=0,IF(ROW($A33)=6,"Hidden",""),IF(ISNUMBER(AD33),AD33-AE33,""))</f>
      </c>
      <c r="AG33" s="6">
        <f>IF(SUM($A$1:$A$1000)=0,IF(ROW($A33)=6,"Hidden",""),IF(ISNUMBER(AD33),IF(AD33=0,0,AE33*100/AD33),""))</f>
      </c>
      <c r="AH33" s="6">
        <f>IF(SUM($A$1:$A$1000)=0,IF(ROW($A33)=6,"Hidden",""),IF(ISNUMBER(C33),IF(R33="cocurrent",IF((D33=E33),0,(D33-C33)*100/(D33-E33)),IF((C33=E33),0,(C33-D33)*100/(C33-E33))),""))</f>
      </c>
      <c r="AI33" s="6">
        <f>IF(SUM($A$1:$A$1000)=0,IF(ROW($A33)=6,"Hidden",""),IF(ISNUMBER(C33),IF(R33="cocurrent",IF(C33=E33,0,(F33-E33)*100/(D33-E33)),IF(C33=E33,0,(F33-E33)*100/(C33-E33))),""))</f>
      </c>
      <c r="AJ33" s="6">
        <f>IF(SUM($A$1:$A$1000)=0,IF(ROW($A33)=6,"Hidden",""),IF(ISNUMBER(AH33),(AH33+AI33)/2,""))</f>
      </c>
      <c r="AK33" s="11">
        <f>IF(C33=F33,0,(D33-E33)/(C33-F33))</f>
      </c>
      <c r="AL33" s="8">
        <f>IF(ISNUMBER(F33),IF(OR(AK33&lt;=0,AK33=1),0,((D33-E33)-(C33-F33))/LN(AK33)),"")</f>
      </c>
      <c r="AM33" s="8">
        <f>IF(ISNUMBER(AL33),IF(AL33=0,0,(AB33*T33*Z33*1000)/(PI()*0.006*1.008*AL33)),"")</f>
      </c>
      <c r="AN33" s="12">
        <f>IF(ISNUMBER(A33),IF(ROW(A33)=2,1-(A33/13),""),"")</f>
      </c>
    </row>
    <row x14ac:dyDescent="0.25" r="34" customHeight="1" ht="12.75">
      <c r="A34" s="4">
        <v>1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5"/>
      <c r="P34" s="8"/>
      <c r="Q34" s="6"/>
      <c r="R34" s="6">
        <f>IF(ISNUMBER(Q34),IF(Q34=1,"Countercurrent","Cocurrent"),"")</f>
      </c>
      <c r="S34" s="9"/>
      <c r="T34" s="7">
        <f>IF(ISNUMBER(C34),1.15290498E-12*(V34^6)-3.5879038802E-10*(V34^5)+4.710833256816E-08*(V34^4)-3.38194190874219E-06*(V34^3)+0.000148978977392744*(V34^2)-0.00373903643230733*(V34)+4.21734712411944,"")</f>
      </c>
      <c r="U34" s="7">
        <f>IF(ISNUMBER(D34),1.15290498E-12*(X34^6)-3.5879038802E-10*(X34^5)+4.710833256816E-08*(X34^4)-3.38194190874219E-06*(X34^3)+0.000148978977392744*(X34^2)-0.00373903643230733*(X34)+4.21734712411944,"")</f>
      </c>
      <c r="V34" s="8">
        <f>IF(ISNUMBER(C34),AVERAGE(C34,D34),"")</f>
      </c>
      <c r="W34" s="6">
        <f>IF(ISNUMBER(F34),-0.0000002301*(V34^4)+0.0000569866*(V34^3)-0.0082923226*(V34^2)+0.0654036947*V34+999.8017570756,"")</f>
      </c>
      <c r="X34" s="8">
        <f>IF(ISNUMBER(E34),AVERAGE(E34,F34),"")</f>
      </c>
      <c r="Y34" s="6">
        <f>IF(ISNUMBER(F34),-0.0000002301*(X34^4)+0.0000569866*(X34^3)-0.0082923226*(X34^2)+0.0654036947*X34+999.8017570756,"")</f>
      </c>
      <c r="Z34" s="6">
        <f>IF(ISNUMBER(C34),IF(R34="Countercurrent",C34-D34,D34-C34),"")</f>
      </c>
      <c r="AA34" s="6">
        <f>IF(ISNUMBER(E34),F34-E34,"")</f>
      </c>
      <c r="AB34" s="7">
        <f>IF(ISNUMBER(N34),N34*W34/(1000*60),"")</f>
      </c>
      <c r="AC34" s="7">
        <f>IF(ISNUMBER(P34),P34*Y34/(1000*60),"")</f>
      </c>
      <c r="AD34" s="6">
        <f>IF(SUM($A$1:$A$1000)=0,IF(ROW($A34)=6,"Hidden",""),IF(ISNUMBER(AB34),AB34*T34*ABS(Z34)*1000,""))</f>
      </c>
      <c r="AE34" s="6">
        <f>IF(SUM($A$1:$A$1000)=0,IF(ROW($A34)=6,"Hidden",""),IF(ISNUMBER(AC34),AC34*U34*AA34*1000,""))</f>
      </c>
      <c r="AF34" s="6">
        <f>IF(SUM($A$1:$A$1000)=0,IF(ROW($A34)=6,"Hidden",""),IF(ISNUMBER(AD34),AD34-AE34,""))</f>
      </c>
      <c r="AG34" s="6">
        <f>IF(SUM($A$1:$A$1000)=0,IF(ROW($A34)=6,"Hidden",""),IF(ISNUMBER(AD34),IF(AD34=0,0,AE34*100/AD34),""))</f>
      </c>
      <c r="AH34" s="6">
        <f>IF(SUM($A$1:$A$1000)=0,IF(ROW($A34)=6,"Hidden",""),IF(ISNUMBER(C34),IF(R34="cocurrent",IF((D34=E34),0,(D34-C34)*100/(D34-E34)),IF((C34=E34),0,(C34-D34)*100/(C34-E34))),""))</f>
      </c>
      <c r="AI34" s="6">
        <f>IF(SUM($A$1:$A$1000)=0,IF(ROW($A34)=6,"Hidden",""),IF(ISNUMBER(C34),IF(R34="cocurrent",IF(C34=E34,0,(F34-E34)*100/(D34-E34)),IF(C34=E34,0,(F34-E34)*100/(C34-E34))),""))</f>
      </c>
      <c r="AJ34" s="6">
        <f>IF(SUM($A$1:$A$1000)=0,IF(ROW($A34)=6,"Hidden",""),IF(ISNUMBER(AH34),(AH34+AI34)/2,""))</f>
      </c>
      <c r="AK34" s="11">
        <f>IF(C34=F34,0,(D34-E34)/(C34-F34))</f>
      </c>
      <c r="AL34" s="8">
        <f>IF(ISNUMBER(F34),IF(OR(AK34&lt;=0,AK34=1),0,((D34-E34)-(C34-F34))/LN(AK34)),"")</f>
      </c>
      <c r="AM34" s="8">
        <f>IF(ISNUMBER(AL34),IF(AL34=0,0,(AB34*T34*Z34*1000)/(PI()*0.006*1.008*AL34)),"")</f>
      </c>
      <c r="AN34" s="12">
        <f>IF(ISNUMBER(A34),IF(ROW(A34)=2,1-(A34/13),""),"")</f>
      </c>
    </row>
    <row x14ac:dyDescent="0.25" r="35" customHeight="1" ht="12.75">
      <c r="A35" s="4">
        <v>1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5"/>
      <c r="P35" s="8"/>
      <c r="Q35" s="6"/>
      <c r="R35" s="6">
        <f>IF(ISNUMBER(Q35),IF(Q35=1,"Countercurrent","Cocurrent"),"")</f>
      </c>
      <c r="S35" s="9"/>
      <c r="T35" s="7">
        <f>IF(ISNUMBER(C35),1.15290498E-12*(V35^6)-3.5879038802E-10*(V35^5)+4.710833256816E-08*(V35^4)-3.38194190874219E-06*(V35^3)+0.000148978977392744*(V35^2)-0.00373903643230733*(V35)+4.21734712411944,"")</f>
      </c>
      <c r="U35" s="7">
        <f>IF(ISNUMBER(D35),1.15290498E-12*(X35^6)-3.5879038802E-10*(X35^5)+4.710833256816E-08*(X35^4)-3.38194190874219E-06*(X35^3)+0.000148978977392744*(X35^2)-0.00373903643230733*(X35)+4.21734712411944,"")</f>
      </c>
      <c r="V35" s="8">
        <f>IF(ISNUMBER(C35),AVERAGE(C35,D35),"")</f>
      </c>
      <c r="W35" s="6">
        <f>IF(ISNUMBER(F35),-0.0000002301*(V35^4)+0.0000569866*(V35^3)-0.0082923226*(V35^2)+0.0654036947*V35+999.8017570756,"")</f>
      </c>
      <c r="X35" s="8">
        <f>IF(ISNUMBER(E35),AVERAGE(E35,F35),"")</f>
      </c>
      <c r="Y35" s="6">
        <f>IF(ISNUMBER(F35),-0.0000002301*(X35^4)+0.0000569866*(X35^3)-0.0082923226*(X35^2)+0.0654036947*X35+999.8017570756,"")</f>
      </c>
      <c r="Z35" s="6">
        <f>IF(ISNUMBER(C35),IF(R35="Countercurrent",C35-D35,D35-C35),"")</f>
      </c>
      <c r="AA35" s="6">
        <f>IF(ISNUMBER(E35),F35-E35,"")</f>
      </c>
      <c r="AB35" s="7">
        <f>IF(ISNUMBER(N35),N35*W35/(1000*60),"")</f>
      </c>
      <c r="AC35" s="7">
        <f>IF(ISNUMBER(P35),P35*Y35/(1000*60),"")</f>
      </c>
      <c r="AD35" s="6">
        <f>IF(SUM($A$1:$A$1000)=0,IF(ROW($A35)=6,"Hidden",""),IF(ISNUMBER(AB35),AB35*T35*ABS(Z35)*1000,""))</f>
      </c>
      <c r="AE35" s="6">
        <f>IF(SUM($A$1:$A$1000)=0,IF(ROW($A35)=6,"Hidden",""),IF(ISNUMBER(AC35),AC35*U35*AA35*1000,""))</f>
      </c>
      <c r="AF35" s="6">
        <f>IF(SUM($A$1:$A$1000)=0,IF(ROW($A35)=6,"Hidden",""),IF(ISNUMBER(AD35),AD35-AE35,""))</f>
      </c>
      <c r="AG35" s="6">
        <f>IF(SUM($A$1:$A$1000)=0,IF(ROW($A35)=6,"Hidden",""),IF(ISNUMBER(AD35),IF(AD35=0,0,AE35*100/AD35),""))</f>
      </c>
      <c r="AH35" s="6">
        <f>IF(SUM($A$1:$A$1000)=0,IF(ROW($A35)=6,"Hidden",""),IF(ISNUMBER(C35),IF(R35="cocurrent",IF((D35=E35),0,(D35-C35)*100/(D35-E35)),IF((C35=E35),0,(C35-D35)*100/(C35-E35))),""))</f>
      </c>
      <c r="AI35" s="6">
        <f>IF(SUM($A$1:$A$1000)=0,IF(ROW($A35)=6,"Hidden",""),IF(ISNUMBER(C35),IF(R35="cocurrent",IF(C35=E35,0,(F35-E35)*100/(D35-E35)),IF(C35=E35,0,(F35-E35)*100/(C35-E35))),""))</f>
      </c>
      <c r="AJ35" s="6">
        <f>IF(SUM($A$1:$A$1000)=0,IF(ROW($A35)=6,"Hidden",""),IF(ISNUMBER(AH35),(AH35+AI35)/2,""))</f>
      </c>
      <c r="AK35" s="11">
        <f>IF(C35=F35,0,(D35-E35)/(C35-F35))</f>
      </c>
      <c r="AL35" s="8">
        <f>IF(ISNUMBER(F35),IF(OR(AK35&lt;=0,AK35=1),0,((D35-E35)-(C35-F35))/LN(AK35)),"")</f>
      </c>
      <c r="AM35" s="8">
        <f>IF(ISNUMBER(AL35),IF(AL35=0,0,(AB35*T35*Z35*1000)/(PI()*0.006*1.008*AL35)),"")</f>
      </c>
      <c r="AN35" s="12">
        <f>IF(ISNUMBER(A35),IF(ROW(A35)=2,1-(A35/13),""),"")</f>
      </c>
    </row>
    <row x14ac:dyDescent="0.25" r="36" customHeight="1" ht="12.75">
      <c r="A36" s="4">
        <v>1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5"/>
      <c r="P36" s="8"/>
      <c r="Q36" s="6"/>
      <c r="R36" s="6">
        <f>IF(ISNUMBER(Q36),IF(Q36=1,"Countercurrent","Cocurrent"),"")</f>
      </c>
      <c r="S36" s="9"/>
      <c r="T36" s="7">
        <f>IF(ISNUMBER(C36),1.15290498E-12*(V36^6)-3.5879038802E-10*(V36^5)+4.710833256816E-08*(V36^4)-3.38194190874219E-06*(V36^3)+0.000148978977392744*(V36^2)-0.00373903643230733*(V36)+4.21734712411944,"")</f>
      </c>
      <c r="U36" s="7">
        <f>IF(ISNUMBER(D36),1.15290498E-12*(X36^6)-3.5879038802E-10*(X36^5)+4.710833256816E-08*(X36^4)-3.38194190874219E-06*(X36^3)+0.000148978977392744*(X36^2)-0.00373903643230733*(X36)+4.21734712411944,"")</f>
      </c>
      <c r="V36" s="8">
        <f>IF(ISNUMBER(C36),AVERAGE(C36,D36),"")</f>
      </c>
      <c r="W36" s="6">
        <f>IF(ISNUMBER(F36),-0.0000002301*(V36^4)+0.0000569866*(V36^3)-0.0082923226*(V36^2)+0.0654036947*V36+999.8017570756,"")</f>
      </c>
      <c r="X36" s="8">
        <f>IF(ISNUMBER(E36),AVERAGE(E36,F36),"")</f>
      </c>
      <c r="Y36" s="6">
        <f>IF(ISNUMBER(F36),-0.0000002301*(X36^4)+0.0000569866*(X36^3)-0.0082923226*(X36^2)+0.0654036947*X36+999.8017570756,"")</f>
      </c>
      <c r="Z36" s="6">
        <f>IF(ISNUMBER(C36),IF(R36="Countercurrent",C36-D36,D36-C36),"")</f>
      </c>
      <c r="AA36" s="6">
        <f>IF(ISNUMBER(E36),F36-E36,"")</f>
      </c>
      <c r="AB36" s="7">
        <f>IF(ISNUMBER(N36),N36*W36/(1000*60),"")</f>
      </c>
      <c r="AC36" s="7">
        <f>IF(ISNUMBER(P36),P36*Y36/(1000*60),"")</f>
      </c>
      <c r="AD36" s="6">
        <f>IF(SUM($A$1:$A$1000)=0,IF(ROW($A36)=6,"Hidden",""),IF(ISNUMBER(AB36),AB36*T36*ABS(Z36)*1000,""))</f>
      </c>
      <c r="AE36" s="6">
        <f>IF(SUM($A$1:$A$1000)=0,IF(ROW($A36)=6,"Hidden",""),IF(ISNUMBER(AC36),AC36*U36*AA36*1000,""))</f>
      </c>
      <c r="AF36" s="6">
        <f>IF(SUM($A$1:$A$1000)=0,IF(ROW($A36)=6,"Hidden",""),IF(ISNUMBER(AD36),AD36-AE36,""))</f>
      </c>
      <c r="AG36" s="6">
        <f>IF(SUM($A$1:$A$1000)=0,IF(ROW($A36)=6,"Hidden",""),IF(ISNUMBER(AD36),IF(AD36=0,0,AE36*100/AD36),""))</f>
      </c>
      <c r="AH36" s="6">
        <f>IF(SUM($A$1:$A$1000)=0,IF(ROW($A36)=6,"Hidden",""),IF(ISNUMBER(C36),IF(R36="cocurrent",IF((D36=E36),0,(D36-C36)*100/(D36-E36)),IF((C36=E36),0,(C36-D36)*100/(C36-E36))),""))</f>
      </c>
      <c r="AI36" s="6">
        <f>IF(SUM($A$1:$A$1000)=0,IF(ROW($A36)=6,"Hidden",""),IF(ISNUMBER(C36),IF(R36="cocurrent",IF(C36=E36,0,(F36-E36)*100/(D36-E36)),IF(C36=E36,0,(F36-E36)*100/(C36-E36))),""))</f>
      </c>
      <c r="AJ36" s="6">
        <f>IF(SUM($A$1:$A$1000)=0,IF(ROW($A36)=6,"Hidden",""),IF(ISNUMBER(AH36),(AH36+AI36)/2,""))</f>
      </c>
      <c r="AK36" s="11">
        <f>IF(C36=F36,0,(D36-E36)/(C36-F36))</f>
      </c>
      <c r="AL36" s="8">
        <f>IF(ISNUMBER(F36),IF(OR(AK36&lt;=0,AK36=1),0,((D36-E36)-(C36-F36))/LN(AK36)),"")</f>
      </c>
      <c r="AM36" s="8">
        <f>IF(ISNUMBER(AL36),IF(AL36=0,0,(AB36*T36*Z36*1000)/(PI()*0.006*1.008*AL36)),"")</f>
      </c>
      <c r="AN36" s="12">
        <f>IF(ISNUMBER(A36),IF(ROW(A36)=2,1-(A36/13),""),"")</f>
      </c>
    </row>
    <row x14ac:dyDescent="0.25" r="37" customHeight="1" ht="12.75">
      <c r="A37" s="4">
        <v>1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5"/>
      <c r="P37" s="8"/>
      <c r="Q37" s="6"/>
      <c r="R37" s="6">
        <f>IF(ISNUMBER(Q37),IF(Q37=1,"Countercurrent","Cocurrent"),"")</f>
      </c>
      <c r="S37" s="9"/>
      <c r="T37" s="7">
        <f>IF(ISNUMBER(C37),1.15290498E-12*(V37^6)-3.5879038802E-10*(V37^5)+4.710833256816E-08*(V37^4)-3.38194190874219E-06*(V37^3)+0.000148978977392744*(V37^2)-0.00373903643230733*(V37)+4.21734712411944,"")</f>
      </c>
      <c r="U37" s="7">
        <f>IF(ISNUMBER(D37),1.15290498E-12*(X37^6)-3.5879038802E-10*(X37^5)+4.710833256816E-08*(X37^4)-3.38194190874219E-06*(X37^3)+0.000148978977392744*(X37^2)-0.00373903643230733*(X37)+4.21734712411944,"")</f>
      </c>
      <c r="V37" s="8">
        <f>IF(ISNUMBER(C37),AVERAGE(C37,D37),"")</f>
      </c>
      <c r="W37" s="6">
        <f>IF(ISNUMBER(F37),-0.0000002301*(V37^4)+0.0000569866*(V37^3)-0.0082923226*(V37^2)+0.0654036947*V37+999.8017570756,"")</f>
      </c>
      <c r="X37" s="8">
        <f>IF(ISNUMBER(E37),AVERAGE(E37,F37),"")</f>
      </c>
      <c r="Y37" s="6">
        <f>IF(ISNUMBER(F37),-0.0000002301*(X37^4)+0.0000569866*(X37^3)-0.0082923226*(X37^2)+0.0654036947*X37+999.8017570756,"")</f>
      </c>
      <c r="Z37" s="6">
        <f>IF(ISNUMBER(C37),IF(R37="Countercurrent",C37-D37,D37-C37),"")</f>
      </c>
      <c r="AA37" s="6">
        <f>IF(ISNUMBER(E37),F37-E37,"")</f>
      </c>
      <c r="AB37" s="7">
        <f>IF(ISNUMBER(N37),N37*W37/(1000*60),"")</f>
      </c>
      <c r="AC37" s="7">
        <f>IF(ISNUMBER(P37),P37*Y37/(1000*60),"")</f>
      </c>
      <c r="AD37" s="6">
        <f>IF(SUM($A$1:$A$1000)=0,IF(ROW($A37)=6,"Hidden",""),IF(ISNUMBER(AB37),AB37*T37*ABS(Z37)*1000,""))</f>
      </c>
      <c r="AE37" s="6">
        <f>IF(SUM($A$1:$A$1000)=0,IF(ROW($A37)=6,"Hidden",""),IF(ISNUMBER(AC37),AC37*U37*AA37*1000,""))</f>
      </c>
      <c r="AF37" s="6">
        <f>IF(SUM($A$1:$A$1000)=0,IF(ROW($A37)=6,"Hidden",""),IF(ISNUMBER(AD37),AD37-AE37,""))</f>
      </c>
      <c r="AG37" s="6">
        <f>IF(SUM($A$1:$A$1000)=0,IF(ROW($A37)=6,"Hidden",""),IF(ISNUMBER(AD37),IF(AD37=0,0,AE37*100/AD37),""))</f>
      </c>
      <c r="AH37" s="6">
        <f>IF(SUM($A$1:$A$1000)=0,IF(ROW($A37)=6,"Hidden",""),IF(ISNUMBER(C37),IF(R37="cocurrent",IF((D37=E37),0,(D37-C37)*100/(D37-E37)),IF((C37=E37),0,(C37-D37)*100/(C37-E37))),""))</f>
      </c>
      <c r="AI37" s="6">
        <f>IF(SUM($A$1:$A$1000)=0,IF(ROW($A37)=6,"Hidden",""),IF(ISNUMBER(C37),IF(R37="cocurrent",IF(C37=E37,0,(F37-E37)*100/(D37-E37)),IF(C37=E37,0,(F37-E37)*100/(C37-E37))),""))</f>
      </c>
      <c r="AJ37" s="6">
        <f>IF(SUM($A$1:$A$1000)=0,IF(ROW($A37)=6,"Hidden",""),IF(ISNUMBER(AH37),(AH37+AI37)/2,""))</f>
      </c>
      <c r="AK37" s="11">
        <f>IF(C37=F37,0,(D37-E37)/(C37-F37))</f>
      </c>
      <c r="AL37" s="8">
        <f>IF(ISNUMBER(F37),IF(OR(AK37&lt;=0,AK37=1),0,((D37-E37)-(C37-F37))/LN(AK37)),"")</f>
      </c>
      <c r="AM37" s="8">
        <f>IF(ISNUMBER(AL37),IF(AL37=0,0,(AB37*T37*Z37*1000)/(PI()*0.006*1.008*AL37)),"")</f>
      </c>
      <c r="AN37" s="12">
        <f>IF(ISNUMBER(A37),IF(ROW(A37)=2,1-(A37/13),""),"")</f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7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22" width="11.719285714285713" customWidth="1" bestFit="1"/>
    <col min="3" max="3" style="23" width="8.719285714285713" customWidth="1" bestFit="1"/>
    <col min="4" max="4" style="23" width="8.719285714285713" customWidth="1" bestFit="1"/>
    <col min="5" max="5" style="23" width="8.719285714285713" customWidth="1" bestFit="1"/>
    <col min="6" max="6" style="23" width="8.719285714285713" customWidth="1" bestFit="1"/>
    <col min="7" max="7" style="23" width="13.576428571428572" customWidth="1" bestFit="1" hidden="1"/>
    <col min="8" max="8" style="23" width="13.576428571428572" customWidth="1" bestFit="1" hidden="1"/>
    <col min="9" max="9" style="23" width="13.576428571428572" customWidth="1" bestFit="1" hidden="1"/>
    <col min="10" max="10" style="23" width="13.576428571428572" customWidth="1" bestFit="1" hidden="1"/>
    <col min="11" max="11" style="23" width="13.576428571428572" customWidth="1" bestFit="1" hidden="1"/>
    <col min="12" max="12" style="23" width="13.576428571428572" customWidth="1" bestFit="1" hidden="1"/>
    <col min="13" max="13" style="24" width="11.719285714285713" customWidth="1" bestFit="1"/>
    <col min="14" max="14" style="23" width="11.719285714285713" customWidth="1" bestFit="1"/>
    <col min="15" max="15" style="22" width="11.719285714285713" customWidth="1" bestFit="1"/>
    <col min="16" max="16" style="25" width="11.719285714285713" customWidth="1" bestFit="1"/>
    <col min="17" max="17" style="23" width="13.576428571428572" customWidth="1" bestFit="1" hidden="1"/>
    <col min="18" max="18" style="14" width="11.719285714285713" customWidth="1" bestFit="1"/>
    <col min="19" max="19" style="15" width="33.005" customWidth="1" bestFit="1"/>
    <col min="20" max="20" style="14" width="13.147857142857141" customWidth="1" bestFit="1"/>
    <col min="21" max="21" style="14" width="13.147857142857141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1.719285714285713" customWidth="1" bestFit="1"/>
    <col min="27" max="27" style="14" width="11.719285714285713" customWidth="1" bestFit="1"/>
    <col min="28" max="28" style="14" width="11.719285714285713" customWidth="1" bestFit="1"/>
    <col min="29" max="29" style="14" width="11.719285714285713" customWidth="1" bestFit="1"/>
    <col min="30" max="30" style="14" width="11.719285714285713" customWidth="1" bestFit="1"/>
    <col min="31" max="31" style="14" width="11.719285714285713" customWidth="1" bestFit="1"/>
    <col min="32" max="32" style="14" width="11.719285714285713" customWidth="1" bestFit="1"/>
    <col min="33" max="33" style="14" width="11.719285714285713" customWidth="1" bestFit="1"/>
    <col min="34" max="34" style="14" width="11.719285714285713" customWidth="1" bestFit="1"/>
    <col min="35" max="35" style="14" width="11.719285714285713" customWidth="1" bestFit="1"/>
    <col min="36" max="36" style="14" width="11.719285714285713" customWidth="1" bestFit="1"/>
    <col min="37" max="37" style="16" width="13.576428571428572" customWidth="1" bestFit="1" hidden="1"/>
    <col min="38" max="38" style="14" width="13.147857142857141" customWidth="1" bestFit="1"/>
    <col min="39" max="39" style="14" width="14.147857142857141" customWidth="1" bestFit="1"/>
    <col min="40" max="40" style="14" width="11.719285714285713" customWidth="1" bestFit="1"/>
  </cols>
  <sheetData>
    <row x14ac:dyDescent="0.25" r="1" customHeight="1" ht="66.75" customFormat="1" s="1">
      <c r="A1" s="2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9" t="s">
        <v>12</v>
      </c>
      <c r="N1" s="18" t="s">
        <v>13</v>
      </c>
      <c r="O1" s="17" t="s">
        <v>14</v>
      </c>
      <c r="P1" s="20" t="s">
        <v>15</v>
      </c>
      <c r="Q1" s="18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/>
      <c r="AL1" s="3" t="s">
        <v>35</v>
      </c>
      <c r="AM1" s="3" t="s">
        <v>36</v>
      </c>
      <c r="AN1" s="3" t="s">
        <v>37</v>
      </c>
    </row>
    <row x14ac:dyDescent="0.25" r="2" customHeight="1" ht="12.75">
      <c r="A2" s="11">
        <v>1</v>
      </c>
      <c r="B2" s="5">
        <v>1</v>
      </c>
      <c r="C2" s="6">
        <v>57.08349609375</v>
      </c>
      <c r="D2" s="6">
        <v>64.8115234375</v>
      </c>
      <c r="E2" s="6">
        <v>21.30078125</v>
      </c>
      <c r="F2" s="6">
        <v>25.0673828125</v>
      </c>
      <c r="G2" s="6">
        <v>132.967529296875</v>
      </c>
      <c r="H2" s="6">
        <v>132.967529296875</v>
      </c>
      <c r="I2" s="6">
        <v>132.967529296875</v>
      </c>
      <c r="J2" s="6">
        <v>132.967529296875</v>
      </c>
      <c r="K2" s="6">
        <v>132.967529296875</v>
      </c>
      <c r="L2" s="6">
        <v>132.967529296875</v>
      </c>
      <c r="M2" s="7">
        <v>30</v>
      </c>
      <c r="N2" s="6">
        <v>1.9775390625</v>
      </c>
      <c r="O2" s="5">
        <v>100</v>
      </c>
      <c r="P2" s="8">
        <v>4.84619140625</v>
      </c>
      <c r="Q2" s="6">
        <v>0</v>
      </c>
      <c r="R2" s="10">
        <f>IF(ISNUMBER(Q2),IF(Q2=1,"Countercurrent","Cocurrent"),"")</f>
      </c>
      <c r="S2" s="21"/>
      <c r="T2" s="7">
        <f>IF(ISNUMBER(C2),1.15290498E-12*(V2^6)-3.5879038802E-10*(V2^5)+4.710833256816E-08*(V2^4)-3.38194190874219E-06*(V2^3)+0.000148978977392744*(V2^2)-0.00373903643230733*(V2)+4.21734712411944,"")</f>
      </c>
      <c r="U2" s="7">
        <f>IF(ISNUMBER(D2),1.15290498E-12*(X2^6)-3.5879038802E-10*(X2^5)+4.710833256816E-08*(X2^4)-3.38194190874219E-06*(X2^3)+0.000148978977392744*(X2^2)-0.00373903643230733*(X2)+4.21734712411944,"")</f>
      </c>
      <c r="V2" s="8">
        <f>IF(ISNUMBER(C2),AVERAGE(C2,D2),"")</f>
      </c>
      <c r="W2" s="6">
        <f>IF(ISNUMBER(F2),-0.0000002301*(V2^4)+0.0000569866*(V2^3)-0.0082923226*(V2^2)+0.0654036947*V2+999.8017570756,"")</f>
      </c>
      <c r="X2" s="8">
        <f>IF(ISNUMBER(E2),AVERAGE(E2,F2),"")</f>
      </c>
      <c r="Y2" s="6">
        <f>IF(ISNUMBER(F2),-0.0000002301*(X2^4)+0.0000569866*(X2^3)-0.0082923226*(X2^2)+0.0654036947*X2+999.8017570756,"")</f>
      </c>
      <c r="Z2" s="6">
        <f>IF(ISNUMBER(C2),IF(R2="Countercurrent",C2-D2,D2-C2),"")</f>
      </c>
      <c r="AA2" s="6">
        <f>IF(ISNUMBER(E2),F2-E2,"")</f>
      </c>
      <c r="AB2" s="7">
        <f>IF(ISNUMBER(N2),N2*W2/(1000*60),"")</f>
      </c>
      <c r="AC2" s="7">
        <f>IF(ISNUMBER(P2),P2*Y2/(1000*60),"")</f>
      </c>
      <c r="AD2" s="6">
        <f>IF(SUM($A$1:$A$1000)=0,IF(ROW($A2)=6,"Hidden",""),IF(ISNUMBER(AB2),AB2*T2*ABS(Z2)*1000,""))</f>
      </c>
      <c r="AE2" s="6">
        <f>IF(SUM($A$1:$A$1000)=0,IF(ROW($A2)=6,"Hidden",""),IF(ISNUMBER(AC2),AC2*U2*AA2*1000,""))</f>
      </c>
      <c r="AF2" s="6">
        <f>IF(SUM($A$1:$A$1000)=0,IF(ROW($A2)=6,"Hidden",""),IF(ISNUMBER(AD2),AD2-AE2,""))</f>
      </c>
      <c r="AG2" s="6">
        <f>IF(SUM($A$1:$A$1000)=0,IF(ROW($A2)=6,"Hidden",""),IF(ISNUMBER(AD2),IF(AD2=0,0,AE2*100/AD2),""))</f>
      </c>
      <c r="AH2" s="6">
        <f>IF(SUM($A$1:$A$1000)=0,IF(ROW($A2)=6,"Hidden",""),IF(ISNUMBER(C2),IF(R2="cocurrent",IF((D2=E2),0,(D2-C2)*100/(D2-E2)),IF((C2=E2),0,(C2-D2)*100/(C2-E2))),""))</f>
      </c>
      <c r="AI2" s="6">
        <f>IF(SUM($A$1:$A$1000)=0,IF(ROW($A2)=6,"Hidden",""),IF(ISNUMBER(C2),IF(R2="cocurrent",IF(C2=E2,0,(F2-E2)*100/(D2-E2)),IF(C2=E2,0,(F2-E2)*100/(C2-E2))),""))</f>
      </c>
      <c r="AJ2" s="6">
        <f>IF(SUM($A$1:$A$1000)=0,IF(ROW($A2)=6,"Hidden",""),IF(ISNUMBER(AH2),(AH2+AI2)/2,""))</f>
      </c>
      <c r="AK2" s="8">
        <f>IF(C2=F2,0,(D2-E2)/(C2-F2))</f>
      </c>
      <c r="AL2" s="8">
        <f>IF(ISNUMBER(F2),IF(OR(AK2&lt;=0,AK2=1),0,((D2-E2)-(C2-F2))/LN(AK2)),"")</f>
      </c>
      <c r="AM2" s="8">
        <f>IF(ISNUMBER(AL2),IF(AL2=0,0,(AB2*T2*Z2*1000)/(PI()*0.006*1.008*AL2)),"")</f>
      </c>
      <c r="AN2" s="12">
        <f>IF(ISNUMBER(A2),IF(ROW(A2)=2,1-(A2/13),""),"")</f>
      </c>
    </row>
    <row x14ac:dyDescent="0.25" r="3" customHeight="1" ht="12.75">
      <c r="A3" s="4">
        <v>1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6"/>
      <c r="O3" s="5"/>
      <c r="P3" s="8"/>
      <c r="Q3" s="6"/>
      <c r="R3" s="6">
        <f>IF(ISNUMBER(Q3),IF(Q3=1,"Countercurrent","Cocurrent"),"")</f>
      </c>
      <c r="S3" s="9"/>
      <c r="T3" s="7">
        <f>IF(ISNUMBER(C3),1.15290498E-12*(V3^6)-3.5879038802E-10*(V3^5)+4.710833256816E-08*(V3^4)-3.38194190874219E-06*(V3^3)+0.000148978977392744*(V3^2)-0.00373903643230733*(V3)+4.21734712411944,"")</f>
      </c>
      <c r="U3" s="7">
        <f>IF(ISNUMBER(D3),1.15290498E-12*(X3^6)-3.5879038802E-10*(X3^5)+4.710833256816E-08*(X3^4)-3.38194190874219E-06*(X3^3)+0.000148978977392744*(X3^2)-0.00373903643230733*(X3)+4.21734712411944,"")</f>
      </c>
      <c r="V3" s="8">
        <f>IF(ISNUMBER(C3),AVERAGE(C3,D3),"")</f>
      </c>
      <c r="W3" s="6">
        <f>IF(ISNUMBER(F3),-0.0000002301*(V3^4)+0.0000569866*(V3^3)-0.0082923226*(V3^2)+0.0654036947*V3+999.8017570756,"")</f>
      </c>
      <c r="X3" s="8">
        <f>IF(ISNUMBER(E3),AVERAGE(E3,F3),"")</f>
      </c>
      <c r="Y3" s="6">
        <f>IF(ISNUMBER(F3),-0.0000002301*(X3^4)+0.0000569866*(X3^3)-0.0082923226*(X3^2)+0.0654036947*X3+999.8017570756,"")</f>
      </c>
      <c r="Z3" s="6">
        <f>IF(ISNUMBER(C3),IF(R3="Countercurrent",C3-D3,D3-C3),"")</f>
      </c>
      <c r="AA3" s="6">
        <f>IF(ISNUMBER(E3),F3-E3,"")</f>
      </c>
      <c r="AB3" s="7">
        <f>IF(ISNUMBER(N3),N3*W3/(1000*60),"")</f>
      </c>
      <c r="AC3" s="7">
        <f>IF(ISNUMBER(P3),P3*Y3/(1000*60),"")</f>
      </c>
      <c r="AD3" s="6">
        <f>IF(SUM($A$1:$A$1000)=0,IF(ROW($A3)=6,"Hidden",""),IF(ISNUMBER(AB3),AB3*T3*ABS(Z3)*1000,""))</f>
      </c>
      <c r="AE3" s="6">
        <f>IF(SUM($A$1:$A$1000)=0,IF(ROW($A3)=6,"Hidden",""),IF(ISNUMBER(AC3),AC3*U3*AA3*1000,""))</f>
      </c>
      <c r="AF3" s="6">
        <f>IF(SUM($A$1:$A$1000)=0,IF(ROW($A3)=6,"Hidden",""),IF(ISNUMBER(AD3),AD3-AE3,""))</f>
      </c>
      <c r="AG3" s="6">
        <f>IF(SUM($A$1:$A$1000)=0,IF(ROW($A3)=6,"Hidden",""),IF(ISNUMBER(AD3),IF(AD3=0,0,AE3*100/AD3),""))</f>
      </c>
      <c r="AH3" s="6">
        <f>IF(SUM($A$1:$A$1000)=0,IF(ROW($A3)=6,"Hidden",""),IF(ISNUMBER(C3),IF(R3="cocurrent",IF((D3=E3),0,(D3-C3)*100/(D3-E3)),IF((C3=E3),0,(C3-D3)*100/(C3-E3))),""))</f>
      </c>
      <c r="AI3" s="6">
        <f>IF(SUM($A$1:$A$1000)=0,IF(ROW($A3)=6,"Hidden",""),IF(ISNUMBER(C3),IF(R3="cocurrent",IF(C3=E3,0,(F3-E3)*100/(D3-E3)),IF(C3=E3,0,(F3-E3)*100/(C3-E3))),""))</f>
      </c>
      <c r="AJ3" s="6">
        <f>IF(SUM($A$1:$A$1000)=0,IF(ROW($A3)=6,"Hidden",""),IF(ISNUMBER(AH3),(AH3+AI3)/2,""))</f>
      </c>
      <c r="AK3" s="11">
        <f>IF(C3=F3,0,(D3-E3)/(C3-F3))</f>
      </c>
      <c r="AL3" s="8">
        <f>IF(ISNUMBER(F3),IF(OR(AK3&lt;=0,AK3=1),0,((D3-E3)-(C3-F3))/LN(AK3)),"")</f>
      </c>
      <c r="AM3" s="8">
        <f>IF(ISNUMBER(AL3),IF(AL3=0,0,(AB3*T3*Z3*1000)/(PI()*0.006*1.008*AL3)),"")</f>
      </c>
      <c r="AN3" s="12">
        <f>IF(ISNUMBER(A3),IF(ROW(A3)=2,1-(A3/13),""),"")</f>
      </c>
    </row>
    <row x14ac:dyDescent="0.25" r="4" customHeight="1" ht="12.75">
      <c r="A4" s="4">
        <v>1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6"/>
      <c r="O4" s="5"/>
      <c r="P4" s="8"/>
      <c r="Q4" s="6"/>
      <c r="R4" s="6">
        <f>IF(ISNUMBER(Q4),IF(Q4=1,"Countercurrent","Cocurrent"),"")</f>
      </c>
      <c r="S4" s="9"/>
      <c r="T4" s="7">
        <f>IF(ISNUMBER(C4),1.15290498E-12*(V4^6)-3.5879038802E-10*(V4^5)+4.710833256816E-08*(V4^4)-3.38194190874219E-06*(V4^3)+0.000148978977392744*(V4^2)-0.00373903643230733*(V4)+4.21734712411944,"")</f>
      </c>
      <c r="U4" s="7">
        <f>IF(ISNUMBER(D4),1.15290498E-12*(X4^6)-3.5879038802E-10*(X4^5)+4.710833256816E-08*(X4^4)-3.38194190874219E-06*(X4^3)+0.000148978977392744*(X4^2)-0.00373903643230733*(X4)+4.21734712411944,"")</f>
      </c>
      <c r="V4" s="8">
        <f>IF(ISNUMBER(C4),AVERAGE(C4,D4),"")</f>
      </c>
      <c r="W4" s="6">
        <f>IF(ISNUMBER(F4),-0.0000002301*(V4^4)+0.0000569866*(V4^3)-0.0082923226*(V4^2)+0.0654036947*V4+999.8017570756,"")</f>
      </c>
      <c r="X4" s="8">
        <f>IF(ISNUMBER(E4),AVERAGE(E4,F4),"")</f>
      </c>
      <c r="Y4" s="6">
        <f>IF(ISNUMBER(F4),-0.0000002301*(X4^4)+0.0000569866*(X4^3)-0.0082923226*(X4^2)+0.0654036947*X4+999.8017570756,"")</f>
      </c>
      <c r="Z4" s="6">
        <f>IF(ISNUMBER(C4),IF(R4="Countercurrent",C4-D4,D4-C4),"")</f>
      </c>
      <c r="AA4" s="6">
        <f>IF(ISNUMBER(E4),F4-E4,"")</f>
      </c>
      <c r="AB4" s="7">
        <f>IF(ISNUMBER(N4),N4*W4/(1000*60),"")</f>
      </c>
      <c r="AC4" s="7">
        <f>IF(ISNUMBER(P4),P4*Y4/(1000*60),"")</f>
      </c>
      <c r="AD4" s="6">
        <f>IF(SUM($A$1:$A$1000)=0,IF(ROW($A4)=6,"Hidden",""),IF(ISNUMBER(AB4),AB4*T4*ABS(Z4)*1000,""))</f>
      </c>
      <c r="AE4" s="6">
        <f>IF(SUM($A$1:$A$1000)=0,IF(ROW($A4)=6,"Hidden",""),IF(ISNUMBER(AC4),AC4*U4*AA4*1000,""))</f>
      </c>
      <c r="AF4" s="6">
        <f>IF(SUM($A$1:$A$1000)=0,IF(ROW($A4)=6,"Hidden",""),IF(ISNUMBER(AD4),AD4-AE4,""))</f>
      </c>
      <c r="AG4" s="6">
        <f>IF(SUM($A$1:$A$1000)=0,IF(ROW($A4)=6,"Hidden",""),IF(ISNUMBER(AD4),IF(AD4=0,0,AE4*100/AD4),""))</f>
      </c>
      <c r="AH4" s="6">
        <f>IF(SUM($A$1:$A$1000)=0,IF(ROW($A4)=6,"Hidden",""),IF(ISNUMBER(C4),IF(R4="cocurrent",IF((D4=E4),0,(D4-C4)*100/(D4-E4)),IF((C4=E4),0,(C4-D4)*100/(C4-E4))),""))</f>
      </c>
      <c r="AI4" s="6">
        <f>IF(SUM($A$1:$A$1000)=0,IF(ROW($A4)=6,"Hidden",""),IF(ISNUMBER(C4),IF(R4="cocurrent",IF(C4=E4,0,(F4-E4)*100/(D4-E4)),IF(C4=E4,0,(F4-E4)*100/(C4-E4))),""))</f>
      </c>
      <c r="AJ4" s="6">
        <f>IF(SUM($A$1:$A$1000)=0,IF(ROW($A4)=6,"Hidden",""),IF(ISNUMBER(AH4),(AH4+AI4)/2,""))</f>
      </c>
      <c r="AK4" s="11">
        <f>IF(C4=F4,0,(D4-E4)/(C4-F4))</f>
      </c>
      <c r="AL4" s="8">
        <f>IF(ISNUMBER(F4),IF(OR(AK4&lt;=0,AK4=1),0,((D4-E4)-(C4-F4))/LN(AK4)),"")</f>
      </c>
      <c r="AM4" s="8">
        <f>IF(ISNUMBER(AL4),IF(AL4=0,0,(AB4*T4*Z4*1000)/(PI()*0.006*1.008*AL4)),"")</f>
      </c>
      <c r="AN4" s="12">
        <f>IF(ISNUMBER(A4),IF(ROW(A4)=2,1-(A4/13),""),"")</f>
      </c>
    </row>
    <row x14ac:dyDescent="0.25" r="5" customHeight="1" ht="12.75">
      <c r="A5" s="4">
        <v>1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7"/>
      <c r="N5" s="6"/>
      <c r="O5" s="5"/>
      <c r="P5" s="8"/>
      <c r="Q5" s="6"/>
      <c r="R5" s="6">
        <f>IF(ISNUMBER(Q5),IF(Q5=1,"Countercurrent","Cocurrent"),"")</f>
      </c>
      <c r="S5" s="9"/>
      <c r="T5" s="7">
        <f>IF(ISNUMBER(C5),1.15290498E-12*(V5^6)-3.5879038802E-10*(V5^5)+4.710833256816E-08*(V5^4)-3.38194190874219E-06*(V5^3)+0.000148978977392744*(V5^2)-0.00373903643230733*(V5)+4.21734712411944,"")</f>
      </c>
      <c r="U5" s="7">
        <f>IF(ISNUMBER(D5),1.15290498E-12*(X5^6)-3.5879038802E-10*(X5^5)+4.710833256816E-08*(X5^4)-3.38194190874219E-06*(X5^3)+0.000148978977392744*(X5^2)-0.00373903643230733*(X5)+4.21734712411944,"")</f>
      </c>
      <c r="V5" s="8">
        <f>IF(ISNUMBER(C5),AVERAGE(C5,D5),"")</f>
      </c>
      <c r="W5" s="6">
        <f>IF(ISNUMBER(F5),-0.0000002301*(V5^4)+0.0000569866*(V5^3)-0.0082923226*(V5^2)+0.0654036947*V5+999.8017570756,"")</f>
      </c>
      <c r="X5" s="8">
        <f>IF(ISNUMBER(E5),AVERAGE(E5,F5),"")</f>
      </c>
      <c r="Y5" s="6">
        <f>IF(ISNUMBER(F5),-0.0000002301*(X5^4)+0.0000569866*(X5^3)-0.0082923226*(X5^2)+0.0654036947*X5+999.8017570756,"")</f>
      </c>
      <c r="Z5" s="6">
        <f>IF(ISNUMBER(C5),IF(R5="Countercurrent",C5-D5,D5-C5),"")</f>
      </c>
      <c r="AA5" s="6">
        <f>IF(ISNUMBER(E5),F5-E5,"")</f>
      </c>
      <c r="AB5" s="7">
        <f>IF(ISNUMBER(N5),N5*W5/(1000*60),"")</f>
      </c>
      <c r="AC5" s="7">
        <f>IF(ISNUMBER(P5),P5*Y5/(1000*60),"")</f>
      </c>
      <c r="AD5" s="6">
        <f>IF(SUM($A$1:$A$1000)=0,IF(ROW($A5)=6,"Hidden",""),IF(ISNUMBER(AB5),AB5*T5*ABS(Z5)*1000,""))</f>
      </c>
      <c r="AE5" s="6">
        <f>IF(SUM($A$1:$A$1000)=0,IF(ROW($A5)=6,"Hidden",""),IF(ISNUMBER(AC5),AC5*U5*AA5*1000,""))</f>
      </c>
      <c r="AF5" s="6">
        <f>IF(SUM($A$1:$A$1000)=0,IF(ROW($A5)=6,"Hidden",""),IF(ISNUMBER(AD5),AD5-AE5,""))</f>
      </c>
      <c r="AG5" s="6">
        <f>IF(SUM($A$1:$A$1000)=0,IF(ROW($A5)=6,"Hidden",""),IF(ISNUMBER(AD5),IF(AD5=0,0,AE5*100/AD5),""))</f>
      </c>
      <c r="AH5" s="6">
        <f>IF(SUM($A$1:$A$1000)=0,IF(ROW($A5)=6,"Hidden",""),IF(ISNUMBER(C5),IF(R5="cocurrent",IF((D5=E5),0,(D5-C5)*100/(D5-E5)),IF((C5=E5),0,(C5-D5)*100/(C5-E5))),""))</f>
      </c>
      <c r="AI5" s="6">
        <f>IF(SUM($A$1:$A$1000)=0,IF(ROW($A5)=6,"Hidden",""),IF(ISNUMBER(C5),IF(R5="cocurrent",IF(C5=E5,0,(F5-E5)*100/(D5-E5)),IF(C5=E5,0,(F5-E5)*100/(C5-E5))),""))</f>
      </c>
      <c r="AJ5" s="6">
        <f>IF(SUM($A$1:$A$1000)=0,IF(ROW($A5)=6,"Hidden",""),IF(ISNUMBER(AH5),(AH5+AI5)/2,""))</f>
      </c>
      <c r="AK5" s="11">
        <f>IF(C5=F5,0,(D5-E5)/(C5-F5))</f>
      </c>
      <c r="AL5" s="8">
        <f>IF(ISNUMBER(F5),IF(OR(AK5&lt;=0,AK5=1),0,((D5-E5)-(C5-F5))/LN(AK5)),"")</f>
      </c>
      <c r="AM5" s="8">
        <f>IF(ISNUMBER(AL5),IF(AL5=0,0,(AB5*T5*Z5*1000)/(PI()*0.006*1.008*AL5)),"")</f>
      </c>
      <c r="AN5" s="12">
        <f>IF(ISNUMBER(A5),IF(ROW(A5)=2,1-(A5/13),""),"")</f>
      </c>
    </row>
    <row x14ac:dyDescent="0.25" r="6" customHeight="1" ht="12.75">
      <c r="A6" s="4">
        <v>1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  <c r="N6" s="6"/>
      <c r="O6" s="5"/>
      <c r="P6" s="8"/>
      <c r="Q6" s="6"/>
      <c r="R6" s="6">
        <f>IF(ISNUMBER(Q6),IF(Q6=1,"Countercurrent","Cocurrent"),"")</f>
      </c>
      <c r="S6" s="9"/>
      <c r="T6" s="7">
        <f>IF(ISNUMBER(C6),1.15290498E-12*(V6^6)-3.5879038802E-10*(V6^5)+4.710833256816E-08*(V6^4)-3.38194190874219E-06*(V6^3)+0.000148978977392744*(V6^2)-0.00373903643230733*(V6)+4.21734712411944,"")</f>
      </c>
      <c r="U6" s="7">
        <f>IF(ISNUMBER(D6),1.15290498E-12*(X6^6)-3.5879038802E-10*(X6^5)+4.710833256816E-08*(X6^4)-3.38194190874219E-06*(X6^3)+0.000148978977392744*(X6^2)-0.00373903643230733*(X6)+4.21734712411944,"")</f>
      </c>
      <c r="V6" s="8">
        <f>IF(ISNUMBER(C6),AVERAGE(C6,D6),"")</f>
      </c>
      <c r="W6" s="6">
        <f>IF(ISNUMBER(F6),-0.0000002301*(V6^4)+0.0000569866*(V6^3)-0.0082923226*(V6^2)+0.0654036947*V6+999.8017570756,"")</f>
      </c>
      <c r="X6" s="8">
        <f>IF(ISNUMBER(E6),AVERAGE(E6,F6),"")</f>
      </c>
      <c r="Y6" s="6">
        <f>IF(ISNUMBER(F6),-0.0000002301*(X6^4)+0.0000569866*(X6^3)-0.0082923226*(X6^2)+0.0654036947*X6+999.8017570756,"")</f>
      </c>
      <c r="Z6" s="6">
        <f>IF(ISNUMBER(C6),IF(R6="Countercurrent",C6-D6,D6-C6),"")</f>
      </c>
      <c r="AA6" s="6">
        <f>IF(ISNUMBER(E6),F6-E6,"")</f>
      </c>
      <c r="AB6" s="7">
        <f>IF(ISNUMBER(N6),N6*W6/(1000*60),"")</f>
      </c>
      <c r="AC6" s="7">
        <f>IF(ISNUMBER(P6),P6*Y6/(1000*60),"")</f>
      </c>
      <c r="AD6" s="6">
        <f>IF(SUM($A$1:$A$1000)=0,IF(ROW($A6)=6,"Hidden",""),IF(ISNUMBER(AB6),AB6*T6*ABS(Z6)*1000,""))</f>
      </c>
      <c r="AE6" s="6">
        <f>IF(SUM($A$1:$A$1000)=0,IF(ROW($A6)=6,"Hidden",""),IF(ISNUMBER(AC6),AC6*U6*AA6*1000,""))</f>
      </c>
      <c r="AF6" s="6">
        <f>IF(SUM($A$1:$A$1000)=0,IF(ROW($A6)=6,"Hidden",""),IF(ISNUMBER(AD6),AD6-AE6,""))</f>
      </c>
      <c r="AG6" s="6">
        <f>IF(SUM($A$1:$A$1000)=0,IF(ROW($A6)=6,"Hidden",""),IF(ISNUMBER(AD6),IF(AD6=0,0,AE6*100/AD6),""))</f>
      </c>
      <c r="AH6" s="6">
        <f>IF(SUM($A$1:$A$1000)=0,IF(ROW($A6)=6,"Hidden",""),IF(ISNUMBER(C6),IF(R6="cocurrent",IF((D6=E6),0,(D6-C6)*100/(D6-E6)),IF((C6=E6),0,(C6-D6)*100/(C6-E6))),""))</f>
      </c>
      <c r="AI6" s="6">
        <f>IF(SUM($A$1:$A$1000)=0,IF(ROW($A6)=6,"Hidden",""),IF(ISNUMBER(C6),IF(R6="cocurrent",IF(C6=E6,0,(F6-E6)*100/(D6-E6)),IF(C6=E6,0,(F6-E6)*100/(C6-E6))),""))</f>
      </c>
      <c r="AJ6" s="6">
        <f>IF(SUM($A$1:$A$1000)=0,IF(ROW($A6)=6,"Hidden",""),IF(ISNUMBER(AH6),(AH6+AI6)/2,""))</f>
      </c>
      <c r="AK6" s="11">
        <f>IF(C6=F6,0,(D6-E6)/(C6-F6))</f>
      </c>
      <c r="AL6" s="8">
        <f>IF(ISNUMBER(F6),IF(OR(AK6&lt;=0,AK6=1),0,((D6-E6)-(C6-F6))/LN(AK6)),"")</f>
      </c>
      <c r="AM6" s="8">
        <f>IF(ISNUMBER(AL6),IF(AL6=0,0,(AB6*T6*Z6*1000)/(PI()*0.006*1.008*AL6)),"")</f>
      </c>
      <c r="AN6" s="12">
        <f>IF(ISNUMBER(A6),IF(ROW(A6)=2,1-(A6/13),""),"")</f>
      </c>
    </row>
    <row x14ac:dyDescent="0.25" r="7" customHeight="1" ht="12.75">
      <c r="A7" s="4">
        <v>1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6"/>
      <c r="O7" s="5"/>
      <c r="P7" s="8"/>
      <c r="Q7" s="6"/>
      <c r="R7" s="6">
        <f>IF(ISNUMBER(Q7),IF(Q7=1,"Countercurrent","Cocurrent"),"")</f>
      </c>
      <c r="S7" s="9"/>
      <c r="T7" s="7">
        <f>IF(ISNUMBER(C7),1.15290498E-12*(V7^6)-3.5879038802E-10*(V7^5)+4.710833256816E-08*(V7^4)-3.38194190874219E-06*(V7^3)+0.000148978977392744*(V7^2)-0.00373903643230733*(V7)+4.21734712411944,"")</f>
      </c>
      <c r="U7" s="7">
        <f>IF(ISNUMBER(D7),1.15290498E-12*(X7^6)-3.5879038802E-10*(X7^5)+4.710833256816E-08*(X7^4)-3.38194190874219E-06*(X7^3)+0.000148978977392744*(X7^2)-0.00373903643230733*(X7)+4.21734712411944,"")</f>
      </c>
      <c r="V7" s="8">
        <f>IF(ISNUMBER(C7),AVERAGE(C7,D7),"")</f>
      </c>
      <c r="W7" s="6">
        <f>IF(ISNUMBER(F7),-0.0000002301*(V7^4)+0.0000569866*(V7^3)-0.0082923226*(V7^2)+0.0654036947*V7+999.8017570756,"")</f>
      </c>
      <c r="X7" s="8">
        <f>IF(ISNUMBER(E7),AVERAGE(E7,F7),"")</f>
      </c>
      <c r="Y7" s="6">
        <f>IF(ISNUMBER(F7),-0.0000002301*(X7^4)+0.0000569866*(X7^3)-0.0082923226*(X7^2)+0.0654036947*X7+999.8017570756,"")</f>
      </c>
      <c r="Z7" s="6">
        <f>IF(ISNUMBER(C7),IF(R7="Countercurrent",C7-D7,D7-C7),"")</f>
      </c>
      <c r="AA7" s="6">
        <f>IF(ISNUMBER(E7),F7-E7,"")</f>
      </c>
      <c r="AB7" s="7">
        <f>IF(ISNUMBER(N7),N7*W7/(1000*60),"")</f>
      </c>
      <c r="AC7" s="7">
        <f>IF(ISNUMBER(P7),P7*Y7/(1000*60),"")</f>
      </c>
      <c r="AD7" s="6">
        <f>IF(SUM($A$1:$A$1000)=0,IF(ROW($A7)=6,"Hidden",""),IF(ISNUMBER(AB7),AB7*T7*ABS(Z7)*1000,""))</f>
      </c>
      <c r="AE7" s="6">
        <f>IF(SUM($A$1:$A$1000)=0,IF(ROW($A7)=6,"Hidden",""),IF(ISNUMBER(AC7),AC7*U7*AA7*1000,""))</f>
      </c>
      <c r="AF7" s="6">
        <f>IF(SUM($A$1:$A$1000)=0,IF(ROW($A7)=6,"Hidden",""),IF(ISNUMBER(AD7),AD7-AE7,""))</f>
      </c>
      <c r="AG7" s="6">
        <f>IF(SUM($A$1:$A$1000)=0,IF(ROW($A7)=6,"Hidden",""),IF(ISNUMBER(AD7),IF(AD7=0,0,AE7*100/AD7),""))</f>
      </c>
      <c r="AH7" s="6">
        <f>IF(SUM($A$1:$A$1000)=0,IF(ROW($A7)=6,"Hidden",""),IF(ISNUMBER(C7),IF(R7="cocurrent",IF((D7=E7),0,(D7-C7)*100/(D7-E7)),IF((C7=E7),0,(C7-D7)*100/(C7-E7))),""))</f>
      </c>
      <c r="AI7" s="6">
        <f>IF(SUM($A$1:$A$1000)=0,IF(ROW($A7)=6,"Hidden",""),IF(ISNUMBER(C7),IF(R7="cocurrent",IF(C7=E7,0,(F7-E7)*100/(D7-E7)),IF(C7=E7,0,(F7-E7)*100/(C7-E7))),""))</f>
      </c>
      <c r="AJ7" s="6">
        <f>IF(SUM($A$1:$A$1000)=0,IF(ROW($A7)=6,"Hidden",""),IF(ISNUMBER(AH7),(AH7+AI7)/2,""))</f>
      </c>
      <c r="AK7" s="11">
        <f>IF(C7=F7,0,(D7-E7)/(C7-F7))</f>
      </c>
      <c r="AL7" s="8">
        <f>IF(ISNUMBER(F7),IF(OR(AK7&lt;=0,AK7=1),0,((D7-E7)-(C7-F7))/LN(AK7)),"")</f>
      </c>
      <c r="AM7" s="8">
        <f>IF(ISNUMBER(AL7),IF(AL7=0,0,(AB7*T7*Z7*1000)/(PI()*0.006*1.008*AL7)),"")</f>
      </c>
      <c r="AN7" s="12">
        <f>IF(ISNUMBER(A7),IF(ROW(A7)=2,1-(A7/13),""),"")</f>
      </c>
    </row>
    <row x14ac:dyDescent="0.25" r="8" customHeight="1" ht="12.75">
      <c r="A8" s="4">
        <v>1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6"/>
      <c r="O8" s="5"/>
      <c r="P8" s="8"/>
      <c r="Q8" s="6"/>
      <c r="R8" s="6">
        <f>IF(ISNUMBER(Q8),IF(Q8=1,"Countercurrent","Cocurrent"),"")</f>
      </c>
      <c r="S8" s="9"/>
      <c r="T8" s="7">
        <f>IF(ISNUMBER(C8),1.15290498E-12*(V8^6)-3.5879038802E-10*(V8^5)+4.710833256816E-08*(V8^4)-3.38194190874219E-06*(V8^3)+0.000148978977392744*(V8^2)-0.00373903643230733*(V8)+4.21734712411944,"")</f>
      </c>
      <c r="U8" s="7">
        <f>IF(ISNUMBER(D8),1.15290498E-12*(X8^6)-3.5879038802E-10*(X8^5)+4.710833256816E-08*(X8^4)-3.38194190874219E-06*(X8^3)+0.000148978977392744*(X8^2)-0.00373903643230733*(X8)+4.21734712411944,"")</f>
      </c>
      <c r="V8" s="8">
        <f>IF(ISNUMBER(C8),AVERAGE(C8,D8),"")</f>
      </c>
      <c r="W8" s="6">
        <f>IF(ISNUMBER(F8),-0.0000002301*(V8^4)+0.0000569866*(V8^3)-0.0082923226*(V8^2)+0.0654036947*V8+999.8017570756,"")</f>
      </c>
      <c r="X8" s="8">
        <f>IF(ISNUMBER(E8),AVERAGE(E8,F8),"")</f>
      </c>
      <c r="Y8" s="6">
        <f>IF(ISNUMBER(F8),-0.0000002301*(X8^4)+0.0000569866*(X8^3)-0.0082923226*(X8^2)+0.0654036947*X8+999.8017570756,"")</f>
      </c>
      <c r="Z8" s="6">
        <f>IF(ISNUMBER(C8),IF(R8="Countercurrent",C8-D8,D8-C8),"")</f>
      </c>
      <c r="AA8" s="6">
        <f>IF(ISNUMBER(E8),F8-E8,"")</f>
      </c>
      <c r="AB8" s="7">
        <f>IF(ISNUMBER(N8),N8*W8/(1000*60),"")</f>
      </c>
      <c r="AC8" s="7">
        <f>IF(ISNUMBER(P8),P8*Y8/(1000*60),"")</f>
      </c>
      <c r="AD8" s="6">
        <f>IF(SUM($A$1:$A$1000)=0,IF(ROW($A8)=6,"Hidden",""),IF(ISNUMBER(AB8),AB8*T8*ABS(Z8)*1000,""))</f>
      </c>
      <c r="AE8" s="6">
        <f>IF(SUM($A$1:$A$1000)=0,IF(ROW($A8)=6,"Hidden",""),IF(ISNUMBER(AC8),AC8*U8*AA8*1000,""))</f>
      </c>
      <c r="AF8" s="6">
        <f>IF(SUM($A$1:$A$1000)=0,IF(ROW($A8)=6,"Hidden",""),IF(ISNUMBER(AD8),AD8-AE8,""))</f>
      </c>
      <c r="AG8" s="6">
        <f>IF(SUM($A$1:$A$1000)=0,IF(ROW($A8)=6,"Hidden",""),IF(ISNUMBER(AD8),IF(AD8=0,0,AE8*100/AD8),""))</f>
      </c>
      <c r="AH8" s="6">
        <f>IF(SUM($A$1:$A$1000)=0,IF(ROW($A8)=6,"Hidden",""),IF(ISNUMBER(C8),IF(R8="cocurrent",IF((D8=E8),0,(D8-C8)*100/(D8-E8)),IF((C8=E8),0,(C8-D8)*100/(C8-E8))),""))</f>
      </c>
      <c r="AI8" s="6">
        <f>IF(SUM($A$1:$A$1000)=0,IF(ROW($A8)=6,"Hidden",""),IF(ISNUMBER(C8),IF(R8="cocurrent",IF(C8=E8,0,(F8-E8)*100/(D8-E8)),IF(C8=E8,0,(F8-E8)*100/(C8-E8))),""))</f>
      </c>
      <c r="AJ8" s="6">
        <f>IF(SUM($A$1:$A$1000)=0,IF(ROW($A8)=6,"Hidden",""),IF(ISNUMBER(AH8),(AH8+AI8)/2,""))</f>
      </c>
      <c r="AK8" s="11">
        <f>IF(C8=F8,0,(D8-E8)/(C8-F8))</f>
      </c>
      <c r="AL8" s="8">
        <f>IF(ISNUMBER(F8),IF(OR(AK8&lt;=0,AK8=1),0,((D8-E8)-(C8-F8))/LN(AK8)),"")</f>
      </c>
      <c r="AM8" s="8">
        <f>IF(ISNUMBER(AL8),IF(AL8=0,0,(AB8*T8*Z8*1000)/(PI()*0.006*1.008*AL8)),"")</f>
      </c>
      <c r="AN8" s="12">
        <f>IF(ISNUMBER(A8),IF(ROW(A8)=2,1-(A8/13),""),"")</f>
      </c>
    </row>
    <row x14ac:dyDescent="0.25" r="9" customHeight="1" ht="12.75">
      <c r="A9" s="4">
        <v>1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  <c r="N9" s="6"/>
      <c r="O9" s="5"/>
      <c r="P9" s="8"/>
      <c r="Q9" s="6"/>
      <c r="R9" s="6">
        <f>IF(ISNUMBER(Q9),IF(Q9=1,"Countercurrent","Cocurrent"),"")</f>
      </c>
      <c r="S9" s="9"/>
      <c r="T9" s="7">
        <f>IF(ISNUMBER(C9),1.15290498E-12*(V9^6)-3.5879038802E-10*(V9^5)+4.710833256816E-08*(V9^4)-3.38194190874219E-06*(V9^3)+0.000148978977392744*(V9^2)-0.00373903643230733*(V9)+4.21734712411944,"")</f>
      </c>
      <c r="U9" s="7">
        <f>IF(ISNUMBER(D9),1.15290498E-12*(X9^6)-3.5879038802E-10*(X9^5)+4.710833256816E-08*(X9^4)-3.38194190874219E-06*(X9^3)+0.000148978977392744*(X9^2)-0.00373903643230733*(X9)+4.21734712411944,"")</f>
      </c>
      <c r="V9" s="8">
        <f>IF(ISNUMBER(C9),AVERAGE(C9,D9),"")</f>
      </c>
      <c r="W9" s="6">
        <f>IF(ISNUMBER(F9),-0.0000002301*(V9^4)+0.0000569866*(V9^3)-0.0082923226*(V9^2)+0.0654036947*V9+999.8017570756,"")</f>
      </c>
      <c r="X9" s="8">
        <f>IF(ISNUMBER(E9),AVERAGE(E9,F9),"")</f>
      </c>
      <c r="Y9" s="6">
        <f>IF(ISNUMBER(F9),-0.0000002301*(X9^4)+0.0000569866*(X9^3)-0.0082923226*(X9^2)+0.0654036947*X9+999.8017570756,"")</f>
      </c>
      <c r="Z9" s="6">
        <f>IF(ISNUMBER(C9),IF(R9="Countercurrent",C9-D9,D9-C9),"")</f>
      </c>
      <c r="AA9" s="6">
        <f>IF(ISNUMBER(E9),F9-E9,"")</f>
      </c>
      <c r="AB9" s="7">
        <f>IF(ISNUMBER(N9),N9*W9/(1000*60),"")</f>
      </c>
      <c r="AC9" s="7">
        <f>IF(ISNUMBER(P9),P9*Y9/(1000*60),"")</f>
      </c>
      <c r="AD9" s="6">
        <f>IF(SUM($A$1:$A$1000)=0,IF(ROW($A9)=6,"Hidden",""),IF(ISNUMBER(AB9),AB9*T9*ABS(Z9)*1000,""))</f>
      </c>
      <c r="AE9" s="6">
        <f>IF(SUM($A$1:$A$1000)=0,IF(ROW($A9)=6,"Hidden",""),IF(ISNUMBER(AC9),AC9*U9*AA9*1000,""))</f>
      </c>
      <c r="AF9" s="6">
        <f>IF(SUM($A$1:$A$1000)=0,IF(ROW($A9)=6,"Hidden",""),IF(ISNUMBER(AD9),AD9-AE9,""))</f>
      </c>
      <c r="AG9" s="6">
        <f>IF(SUM($A$1:$A$1000)=0,IF(ROW($A9)=6,"Hidden",""),IF(ISNUMBER(AD9),IF(AD9=0,0,AE9*100/AD9),""))</f>
      </c>
      <c r="AH9" s="6">
        <f>IF(SUM($A$1:$A$1000)=0,IF(ROW($A9)=6,"Hidden",""),IF(ISNUMBER(C9),IF(R9="cocurrent",IF((D9=E9),0,(D9-C9)*100/(D9-E9)),IF((C9=E9),0,(C9-D9)*100/(C9-E9))),""))</f>
      </c>
      <c r="AI9" s="6">
        <f>IF(SUM($A$1:$A$1000)=0,IF(ROW($A9)=6,"Hidden",""),IF(ISNUMBER(C9),IF(R9="cocurrent",IF(C9=E9,0,(F9-E9)*100/(D9-E9)),IF(C9=E9,0,(F9-E9)*100/(C9-E9))),""))</f>
      </c>
      <c r="AJ9" s="6">
        <f>IF(SUM($A$1:$A$1000)=0,IF(ROW($A9)=6,"Hidden",""),IF(ISNUMBER(AH9),(AH9+AI9)/2,""))</f>
      </c>
      <c r="AK9" s="11">
        <f>IF(C9=F9,0,(D9-E9)/(C9-F9))</f>
      </c>
      <c r="AL9" s="8">
        <f>IF(ISNUMBER(F9),IF(OR(AK9&lt;=0,AK9=1),0,((D9-E9)-(C9-F9))/LN(AK9)),"")</f>
      </c>
      <c r="AM9" s="8">
        <f>IF(ISNUMBER(AL9),IF(AL9=0,0,(AB9*T9*Z9*1000)/(PI()*0.006*1.008*AL9)),"")</f>
      </c>
      <c r="AN9" s="12">
        <f>IF(ISNUMBER(A9),IF(ROW(A9)=2,1-(A9/13),""),"")</f>
      </c>
    </row>
    <row x14ac:dyDescent="0.25" r="10" customHeight="1" ht="12.75">
      <c r="A10" s="4">
        <v>1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  <c r="N10" s="6"/>
      <c r="O10" s="5"/>
      <c r="P10" s="8"/>
      <c r="Q10" s="6"/>
      <c r="R10" s="6">
        <f>IF(ISNUMBER(Q10),IF(Q10=1,"Countercurrent","Cocurrent"),"")</f>
      </c>
      <c r="S10" s="9"/>
      <c r="T10" s="7">
        <f>IF(ISNUMBER(C10),1.15290498E-12*(V10^6)-3.5879038802E-10*(V10^5)+4.710833256816E-08*(V10^4)-3.38194190874219E-06*(V10^3)+0.000148978977392744*(V10^2)-0.00373903643230733*(V10)+4.21734712411944,"")</f>
      </c>
      <c r="U10" s="7">
        <f>IF(ISNUMBER(D10),1.15290498E-12*(X10^6)-3.5879038802E-10*(X10^5)+4.710833256816E-08*(X10^4)-3.38194190874219E-06*(X10^3)+0.000148978977392744*(X10^2)-0.00373903643230733*(X10)+4.21734712411944,"")</f>
      </c>
      <c r="V10" s="8">
        <f>IF(ISNUMBER(C10),AVERAGE(C10,D10),"")</f>
      </c>
      <c r="W10" s="6">
        <f>IF(ISNUMBER(F10),-0.0000002301*(V10^4)+0.0000569866*(V10^3)-0.0082923226*(V10^2)+0.0654036947*V10+999.8017570756,"")</f>
      </c>
      <c r="X10" s="8">
        <f>IF(ISNUMBER(E10),AVERAGE(E10,F10),"")</f>
      </c>
      <c r="Y10" s="6">
        <f>IF(ISNUMBER(F10),-0.0000002301*(X10^4)+0.0000569866*(X10^3)-0.0082923226*(X10^2)+0.0654036947*X10+999.8017570756,"")</f>
      </c>
      <c r="Z10" s="6">
        <f>IF(ISNUMBER(C10),IF(R10="Countercurrent",C10-D10,D10-C10),"")</f>
      </c>
      <c r="AA10" s="6">
        <f>IF(ISNUMBER(E10),F10-E10,"")</f>
      </c>
      <c r="AB10" s="7">
        <f>IF(ISNUMBER(N10),N10*W10/(1000*60),"")</f>
      </c>
      <c r="AC10" s="7">
        <f>IF(ISNUMBER(P10),P10*Y10/(1000*60),"")</f>
      </c>
      <c r="AD10" s="6">
        <f>IF(SUM($A$1:$A$1000)=0,IF(ROW($A10)=6,"Hidden",""),IF(ISNUMBER(AB10),AB10*T10*ABS(Z10)*1000,""))</f>
      </c>
      <c r="AE10" s="6">
        <f>IF(SUM($A$1:$A$1000)=0,IF(ROW($A10)=6,"Hidden",""),IF(ISNUMBER(AC10),AC10*U10*AA10*1000,""))</f>
      </c>
      <c r="AF10" s="6">
        <f>IF(SUM($A$1:$A$1000)=0,IF(ROW($A10)=6,"Hidden",""),IF(ISNUMBER(AD10),AD10-AE10,""))</f>
      </c>
      <c r="AG10" s="6">
        <f>IF(SUM($A$1:$A$1000)=0,IF(ROW($A10)=6,"Hidden",""),IF(ISNUMBER(AD10),IF(AD10=0,0,AE10*100/AD10),""))</f>
      </c>
      <c r="AH10" s="6">
        <f>IF(SUM($A$1:$A$1000)=0,IF(ROW($A10)=6,"Hidden",""),IF(ISNUMBER(C10),IF(R10="cocurrent",IF((D10=E10),0,(D10-C10)*100/(D10-E10)),IF((C10=E10),0,(C10-D10)*100/(C10-E10))),""))</f>
      </c>
      <c r="AI10" s="6">
        <f>IF(SUM($A$1:$A$1000)=0,IF(ROW($A10)=6,"Hidden",""),IF(ISNUMBER(C10),IF(R10="cocurrent",IF(C10=E10,0,(F10-E10)*100/(D10-E10)),IF(C10=E10,0,(F10-E10)*100/(C10-E10))),""))</f>
      </c>
      <c r="AJ10" s="6">
        <f>IF(SUM($A$1:$A$1000)=0,IF(ROW($A10)=6,"Hidden",""),IF(ISNUMBER(AH10),(AH10+AI10)/2,""))</f>
      </c>
      <c r="AK10" s="11">
        <f>IF(C10=F10,0,(D10-E10)/(C10-F10))</f>
      </c>
      <c r="AL10" s="8">
        <f>IF(ISNUMBER(F10),IF(OR(AK10&lt;=0,AK10=1),0,((D10-E10)-(C10-F10))/LN(AK10)),"")</f>
      </c>
      <c r="AM10" s="8">
        <f>IF(ISNUMBER(AL10),IF(AL10=0,0,(AB10*T10*Z10*1000)/(PI()*0.006*1.008*AL10)),"")</f>
      </c>
      <c r="AN10" s="12">
        <f>IF(ISNUMBER(A10),IF(ROW(A10)=2,1-(A10/13),""),"")</f>
      </c>
    </row>
    <row x14ac:dyDescent="0.25" r="11" customHeight="1" ht="12.75">
      <c r="A11" s="4">
        <v>1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  <c r="N11" s="6"/>
      <c r="O11" s="5"/>
      <c r="P11" s="8"/>
      <c r="Q11" s="6"/>
      <c r="R11" s="6">
        <f>IF(ISNUMBER(Q11),IF(Q11=1,"Countercurrent","Cocurrent"),"")</f>
      </c>
      <c r="S11" s="9"/>
      <c r="T11" s="7">
        <f>IF(ISNUMBER(C11),1.15290498E-12*(V11^6)-3.5879038802E-10*(V11^5)+4.710833256816E-08*(V11^4)-3.38194190874219E-06*(V11^3)+0.000148978977392744*(V11^2)-0.00373903643230733*(V11)+4.21734712411944,"")</f>
      </c>
      <c r="U11" s="7">
        <f>IF(ISNUMBER(D11),1.15290498E-12*(X11^6)-3.5879038802E-10*(X11^5)+4.710833256816E-08*(X11^4)-3.38194190874219E-06*(X11^3)+0.000148978977392744*(X11^2)-0.00373903643230733*(X11)+4.21734712411944,"")</f>
      </c>
      <c r="V11" s="8">
        <f>IF(ISNUMBER(C11),AVERAGE(C11,D11),"")</f>
      </c>
      <c r="W11" s="6">
        <f>IF(ISNUMBER(F11),-0.0000002301*(V11^4)+0.0000569866*(V11^3)-0.0082923226*(V11^2)+0.0654036947*V11+999.8017570756,"")</f>
      </c>
      <c r="X11" s="8">
        <f>IF(ISNUMBER(E11),AVERAGE(E11,F11),"")</f>
      </c>
      <c r="Y11" s="6">
        <f>IF(ISNUMBER(F11),-0.0000002301*(X11^4)+0.0000569866*(X11^3)-0.0082923226*(X11^2)+0.0654036947*X11+999.8017570756,"")</f>
      </c>
      <c r="Z11" s="6">
        <f>IF(ISNUMBER(C11),IF(R11="Countercurrent",C11-D11,D11-C11),"")</f>
      </c>
      <c r="AA11" s="6">
        <f>IF(ISNUMBER(E11),F11-E11,"")</f>
      </c>
      <c r="AB11" s="7">
        <f>IF(ISNUMBER(N11),N11*W11/(1000*60),"")</f>
      </c>
      <c r="AC11" s="7">
        <f>IF(ISNUMBER(P11),P11*Y11/(1000*60),"")</f>
      </c>
      <c r="AD11" s="6">
        <f>IF(SUM($A$1:$A$1000)=0,IF(ROW($A11)=6,"Hidden",""),IF(ISNUMBER(AB11),AB11*T11*ABS(Z11)*1000,""))</f>
      </c>
      <c r="AE11" s="6">
        <f>IF(SUM($A$1:$A$1000)=0,IF(ROW($A11)=6,"Hidden",""),IF(ISNUMBER(AC11),AC11*U11*AA11*1000,""))</f>
      </c>
      <c r="AF11" s="6">
        <f>IF(SUM($A$1:$A$1000)=0,IF(ROW($A11)=6,"Hidden",""),IF(ISNUMBER(AD11),AD11-AE11,""))</f>
      </c>
      <c r="AG11" s="6">
        <f>IF(SUM($A$1:$A$1000)=0,IF(ROW($A11)=6,"Hidden",""),IF(ISNUMBER(AD11),IF(AD11=0,0,AE11*100/AD11),""))</f>
      </c>
      <c r="AH11" s="6">
        <f>IF(SUM($A$1:$A$1000)=0,IF(ROW($A11)=6,"Hidden",""),IF(ISNUMBER(C11),IF(R11="cocurrent",IF((D11=E11),0,(D11-C11)*100/(D11-E11)),IF((C11=E11),0,(C11-D11)*100/(C11-E11))),""))</f>
      </c>
      <c r="AI11" s="6">
        <f>IF(SUM($A$1:$A$1000)=0,IF(ROW($A11)=6,"Hidden",""),IF(ISNUMBER(C11),IF(R11="cocurrent",IF(C11=E11,0,(F11-E11)*100/(D11-E11)),IF(C11=E11,0,(F11-E11)*100/(C11-E11))),""))</f>
      </c>
      <c r="AJ11" s="6">
        <f>IF(SUM($A$1:$A$1000)=0,IF(ROW($A11)=6,"Hidden",""),IF(ISNUMBER(AH11),(AH11+AI11)/2,""))</f>
      </c>
      <c r="AK11" s="11">
        <f>IF(C11=F11,0,(D11-E11)/(C11-F11))</f>
      </c>
      <c r="AL11" s="8">
        <f>IF(ISNUMBER(F11),IF(OR(AK11&lt;=0,AK11=1),0,((D11-E11)-(C11-F11))/LN(AK11)),"")</f>
      </c>
      <c r="AM11" s="8">
        <f>IF(ISNUMBER(AL11),IF(AL11=0,0,(AB11*T11*Z11*1000)/(PI()*0.006*1.008*AL11)),"")</f>
      </c>
      <c r="AN11" s="12">
        <f>IF(ISNUMBER(A11),IF(ROW(A11)=2,1-(A11/13),""),"")</f>
      </c>
    </row>
    <row x14ac:dyDescent="0.25" r="12" customHeight="1" ht="12.75">
      <c r="A12" s="4">
        <v>1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  <c r="N12" s="6"/>
      <c r="O12" s="5"/>
      <c r="P12" s="8"/>
      <c r="Q12" s="6"/>
      <c r="R12" s="6">
        <f>IF(ISNUMBER(Q12),IF(Q12=1,"Countercurrent","Cocurrent"),"")</f>
      </c>
      <c r="S12" s="9"/>
      <c r="T12" s="7">
        <f>IF(ISNUMBER(C12),1.15290498E-12*(V12^6)-3.5879038802E-10*(V12^5)+4.710833256816E-08*(V12^4)-3.38194190874219E-06*(V12^3)+0.000148978977392744*(V12^2)-0.00373903643230733*(V12)+4.21734712411944,"")</f>
      </c>
      <c r="U12" s="7">
        <f>IF(ISNUMBER(D12),1.15290498E-12*(X12^6)-3.5879038802E-10*(X12^5)+4.710833256816E-08*(X12^4)-3.38194190874219E-06*(X12^3)+0.000148978977392744*(X12^2)-0.00373903643230733*(X12)+4.21734712411944,"")</f>
      </c>
      <c r="V12" s="8">
        <f>IF(ISNUMBER(C12),AVERAGE(C12,D12),"")</f>
      </c>
      <c r="W12" s="6">
        <f>IF(ISNUMBER(F12),-0.0000002301*(V12^4)+0.0000569866*(V12^3)-0.0082923226*(V12^2)+0.0654036947*V12+999.8017570756,"")</f>
      </c>
      <c r="X12" s="8">
        <f>IF(ISNUMBER(E12),AVERAGE(E12,F12),"")</f>
      </c>
      <c r="Y12" s="6">
        <f>IF(ISNUMBER(F12),-0.0000002301*(X12^4)+0.0000569866*(X12^3)-0.0082923226*(X12^2)+0.0654036947*X12+999.8017570756,"")</f>
      </c>
      <c r="Z12" s="6">
        <f>IF(ISNUMBER(C12),IF(R12="Countercurrent",C12-D12,D12-C12),"")</f>
      </c>
      <c r="AA12" s="6">
        <f>IF(ISNUMBER(E12),F12-E12,"")</f>
      </c>
      <c r="AB12" s="7">
        <f>IF(ISNUMBER(N12),N12*W12/(1000*60),"")</f>
      </c>
      <c r="AC12" s="7">
        <f>IF(ISNUMBER(P12),P12*Y12/(1000*60),"")</f>
      </c>
      <c r="AD12" s="6">
        <f>IF(SUM($A$1:$A$1000)=0,IF(ROW($A12)=6,"Hidden",""),IF(ISNUMBER(AB12),AB12*T12*ABS(Z12)*1000,""))</f>
      </c>
      <c r="AE12" s="6">
        <f>IF(SUM($A$1:$A$1000)=0,IF(ROW($A12)=6,"Hidden",""),IF(ISNUMBER(AC12),AC12*U12*AA12*1000,""))</f>
      </c>
      <c r="AF12" s="6">
        <f>IF(SUM($A$1:$A$1000)=0,IF(ROW($A12)=6,"Hidden",""),IF(ISNUMBER(AD12),AD12-AE12,""))</f>
      </c>
      <c r="AG12" s="6">
        <f>IF(SUM($A$1:$A$1000)=0,IF(ROW($A12)=6,"Hidden",""),IF(ISNUMBER(AD12),IF(AD12=0,0,AE12*100/AD12),""))</f>
      </c>
      <c r="AH12" s="6">
        <f>IF(SUM($A$1:$A$1000)=0,IF(ROW($A12)=6,"Hidden",""),IF(ISNUMBER(C12),IF(R12="cocurrent",IF((D12=E12),0,(D12-C12)*100/(D12-E12)),IF((C12=E12),0,(C12-D12)*100/(C12-E12))),""))</f>
      </c>
      <c r="AI12" s="6">
        <f>IF(SUM($A$1:$A$1000)=0,IF(ROW($A12)=6,"Hidden",""),IF(ISNUMBER(C12),IF(R12="cocurrent",IF(C12=E12,0,(F12-E12)*100/(D12-E12)),IF(C12=E12,0,(F12-E12)*100/(C12-E12))),""))</f>
      </c>
      <c r="AJ12" s="6">
        <f>IF(SUM($A$1:$A$1000)=0,IF(ROW($A12)=6,"Hidden",""),IF(ISNUMBER(AH12),(AH12+AI12)/2,""))</f>
      </c>
      <c r="AK12" s="11">
        <f>IF(C12=F12,0,(D12-E12)/(C12-F12))</f>
      </c>
      <c r="AL12" s="8">
        <f>IF(ISNUMBER(F12),IF(OR(AK12&lt;=0,AK12=1),0,((D12-E12)-(C12-F12))/LN(AK12)),"")</f>
      </c>
      <c r="AM12" s="8">
        <f>IF(ISNUMBER(AL12),IF(AL12=0,0,(AB12*T12*Z12*1000)/(PI()*0.006*1.008*AL12)),"")</f>
      </c>
      <c r="AN12" s="12">
        <f>IF(ISNUMBER(A12),IF(ROW(A12)=2,1-(A12/13),""),"")</f>
      </c>
    </row>
    <row x14ac:dyDescent="0.25" r="13" customHeight="1" ht="12.75">
      <c r="A13" s="4">
        <v>1</v>
      </c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6"/>
      <c r="O13" s="5"/>
      <c r="P13" s="8"/>
      <c r="Q13" s="6"/>
      <c r="R13" s="6">
        <f>IF(ISNUMBER(Q13),IF(Q13=1,"Countercurrent","Cocurrent"),"")</f>
      </c>
      <c r="S13" s="9"/>
      <c r="T13" s="7">
        <f>IF(ISNUMBER(C13),1.15290498E-12*(V13^6)-3.5879038802E-10*(V13^5)+4.710833256816E-08*(V13^4)-3.38194190874219E-06*(V13^3)+0.000148978977392744*(V13^2)-0.00373903643230733*(V13)+4.21734712411944,"")</f>
      </c>
      <c r="U13" s="7">
        <f>IF(ISNUMBER(D13),1.15290498E-12*(X13^6)-3.5879038802E-10*(X13^5)+4.710833256816E-08*(X13^4)-3.38194190874219E-06*(X13^3)+0.000148978977392744*(X13^2)-0.00373903643230733*(X13)+4.21734712411944,"")</f>
      </c>
      <c r="V13" s="8">
        <f>IF(ISNUMBER(C13),AVERAGE(C13,D13),"")</f>
      </c>
      <c r="W13" s="6">
        <f>IF(ISNUMBER(F13),-0.0000002301*(V13^4)+0.0000569866*(V13^3)-0.0082923226*(V13^2)+0.0654036947*V13+999.8017570756,"")</f>
      </c>
      <c r="X13" s="8">
        <f>IF(ISNUMBER(E13),AVERAGE(E13,F13),"")</f>
      </c>
      <c r="Y13" s="6">
        <f>IF(ISNUMBER(F13),-0.0000002301*(X13^4)+0.0000569866*(X13^3)-0.0082923226*(X13^2)+0.0654036947*X13+999.8017570756,"")</f>
      </c>
      <c r="Z13" s="6">
        <f>IF(ISNUMBER(C13),IF(R13="Countercurrent",C13-D13,D13-C13),"")</f>
      </c>
      <c r="AA13" s="6">
        <f>IF(ISNUMBER(E13),F13-E13,"")</f>
      </c>
      <c r="AB13" s="7">
        <f>IF(ISNUMBER(N13),N13*W13/(1000*60),"")</f>
      </c>
      <c r="AC13" s="7">
        <f>IF(ISNUMBER(P13),P13*Y13/(1000*60),"")</f>
      </c>
      <c r="AD13" s="6">
        <f>IF(SUM($A$1:$A$1000)=0,IF(ROW($A13)=6,"Hidden",""),IF(ISNUMBER(AB13),AB13*T13*ABS(Z13)*1000,""))</f>
      </c>
      <c r="AE13" s="6">
        <f>IF(SUM($A$1:$A$1000)=0,IF(ROW($A13)=6,"Hidden",""),IF(ISNUMBER(AC13),AC13*U13*AA13*1000,""))</f>
      </c>
      <c r="AF13" s="6">
        <f>IF(SUM($A$1:$A$1000)=0,IF(ROW($A13)=6,"Hidden",""),IF(ISNUMBER(AD13),AD13-AE13,""))</f>
      </c>
      <c r="AG13" s="6">
        <f>IF(SUM($A$1:$A$1000)=0,IF(ROW($A13)=6,"Hidden",""),IF(ISNUMBER(AD13),IF(AD13=0,0,AE13*100/AD13),""))</f>
      </c>
      <c r="AH13" s="6">
        <f>IF(SUM($A$1:$A$1000)=0,IF(ROW($A13)=6,"Hidden",""),IF(ISNUMBER(C13),IF(R13="cocurrent",IF((D13=E13),0,(D13-C13)*100/(D13-E13)),IF((C13=E13),0,(C13-D13)*100/(C13-E13))),""))</f>
      </c>
      <c r="AI13" s="6">
        <f>IF(SUM($A$1:$A$1000)=0,IF(ROW($A13)=6,"Hidden",""),IF(ISNUMBER(C13),IF(R13="cocurrent",IF(C13=E13,0,(F13-E13)*100/(D13-E13)),IF(C13=E13,0,(F13-E13)*100/(C13-E13))),""))</f>
      </c>
      <c r="AJ13" s="6">
        <f>IF(SUM($A$1:$A$1000)=0,IF(ROW($A13)=6,"Hidden",""),IF(ISNUMBER(AH13),(AH13+AI13)/2,""))</f>
      </c>
      <c r="AK13" s="11">
        <f>IF(C13=F13,0,(D13-E13)/(C13-F13))</f>
      </c>
      <c r="AL13" s="8">
        <f>IF(ISNUMBER(F13),IF(OR(AK13&lt;=0,AK13=1),0,((D13-E13)-(C13-F13))/LN(AK13)),"")</f>
      </c>
      <c r="AM13" s="8">
        <f>IF(ISNUMBER(AL13),IF(AL13=0,0,(AB13*T13*Z13*1000)/(PI()*0.006*1.008*AL13)),"")</f>
      </c>
      <c r="AN13" s="12">
        <f>IF(ISNUMBER(A13),IF(ROW(A13)=2,1-(A13/13),""),"")</f>
      </c>
    </row>
    <row x14ac:dyDescent="0.25" r="14" customHeight="1" ht="12.75">
      <c r="A14" s="4">
        <v>1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  <c r="N14" s="6"/>
      <c r="O14" s="5"/>
      <c r="P14" s="8"/>
      <c r="Q14" s="6"/>
      <c r="R14" s="6">
        <f>IF(ISNUMBER(Q14),IF(Q14=1,"Countercurrent","Cocurrent"),"")</f>
      </c>
      <c r="S14" s="9"/>
      <c r="T14" s="7">
        <f>IF(ISNUMBER(C14),1.15290498E-12*(V14^6)-3.5879038802E-10*(V14^5)+4.710833256816E-08*(V14^4)-3.38194190874219E-06*(V14^3)+0.000148978977392744*(V14^2)-0.00373903643230733*(V14)+4.21734712411944,"")</f>
      </c>
      <c r="U14" s="7">
        <f>IF(ISNUMBER(D14),1.15290498E-12*(X14^6)-3.5879038802E-10*(X14^5)+4.710833256816E-08*(X14^4)-3.38194190874219E-06*(X14^3)+0.000148978977392744*(X14^2)-0.00373903643230733*(X14)+4.21734712411944,"")</f>
      </c>
      <c r="V14" s="8">
        <f>IF(ISNUMBER(C14),AVERAGE(C14,D14),"")</f>
      </c>
      <c r="W14" s="6">
        <f>IF(ISNUMBER(F14),-0.0000002301*(V14^4)+0.0000569866*(V14^3)-0.0082923226*(V14^2)+0.0654036947*V14+999.8017570756,"")</f>
      </c>
      <c r="X14" s="8">
        <f>IF(ISNUMBER(E14),AVERAGE(E14,F14),"")</f>
      </c>
      <c r="Y14" s="6">
        <f>IF(ISNUMBER(F14),-0.0000002301*(X14^4)+0.0000569866*(X14^3)-0.0082923226*(X14^2)+0.0654036947*X14+999.8017570756,"")</f>
      </c>
      <c r="Z14" s="6">
        <f>IF(ISNUMBER(C14),IF(R14="Countercurrent",C14-D14,D14-C14),"")</f>
      </c>
      <c r="AA14" s="6">
        <f>IF(ISNUMBER(E14),F14-E14,"")</f>
      </c>
      <c r="AB14" s="7">
        <f>IF(ISNUMBER(N14),N14*W14/(1000*60),"")</f>
      </c>
      <c r="AC14" s="7">
        <f>IF(ISNUMBER(P14),P14*Y14/(1000*60),"")</f>
      </c>
      <c r="AD14" s="6">
        <f>IF(SUM($A$1:$A$1000)=0,IF(ROW($A14)=6,"Hidden",""),IF(ISNUMBER(AB14),AB14*T14*ABS(Z14)*1000,""))</f>
      </c>
      <c r="AE14" s="6">
        <f>IF(SUM($A$1:$A$1000)=0,IF(ROW($A14)=6,"Hidden",""),IF(ISNUMBER(AC14),AC14*U14*AA14*1000,""))</f>
      </c>
      <c r="AF14" s="6">
        <f>IF(SUM($A$1:$A$1000)=0,IF(ROW($A14)=6,"Hidden",""),IF(ISNUMBER(AD14),AD14-AE14,""))</f>
      </c>
      <c r="AG14" s="6">
        <f>IF(SUM($A$1:$A$1000)=0,IF(ROW($A14)=6,"Hidden",""),IF(ISNUMBER(AD14),IF(AD14=0,0,AE14*100/AD14),""))</f>
      </c>
      <c r="AH14" s="6">
        <f>IF(SUM($A$1:$A$1000)=0,IF(ROW($A14)=6,"Hidden",""),IF(ISNUMBER(C14),IF(R14="cocurrent",IF((D14=E14),0,(D14-C14)*100/(D14-E14)),IF((C14=E14),0,(C14-D14)*100/(C14-E14))),""))</f>
      </c>
      <c r="AI14" s="6">
        <f>IF(SUM($A$1:$A$1000)=0,IF(ROW($A14)=6,"Hidden",""),IF(ISNUMBER(C14),IF(R14="cocurrent",IF(C14=E14,0,(F14-E14)*100/(D14-E14)),IF(C14=E14,0,(F14-E14)*100/(C14-E14))),""))</f>
      </c>
      <c r="AJ14" s="6">
        <f>IF(SUM($A$1:$A$1000)=0,IF(ROW($A14)=6,"Hidden",""),IF(ISNUMBER(AH14),(AH14+AI14)/2,""))</f>
      </c>
      <c r="AK14" s="11">
        <f>IF(C14=F14,0,(D14-E14)/(C14-F14))</f>
      </c>
      <c r="AL14" s="8">
        <f>IF(ISNUMBER(F14),IF(OR(AK14&lt;=0,AK14=1),0,((D14-E14)-(C14-F14))/LN(AK14)),"")</f>
      </c>
      <c r="AM14" s="8">
        <f>IF(ISNUMBER(AL14),IF(AL14=0,0,(AB14*T14*Z14*1000)/(PI()*0.006*1.008*AL14)),"")</f>
      </c>
      <c r="AN14" s="12">
        <f>IF(ISNUMBER(A14),IF(ROW(A14)=2,1-(A14/13),""),"")</f>
      </c>
    </row>
    <row x14ac:dyDescent="0.25" r="15" customHeight="1" ht="12.75">
      <c r="A15" s="4">
        <v>1</v>
      </c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5"/>
      <c r="P15" s="8"/>
      <c r="Q15" s="6"/>
      <c r="R15" s="6">
        <f>IF(ISNUMBER(Q15),IF(Q15=1,"Countercurrent","Cocurrent"),"")</f>
      </c>
      <c r="S15" s="9"/>
      <c r="T15" s="7">
        <f>IF(ISNUMBER(C15),1.15290498E-12*(V15^6)-3.5879038802E-10*(V15^5)+4.710833256816E-08*(V15^4)-3.38194190874219E-06*(V15^3)+0.000148978977392744*(V15^2)-0.00373903643230733*(V15)+4.21734712411944,"")</f>
      </c>
      <c r="U15" s="7">
        <f>IF(ISNUMBER(D15),1.15290498E-12*(X15^6)-3.5879038802E-10*(X15^5)+4.710833256816E-08*(X15^4)-3.38194190874219E-06*(X15^3)+0.000148978977392744*(X15^2)-0.00373903643230733*(X15)+4.21734712411944,"")</f>
      </c>
      <c r="V15" s="8">
        <f>IF(ISNUMBER(C15),AVERAGE(C15,D15),"")</f>
      </c>
      <c r="W15" s="6">
        <f>IF(ISNUMBER(F15),-0.0000002301*(V15^4)+0.0000569866*(V15^3)-0.0082923226*(V15^2)+0.0654036947*V15+999.8017570756,"")</f>
      </c>
      <c r="X15" s="8">
        <f>IF(ISNUMBER(E15),AVERAGE(E15,F15),"")</f>
      </c>
      <c r="Y15" s="6">
        <f>IF(ISNUMBER(F15),-0.0000002301*(X15^4)+0.0000569866*(X15^3)-0.0082923226*(X15^2)+0.0654036947*X15+999.8017570756,"")</f>
      </c>
      <c r="Z15" s="6">
        <f>IF(ISNUMBER(C15),IF(R15="Countercurrent",C15-D15,D15-C15),"")</f>
      </c>
      <c r="AA15" s="6">
        <f>IF(ISNUMBER(E15),F15-E15,"")</f>
      </c>
      <c r="AB15" s="7">
        <f>IF(ISNUMBER(N15),N15*W15/(1000*60),"")</f>
      </c>
      <c r="AC15" s="7">
        <f>IF(ISNUMBER(P15),P15*Y15/(1000*60),"")</f>
      </c>
      <c r="AD15" s="6">
        <f>IF(SUM($A$1:$A$1000)=0,IF(ROW($A15)=6,"Hidden",""),IF(ISNUMBER(AB15),AB15*T15*ABS(Z15)*1000,""))</f>
      </c>
      <c r="AE15" s="6">
        <f>IF(SUM($A$1:$A$1000)=0,IF(ROW($A15)=6,"Hidden",""),IF(ISNUMBER(AC15),AC15*U15*AA15*1000,""))</f>
      </c>
      <c r="AF15" s="6">
        <f>IF(SUM($A$1:$A$1000)=0,IF(ROW($A15)=6,"Hidden",""),IF(ISNUMBER(AD15),AD15-AE15,""))</f>
      </c>
      <c r="AG15" s="6">
        <f>IF(SUM($A$1:$A$1000)=0,IF(ROW($A15)=6,"Hidden",""),IF(ISNUMBER(AD15),IF(AD15=0,0,AE15*100/AD15),""))</f>
      </c>
      <c r="AH15" s="6">
        <f>IF(SUM($A$1:$A$1000)=0,IF(ROW($A15)=6,"Hidden",""),IF(ISNUMBER(C15),IF(R15="cocurrent",IF((D15=E15),0,(D15-C15)*100/(D15-E15)),IF((C15=E15),0,(C15-D15)*100/(C15-E15))),""))</f>
      </c>
      <c r="AI15" s="6">
        <f>IF(SUM($A$1:$A$1000)=0,IF(ROW($A15)=6,"Hidden",""),IF(ISNUMBER(C15),IF(R15="cocurrent",IF(C15=E15,0,(F15-E15)*100/(D15-E15)),IF(C15=E15,0,(F15-E15)*100/(C15-E15))),""))</f>
      </c>
      <c r="AJ15" s="6">
        <f>IF(SUM($A$1:$A$1000)=0,IF(ROW($A15)=6,"Hidden",""),IF(ISNUMBER(AH15),(AH15+AI15)/2,""))</f>
      </c>
      <c r="AK15" s="11">
        <f>IF(C15=F15,0,(D15-E15)/(C15-F15))</f>
      </c>
      <c r="AL15" s="8">
        <f>IF(ISNUMBER(F15),IF(OR(AK15&lt;=0,AK15=1),0,((D15-E15)-(C15-F15))/LN(AK15)),"")</f>
      </c>
      <c r="AM15" s="8">
        <f>IF(ISNUMBER(AL15),IF(AL15=0,0,(AB15*T15*Z15*1000)/(PI()*0.006*1.008*AL15)),"")</f>
      </c>
      <c r="AN15" s="12">
        <f>IF(ISNUMBER(A15),IF(ROW(A15)=2,1-(A15/13),""),"")</f>
      </c>
    </row>
    <row x14ac:dyDescent="0.25" r="16" customHeight="1" ht="12.75">
      <c r="A16" s="4">
        <v>1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5"/>
      <c r="P16" s="8"/>
      <c r="Q16" s="6"/>
      <c r="R16" s="6">
        <f>IF(ISNUMBER(Q16),IF(Q16=1,"Countercurrent","Cocurrent"),"")</f>
      </c>
      <c r="S16" s="9"/>
      <c r="T16" s="7">
        <f>IF(ISNUMBER(C16),1.15290498E-12*(V16^6)-3.5879038802E-10*(V16^5)+4.710833256816E-08*(V16^4)-3.38194190874219E-06*(V16^3)+0.000148978977392744*(V16^2)-0.00373903643230733*(V16)+4.21734712411944,"")</f>
      </c>
      <c r="U16" s="7">
        <f>IF(ISNUMBER(D16),1.15290498E-12*(X16^6)-3.5879038802E-10*(X16^5)+4.710833256816E-08*(X16^4)-3.38194190874219E-06*(X16^3)+0.000148978977392744*(X16^2)-0.00373903643230733*(X16)+4.21734712411944,"")</f>
      </c>
      <c r="V16" s="8">
        <f>IF(ISNUMBER(C16),AVERAGE(C16,D16),"")</f>
      </c>
      <c r="W16" s="6">
        <f>IF(ISNUMBER(F16),-0.0000002301*(V16^4)+0.0000569866*(V16^3)-0.0082923226*(V16^2)+0.0654036947*V16+999.8017570756,"")</f>
      </c>
      <c r="X16" s="8">
        <f>IF(ISNUMBER(E16),AVERAGE(E16,F16),"")</f>
      </c>
      <c r="Y16" s="6">
        <f>IF(ISNUMBER(F16),-0.0000002301*(X16^4)+0.0000569866*(X16^3)-0.0082923226*(X16^2)+0.0654036947*X16+999.8017570756,"")</f>
      </c>
      <c r="Z16" s="6">
        <f>IF(ISNUMBER(C16),IF(R16="Countercurrent",C16-D16,D16-C16),"")</f>
      </c>
      <c r="AA16" s="6">
        <f>IF(ISNUMBER(E16),F16-E16,"")</f>
      </c>
      <c r="AB16" s="7">
        <f>IF(ISNUMBER(N16),N16*W16/(1000*60),"")</f>
      </c>
      <c r="AC16" s="7">
        <f>IF(ISNUMBER(P16),P16*Y16/(1000*60),"")</f>
      </c>
      <c r="AD16" s="6">
        <f>IF(SUM($A$1:$A$1000)=0,IF(ROW($A16)=6,"Hidden",""),IF(ISNUMBER(AB16),AB16*T16*ABS(Z16)*1000,""))</f>
      </c>
      <c r="AE16" s="6">
        <f>IF(SUM($A$1:$A$1000)=0,IF(ROW($A16)=6,"Hidden",""),IF(ISNUMBER(AC16),AC16*U16*AA16*1000,""))</f>
      </c>
      <c r="AF16" s="6">
        <f>IF(SUM($A$1:$A$1000)=0,IF(ROW($A16)=6,"Hidden",""),IF(ISNUMBER(AD16),AD16-AE16,""))</f>
      </c>
      <c r="AG16" s="6">
        <f>IF(SUM($A$1:$A$1000)=0,IF(ROW($A16)=6,"Hidden",""),IF(ISNUMBER(AD16),IF(AD16=0,0,AE16*100/AD16),""))</f>
      </c>
      <c r="AH16" s="6">
        <f>IF(SUM($A$1:$A$1000)=0,IF(ROW($A16)=6,"Hidden",""),IF(ISNUMBER(C16),IF(R16="cocurrent",IF((D16=E16),0,(D16-C16)*100/(D16-E16)),IF((C16=E16),0,(C16-D16)*100/(C16-E16))),""))</f>
      </c>
      <c r="AI16" s="6">
        <f>IF(SUM($A$1:$A$1000)=0,IF(ROW($A16)=6,"Hidden",""),IF(ISNUMBER(C16),IF(R16="cocurrent",IF(C16=E16,0,(F16-E16)*100/(D16-E16)),IF(C16=E16,0,(F16-E16)*100/(C16-E16))),""))</f>
      </c>
      <c r="AJ16" s="6">
        <f>IF(SUM($A$1:$A$1000)=0,IF(ROW($A16)=6,"Hidden",""),IF(ISNUMBER(AH16),(AH16+AI16)/2,""))</f>
      </c>
      <c r="AK16" s="11">
        <f>IF(C16=F16,0,(D16-E16)/(C16-F16))</f>
      </c>
      <c r="AL16" s="8">
        <f>IF(ISNUMBER(F16),IF(OR(AK16&lt;=0,AK16=1),0,((D16-E16)-(C16-F16))/LN(AK16)),"")</f>
      </c>
      <c r="AM16" s="8">
        <f>IF(ISNUMBER(AL16),IF(AL16=0,0,(AB16*T16*Z16*1000)/(PI()*0.006*1.008*AL16)),"")</f>
      </c>
      <c r="AN16" s="12">
        <f>IF(ISNUMBER(A16),IF(ROW(A16)=2,1-(A16/13),""),"")</f>
      </c>
    </row>
    <row x14ac:dyDescent="0.25" r="17" customHeight="1" ht="12.75">
      <c r="A17" s="4">
        <v>1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5"/>
      <c r="P17" s="8"/>
      <c r="Q17" s="6"/>
      <c r="R17" s="6">
        <f>IF(ISNUMBER(Q17),IF(Q17=1,"Countercurrent","Cocurrent"),"")</f>
      </c>
      <c r="S17" s="9"/>
      <c r="T17" s="7">
        <f>IF(ISNUMBER(C17),1.15290498E-12*(V17^6)-3.5879038802E-10*(V17^5)+4.710833256816E-08*(V17^4)-3.38194190874219E-06*(V17^3)+0.000148978977392744*(V17^2)-0.00373903643230733*(V17)+4.21734712411944,"")</f>
      </c>
      <c r="U17" s="7">
        <f>IF(ISNUMBER(D17),1.15290498E-12*(X17^6)-3.5879038802E-10*(X17^5)+4.710833256816E-08*(X17^4)-3.38194190874219E-06*(X17^3)+0.000148978977392744*(X17^2)-0.00373903643230733*(X17)+4.21734712411944,"")</f>
      </c>
      <c r="V17" s="8">
        <f>IF(ISNUMBER(C17),AVERAGE(C17,D17),"")</f>
      </c>
      <c r="W17" s="6">
        <f>IF(ISNUMBER(F17),-0.0000002301*(V17^4)+0.0000569866*(V17^3)-0.0082923226*(V17^2)+0.0654036947*V17+999.8017570756,"")</f>
      </c>
      <c r="X17" s="8">
        <f>IF(ISNUMBER(E17),AVERAGE(E17,F17),"")</f>
      </c>
      <c r="Y17" s="6">
        <f>IF(ISNUMBER(F17),-0.0000002301*(X17^4)+0.0000569866*(X17^3)-0.0082923226*(X17^2)+0.0654036947*X17+999.8017570756,"")</f>
      </c>
      <c r="Z17" s="6">
        <f>IF(ISNUMBER(C17),IF(R17="Countercurrent",C17-D17,D17-C17),"")</f>
      </c>
      <c r="AA17" s="6">
        <f>IF(ISNUMBER(E17),F17-E17,"")</f>
      </c>
      <c r="AB17" s="7">
        <f>IF(ISNUMBER(N17),N17*W17/(1000*60),"")</f>
      </c>
      <c r="AC17" s="7">
        <f>IF(ISNUMBER(P17),P17*Y17/(1000*60),"")</f>
      </c>
      <c r="AD17" s="6">
        <f>IF(SUM($A$1:$A$1000)=0,IF(ROW($A17)=6,"Hidden",""),IF(ISNUMBER(AB17),AB17*T17*ABS(Z17)*1000,""))</f>
      </c>
      <c r="AE17" s="6">
        <f>IF(SUM($A$1:$A$1000)=0,IF(ROW($A17)=6,"Hidden",""),IF(ISNUMBER(AC17),AC17*U17*AA17*1000,""))</f>
      </c>
      <c r="AF17" s="6">
        <f>IF(SUM($A$1:$A$1000)=0,IF(ROW($A17)=6,"Hidden",""),IF(ISNUMBER(AD17),AD17-AE17,""))</f>
      </c>
      <c r="AG17" s="6">
        <f>IF(SUM($A$1:$A$1000)=0,IF(ROW($A17)=6,"Hidden",""),IF(ISNUMBER(AD17),IF(AD17=0,0,AE17*100/AD17),""))</f>
      </c>
      <c r="AH17" s="6">
        <f>IF(SUM($A$1:$A$1000)=0,IF(ROW($A17)=6,"Hidden",""),IF(ISNUMBER(C17),IF(R17="cocurrent",IF((D17=E17),0,(D17-C17)*100/(D17-E17)),IF((C17=E17),0,(C17-D17)*100/(C17-E17))),""))</f>
      </c>
      <c r="AI17" s="6">
        <f>IF(SUM($A$1:$A$1000)=0,IF(ROW($A17)=6,"Hidden",""),IF(ISNUMBER(C17),IF(R17="cocurrent",IF(C17=E17,0,(F17-E17)*100/(D17-E17)),IF(C17=E17,0,(F17-E17)*100/(C17-E17))),""))</f>
      </c>
      <c r="AJ17" s="6">
        <f>IF(SUM($A$1:$A$1000)=0,IF(ROW($A17)=6,"Hidden",""),IF(ISNUMBER(AH17),(AH17+AI17)/2,""))</f>
      </c>
      <c r="AK17" s="11">
        <f>IF(C17=F17,0,(D17-E17)/(C17-F17))</f>
      </c>
      <c r="AL17" s="8">
        <f>IF(ISNUMBER(F17),IF(OR(AK17&lt;=0,AK17=1),0,((D17-E17)-(C17-F17))/LN(AK17)),"")</f>
      </c>
      <c r="AM17" s="8">
        <f>IF(ISNUMBER(AL17),IF(AL17=0,0,(AB17*T17*Z17*1000)/(PI()*0.006*1.008*AL17)),"")</f>
      </c>
      <c r="AN17" s="12">
        <f>IF(ISNUMBER(A17),IF(ROW(A17)=2,1-(A17/13),""),"")</f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7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14" width="11.719285714285713" customWidth="1" bestFit="1"/>
    <col min="3" max="3" style="14" width="8.719285714285713" customWidth="1" bestFit="1"/>
    <col min="4" max="4" style="14" width="8.719285714285713" customWidth="1" bestFit="1"/>
    <col min="5" max="5" style="14" width="8.719285714285713" customWidth="1" bestFit="1"/>
    <col min="6" max="6" style="14" width="8.719285714285713" customWidth="1" bestFit="1"/>
    <col min="7" max="7" style="14" width="13.576428571428572" customWidth="1" bestFit="1" hidden="1"/>
    <col min="8" max="8" style="14" width="13.576428571428572" customWidth="1" bestFit="1" hidden="1"/>
    <col min="9" max="9" style="14" width="13.576428571428572" customWidth="1" bestFit="1" hidden="1"/>
    <col min="10" max="10" style="14" width="13.576428571428572" customWidth="1" bestFit="1" hidden="1"/>
    <col min="11" max="11" style="14" width="13.576428571428572" customWidth="1" bestFit="1" hidden="1"/>
    <col min="12" max="12" style="14" width="13.576428571428572" customWidth="1" bestFit="1" hidden="1"/>
    <col min="13" max="13" style="14" width="11.719285714285713" customWidth="1" bestFit="1"/>
    <col min="14" max="14" style="14" width="11.719285714285713" customWidth="1" bestFit="1"/>
    <col min="15" max="15" style="14" width="11.719285714285713" customWidth="1" bestFit="1"/>
    <col min="16" max="16" style="14" width="11.719285714285713" customWidth="1" bestFit="1"/>
    <col min="17" max="17" style="14" width="13.576428571428572" customWidth="1" bestFit="1" hidden="1"/>
    <col min="18" max="18" style="14" width="11.719285714285713" customWidth="1" bestFit="1"/>
    <col min="19" max="19" style="15" width="33.005" customWidth="1" bestFit="1"/>
    <col min="20" max="20" style="14" width="13.147857142857141" customWidth="1" bestFit="1"/>
    <col min="21" max="21" style="14" width="13.147857142857141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1.719285714285713" customWidth="1" bestFit="1"/>
    <col min="27" max="27" style="14" width="11.719285714285713" customWidth="1" bestFit="1"/>
    <col min="28" max="28" style="14" width="11.719285714285713" customWidth="1" bestFit="1"/>
    <col min="29" max="29" style="14" width="11.719285714285713" customWidth="1" bestFit="1"/>
    <col min="30" max="30" style="14" width="11.719285714285713" customWidth="1" bestFit="1"/>
    <col min="31" max="31" style="14" width="11.719285714285713" customWidth="1" bestFit="1"/>
    <col min="32" max="32" style="14" width="11.719285714285713" customWidth="1" bestFit="1"/>
    <col min="33" max="33" style="14" width="11.719285714285713" customWidth="1" bestFit="1"/>
    <col min="34" max="34" style="14" width="11.719285714285713" customWidth="1" bestFit="1"/>
    <col min="35" max="35" style="14" width="11.719285714285713" customWidth="1" bestFit="1"/>
    <col min="36" max="36" style="14" width="11.719285714285713" customWidth="1" bestFit="1"/>
    <col min="37" max="37" style="16" width="13.576428571428572" customWidth="1" bestFit="1" hidden="1"/>
    <col min="38" max="38" style="14" width="13.147857142857141" customWidth="1" bestFit="1"/>
    <col min="39" max="39" style="14" width="14.147857142857141" customWidth="1" bestFit="1"/>
    <col min="40" max="40" style="14" width="11.719285714285713" customWidth="1" bestFit="1"/>
  </cols>
  <sheetData>
    <row x14ac:dyDescent="0.25" r="1" customHeight="1" ht="66.75" customFormat="1" s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/>
      <c r="AL1" s="3" t="s">
        <v>35</v>
      </c>
      <c r="AM1" s="3" t="s">
        <v>36</v>
      </c>
      <c r="AN1" s="3" t="s">
        <v>37</v>
      </c>
    </row>
    <row x14ac:dyDescent="0.25" r="2" customHeight="1" ht="12.75">
      <c r="A2" s="4">
        <v>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6"/>
      <c r="O2" s="5"/>
      <c r="P2" s="8"/>
      <c r="Q2" s="6"/>
      <c r="R2" s="6">
        <f>IF(ISNUMBER(Q2),IF(Q2=1,"Countercurrent","Cocurrent"),"")</f>
      </c>
      <c r="S2" s="9"/>
      <c r="T2" s="7">
        <f>IF(ISNUMBER(C2),1.15290498E-12*(V2^6)-3.5879038802E-10*(V2^5)+4.710833256816E-08*(V2^4)-3.38194190874219E-06*(V2^3)+0.000148978977392744*(V2^2)-0.00373903643230733*(V2)+4.21734712411944,"")</f>
      </c>
      <c r="U2" s="7">
        <f>IF(ISNUMBER(D2),1.15290498E-12*(X2^6)-3.5879038802E-10*(X2^5)+4.710833256816E-08*(X2^4)-3.38194190874219E-06*(X2^3)+0.000148978977392744*(X2^2)-0.00373903643230733*(X2)+4.21734712411944,"")</f>
      </c>
      <c r="V2" s="10">
        <f>IF(ISNUMBER(C2),AVERAGE(C2,D2),"")</f>
      </c>
      <c r="W2" s="6">
        <f>IF(ISNUMBER(F2),-0.0000002301*(V2^4)+0.0000569866*(V2^3)-0.0082923226*(V2^2)+0.0654036947*V2+999.8017570756,"")</f>
      </c>
      <c r="X2" s="10">
        <f>IF(ISNUMBER(E2),AVERAGE(E2,F2),"")</f>
      </c>
      <c r="Y2" s="6">
        <f>IF(ISNUMBER(F2),-0.0000002301*(X2^4)+0.0000569866*(X2^3)-0.0082923226*(X2^2)+0.0654036947*X2+999.8017570756,"")</f>
      </c>
      <c r="Z2" s="6">
        <f>IF(ISNUMBER(C2),IF(R2="Countercurrent",C2-D2,D2-C2),"")</f>
      </c>
      <c r="AA2" s="6">
        <f>IF(ISNUMBER(E2),F2-E2,"")</f>
      </c>
      <c r="AB2" s="7">
        <f>IF(ISNUMBER(N2),N2*W2/(1000*60),"")</f>
      </c>
      <c r="AC2" s="7">
        <f>IF(ISNUMBER(P2),P2*Y2/(1000*60),"")</f>
      </c>
      <c r="AD2" s="6">
        <f>IF(SUM($A$1:$A$1000)=0,IF(ROW($A2)=6,"Hidden",""),IF(ISNUMBER(AB2),AB2*T2*ABS(Z2)*1000,""))</f>
      </c>
      <c r="AE2" s="6">
        <f>IF(SUM($A$1:$A$1000)=0,IF(ROW($A2)=6,"Hidden",""),IF(ISNUMBER(AC2),AC2*U2*AA2*1000,""))</f>
      </c>
      <c r="AF2" s="6">
        <f>IF(SUM($A$1:$A$1000)=0,IF(ROW($A2)=6,"Hidden",""),IF(ISNUMBER(AD2),AD2-AE2,""))</f>
      </c>
      <c r="AG2" s="6">
        <f>IF(SUM($A$1:$A$1000)=0,IF(ROW($A2)=6,"Hidden",""),IF(ISNUMBER(AD2),IF(AD2=0,0,AE2*100/AD2),""))</f>
      </c>
      <c r="AH2" s="6">
        <f>IF(SUM($A$1:$A$1000)=0,IF(ROW($A2)=6,"Hidden",""),IF(ISNUMBER(C2),IF(R2="cocurrent",IF((D2=E2),0,(D2-C2)*100/(D2-E2)),IF((C2=E2),0,(C2-D2)*100/(C2-E2))),""))</f>
      </c>
      <c r="AI2" s="6">
        <f>IF(SUM($A$1:$A$1000)=0,IF(ROW($A2)=6,"Hidden",""),IF(ISNUMBER(C2),IF(R2="cocurrent",IF(C2=E2,0,(F2-E2)*100/(D2-E2)),IF(C2=E2,0,(F2-E2)*100/(C2-E2))),""))</f>
      </c>
      <c r="AJ2" s="6">
        <f>IF(SUM($A$1:$A$1000)=0,IF(ROW($A2)=6,"Hidden",""),IF(ISNUMBER(AH2),(AH2+AI2)/2,""))</f>
      </c>
      <c r="AK2" s="11">
        <f>IF(C2=F2,0,(D2-E2)/(C2-F2))</f>
      </c>
      <c r="AL2" s="8">
        <f>IF(ISNUMBER(F2),IF(OR(AK2&lt;=0,AK2=1),0,((D2-E2)-(C2-F2))/LN(AK2)),"")</f>
      </c>
      <c r="AM2" s="8">
        <f>IF(ISNUMBER(AL2),IF(AL2=0,0,(AB2*T2*Z2*1000)/(PI()*0.006*1.008*AL2)),"")</f>
      </c>
      <c r="AN2" s="12">
        <f>IF(ISNUMBER(A2),IF(ROW(A2)=2,1-(A2/13),""),"")</f>
      </c>
    </row>
    <row x14ac:dyDescent="0.25" r="3" customHeight="1" ht="12.75">
      <c r="A3" s="4">
        <v>1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6"/>
      <c r="O3" s="5"/>
      <c r="P3" s="8"/>
      <c r="Q3" s="6"/>
      <c r="R3" s="6">
        <f>IF(ISNUMBER(Q3),IF(Q3=1,"Countercurrent","Cocurrent"),"")</f>
      </c>
      <c r="S3" s="9"/>
      <c r="T3" s="7">
        <f>IF(ISNUMBER(C3),1.15290498E-12*(V3^6)-3.5879038802E-10*(V3^5)+4.710833256816E-08*(V3^4)-3.38194190874219E-06*(V3^3)+0.000148978977392744*(V3^2)-0.00373903643230733*(V3)+4.21734712411944,"")</f>
      </c>
      <c r="U3" s="7">
        <f>IF(ISNUMBER(D3),1.15290498E-12*(X3^6)-3.5879038802E-10*(X3^5)+4.710833256816E-08*(X3^4)-3.38194190874219E-06*(X3^3)+0.000148978977392744*(X3^2)-0.00373903643230733*(X3)+4.21734712411944,"")</f>
      </c>
      <c r="V3" s="10">
        <f>IF(ISNUMBER(C3),AVERAGE(C3,D3),"")</f>
      </c>
      <c r="W3" s="6">
        <f>IF(ISNUMBER(F3),-0.0000002301*(V3^4)+0.0000569866*(V3^3)-0.0082923226*(V3^2)+0.0654036947*V3+999.8017570756,"")</f>
      </c>
      <c r="X3" s="10">
        <f>IF(ISNUMBER(E3),AVERAGE(E3,F3),"")</f>
      </c>
      <c r="Y3" s="6">
        <f>IF(ISNUMBER(F3),-0.0000002301*(X3^4)+0.0000569866*(X3^3)-0.0082923226*(X3^2)+0.0654036947*X3+999.8017570756,"")</f>
      </c>
      <c r="Z3" s="6">
        <f>IF(ISNUMBER(C3),IF(R3="Countercurrent",C3-D3,D3-C3),"")</f>
      </c>
      <c r="AA3" s="6">
        <f>IF(ISNUMBER(E3),F3-E3,"")</f>
      </c>
      <c r="AB3" s="7">
        <f>IF(ISNUMBER(N3),N3*W3/(1000*60),"")</f>
      </c>
      <c r="AC3" s="7">
        <f>IF(ISNUMBER(P3),P3*Y3/(1000*60),"")</f>
      </c>
      <c r="AD3" s="6">
        <f>IF(SUM($A$1:$A$1000)=0,IF(ROW($A3)=6,"Hidden",""),IF(ISNUMBER(AB3),AB3*T3*ABS(Z3)*1000,""))</f>
      </c>
      <c r="AE3" s="6">
        <f>IF(SUM($A$1:$A$1000)=0,IF(ROW($A3)=6,"Hidden",""),IF(ISNUMBER(AC3),AC3*U3*AA3*1000,""))</f>
      </c>
      <c r="AF3" s="6">
        <f>IF(SUM($A$1:$A$1000)=0,IF(ROW($A3)=6,"Hidden",""),IF(ISNUMBER(AD3),AD3-AE3,""))</f>
      </c>
      <c r="AG3" s="6">
        <f>IF(SUM($A$1:$A$1000)=0,IF(ROW($A3)=6,"Hidden",""),IF(ISNUMBER(AD3),IF(AD3=0,0,AE3*100/AD3),""))</f>
      </c>
      <c r="AH3" s="6">
        <f>IF(SUM($A$1:$A$1000)=0,IF(ROW($A3)=6,"Hidden",""),IF(ISNUMBER(C3),IF(R3="cocurrent",IF((D3=E3),0,(D3-C3)*100/(D3-E3)),IF((C3=E3),0,(C3-D3)*100/(C3-E3))),""))</f>
      </c>
      <c r="AI3" s="6">
        <f>IF(SUM($A$1:$A$1000)=0,IF(ROW($A3)=6,"Hidden",""),IF(ISNUMBER(C3),IF(R3="cocurrent",IF(C3=E3,0,(F3-E3)*100/(D3-E3)),IF(C3=E3,0,(F3-E3)*100/(C3-E3))),""))</f>
      </c>
      <c r="AJ3" s="6">
        <f>IF(SUM($A$1:$A$1000)=0,IF(ROW($A3)=6,"Hidden",""),IF(ISNUMBER(AH3),(AH3+AI3)/2,""))</f>
      </c>
      <c r="AK3" s="11">
        <f>IF(C3=F3,0,(D3-E3)/(C3-F3))</f>
      </c>
      <c r="AL3" s="8">
        <f>IF(ISNUMBER(F3),IF(OR(AK3&lt;=0,AK3=1),0,((D3-E3)-(C3-F3))/LN(AK3)),"")</f>
      </c>
      <c r="AM3" s="8">
        <f>IF(ISNUMBER(AL3),IF(AL3=0,0,(AB3*T3*Z3*1000)/(PI()*0.006*1.008*AL3)),"")</f>
      </c>
      <c r="AN3" s="12">
        <f>IF(ISNUMBER(A3),IF(ROW(A3)=2,1-(A3/13),""),"")</f>
      </c>
    </row>
    <row x14ac:dyDescent="0.25" r="4" customHeight="1" ht="12.75">
      <c r="A4" s="4">
        <v>1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6"/>
      <c r="O4" s="5"/>
      <c r="P4" s="8"/>
      <c r="Q4" s="6"/>
      <c r="R4" s="6">
        <f>IF(ISNUMBER(Q4),IF(Q4=1,"Countercurrent","Cocurrent"),"")</f>
      </c>
      <c r="S4" s="9"/>
      <c r="T4" s="7">
        <f>IF(ISNUMBER(C4),1.15290498E-12*(V4^6)-3.5879038802E-10*(V4^5)+4.710833256816E-08*(V4^4)-3.38194190874219E-06*(V4^3)+0.000148978977392744*(V4^2)-0.00373903643230733*(V4)+4.21734712411944,"")</f>
      </c>
      <c r="U4" s="7">
        <f>IF(ISNUMBER(D4),1.15290498E-12*(X4^6)-3.5879038802E-10*(X4^5)+4.710833256816E-08*(X4^4)-3.38194190874219E-06*(X4^3)+0.000148978977392744*(X4^2)-0.00373903643230733*(X4)+4.21734712411944,"")</f>
      </c>
      <c r="V4" s="10">
        <f>IF(ISNUMBER(C4),AVERAGE(C4,D4),"")</f>
      </c>
      <c r="W4" s="6">
        <f>IF(ISNUMBER(F4),-0.0000002301*(V4^4)+0.0000569866*(V4^3)-0.0082923226*(V4^2)+0.0654036947*V4+999.8017570756,"")</f>
      </c>
      <c r="X4" s="10">
        <f>IF(ISNUMBER(E4),AVERAGE(E4,F4),"")</f>
      </c>
      <c r="Y4" s="6">
        <f>IF(ISNUMBER(F4),-0.0000002301*(X4^4)+0.0000569866*(X4^3)-0.0082923226*(X4^2)+0.0654036947*X4+999.8017570756,"")</f>
      </c>
      <c r="Z4" s="6">
        <f>IF(ISNUMBER(C4),IF(R4="Countercurrent",C4-D4,D4-C4),"")</f>
      </c>
      <c r="AA4" s="6">
        <f>IF(ISNUMBER(E4),F4-E4,"")</f>
      </c>
      <c r="AB4" s="7">
        <f>IF(ISNUMBER(N4),N4*W4/(1000*60),"")</f>
      </c>
      <c r="AC4" s="7">
        <f>IF(ISNUMBER(P4),P4*Y4/(1000*60),"")</f>
      </c>
      <c r="AD4" s="6">
        <f>IF(SUM($A$1:$A$1000)=0,IF(ROW($A4)=6,"Hidden",""),IF(ISNUMBER(AB4),AB4*T4*ABS(Z4)*1000,""))</f>
      </c>
      <c r="AE4" s="6">
        <f>IF(SUM($A$1:$A$1000)=0,IF(ROW($A4)=6,"Hidden",""),IF(ISNUMBER(AC4),AC4*U4*AA4*1000,""))</f>
      </c>
      <c r="AF4" s="6">
        <f>IF(SUM($A$1:$A$1000)=0,IF(ROW($A4)=6,"Hidden",""),IF(ISNUMBER(AD4),AD4-AE4,""))</f>
      </c>
      <c r="AG4" s="6">
        <f>IF(SUM($A$1:$A$1000)=0,IF(ROW($A4)=6,"Hidden",""),IF(ISNUMBER(AD4),IF(AD4=0,0,AE4*100/AD4),""))</f>
      </c>
      <c r="AH4" s="6">
        <f>IF(SUM($A$1:$A$1000)=0,IF(ROW($A4)=6,"Hidden",""),IF(ISNUMBER(C4),IF(R4="cocurrent",IF((D4=E4),0,(D4-C4)*100/(D4-E4)),IF((C4=E4),0,(C4-D4)*100/(C4-E4))),""))</f>
      </c>
      <c r="AI4" s="6">
        <f>IF(SUM($A$1:$A$1000)=0,IF(ROW($A4)=6,"Hidden",""),IF(ISNUMBER(C4),IF(R4="cocurrent",IF(C4=E4,0,(F4-E4)*100/(D4-E4)),IF(C4=E4,0,(F4-E4)*100/(C4-E4))),""))</f>
      </c>
      <c r="AJ4" s="6">
        <f>IF(SUM($A$1:$A$1000)=0,IF(ROW($A4)=6,"Hidden",""),IF(ISNUMBER(AH4),(AH4+AI4)/2,""))</f>
      </c>
      <c r="AK4" s="11">
        <f>IF(C4=F4,0,(D4-E4)/(C4-F4))</f>
      </c>
      <c r="AL4" s="8">
        <f>IF(ISNUMBER(F4),IF(OR(AK4&lt;=0,AK4=1),0,((D4-E4)-(C4-F4))/LN(AK4)),"")</f>
      </c>
      <c r="AM4" s="8">
        <f>IF(ISNUMBER(AL4),IF(AL4=0,0,(AB4*T4*Z4*1000)/(PI()*0.006*1.008*AL4)),"")</f>
      </c>
      <c r="AN4" s="12">
        <f>IF(ISNUMBER(A4),IF(ROW(A4)=2,1-(A4/13),""),"")</f>
      </c>
    </row>
    <row x14ac:dyDescent="0.25" r="5" customHeight="1" ht="12.75">
      <c r="A5" s="4">
        <v>1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7"/>
      <c r="N5" s="6"/>
      <c r="O5" s="5"/>
      <c r="P5" s="8"/>
      <c r="Q5" s="6"/>
      <c r="R5" s="6">
        <f>IF(ISNUMBER(Q5),IF(Q5=1,"Countercurrent","Cocurrent"),"")</f>
      </c>
      <c r="S5" s="9"/>
      <c r="T5" s="7">
        <f>IF(ISNUMBER(C5),1.15290498E-12*(V5^6)-3.5879038802E-10*(V5^5)+4.710833256816E-08*(V5^4)-3.38194190874219E-06*(V5^3)+0.000148978977392744*(V5^2)-0.00373903643230733*(V5)+4.21734712411944,"")</f>
      </c>
      <c r="U5" s="7">
        <f>IF(ISNUMBER(D5),1.15290498E-12*(X5^6)-3.5879038802E-10*(X5^5)+4.710833256816E-08*(X5^4)-3.38194190874219E-06*(X5^3)+0.000148978977392744*(X5^2)-0.00373903643230733*(X5)+4.21734712411944,"")</f>
      </c>
      <c r="V5" s="10">
        <f>IF(ISNUMBER(C5),AVERAGE(C5,D5),"")</f>
      </c>
      <c r="W5" s="6">
        <f>IF(ISNUMBER(F5),-0.0000002301*(V5^4)+0.0000569866*(V5^3)-0.0082923226*(V5^2)+0.0654036947*V5+999.8017570756,"")</f>
      </c>
      <c r="X5" s="10">
        <f>IF(ISNUMBER(E5),AVERAGE(E5,F5),"")</f>
      </c>
      <c r="Y5" s="6">
        <f>IF(ISNUMBER(F5),-0.0000002301*(X5^4)+0.0000569866*(X5^3)-0.0082923226*(X5^2)+0.0654036947*X5+999.8017570756,"")</f>
      </c>
      <c r="Z5" s="6">
        <f>IF(ISNUMBER(C5),IF(R5="Countercurrent",C5-D5,D5-C5),"")</f>
      </c>
      <c r="AA5" s="6">
        <f>IF(ISNUMBER(E5),F5-E5,"")</f>
      </c>
      <c r="AB5" s="7">
        <f>IF(ISNUMBER(N5),N5*W5/(1000*60),"")</f>
      </c>
      <c r="AC5" s="7">
        <f>IF(ISNUMBER(P5),P5*Y5/(1000*60),"")</f>
      </c>
      <c r="AD5" s="6">
        <f>IF(SUM($A$1:$A$1000)=0,IF(ROW($A5)=6,"Hidden",""),IF(ISNUMBER(AB5),AB5*T5*ABS(Z5)*1000,""))</f>
      </c>
      <c r="AE5" s="6">
        <f>IF(SUM($A$1:$A$1000)=0,IF(ROW($A5)=6,"Hidden",""),IF(ISNUMBER(AC5),AC5*U5*AA5*1000,""))</f>
      </c>
      <c r="AF5" s="6">
        <f>IF(SUM($A$1:$A$1000)=0,IF(ROW($A5)=6,"Hidden",""),IF(ISNUMBER(AD5),AD5-AE5,""))</f>
      </c>
      <c r="AG5" s="6">
        <f>IF(SUM($A$1:$A$1000)=0,IF(ROW($A5)=6,"Hidden",""),IF(ISNUMBER(AD5),IF(AD5=0,0,AE5*100/AD5),""))</f>
      </c>
      <c r="AH5" s="6">
        <f>IF(SUM($A$1:$A$1000)=0,IF(ROW($A5)=6,"Hidden",""),IF(ISNUMBER(C5),IF(R5="cocurrent",IF((D5=E5),0,(D5-C5)*100/(D5-E5)),IF((C5=E5),0,(C5-D5)*100/(C5-E5))),""))</f>
      </c>
      <c r="AI5" s="6">
        <f>IF(SUM($A$1:$A$1000)=0,IF(ROW($A5)=6,"Hidden",""),IF(ISNUMBER(C5),IF(R5="cocurrent",IF(C5=E5,0,(F5-E5)*100/(D5-E5)),IF(C5=E5,0,(F5-E5)*100/(C5-E5))),""))</f>
      </c>
      <c r="AJ5" s="6">
        <f>IF(SUM($A$1:$A$1000)=0,IF(ROW($A5)=6,"Hidden",""),IF(ISNUMBER(AH5),(AH5+AI5)/2,""))</f>
      </c>
      <c r="AK5" s="11">
        <f>IF(C5=F5,0,(D5-E5)/(C5-F5))</f>
      </c>
      <c r="AL5" s="8">
        <f>IF(ISNUMBER(F5),IF(OR(AK5&lt;=0,AK5=1),0,((D5-E5)-(C5-F5))/LN(AK5)),"")</f>
      </c>
      <c r="AM5" s="8">
        <f>IF(ISNUMBER(AL5),IF(AL5=0,0,(AB5*T5*Z5*1000)/(PI()*0.006*1.008*AL5)),"")</f>
      </c>
      <c r="AN5" s="12">
        <f>IF(ISNUMBER(A5),IF(ROW(A5)=2,1-(A5/13),""),"")</f>
      </c>
    </row>
    <row x14ac:dyDescent="0.25" r="6" customHeight="1" ht="12.75">
      <c r="A6" s="4">
        <v>1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  <c r="N6" s="6"/>
      <c r="O6" s="5"/>
      <c r="P6" s="8"/>
      <c r="Q6" s="6"/>
      <c r="R6" s="6">
        <f>IF(ISNUMBER(Q6),IF(Q6=1,"Countercurrent","Cocurrent"),"")</f>
      </c>
      <c r="S6" s="9"/>
      <c r="T6" s="7">
        <f>IF(ISNUMBER(C6),1.15290498E-12*(V6^6)-3.5879038802E-10*(V6^5)+4.710833256816E-08*(V6^4)-3.38194190874219E-06*(V6^3)+0.000148978977392744*(V6^2)-0.00373903643230733*(V6)+4.21734712411944,"")</f>
      </c>
      <c r="U6" s="7">
        <f>IF(ISNUMBER(D6),1.15290498E-12*(X6^6)-3.5879038802E-10*(X6^5)+4.710833256816E-08*(X6^4)-3.38194190874219E-06*(X6^3)+0.000148978977392744*(X6^2)-0.00373903643230733*(X6)+4.21734712411944,"")</f>
      </c>
      <c r="V6" s="10">
        <f>IF(ISNUMBER(C6),AVERAGE(C6,D6),"")</f>
      </c>
      <c r="W6" s="6">
        <f>IF(ISNUMBER(F6),-0.0000002301*(V6^4)+0.0000569866*(V6^3)-0.0082923226*(V6^2)+0.0654036947*V6+999.8017570756,"")</f>
      </c>
      <c r="X6" s="10">
        <f>IF(ISNUMBER(E6),AVERAGE(E6,F6),"")</f>
      </c>
      <c r="Y6" s="6">
        <f>IF(ISNUMBER(F6),-0.0000002301*(X6^4)+0.0000569866*(X6^3)-0.0082923226*(X6^2)+0.0654036947*X6+999.8017570756,"")</f>
      </c>
      <c r="Z6" s="6">
        <f>IF(ISNUMBER(C6),IF(R6="Countercurrent",C6-D6,D6-C6),"")</f>
      </c>
      <c r="AA6" s="6">
        <f>IF(ISNUMBER(E6),F6-E6,"")</f>
      </c>
      <c r="AB6" s="7">
        <f>IF(ISNUMBER(N6),N6*W6/(1000*60),"")</f>
      </c>
      <c r="AC6" s="7">
        <f>IF(ISNUMBER(P6),P6*Y6/(1000*60),"")</f>
      </c>
      <c r="AD6" s="6">
        <f>IF(SUM($A$1:$A$1000)=0,IF(ROW($A6)=6,"Hidden",""),IF(ISNUMBER(AB6),AB6*T6*ABS(Z6)*1000,""))</f>
      </c>
      <c r="AE6" s="6">
        <f>IF(SUM($A$1:$A$1000)=0,IF(ROW($A6)=6,"Hidden",""),IF(ISNUMBER(AC6),AC6*U6*AA6*1000,""))</f>
      </c>
      <c r="AF6" s="6">
        <f>IF(SUM($A$1:$A$1000)=0,IF(ROW($A6)=6,"Hidden",""),IF(ISNUMBER(AD6),AD6-AE6,""))</f>
      </c>
      <c r="AG6" s="6">
        <f>IF(SUM($A$1:$A$1000)=0,IF(ROW($A6)=6,"Hidden",""),IF(ISNUMBER(AD6),IF(AD6=0,0,AE6*100/AD6),""))</f>
      </c>
      <c r="AH6" s="6">
        <f>IF(SUM($A$1:$A$1000)=0,IF(ROW($A6)=6,"Hidden",""),IF(ISNUMBER(C6),IF(R6="cocurrent",IF((D6=E6),0,(D6-C6)*100/(D6-E6)),IF((C6=E6),0,(C6-D6)*100/(C6-E6))),""))</f>
      </c>
      <c r="AI6" s="6">
        <f>IF(SUM($A$1:$A$1000)=0,IF(ROW($A6)=6,"Hidden",""),IF(ISNUMBER(C6),IF(R6="cocurrent",IF(C6=E6,0,(F6-E6)*100/(D6-E6)),IF(C6=E6,0,(F6-E6)*100/(C6-E6))),""))</f>
      </c>
      <c r="AJ6" s="6">
        <f>IF(SUM($A$1:$A$1000)=0,IF(ROW($A6)=6,"Hidden",""),IF(ISNUMBER(AH6),(AH6+AI6)/2,""))</f>
      </c>
      <c r="AK6" s="11">
        <f>IF(C6=F6,0,(D6-E6)/(C6-F6))</f>
      </c>
      <c r="AL6" s="8">
        <f>IF(ISNUMBER(F6),IF(OR(AK6&lt;=0,AK6=1),0,((D6-E6)-(C6-F6))/LN(AK6)),"")</f>
      </c>
      <c r="AM6" s="8">
        <f>IF(ISNUMBER(AL6),IF(AL6=0,0,(AB6*T6*Z6*1000)/(PI()*0.006*1.008*AL6)),"")</f>
      </c>
      <c r="AN6" s="12">
        <f>IF(ISNUMBER(A6),IF(ROW(A6)=2,1-(A6/13),""),"")</f>
      </c>
    </row>
    <row x14ac:dyDescent="0.25" r="7" customHeight="1" ht="12.75">
      <c r="A7" s="4">
        <v>1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6"/>
      <c r="O7" s="5"/>
      <c r="P7" s="8"/>
      <c r="Q7" s="6"/>
      <c r="R7" s="6">
        <f>IF(ISNUMBER(Q7),IF(Q7=1,"Countercurrent","Cocurrent"),"")</f>
      </c>
      <c r="S7" s="9"/>
      <c r="T7" s="7">
        <f>IF(ISNUMBER(C7),1.15290498E-12*(V7^6)-3.5879038802E-10*(V7^5)+4.710833256816E-08*(V7^4)-3.38194190874219E-06*(V7^3)+0.000148978977392744*(V7^2)-0.00373903643230733*(V7)+4.21734712411944,"")</f>
      </c>
      <c r="U7" s="7">
        <f>IF(ISNUMBER(D7),1.15290498E-12*(X7^6)-3.5879038802E-10*(X7^5)+4.710833256816E-08*(X7^4)-3.38194190874219E-06*(X7^3)+0.000148978977392744*(X7^2)-0.00373903643230733*(X7)+4.21734712411944,"")</f>
      </c>
      <c r="V7" s="10">
        <f>IF(ISNUMBER(C7),AVERAGE(C7,D7),"")</f>
      </c>
      <c r="W7" s="6">
        <f>IF(ISNUMBER(F7),-0.0000002301*(V7^4)+0.0000569866*(V7^3)-0.0082923226*(V7^2)+0.0654036947*V7+999.8017570756,"")</f>
      </c>
      <c r="X7" s="10">
        <f>IF(ISNUMBER(E7),AVERAGE(E7,F7),"")</f>
      </c>
      <c r="Y7" s="6">
        <f>IF(ISNUMBER(F7),-0.0000002301*(X7^4)+0.0000569866*(X7^3)-0.0082923226*(X7^2)+0.0654036947*X7+999.8017570756,"")</f>
      </c>
      <c r="Z7" s="6">
        <f>IF(ISNUMBER(C7),IF(R7="Countercurrent",C7-D7,D7-C7),"")</f>
      </c>
      <c r="AA7" s="6">
        <f>IF(ISNUMBER(E7),F7-E7,"")</f>
      </c>
      <c r="AB7" s="7">
        <f>IF(ISNUMBER(N7),N7*W7/(1000*60),"")</f>
      </c>
      <c r="AC7" s="7">
        <f>IF(ISNUMBER(P7),P7*Y7/(1000*60),"")</f>
      </c>
      <c r="AD7" s="6">
        <f>IF(SUM($A$1:$A$1000)=0,IF(ROW($A7)=6,"Hidden",""),IF(ISNUMBER(AB7),AB7*T7*ABS(Z7)*1000,""))</f>
      </c>
      <c r="AE7" s="6">
        <f>IF(SUM($A$1:$A$1000)=0,IF(ROW($A7)=6,"Hidden",""),IF(ISNUMBER(AC7),AC7*U7*AA7*1000,""))</f>
      </c>
      <c r="AF7" s="6">
        <f>IF(SUM($A$1:$A$1000)=0,IF(ROW($A7)=6,"Hidden",""),IF(ISNUMBER(AD7),AD7-AE7,""))</f>
      </c>
      <c r="AG7" s="6">
        <f>IF(SUM($A$1:$A$1000)=0,IF(ROW($A7)=6,"Hidden",""),IF(ISNUMBER(AD7),IF(AD7=0,0,AE7*100/AD7),""))</f>
      </c>
      <c r="AH7" s="6">
        <f>IF(SUM($A$1:$A$1000)=0,IF(ROW($A7)=6,"Hidden",""),IF(ISNUMBER(C7),IF(R7="cocurrent",IF((D7=E7),0,(D7-C7)*100/(D7-E7)),IF((C7=E7),0,(C7-D7)*100/(C7-E7))),""))</f>
      </c>
      <c r="AI7" s="6">
        <f>IF(SUM($A$1:$A$1000)=0,IF(ROW($A7)=6,"Hidden",""),IF(ISNUMBER(C7),IF(R7="cocurrent",IF(C7=E7,0,(F7-E7)*100/(D7-E7)),IF(C7=E7,0,(F7-E7)*100/(C7-E7))),""))</f>
      </c>
      <c r="AJ7" s="6">
        <f>IF(SUM($A$1:$A$1000)=0,IF(ROW($A7)=6,"Hidden",""),IF(ISNUMBER(AH7),(AH7+AI7)/2,""))</f>
      </c>
      <c r="AK7" s="11">
        <f>IF(C7=F7,0,(D7-E7)/(C7-F7))</f>
      </c>
      <c r="AL7" s="8">
        <f>IF(ISNUMBER(F7),IF(OR(AK7&lt;=0,AK7=1),0,((D7-E7)-(C7-F7))/LN(AK7)),"")</f>
      </c>
      <c r="AM7" s="8">
        <f>IF(ISNUMBER(AL7),IF(AL7=0,0,(AB7*T7*Z7*1000)/(PI()*0.006*1.008*AL7)),"")</f>
      </c>
      <c r="AN7" s="12">
        <f>IF(ISNUMBER(A7),IF(ROW(A7)=2,1-(A7/13),""),"")</f>
      </c>
    </row>
    <row x14ac:dyDescent="0.25" r="8" customHeight="1" ht="12.75">
      <c r="A8" s="4">
        <v>1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6"/>
      <c r="O8" s="5"/>
      <c r="P8" s="8"/>
      <c r="Q8" s="6"/>
      <c r="R8" s="6">
        <f>IF(ISNUMBER(Q8),IF(Q8=1,"Countercurrent","Cocurrent"),"")</f>
      </c>
      <c r="S8" s="9"/>
      <c r="T8" s="7">
        <f>IF(ISNUMBER(C8),1.15290498E-12*(V8^6)-3.5879038802E-10*(V8^5)+4.710833256816E-08*(V8^4)-3.38194190874219E-06*(V8^3)+0.000148978977392744*(V8^2)-0.00373903643230733*(V8)+4.21734712411944,"")</f>
      </c>
      <c r="U8" s="7">
        <f>IF(ISNUMBER(D8),1.15290498E-12*(X8^6)-3.5879038802E-10*(X8^5)+4.710833256816E-08*(X8^4)-3.38194190874219E-06*(X8^3)+0.000148978977392744*(X8^2)-0.00373903643230733*(X8)+4.21734712411944,"")</f>
      </c>
      <c r="V8" s="10">
        <f>IF(ISNUMBER(C8),AVERAGE(C8,D8),"")</f>
      </c>
      <c r="W8" s="6">
        <f>IF(ISNUMBER(F8),-0.0000002301*(V8^4)+0.0000569866*(V8^3)-0.0082923226*(V8^2)+0.0654036947*V8+999.8017570756,"")</f>
      </c>
      <c r="X8" s="10">
        <f>IF(ISNUMBER(E8),AVERAGE(E8,F8),"")</f>
      </c>
      <c r="Y8" s="6">
        <f>IF(ISNUMBER(F8),-0.0000002301*(X8^4)+0.0000569866*(X8^3)-0.0082923226*(X8^2)+0.0654036947*X8+999.8017570756,"")</f>
      </c>
      <c r="Z8" s="6">
        <f>IF(ISNUMBER(C8),IF(R8="Countercurrent",C8-D8,D8-C8),"")</f>
      </c>
      <c r="AA8" s="6">
        <f>IF(ISNUMBER(E8),F8-E8,"")</f>
      </c>
      <c r="AB8" s="7">
        <f>IF(ISNUMBER(N8),N8*W8/(1000*60),"")</f>
      </c>
      <c r="AC8" s="7">
        <f>IF(ISNUMBER(P8),P8*Y8/(1000*60),"")</f>
      </c>
      <c r="AD8" s="6">
        <f>IF(SUM($A$1:$A$1000)=0,IF(ROW($A8)=6,"Hidden",""),IF(ISNUMBER(AB8),AB8*T8*ABS(Z8)*1000,""))</f>
      </c>
      <c r="AE8" s="6">
        <f>IF(SUM($A$1:$A$1000)=0,IF(ROW($A8)=6,"Hidden",""),IF(ISNUMBER(AC8),AC8*U8*AA8*1000,""))</f>
      </c>
      <c r="AF8" s="6">
        <f>IF(SUM($A$1:$A$1000)=0,IF(ROW($A8)=6,"Hidden",""),IF(ISNUMBER(AD8),AD8-AE8,""))</f>
      </c>
      <c r="AG8" s="6">
        <f>IF(SUM($A$1:$A$1000)=0,IF(ROW($A8)=6,"Hidden",""),IF(ISNUMBER(AD8),IF(AD8=0,0,AE8*100/AD8),""))</f>
      </c>
      <c r="AH8" s="6">
        <f>IF(SUM($A$1:$A$1000)=0,IF(ROW($A8)=6,"Hidden",""),IF(ISNUMBER(C8),IF(R8="cocurrent",IF((D8=E8),0,(D8-C8)*100/(D8-E8)),IF((C8=E8),0,(C8-D8)*100/(C8-E8))),""))</f>
      </c>
      <c r="AI8" s="6">
        <f>IF(SUM($A$1:$A$1000)=0,IF(ROW($A8)=6,"Hidden",""),IF(ISNUMBER(C8),IF(R8="cocurrent",IF(C8=E8,0,(F8-E8)*100/(D8-E8)),IF(C8=E8,0,(F8-E8)*100/(C8-E8))),""))</f>
      </c>
      <c r="AJ8" s="6">
        <f>IF(SUM($A$1:$A$1000)=0,IF(ROW($A8)=6,"Hidden",""),IF(ISNUMBER(AH8),(AH8+AI8)/2,""))</f>
      </c>
      <c r="AK8" s="11">
        <f>IF(C8=F8,0,(D8-E8)/(C8-F8))</f>
      </c>
      <c r="AL8" s="8">
        <f>IF(ISNUMBER(F8),IF(OR(AK8&lt;=0,AK8=1),0,((D8-E8)-(C8-F8))/LN(AK8)),"")</f>
      </c>
      <c r="AM8" s="8">
        <f>IF(ISNUMBER(AL8),IF(AL8=0,0,(AB8*T8*Z8*1000)/(PI()*0.006*1.008*AL8)),"")</f>
      </c>
      <c r="AN8" s="12">
        <f>IF(ISNUMBER(A8),IF(ROW(A8)=2,1-(A8/13),""),"")</f>
      </c>
    </row>
    <row x14ac:dyDescent="0.25" r="9" customHeight="1" ht="12.75">
      <c r="A9" s="4">
        <v>1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  <c r="N9" s="6"/>
      <c r="O9" s="5"/>
      <c r="P9" s="8"/>
      <c r="Q9" s="6"/>
      <c r="R9" s="6">
        <f>IF(ISNUMBER(Q9),IF(Q9=1,"Countercurrent","Cocurrent"),"")</f>
      </c>
      <c r="S9" s="9"/>
      <c r="T9" s="7">
        <f>IF(ISNUMBER(C9),1.15290498E-12*(V9^6)-3.5879038802E-10*(V9^5)+4.710833256816E-08*(V9^4)-3.38194190874219E-06*(V9^3)+0.000148978977392744*(V9^2)-0.00373903643230733*(V9)+4.21734712411944,"")</f>
      </c>
      <c r="U9" s="7">
        <f>IF(ISNUMBER(D9),1.15290498E-12*(X9^6)-3.5879038802E-10*(X9^5)+4.710833256816E-08*(X9^4)-3.38194190874219E-06*(X9^3)+0.000148978977392744*(X9^2)-0.00373903643230733*(X9)+4.21734712411944,"")</f>
      </c>
      <c r="V9" s="10">
        <f>IF(ISNUMBER(C9),AVERAGE(C9,D9),"")</f>
      </c>
      <c r="W9" s="6">
        <f>IF(ISNUMBER(F9),-0.0000002301*(V9^4)+0.0000569866*(V9^3)-0.0082923226*(V9^2)+0.0654036947*V9+999.8017570756,"")</f>
      </c>
      <c r="X9" s="10">
        <f>IF(ISNUMBER(E9),AVERAGE(E9,F9),"")</f>
      </c>
      <c r="Y9" s="6">
        <f>IF(ISNUMBER(F9),-0.0000002301*(X9^4)+0.0000569866*(X9^3)-0.0082923226*(X9^2)+0.0654036947*X9+999.8017570756,"")</f>
      </c>
      <c r="Z9" s="6">
        <f>IF(ISNUMBER(C9),IF(R9="Countercurrent",C9-D9,D9-C9),"")</f>
      </c>
      <c r="AA9" s="6">
        <f>IF(ISNUMBER(E9),F9-E9,"")</f>
      </c>
      <c r="AB9" s="7">
        <f>IF(ISNUMBER(N9),N9*W9/(1000*60),"")</f>
      </c>
      <c r="AC9" s="7">
        <f>IF(ISNUMBER(P9),P9*Y9/(1000*60),"")</f>
      </c>
      <c r="AD9" s="6">
        <f>IF(SUM($A$1:$A$1000)=0,IF(ROW($A9)=6,"Hidden",""),IF(ISNUMBER(AB9),AB9*T9*ABS(Z9)*1000,""))</f>
      </c>
      <c r="AE9" s="6">
        <f>IF(SUM($A$1:$A$1000)=0,IF(ROW($A9)=6,"Hidden",""),IF(ISNUMBER(AC9),AC9*U9*AA9*1000,""))</f>
      </c>
      <c r="AF9" s="6">
        <f>IF(SUM($A$1:$A$1000)=0,IF(ROW($A9)=6,"Hidden",""),IF(ISNUMBER(AD9),AD9-AE9,""))</f>
      </c>
      <c r="AG9" s="6">
        <f>IF(SUM($A$1:$A$1000)=0,IF(ROW($A9)=6,"Hidden",""),IF(ISNUMBER(AD9),IF(AD9=0,0,AE9*100/AD9),""))</f>
      </c>
      <c r="AH9" s="6">
        <f>IF(SUM($A$1:$A$1000)=0,IF(ROW($A9)=6,"Hidden",""),IF(ISNUMBER(C9),IF(R9="cocurrent",IF((D9=E9),0,(D9-C9)*100/(D9-E9)),IF((C9=E9),0,(C9-D9)*100/(C9-E9))),""))</f>
      </c>
      <c r="AI9" s="6">
        <f>IF(SUM($A$1:$A$1000)=0,IF(ROW($A9)=6,"Hidden",""),IF(ISNUMBER(C9),IF(R9="cocurrent",IF(C9=E9,0,(F9-E9)*100/(D9-E9)),IF(C9=E9,0,(F9-E9)*100/(C9-E9))),""))</f>
      </c>
      <c r="AJ9" s="6">
        <f>IF(SUM($A$1:$A$1000)=0,IF(ROW($A9)=6,"Hidden",""),IF(ISNUMBER(AH9),(AH9+AI9)/2,""))</f>
      </c>
      <c r="AK9" s="11">
        <f>IF(C9=F9,0,(D9-E9)/(C9-F9))</f>
      </c>
      <c r="AL9" s="8">
        <f>IF(ISNUMBER(F9),IF(OR(AK9&lt;=0,AK9=1),0,((D9-E9)-(C9-F9))/LN(AK9)),"")</f>
      </c>
      <c r="AM9" s="8">
        <f>IF(ISNUMBER(AL9),IF(AL9=0,0,(AB9*T9*Z9*1000)/(PI()*0.006*1.008*AL9)),"")</f>
      </c>
      <c r="AN9" s="12">
        <f>IF(ISNUMBER(A9),IF(ROW(A9)=2,1-(A9/13),""),"")</f>
      </c>
    </row>
    <row x14ac:dyDescent="0.25" r="10" customHeight="1" ht="12.75">
      <c r="A10" s="4">
        <v>1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  <c r="N10" s="6"/>
      <c r="O10" s="5"/>
      <c r="P10" s="8"/>
      <c r="Q10" s="6"/>
      <c r="R10" s="6">
        <f>IF(ISNUMBER(Q10),IF(Q10=1,"Countercurrent","Cocurrent"),"")</f>
      </c>
      <c r="S10" s="9"/>
      <c r="T10" s="7">
        <f>IF(ISNUMBER(C10),1.15290498E-12*(V10^6)-3.5879038802E-10*(V10^5)+4.710833256816E-08*(V10^4)-3.38194190874219E-06*(V10^3)+0.000148978977392744*(V10^2)-0.00373903643230733*(V10)+4.21734712411944,"")</f>
      </c>
      <c r="U10" s="7">
        <f>IF(ISNUMBER(D10),1.15290498E-12*(X10^6)-3.5879038802E-10*(X10^5)+4.710833256816E-08*(X10^4)-3.38194190874219E-06*(X10^3)+0.000148978977392744*(X10^2)-0.00373903643230733*(X10)+4.21734712411944,"")</f>
      </c>
      <c r="V10" s="10">
        <f>IF(ISNUMBER(C10),AVERAGE(C10,D10),"")</f>
      </c>
      <c r="W10" s="6">
        <f>IF(ISNUMBER(F10),-0.0000002301*(V10^4)+0.0000569866*(V10^3)-0.0082923226*(V10^2)+0.0654036947*V10+999.8017570756,"")</f>
      </c>
      <c r="X10" s="10">
        <f>IF(ISNUMBER(E10),AVERAGE(E10,F10),"")</f>
      </c>
      <c r="Y10" s="6">
        <f>IF(ISNUMBER(F10),-0.0000002301*(X10^4)+0.0000569866*(X10^3)-0.0082923226*(X10^2)+0.0654036947*X10+999.8017570756,"")</f>
      </c>
      <c r="Z10" s="6">
        <f>IF(ISNUMBER(C10),IF(R10="Countercurrent",C10-D10,D10-C10),"")</f>
      </c>
      <c r="AA10" s="6">
        <f>IF(ISNUMBER(E10),F10-E10,"")</f>
      </c>
      <c r="AB10" s="7">
        <f>IF(ISNUMBER(N10),N10*W10/(1000*60),"")</f>
      </c>
      <c r="AC10" s="7">
        <f>IF(ISNUMBER(P10),P10*Y10/(1000*60),"")</f>
      </c>
      <c r="AD10" s="6">
        <f>IF(SUM($A$1:$A$1000)=0,IF(ROW($A10)=6,"Hidden",""),IF(ISNUMBER(AB10),AB10*T10*ABS(Z10)*1000,""))</f>
      </c>
      <c r="AE10" s="6">
        <f>IF(SUM($A$1:$A$1000)=0,IF(ROW($A10)=6,"Hidden",""),IF(ISNUMBER(AC10),AC10*U10*AA10*1000,""))</f>
      </c>
      <c r="AF10" s="6">
        <f>IF(SUM($A$1:$A$1000)=0,IF(ROW($A10)=6,"Hidden",""),IF(ISNUMBER(AD10),AD10-AE10,""))</f>
      </c>
      <c r="AG10" s="6">
        <f>IF(SUM($A$1:$A$1000)=0,IF(ROW($A10)=6,"Hidden",""),IF(ISNUMBER(AD10),IF(AD10=0,0,AE10*100/AD10),""))</f>
      </c>
      <c r="AH10" s="6">
        <f>IF(SUM($A$1:$A$1000)=0,IF(ROW($A10)=6,"Hidden",""),IF(ISNUMBER(C10),IF(R10="cocurrent",IF((D10=E10),0,(D10-C10)*100/(D10-E10)),IF((C10=E10),0,(C10-D10)*100/(C10-E10))),""))</f>
      </c>
      <c r="AI10" s="6">
        <f>IF(SUM($A$1:$A$1000)=0,IF(ROW($A10)=6,"Hidden",""),IF(ISNUMBER(C10),IF(R10="cocurrent",IF(C10=E10,0,(F10-E10)*100/(D10-E10)),IF(C10=E10,0,(F10-E10)*100/(C10-E10))),""))</f>
      </c>
      <c r="AJ10" s="6">
        <f>IF(SUM($A$1:$A$1000)=0,IF(ROW($A10)=6,"Hidden",""),IF(ISNUMBER(AH10),(AH10+AI10)/2,""))</f>
      </c>
      <c r="AK10" s="11">
        <f>IF(C10=F10,0,(D10-E10)/(C10-F10))</f>
      </c>
      <c r="AL10" s="8">
        <f>IF(ISNUMBER(F10),IF(OR(AK10&lt;=0,AK10=1),0,((D10-E10)-(C10-F10))/LN(AK10)),"")</f>
      </c>
      <c r="AM10" s="8">
        <f>IF(ISNUMBER(AL10),IF(AL10=0,0,(AB10*T10*Z10*1000)/(PI()*0.006*1.008*AL10)),"")</f>
      </c>
      <c r="AN10" s="12">
        <f>IF(ISNUMBER(A10),IF(ROW(A10)=2,1-(A10/13),""),"")</f>
      </c>
    </row>
    <row x14ac:dyDescent="0.25" r="11" customHeight="1" ht="12.75">
      <c r="A11" s="4">
        <v>1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  <c r="N11" s="6"/>
      <c r="O11" s="5"/>
      <c r="P11" s="8"/>
      <c r="Q11" s="6"/>
      <c r="R11" s="6">
        <f>IF(ISNUMBER(Q11),IF(Q11=1,"Countercurrent","Cocurrent"),"")</f>
      </c>
      <c r="S11" s="9"/>
      <c r="T11" s="7">
        <f>IF(ISNUMBER(C11),1.15290498E-12*(V11^6)-3.5879038802E-10*(V11^5)+4.710833256816E-08*(V11^4)-3.38194190874219E-06*(V11^3)+0.000148978977392744*(V11^2)-0.00373903643230733*(V11)+4.21734712411944,"")</f>
      </c>
      <c r="U11" s="7">
        <f>IF(ISNUMBER(D11),1.15290498E-12*(X11^6)-3.5879038802E-10*(X11^5)+4.710833256816E-08*(X11^4)-3.38194190874219E-06*(X11^3)+0.000148978977392744*(X11^2)-0.00373903643230733*(X11)+4.21734712411944,"")</f>
      </c>
      <c r="V11" s="10">
        <f>IF(ISNUMBER(C11),AVERAGE(C11,D11),"")</f>
      </c>
      <c r="W11" s="6">
        <f>IF(ISNUMBER(F11),-0.0000002301*(V11^4)+0.0000569866*(V11^3)-0.0082923226*(V11^2)+0.0654036947*V11+999.8017570756,"")</f>
      </c>
      <c r="X11" s="10">
        <f>IF(ISNUMBER(E11),AVERAGE(E11,F11),"")</f>
      </c>
      <c r="Y11" s="6">
        <f>IF(ISNUMBER(F11),-0.0000002301*(X11^4)+0.0000569866*(X11^3)-0.0082923226*(X11^2)+0.0654036947*X11+999.8017570756,"")</f>
      </c>
      <c r="Z11" s="6">
        <f>IF(ISNUMBER(C11),IF(R11="Countercurrent",C11-D11,D11-C11),"")</f>
      </c>
      <c r="AA11" s="6">
        <f>IF(ISNUMBER(E11),F11-E11,"")</f>
      </c>
      <c r="AB11" s="7">
        <f>IF(ISNUMBER(N11),N11*W11/(1000*60),"")</f>
      </c>
      <c r="AC11" s="7">
        <f>IF(ISNUMBER(P11),P11*Y11/(1000*60),"")</f>
      </c>
      <c r="AD11" s="6">
        <f>IF(SUM($A$1:$A$1000)=0,IF(ROW($A11)=6,"Hidden",""),IF(ISNUMBER(AB11),AB11*T11*ABS(Z11)*1000,""))</f>
      </c>
      <c r="AE11" s="6">
        <f>IF(SUM($A$1:$A$1000)=0,IF(ROW($A11)=6,"Hidden",""),IF(ISNUMBER(AC11),AC11*U11*AA11*1000,""))</f>
      </c>
      <c r="AF11" s="6">
        <f>IF(SUM($A$1:$A$1000)=0,IF(ROW($A11)=6,"Hidden",""),IF(ISNUMBER(AD11),AD11-AE11,""))</f>
      </c>
      <c r="AG11" s="6">
        <f>IF(SUM($A$1:$A$1000)=0,IF(ROW($A11)=6,"Hidden",""),IF(ISNUMBER(AD11),IF(AD11=0,0,AE11*100/AD11),""))</f>
      </c>
      <c r="AH11" s="6">
        <f>IF(SUM($A$1:$A$1000)=0,IF(ROW($A11)=6,"Hidden",""),IF(ISNUMBER(C11),IF(R11="cocurrent",IF((D11=E11),0,(D11-C11)*100/(D11-E11)),IF((C11=E11),0,(C11-D11)*100/(C11-E11))),""))</f>
      </c>
      <c r="AI11" s="6">
        <f>IF(SUM($A$1:$A$1000)=0,IF(ROW($A11)=6,"Hidden",""),IF(ISNUMBER(C11),IF(R11="cocurrent",IF(C11=E11,0,(F11-E11)*100/(D11-E11)),IF(C11=E11,0,(F11-E11)*100/(C11-E11))),""))</f>
      </c>
      <c r="AJ11" s="6">
        <f>IF(SUM($A$1:$A$1000)=0,IF(ROW($A11)=6,"Hidden",""),IF(ISNUMBER(AH11),(AH11+AI11)/2,""))</f>
      </c>
      <c r="AK11" s="11">
        <f>IF(C11=F11,0,(D11-E11)/(C11-F11))</f>
      </c>
      <c r="AL11" s="8">
        <f>IF(ISNUMBER(F11),IF(OR(AK11&lt;=0,AK11=1),0,((D11-E11)-(C11-F11))/LN(AK11)),"")</f>
      </c>
      <c r="AM11" s="8">
        <f>IF(ISNUMBER(AL11),IF(AL11=0,0,(AB11*T11*Z11*1000)/(PI()*0.006*1.008*AL11)),"")</f>
      </c>
      <c r="AN11" s="12">
        <f>IF(ISNUMBER(A11),IF(ROW(A11)=2,1-(A11/13),""),"")</f>
      </c>
    </row>
    <row x14ac:dyDescent="0.25" r="12" customHeight="1" ht="12.75">
      <c r="A12" s="4">
        <v>1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  <c r="N12" s="6"/>
      <c r="O12" s="5"/>
      <c r="P12" s="8"/>
      <c r="Q12" s="6"/>
      <c r="R12" s="6">
        <f>IF(ISNUMBER(Q12),IF(Q12=1,"Countercurrent","Cocurrent"),"")</f>
      </c>
      <c r="S12" s="9"/>
      <c r="T12" s="7">
        <f>IF(ISNUMBER(C12),1.15290498E-12*(V12^6)-3.5879038802E-10*(V12^5)+4.710833256816E-08*(V12^4)-3.38194190874219E-06*(V12^3)+0.000148978977392744*(V12^2)-0.00373903643230733*(V12)+4.21734712411944,"")</f>
      </c>
      <c r="U12" s="7">
        <f>IF(ISNUMBER(D12),1.15290498E-12*(X12^6)-3.5879038802E-10*(X12^5)+4.710833256816E-08*(X12^4)-3.38194190874219E-06*(X12^3)+0.000148978977392744*(X12^2)-0.00373903643230733*(X12)+4.21734712411944,"")</f>
      </c>
      <c r="V12" s="10">
        <f>IF(ISNUMBER(C12),AVERAGE(C12,D12),"")</f>
      </c>
      <c r="W12" s="6">
        <f>IF(ISNUMBER(F12),-0.0000002301*(V12^4)+0.0000569866*(V12^3)-0.0082923226*(V12^2)+0.0654036947*V12+999.8017570756,"")</f>
      </c>
      <c r="X12" s="10">
        <f>IF(ISNUMBER(E12),AVERAGE(E12,F12),"")</f>
      </c>
      <c r="Y12" s="6">
        <f>IF(ISNUMBER(F12),-0.0000002301*(X12^4)+0.0000569866*(X12^3)-0.0082923226*(X12^2)+0.0654036947*X12+999.8017570756,"")</f>
      </c>
      <c r="Z12" s="6">
        <f>IF(ISNUMBER(C12),IF(R12="Countercurrent",C12-D12,D12-C12),"")</f>
      </c>
      <c r="AA12" s="6">
        <f>IF(ISNUMBER(E12),F12-E12,"")</f>
      </c>
      <c r="AB12" s="7">
        <f>IF(ISNUMBER(N12),N12*W12/(1000*60),"")</f>
      </c>
      <c r="AC12" s="7">
        <f>IF(ISNUMBER(P12),P12*Y12/(1000*60),"")</f>
      </c>
      <c r="AD12" s="6">
        <f>IF(SUM($A$1:$A$1000)=0,IF(ROW($A12)=6,"Hidden",""),IF(ISNUMBER(AB12),AB12*T12*ABS(Z12)*1000,""))</f>
      </c>
      <c r="AE12" s="6">
        <f>IF(SUM($A$1:$A$1000)=0,IF(ROW($A12)=6,"Hidden",""),IF(ISNUMBER(AC12),AC12*U12*AA12*1000,""))</f>
      </c>
      <c r="AF12" s="6">
        <f>IF(SUM($A$1:$A$1000)=0,IF(ROW($A12)=6,"Hidden",""),IF(ISNUMBER(AD12),AD12-AE12,""))</f>
      </c>
      <c r="AG12" s="6">
        <f>IF(SUM($A$1:$A$1000)=0,IF(ROW($A12)=6,"Hidden",""),IF(ISNUMBER(AD12),IF(AD12=0,0,AE12*100/AD12),""))</f>
      </c>
      <c r="AH12" s="6">
        <f>IF(SUM($A$1:$A$1000)=0,IF(ROW($A12)=6,"Hidden",""),IF(ISNUMBER(C12),IF(R12="cocurrent",IF((D12=E12),0,(D12-C12)*100/(D12-E12)),IF((C12=E12),0,(C12-D12)*100/(C12-E12))),""))</f>
      </c>
      <c r="AI12" s="6">
        <f>IF(SUM($A$1:$A$1000)=0,IF(ROW($A12)=6,"Hidden",""),IF(ISNUMBER(C12),IF(R12="cocurrent",IF(C12=E12,0,(F12-E12)*100/(D12-E12)),IF(C12=E12,0,(F12-E12)*100/(C12-E12))),""))</f>
      </c>
      <c r="AJ12" s="6">
        <f>IF(SUM($A$1:$A$1000)=0,IF(ROW($A12)=6,"Hidden",""),IF(ISNUMBER(AH12),(AH12+AI12)/2,""))</f>
      </c>
      <c r="AK12" s="11">
        <f>IF(C12=F12,0,(D12-E12)/(C12-F12))</f>
      </c>
      <c r="AL12" s="8">
        <f>IF(ISNUMBER(F12),IF(OR(AK12&lt;=0,AK12=1),0,((D12-E12)-(C12-F12))/LN(AK12)),"")</f>
      </c>
      <c r="AM12" s="8">
        <f>IF(ISNUMBER(AL12),IF(AL12=0,0,(AB12*T12*Z12*1000)/(PI()*0.006*1.008*AL12)),"")</f>
      </c>
      <c r="AN12" s="12">
        <f>IF(ISNUMBER(A12),IF(ROW(A12)=2,1-(A12/13),""),"")</f>
      </c>
    </row>
    <row x14ac:dyDescent="0.25" r="13" customHeight="1" ht="12.75">
      <c r="A13" s="4">
        <v>1</v>
      </c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6"/>
      <c r="O13" s="5"/>
      <c r="P13" s="8"/>
      <c r="Q13" s="6"/>
      <c r="R13" s="6">
        <f>IF(ISNUMBER(Q13),IF(Q13=1,"Countercurrent","Cocurrent"),"")</f>
      </c>
      <c r="S13" s="9"/>
      <c r="T13" s="7">
        <f>IF(ISNUMBER(C13),1.15290498E-12*(V13^6)-3.5879038802E-10*(V13^5)+4.710833256816E-08*(V13^4)-3.38194190874219E-06*(V13^3)+0.000148978977392744*(V13^2)-0.00373903643230733*(V13)+4.21734712411944,"")</f>
      </c>
      <c r="U13" s="7">
        <f>IF(ISNUMBER(D13),1.15290498E-12*(X13^6)-3.5879038802E-10*(X13^5)+4.710833256816E-08*(X13^4)-3.38194190874219E-06*(X13^3)+0.000148978977392744*(X13^2)-0.00373903643230733*(X13)+4.21734712411944,"")</f>
      </c>
      <c r="V13" s="10">
        <f>IF(ISNUMBER(C13),AVERAGE(C13,D13),"")</f>
      </c>
      <c r="W13" s="6">
        <f>IF(ISNUMBER(F13),-0.0000002301*(V13^4)+0.0000569866*(V13^3)-0.0082923226*(V13^2)+0.0654036947*V13+999.8017570756,"")</f>
      </c>
      <c r="X13" s="10">
        <f>IF(ISNUMBER(E13),AVERAGE(E13,F13),"")</f>
      </c>
      <c r="Y13" s="6">
        <f>IF(ISNUMBER(F13),-0.0000002301*(X13^4)+0.0000569866*(X13^3)-0.0082923226*(X13^2)+0.0654036947*X13+999.8017570756,"")</f>
      </c>
      <c r="Z13" s="6">
        <f>IF(ISNUMBER(C13),IF(R13="Countercurrent",C13-D13,D13-C13),"")</f>
      </c>
      <c r="AA13" s="6">
        <f>IF(ISNUMBER(E13),F13-E13,"")</f>
      </c>
      <c r="AB13" s="7">
        <f>IF(ISNUMBER(N13),N13*W13/(1000*60),"")</f>
      </c>
      <c r="AC13" s="7">
        <f>IF(ISNUMBER(P13),P13*Y13/(1000*60),"")</f>
      </c>
      <c r="AD13" s="6">
        <f>IF(SUM($A$1:$A$1000)=0,IF(ROW($A13)=6,"Hidden",""),IF(ISNUMBER(AB13),AB13*T13*ABS(Z13)*1000,""))</f>
      </c>
      <c r="AE13" s="6">
        <f>IF(SUM($A$1:$A$1000)=0,IF(ROW($A13)=6,"Hidden",""),IF(ISNUMBER(AC13),AC13*U13*AA13*1000,""))</f>
      </c>
      <c r="AF13" s="6">
        <f>IF(SUM($A$1:$A$1000)=0,IF(ROW($A13)=6,"Hidden",""),IF(ISNUMBER(AD13),AD13-AE13,""))</f>
      </c>
      <c r="AG13" s="6">
        <f>IF(SUM($A$1:$A$1000)=0,IF(ROW($A13)=6,"Hidden",""),IF(ISNUMBER(AD13),IF(AD13=0,0,AE13*100/AD13),""))</f>
      </c>
      <c r="AH13" s="6">
        <f>IF(SUM($A$1:$A$1000)=0,IF(ROW($A13)=6,"Hidden",""),IF(ISNUMBER(C13),IF(R13="cocurrent",IF((D13=E13),0,(D13-C13)*100/(D13-E13)),IF((C13=E13),0,(C13-D13)*100/(C13-E13))),""))</f>
      </c>
      <c r="AI13" s="6">
        <f>IF(SUM($A$1:$A$1000)=0,IF(ROW($A13)=6,"Hidden",""),IF(ISNUMBER(C13),IF(R13="cocurrent",IF(C13=E13,0,(F13-E13)*100/(D13-E13)),IF(C13=E13,0,(F13-E13)*100/(C13-E13))),""))</f>
      </c>
      <c r="AJ13" s="6">
        <f>IF(SUM($A$1:$A$1000)=0,IF(ROW($A13)=6,"Hidden",""),IF(ISNUMBER(AH13),(AH13+AI13)/2,""))</f>
      </c>
      <c r="AK13" s="11">
        <f>IF(C13=F13,0,(D13-E13)/(C13-F13))</f>
      </c>
      <c r="AL13" s="8">
        <f>IF(ISNUMBER(F13),IF(OR(AK13&lt;=0,AK13=1),0,((D13-E13)-(C13-F13))/LN(AK13)),"")</f>
      </c>
      <c r="AM13" s="8">
        <f>IF(ISNUMBER(AL13),IF(AL13=0,0,(AB13*T13*Z13*1000)/(PI()*0.006*1.008*AL13)),"")</f>
      </c>
      <c r="AN13" s="12">
        <f>IF(ISNUMBER(A13),IF(ROW(A13)=2,1-(A13/13),""),"")</f>
      </c>
    </row>
    <row x14ac:dyDescent="0.25" r="14" customHeight="1" ht="12.75">
      <c r="A14" s="4">
        <v>1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  <c r="N14" s="6"/>
      <c r="O14" s="5"/>
      <c r="P14" s="8"/>
      <c r="Q14" s="6"/>
      <c r="R14" s="6">
        <f>IF(ISNUMBER(Q14),IF(Q14=1,"Countercurrent","Cocurrent"),"")</f>
      </c>
      <c r="S14" s="9"/>
      <c r="T14" s="7">
        <f>IF(ISNUMBER(C14),1.15290498E-12*(V14^6)-3.5879038802E-10*(V14^5)+4.710833256816E-08*(V14^4)-3.38194190874219E-06*(V14^3)+0.000148978977392744*(V14^2)-0.00373903643230733*(V14)+4.21734712411944,"")</f>
      </c>
      <c r="U14" s="7">
        <f>IF(ISNUMBER(D14),1.15290498E-12*(X14^6)-3.5879038802E-10*(X14^5)+4.710833256816E-08*(X14^4)-3.38194190874219E-06*(X14^3)+0.000148978977392744*(X14^2)-0.00373903643230733*(X14)+4.21734712411944,"")</f>
      </c>
      <c r="V14" s="10">
        <f>IF(ISNUMBER(C14),AVERAGE(C14,D14),"")</f>
      </c>
      <c r="W14" s="6">
        <f>IF(ISNUMBER(F14),-0.0000002301*(V14^4)+0.0000569866*(V14^3)-0.0082923226*(V14^2)+0.0654036947*V14+999.8017570756,"")</f>
      </c>
      <c r="X14" s="10">
        <f>IF(ISNUMBER(E14),AVERAGE(E14,F14),"")</f>
      </c>
      <c r="Y14" s="6">
        <f>IF(ISNUMBER(F14),-0.0000002301*(X14^4)+0.0000569866*(X14^3)-0.0082923226*(X14^2)+0.0654036947*X14+999.8017570756,"")</f>
      </c>
      <c r="Z14" s="6">
        <f>IF(ISNUMBER(C14),IF(R14="Countercurrent",C14-D14,D14-C14),"")</f>
      </c>
      <c r="AA14" s="6">
        <f>IF(ISNUMBER(E14),F14-E14,"")</f>
      </c>
      <c r="AB14" s="7">
        <f>IF(ISNUMBER(N14),N14*W14/(1000*60),"")</f>
      </c>
      <c r="AC14" s="7">
        <f>IF(ISNUMBER(P14),P14*Y14/(1000*60),"")</f>
      </c>
      <c r="AD14" s="6">
        <f>IF(SUM($A$1:$A$1000)=0,IF(ROW($A14)=6,"Hidden",""),IF(ISNUMBER(AB14),AB14*T14*ABS(Z14)*1000,""))</f>
      </c>
      <c r="AE14" s="6">
        <f>IF(SUM($A$1:$A$1000)=0,IF(ROW($A14)=6,"Hidden",""),IF(ISNUMBER(AC14),AC14*U14*AA14*1000,""))</f>
      </c>
      <c r="AF14" s="6">
        <f>IF(SUM($A$1:$A$1000)=0,IF(ROW($A14)=6,"Hidden",""),IF(ISNUMBER(AD14),AD14-AE14,""))</f>
      </c>
      <c r="AG14" s="6">
        <f>IF(SUM($A$1:$A$1000)=0,IF(ROW($A14)=6,"Hidden",""),IF(ISNUMBER(AD14),IF(AD14=0,0,AE14*100/AD14),""))</f>
      </c>
      <c r="AH14" s="6">
        <f>IF(SUM($A$1:$A$1000)=0,IF(ROW($A14)=6,"Hidden",""),IF(ISNUMBER(C14),IF(R14="cocurrent",IF((D14=E14),0,(D14-C14)*100/(D14-E14)),IF((C14=E14),0,(C14-D14)*100/(C14-E14))),""))</f>
      </c>
      <c r="AI14" s="6">
        <f>IF(SUM($A$1:$A$1000)=0,IF(ROW($A14)=6,"Hidden",""),IF(ISNUMBER(C14),IF(R14="cocurrent",IF(C14=E14,0,(F14-E14)*100/(D14-E14)),IF(C14=E14,0,(F14-E14)*100/(C14-E14))),""))</f>
      </c>
      <c r="AJ14" s="6">
        <f>IF(SUM($A$1:$A$1000)=0,IF(ROW($A14)=6,"Hidden",""),IF(ISNUMBER(AH14),(AH14+AI14)/2,""))</f>
      </c>
      <c r="AK14" s="11">
        <f>IF(C14=F14,0,(D14-E14)/(C14-F14))</f>
      </c>
      <c r="AL14" s="8">
        <f>IF(ISNUMBER(F14),IF(OR(AK14&lt;=0,AK14=1),0,((D14-E14)-(C14-F14))/LN(AK14)),"")</f>
      </c>
      <c r="AM14" s="8">
        <f>IF(ISNUMBER(AL14),IF(AL14=0,0,(AB14*T14*Z14*1000)/(PI()*0.006*1.008*AL14)),"")</f>
      </c>
      <c r="AN14" s="12">
        <f>IF(ISNUMBER(A14),IF(ROW(A14)=2,1-(A14/13),""),"")</f>
      </c>
    </row>
    <row x14ac:dyDescent="0.25" r="15" customHeight="1" ht="12.75">
      <c r="A15" s="4">
        <v>1</v>
      </c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5"/>
      <c r="P15" s="8"/>
      <c r="Q15" s="6"/>
      <c r="R15" s="6">
        <f>IF(ISNUMBER(Q15),IF(Q15=1,"Countercurrent","Cocurrent"),"")</f>
      </c>
      <c r="S15" s="9"/>
      <c r="T15" s="7">
        <f>IF(ISNUMBER(C15),1.15290498E-12*(V15^6)-3.5879038802E-10*(V15^5)+4.710833256816E-08*(V15^4)-3.38194190874219E-06*(V15^3)+0.000148978977392744*(V15^2)-0.00373903643230733*(V15)+4.21734712411944,"")</f>
      </c>
      <c r="U15" s="7">
        <f>IF(ISNUMBER(D15),1.15290498E-12*(X15^6)-3.5879038802E-10*(X15^5)+4.710833256816E-08*(X15^4)-3.38194190874219E-06*(X15^3)+0.000148978977392744*(X15^2)-0.00373903643230733*(X15)+4.21734712411944,"")</f>
      </c>
      <c r="V15" s="10">
        <f>IF(ISNUMBER(C15),AVERAGE(C15,D15),"")</f>
      </c>
      <c r="W15" s="6">
        <f>IF(ISNUMBER(F15),-0.0000002301*(V15^4)+0.0000569866*(V15^3)-0.0082923226*(V15^2)+0.0654036947*V15+999.8017570756,"")</f>
      </c>
      <c r="X15" s="10">
        <f>IF(ISNUMBER(E15),AVERAGE(E15,F15),"")</f>
      </c>
      <c r="Y15" s="6">
        <f>IF(ISNUMBER(F15),-0.0000002301*(X15^4)+0.0000569866*(X15^3)-0.0082923226*(X15^2)+0.0654036947*X15+999.8017570756,"")</f>
      </c>
      <c r="Z15" s="6">
        <f>IF(ISNUMBER(C15),IF(R15="Countercurrent",C15-D15,D15-C15),"")</f>
      </c>
      <c r="AA15" s="6">
        <f>IF(ISNUMBER(E15),F15-E15,"")</f>
      </c>
      <c r="AB15" s="7">
        <f>IF(ISNUMBER(N15),N15*W15/(1000*60),"")</f>
      </c>
      <c r="AC15" s="7">
        <f>IF(ISNUMBER(P15),P15*Y15/(1000*60),"")</f>
      </c>
      <c r="AD15" s="6">
        <f>IF(SUM($A$1:$A$1000)=0,IF(ROW($A15)=6,"Hidden",""),IF(ISNUMBER(AB15),AB15*T15*ABS(Z15)*1000,""))</f>
      </c>
      <c r="AE15" s="6">
        <f>IF(SUM($A$1:$A$1000)=0,IF(ROW($A15)=6,"Hidden",""),IF(ISNUMBER(AC15),AC15*U15*AA15*1000,""))</f>
      </c>
      <c r="AF15" s="6">
        <f>IF(SUM($A$1:$A$1000)=0,IF(ROW($A15)=6,"Hidden",""),IF(ISNUMBER(AD15),AD15-AE15,""))</f>
      </c>
      <c r="AG15" s="6">
        <f>IF(SUM($A$1:$A$1000)=0,IF(ROW($A15)=6,"Hidden",""),IF(ISNUMBER(AD15),IF(AD15=0,0,AE15*100/AD15),""))</f>
      </c>
      <c r="AH15" s="6">
        <f>IF(SUM($A$1:$A$1000)=0,IF(ROW($A15)=6,"Hidden",""),IF(ISNUMBER(C15),IF(R15="cocurrent",IF((D15=E15),0,(D15-C15)*100/(D15-E15)),IF((C15=E15),0,(C15-D15)*100/(C15-E15))),""))</f>
      </c>
      <c r="AI15" s="6">
        <f>IF(SUM($A$1:$A$1000)=0,IF(ROW($A15)=6,"Hidden",""),IF(ISNUMBER(C15),IF(R15="cocurrent",IF(C15=E15,0,(F15-E15)*100/(D15-E15)),IF(C15=E15,0,(F15-E15)*100/(C15-E15))),""))</f>
      </c>
      <c r="AJ15" s="6">
        <f>IF(SUM($A$1:$A$1000)=0,IF(ROW($A15)=6,"Hidden",""),IF(ISNUMBER(AH15),(AH15+AI15)/2,""))</f>
      </c>
      <c r="AK15" s="11">
        <f>IF(C15=F15,0,(D15-E15)/(C15-F15))</f>
      </c>
      <c r="AL15" s="8">
        <f>IF(ISNUMBER(F15),IF(OR(AK15&lt;=0,AK15=1),0,((D15-E15)-(C15-F15))/LN(AK15)),"")</f>
      </c>
      <c r="AM15" s="8">
        <f>IF(ISNUMBER(AL15),IF(AL15=0,0,(AB15*T15*Z15*1000)/(PI()*0.006*1.008*AL15)),"")</f>
      </c>
      <c r="AN15" s="12">
        <f>IF(ISNUMBER(A15),IF(ROW(A15)=2,1-(A15/13),""),"")</f>
      </c>
    </row>
    <row x14ac:dyDescent="0.25" r="16" customHeight="1" ht="12.75">
      <c r="A16" s="4">
        <v>1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5"/>
      <c r="P16" s="8"/>
      <c r="Q16" s="6"/>
      <c r="R16" s="6">
        <f>IF(ISNUMBER(Q16),IF(Q16=1,"Countercurrent","Cocurrent"),"")</f>
      </c>
      <c r="S16" s="9"/>
      <c r="T16" s="7">
        <f>IF(ISNUMBER(C16),1.15290498E-12*(V16^6)-3.5879038802E-10*(V16^5)+4.710833256816E-08*(V16^4)-3.38194190874219E-06*(V16^3)+0.000148978977392744*(V16^2)-0.00373903643230733*(V16)+4.21734712411944,"")</f>
      </c>
      <c r="U16" s="7">
        <f>IF(ISNUMBER(D16),1.15290498E-12*(X16^6)-3.5879038802E-10*(X16^5)+4.710833256816E-08*(X16^4)-3.38194190874219E-06*(X16^3)+0.000148978977392744*(X16^2)-0.00373903643230733*(X16)+4.21734712411944,"")</f>
      </c>
      <c r="V16" s="10">
        <f>IF(ISNUMBER(C16),AVERAGE(C16,D16),"")</f>
      </c>
      <c r="W16" s="6">
        <f>IF(ISNUMBER(F16),-0.0000002301*(V16^4)+0.0000569866*(V16^3)-0.0082923226*(V16^2)+0.0654036947*V16+999.8017570756,"")</f>
      </c>
      <c r="X16" s="10">
        <f>IF(ISNUMBER(E16),AVERAGE(E16,F16),"")</f>
      </c>
      <c r="Y16" s="6">
        <f>IF(ISNUMBER(F16),-0.0000002301*(X16^4)+0.0000569866*(X16^3)-0.0082923226*(X16^2)+0.0654036947*X16+999.8017570756,"")</f>
      </c>
      <c r="Z16" s="6">
        <f>IF(ISNUMBER(C16),IF(R16="Countercurrent",C16-D16,D16-C16),"")</f>
      </c>
      <c r="AA16" s="6">
        <f>IF(ISNUMBER(E16),F16-E16,"")</f>
      </c>
      <c r="AB16" s="7">
        <f>IF(ISNUMBER(N16),N16*W16/(1000*60),"")</f>
      </c>
      <c r="AC16" s="7">
        <f>IF(ISNUMBER(P16),P16*Y16/(1000*60),"")</f>
      </c>
      <c r="AD16" s="6">
        <f>IF(SUM($A$1:$A$1000)=0,IF(ROW($A16)=6,"Hidden",""),IF(ISNUMBER(AB16),AB16*T16*ABS(Z16)*1000,""))</f>
      </c>
      <c r="AE16" s="6">
        <f>IF(SUM($A$1:$A$1000)=0,IF(ROW($A16)=6,"Hidden",""),IF(ISNUMBER(AC16),AC16*U16*AA16*1000,""))</f>
      </c>
      <c r="AF16" s="6">
        <f>IF(SUM($A$1:$A$1000)=0,IF(ROW($A16)=6,"Hidden",""),IF(ISNUMBER(AD16),AD16-AE16,""))</f>
      </c>
      <c r="AG16" s="6">
        <f>IF(SUM($A$1:$A$1000)=0,IF(ROW($A16)=6,"Hidden",""),IF(ISNUMBER(AD16),IF(AD16=0,0,AE16*100/AD16),""))</f>
      </c>
      <c r="AH16" s="6">
        <f>IF(SUM($A$1:$A$1000)=0,IF(ROW($A16)=6,"Hidden",""),IF(ISNUMBER(C16),IF(R16="cocurrent",IF((D16=E16),0,(D16-C16)*100/(D16-E16)),IF((C16=E16),0,(C16-D16)*100/(C16-E16))),""))</f>
      </c>
      <c r="AI16" s="6">
        <f>IF(SUM($A$1:$A$1000)=0,IF(ROW($A16)=6,"Hidden",""),IF(ISNUMBER(C16),IF(R16="cocurrent",IF(C16=E16,0,(F16-E16)*100/(D16-E16)),IF(C16=E16,0,(F16-E16)*100/(C16-E16))),""))</f>
      </c>
      <c r="AJ16" s="6">
        <f>IF(SUM($A$1:$A$1000)=0,IF(ROW($A16)=6,"Hidden",""),IF(ISNUMBER(AH16),(AH16+AI16)/2,""))</f>
      </c>
      <c r="AK16" s="11">
        <f>IF(C16=F16,0,(D16-E16)/(C16-F16))</f>
      </c>
      <c r="AL16" s="8">
        <f>IF(ISNUMBER(F16),IF(OR(AK16&lt;=0,AK16=1),0,((D16-E16)-(C16-F16))/LN(AK16)),"")</f>
      </c>
      <c r="AM16" s="8">
        <f>IF(ISNUMBER(AL16),IF(AL16=0,0,(AB16*T16*Z16*1000)/(PI()*0.006*1.008*AL16)),"")</f>
      </c>
      <c r="AN16" s="12">
        <f>IF(ISNUMBER(A16),IF(ROW(A16)=2,1-(A16/13),""),"")</f>
      </c>
    </row>
    <row x14ac:dyDescent="0.25" r="17" customHeight="1" ht="12.75">
      <c r="A17" s="4">
        <v>1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5"/>
      <c r="P17" s="8"/>
      <c r="Q17" s="6"/>
      <c r="R17" s="6">
        <f>IF(ISNUMBER(Q17),IF(Q17=1,"Countercurrent","Cocurrent"),"")</f>
      </c>
      <c r="S17" s="9"/>
      <c r="T17" s="7">
        <f>IF(ISNUMBER(C17),1.15290498E-12*(V17^6)-3.5879038802E-10*(V17^5)+4.710833256816E-08*(V17^4)-3.38194190874219E-06*(V17^3)+0.000148978977392744*(V17^2)-0.00373903643230733*(V17)+4.21734712411944,"")</f>
      </c>
      <c r="U17" s="7">
        <f>IF(ISNUMBER(D17),1.15290498E-12*(X17^6)-3.5879038802E-10*(X17^5)+4.710833256816E-08*(X17^4)-3.38194190874219E-06*(X17^3)+0.000148978977392744*(X17^2)-0.00373903643230733*(X17)+4.21734712411944,"")</f>
      </c>
      <c r="V17" s="10">
        <f>IF(ISNUMBER(C17),AVERAGE(C17,D17),"")</f>
      </c>
      <c r="W17" s="6">
        <f>IF(ISNUMBER(F17),-0.0000002301*(V17^4)+0.0000569866*(V17^3)-0.0082923226*(V17^2)+0.0654036947*V17+999.8017570756,"")</f>
      </c>
      <c r="X17" s="10">
        <f>IF(ISNUMBER(E17),AVERAGE(E17,F17),"")</f>
      </c>
      <c r="Y17" s="6">
        <f>IF(ISNUMBER(F17),-0.0000002301*(X17^4)+0.0000569866*(X17^3)-0.0082923226*(X17^2)+0.0654036947*X17+999.8017570756,"")</f>
      </c>
      <c r="Z17" s="6">
        <f>IF(ISNUMBER(C17),IF(R17="Countercurrent",C17-D17,D17-C17),"")</f>
      </c>
      <c r="AA17" s="6">
        <f>IF(ISNUMBER(E17),F17-E17,"")</f>
      </c>
      <c r="AB17" s="7">
        <f>IF(ISNUMBER(N17),N17*W17/(1000*60),"")</f>
      </c>
      <c r="AC17" s="7">
        <f>IF(ISNUMBER(P17),P17*Y17/(1000*60),"")</f>
      </c>
      <c r="AD17" s="6">
        <f>IF(SUM($A$1:$A$1000)=0,IF(ROW($A17)=6,"Hidden",""),IF(ISNUMBER(AB17),AB17*T17*ABS(Z17)*1000,""))</f>
      </c>
      <c r="AE17" s="6">
        <f>IF(SUM($A$1:$A$1000)=0,IF(ROW($A17)=6,"Hidden",""),IF(ISNUMBER(AC17),AC17*U17*AA17*1000,""))</f>
      </c>
      <c r="AF17" s="6">
        <f>IF(SUM($A$1:$A$1000)=0,IF(ROW($A17)=6,"Hidden",""),IF(ISNUMBER(AD17),AD17-AE17,""))</f>
      </c>
      <c r="AG17" s="6">
        <f>IF(SUM($A$1:$A$1000)=0,IF(ROW($A17)=6,"Hidden",""),IF(ISNUMBER(AD17),IF(AD17=0,0,AE17*100/AD17),""))</f>
      </c>
      <c r="AH17" s="6">
        <f>IF(SUM($A$1:$A$1000)=0,IF(ROW($A17)=6,"Hidden",""),IF(ISNUMBER(C17),IF(R17="cocurrent",IF((D17=E17),0,(D17-C17)*100/(D17-E17)),IF((C17=E17),0,(C17-D17)*100/(C17-E17))),""))</f>
      </c>
      <c r="AI17" s="6">
        <f>IF(SUM($A$1:$A$1000)=0,IF(ROW($A17)=6,"Hidden",""),IF(ISNUMBER(C17),IF(R17="cocurrent",IF(C17=E17,0,(F17-E17)*100/(D17-E17)),IF(C17=E17,0,(F17-E17)*100/(C17-E17))),""))</f>
      </c>
      <c r="AJ17" s="6">
        <f>IF(SUM($A$1:$A$1000)=0,IF(ROW($A17)=6,"Hidden",""),IF(ISNUMBER(AH17),(AH17+AI17)/2,""))</f>
      </c>
      <c r="AK17" s="11">
        <f>IF(C17=F17,0,(D17-E17)/(C17-F17))</f>
      </c>
      <c r="AL17" s="8">
        <f>IF(ISNUMBER(F17),IF(OR(AK17&lt;=0,AK17=1),0,((D17-E17)-(C17-F17))/LN(AK17)),"")</f>
      </c>
      <c r="AM17" s="8">
        <f>IF(ISNUMBER(AL17),IF(AL17=0,0,(AB17*T17*Z17*1000)/(PI()*0.006*1.008*AL17)),"")</f>
      </c>
      <c r="AN17" s="12">
        <f>IF(ISNUMBER(A17),IF(ROW(A17)=2,1-(A17/13),""),"")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7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22" width="11.719285714285713" customWidth="1" bestFit="1"/>
    <col min="3" max="3" style="23" width="8.719285714285713" customWidth="1" bestFit="1"/>
    <col min="4" max="4" style="23" width="8.719285714285713" customWidth="1" bestFit="1"/>
    <col min="5" max="5" style="23" width="8.719285714285713" customWidth="1" bestFit="1"/>
    <col min="6" max="6" style="23" width="8.719285714285713" customWidth="1" bestFit="1"/>
    <col min="7" max="7" style="23" width="13.576428571428572" customWidth="1" bestFit="1" hidden="1"/>
    <col min="8" max="8" style="23" width="13.576428571428572" customWidth="1" bestFit="1" hidden="1"/>
    <col min="9" max="9" style="23" width="13.576428571428572" customWidth="1" bestFit="1" hidden="1"/>
    <col min="10" max="10" style="23" width="13.576428571428572" customWidth="1" bestFit="1" hidden="1"/>
    <col min="11" max="11" style="23" width="13.576428571428572" customWidth="1" bestFit="1" hidden="1"/>
    <col min="12" max="12" style="23" width="13.576428571428572" customWidth="1" bestFit="1" hidden="1"/>
    <col min="13" max="13" style="24" width="11.719285714285713" customWidth="1" bestFit="1"/>
    <col min="14" max="14" style="23" width="11.719285714285713" customWidth="1" bestFit="1"/>
    <col min="15" max="15" style="22" width="11.719285714285713" customWidth="1" bestFit="1"/>
    <col min="16" max="16" style="25" width="11.719285714285713" customWidth="1" bestFit="1"/>
    <col min="17" max="17" style="23" width="13.576428571428572" customWidth="1" bestFit="1" hidden="1"/>
    <col min="18" max="18" style="14" width="11.719285714285713" customWidth="1" bestFit="1"/>
    <col min="19" max="19" style="15" width="33.005" customWidth="1" bestFit="1"/>
    <col min="20" max="20" style="14" width="13.147857142857141" customWidth="1" bestFit="1"/>
    <col min="21" max="21" style="14" width="13.147857142857141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1.719285714285713" customWidth="1" bestFit="1"/>
    <col min="27" max="27" style="14" width="11.719285714285713" customWidth="1" bestFit="1"/>
    <col min="28" max="28" style="14" width="11.719285714285713" customWidth="1" bestFit="1"/>
    <col min="29" max="29" style="14" width="11.719285714285713" customWidth="1" bestFit="1"/>
    <col min="30" max="30" style="14" width="11.719285714285713" customWidth="1" bestFit="1"/>
    <col min="31" max="31" style="14" width="11.719285714285713" customWidth="1" bestFit="1"/>
    <col min="32" max="32" style="14" width="11.719285714285713" customWidth="1" bestFit="1"/>
    <col min="33" max="33" style="14" width="11.719285714285713" customWidth="1" bestFit="1"/>
    <col min="34" max="34" style="14" width="11.719285714285713" customWidth="1" bestFit="1"/>
    <col min="35" max="35" style="14" width="11.719285714285713" customWidth="1" bestFit="1"/>
    <col min="36" max="36" style="14" width="11.719285714285713" customWidth="1" bestFit="1"/>
    <col min="37" max="37" style="16" width="13.576428571428572" customWidth="1" bestFit="1" hidden="1"/>
    <col min="38" max="38" style="14" width="13.147857142857141" customWidth="1" bestFit="1"/>
    <col min="39" max="39" style="14" width="14.147857142857141" customWidth="1" bestFit="1"/>
    <col min="40" max="40" style="14" width="11.719285714285713" customWidth="1" bestFit="1"/>
  </cols>
  <sheetData>
    <row x14ac:dyDescent="0.25" r="1" customHeight="1" ht="66.75" customFormat="1" s="1">
      <c r="A1" s="2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9" t="s">
        <v>12</v>
      </c>
      <c r="N1" s="18" t="s">
        <v>13</v>
      </c>
      <c r="O1" s="17" t="s">
        <v>14</v>
      </c>
      <c r="P1" s="20" t="s">
        <v>15</v>
      </c>
      <c r="Q1" s="18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/>
      <c r="AL1" s="3" t="s">
        <v>35</v>
      </c>
      <c r="AM1" s="3" t="s">
        <v>36</v>
      </c>
      <c r="AN1" s="3" t="s">
        <v>37</v>
      </c>
    </row>
    <row x14ac:dyDescent="0.25" r="2" customHeight="1" ht="12.75">
      <c r="A2" s="11">
        <v>1</v>
      </c>
      <c r="B2" s="5">
        <v>1</v>
      </c>
      <c r="C2" s="6">
        <v>41.465087890625</v>
      </c>
      <c r="D2" s="6">
        <v>45.0693359375</v>
      </c>
      <c r="E2" s="6">
        <v>22.437255859375</v>
      </c>
      <c r="F2" s="6">
        <v>24.8076171875</v>
      </c>
      <c r="G2" s="6">
        <v>132.967529296875</v>
      </c>
      <c r="H2" s="6">
        <v>132.967529296875</v>
      </c>
      <c r="I2" s="6">
        <v>132.967529296875</v>
      </c>
      <c r="J2" s="6">
        <v>132.967529296875</v>
      </c>
      <c r="K2" s="6">
        <v>132.967529296875</v>
      </c>
      <c r="L2" s="6">
        <v>132.967529296875</v>
      </c>
      <c r="M2" s="7">
        <v>29</v>
      </c>
      <c r="N2" s="6">
        <v>1.904296875</v>
      </c>
      <c r="O2" s="5">
        <v>60</v>
      </c>
      <c r="P2" s="8">
        <v>3.515625</v>
      </c>
      <c r="Q2" s="6">
        <v>0</v>
      </c>
      <c r="R2" s="10">
        <f>IF(ISNUMBER(Q2),IF(Q2=1,"Countercurrent","Cocurrent"),"")</f>
      </c>
      <c r="S2" s="21"/>
      <c r="T2" s="7">
        <f>IF(ISNUMBER(C2),1.15290498E-12*(V2^6)-3.5879038802E-10*(V2^5)+4.710833256816E-08*(V2^4)-3.38194190874219E-06*(V2^3)+0.000148978977392744*(V2^2)-0.00373903643230733*(V2)+4.21734712411944,"")</f>
      </c>
      <c r="U2" s="7">
        <f>IF(ISNUMBER(D2),1.15290498E-12*(X2^6)-3.5879038802E-10*(X2^5)+4.710833256816E-08*(X2^4)-3.38194190874219E-06*(X2^3)+0.000148978977392744*(X2^2)-0.00373903643230733*(X2)+4.21734712411944,"")</f>
      </c>
      <c r="V2" s="8">
        <f>IF(ISNUMBER(C2),AVERAGE(C2,D2),"")</f>
      </c>
      <c r="W2" s="6">
        <f>IF(ISNUMBER(F2),-0.0000002301*(V2^4)+0.0000569866*(V2^3)-0.0082923226*(V2^2)+0.0654036947*V2+999.8017570756,"")</f>
      </c>
      <c r="X2" s="8">
        <f>IF(ISNUMBER(E2),AVERAGE(E2,F2),"")</f>
      </c>
      <c r="Y2" s="6">
        <f>IF(ISNUMBER(F2),-0.0000002301*(X2^4)+0.0000569866*(X2^3)-0.0082923226*(X2^2)+0.0654036947*X2+999.8017570756,"")</f>
      </c>
      <c r="Z2" s="6">
        <f>IF(ISNUMBER(C2),IF(R2="Countercurrent",C2-D2,D2-C2),"")</f>
      </c>
      <c r="AA2" s="6">
        <f>IF(ISNUMBER(E2),F2-E2,"")</f>
      </c>
      <c r="AB2" s="7">
        <f>IF(ISNUMBER(N2),N2*W2/(1000*60),"")</f>
      </c>
      <c r="AC2" s="7">
        <f>IF(ISNUMBER(P2),P2*Y2/(1000*60),"")</f>
      </c>
      <c r="AD2" s="6">
        <f>IF(SUM($A$1:$A$1000)=0,IF(ROW($A2)=6,"Hidden",""),IF(ISNUMBER(AB2),AB2*T2*ABS(Z2)*1000,""))</f>
      </c>
      <c r="AE2" s="6">
        <f>IF(SUM($A$1:$A$1000)=0,IF(ROW($A2)=6,"Hidden",""),IF(ISNUMBER(AC2),AC2*U2*AA2*1000,""))</f>
      </c>
      <c r="AF2" s="6">
        <f>IF(SUM($A$1:$A$1000)=0,IF(ROW($A2)=6,"Hidden",""),IF(ISNUMBER(AD2),AD2-AE2,""))</f>
      </c>
      <c r="AG2" s="6">
        <f>IF(SUM($A$1:$A$1000)=0,IF(ROW($A2)=6,"Hidden",""),IF(ISNUMBER(AD2),IF(AD2=0,0,AE2*100/AD2),""))</f>
      </c>
      <c r="AH2" s="6">
        <f>IF(SUM($A$1:$A$1000)=0,IF(ROW($A2)=6,"Hidden",""),IF(ISNUMBER(C2),IF(R2="cocurrent",IF((D2=E2),0,(D2-C2)*100/(D2-E2)),IF((C2=E2),0,(C2-D2)*100/(C2-E2))),""))</f>
      </c>
      <c r="AI2" s="6">
        <f>IF(SUM($A$1:$A$1000)=0,IF(ROW($A2)=6,"Hidden",""),IF(ISNUMBER(C2),IF(R2="cocurrent",IF(C2=E2,0,(F2-E2)*100/(D2-E2)),IF(C2=E2,0,(F2-E2)*100/(C2-E2))),""))</f>
      </c>
      <c r="AJ2" s="6">
        <f>IF(SUM($A$1:$A$1000)=0,IF(ROW($A2)=6,"Hidden",""),IF(ISNUMBER(AH2),(AH2+AI2)/2,""))</f>
      </c>
      <c r="AK2" s="8">
        <f>IF(C2=F2,0,(D2-E2)/(C2-F2))</f>
      </c>
      <c r="AL2" s="8">
        <f>IF(ISNUMBER(F2),IF(OR(AK2&lt;=0,AK2=1),0,((D2-E2)-(C2-F2))/LN(AK2)),"")</f>
      </c>
      <c r="AM2" s="8">
        <f>IF(ISNUMBER(AL2),IF(AL2=0,0,(AB2*T2*Z2*1000)/(PI()*0.006*1.008*AL2)),"")</f>
      </c>
      <c r="AN2" s="12">
        <f>IF(ISNUMBER(A2),IF(ROW(A2)=2,1-(A2/13),""),"")</f>
      </c>
    </row>
    <row x14ac:dyDescent="0.25" r="3" customHeight="1" ht="12.75">
      <c r="A3" s="11">
        <v>1</v>
      </c>
      <c r="B3" s="5">
        <v>2</v>
      </c>
      <c r="C3" s="6">
        <v>41.75732421875</v>
      </c>
      <c r="D3" s="6">
        <v>45.101806640625</v>
      </c>
      <c r="E3" s="6">
        <v>22.4697265625</v>
      </c>
      <c r="F3" s="6">
        <v>24.840087890625</v>
      </c>
      <c r="G3" s="6">
        <v>132.967529296875</v>
      </c>
      <c r="H3" s="6">
        <v>132.967529296875</v>
      </c>
      <c r="I3" s="6">
        <v>132.967529296875</v>
      </c>
      <c r="J3" s="6">
        <v>132.967529296875</v>
      </c>
      <c r="K3" s="6">
        <v>132.967529296875</v>
      </c>
      <c r="L3" s="6">
        <v>132.967529296875</v>
      </c>
      <c r="M3" s="7">
        <v>31</v>
      </c>
      <c r="N3" s="6">
        <v>1.84326171875</v>
      </c>
      <c r="O3" s="5">
        <v>60</v>
      </c>
      <c r="P3" s="8">
        <v>3.52783203125</v>
      </c>
      <c r="Q3" s="6">
        <v>0</v>
      </c>
      <c r="R3" s="10">
        <f>IF(ISNUMBER(Q3),IF(Q3=1,"Countercurrent","Cocurrent"),"")</f>
      </c>
      <c r="S3" s="21"/>
      <c r="T3" s="7">
        <f>IF(ISNUMBER(C3),1.15290498E-12*(V3^6)-3.5879038802E-10*(V3^5)+4.710833256816E-08*(V3^4)-3.38194190874219E-06*(V3^3)+0.000148978977392744*(V3^2)-0.00373903643230733*(V3)+4.21734712411944,"")</f>
      </c>
      <c r="U3" s="7">
        <f>IF(ISNUMBER(D3),1.15290498E-12*(X3^6)-3.5879038802E-10*(X3^5)+4.710833256816E-08*(X3^4)-3.38194190874219E-06*(X3^3)+0.000148978977392744*(X3^2)-0.00373903643230733*(X3)+4.21734712411944,"")</f>
      </c>
      <c r="V3" s="8">
        <f>IF(ISNUMBER(C3),AVERAGE(C3,D3),"")</f>
      </c>
      <c r="W3" s="6">
        <f>IF(ISNUMBER(F3),-0.0000002301*(V3^4)+0.0000569866*(V3^3)-0.0082923226*(V3^2)+0.0654036947*V3+999.8017570756,"")</f>
      </c>
      <c r="X3" s="8">
        <f>IF(ISNUMBER(E3),AVERAGE(E3,F3),"")</f>
      </c>
      <c r="Y3" s="6">
        <f>IF(ISNUMBER(F3),-0.0000002301*(X3^4)+0.0000569866*(X3^3)-0.0082923226*(X3^2)+0.0654036947*X3+999.8017570756,"")</f>
      </c>
      <c r="Z3" s="6">
        <f>IF(ISNUMBER(C3),IF(R3="Countercurrent",C3-D3,D3-C3),"")</f>
      </c>
      <c r="AA3" s="6">
        <f>IF(ISNUMBER(E3),F3-E3,"")</f>
      </c>
      <c r="AB3" s="7">
        <f>IF(ISNUMBER(N3),N3*W3/(1000*60),"")</f>
      </c>
      <c r="AC3" s="7">
        <f>IF(ISNUMBER(P3),P3*Y3/(1000*60),"")</f>
      </c>
      <c r="AD3" s="6">
        <f>IF(SUM($A$1:$A$1000)=0,IF(ROW($A3)=6,"Hidden",""),IF(ISNUMBER(AB3),AB3*T3*ABS(Z3)*1000,""))</f>
      </c>
      <c r="AE3" s="6">
        <f>IF(SUM($A$1:$A$1000)=0,IF(ROW($A3)=6,"Hidden",""),IF(ISNUMBER(AC3),AC3*U3*AA3*1000,""))</f>
      </c>
      <c r="AF3" s="6">
        <f>IF(SUM($A$1:$A$1000)=0,IF(ROW($A3)=6,"Hidden",""),IF(ISNUMBER(AD3),AD3-AE3,""))</f>
      </c>
      <c r="AG3" s="6">
        <f>IF(SUM($A$1:$A$1000)=0,IF(ROW($A3)=6,"Hidden",""),IF(ISNUMBER(AD3),IF(AD3=0,0,AE3*100/AD3),""))</f>
      </c>
      <c r="AH3" s="6">
        <f>IF(SUM($A$1:$A$1000)=0,IF(ROW($A3)=6,"Hidden",""),IF(ISNUMBER(C3),IF(R3="cocurrent",IF((D3=E3),0,(D3-C3)*100/(D3-E3)),IF((C3=E3),0,(C3-D3)*100/(C3-E3))),""))</f>
      </c>
      <c r="AI3" s="6">
        <f>IF(SUM($A$1:$A$1000)=0,IF(ROW($A3)=6,"Hidden",""),IF(ISNUMBER(C3),IF(R3="cocurrent",IF(C3=E3,0,(F3-E3)*100/(D3-E3)),IF(C3=E3,0,(F3-E3)*100/(C3-E3))),""))</f>
      </c>
      <c r="AJ3" s="6">
        <f>IF(SUM($A$1:$A$1000)=0,IF(ROW($A3)=6,"Hidden",""),IF(ISNUMBER(AH3),(AH3+AI3)/2,""))</f>
      </c>
      <c r="AK3" s="8">
        <f>IF(C3=F3,0,(D3-E3)/(C3-F3))</f>
      </c>
      <c r="AL3" s="8">
        <f>IF(ISNUMBER(F3),IF(OR(AK3&lt;=0,AK3=1),0,((D3-E3)-(C3-F3))/LN(AK3)),"")</f>
      </c>
      <c r="AM3" s="8">
        <f>IF(ISNUMBER(AL3),IF(AL3=0,0,(AB3*T3*Z3*1000)/(PI()*0.006*1.008*AL3)),"")</f>
      </c>
      <c r="AN3" s="12">
        <f>IF(ISNUMBER(A3),IF(ROW(A3)=2,1-(A3/13),""),"")</f>
      </c>
    </row>
    <row x14ac:dyDescent="0.25" r="4" customHeight="1" ht="12.75">
      <c r="A4" s="11">
        <v>1</v>
      </c>
      <c r="B4" s="5">
        <v>3</v>
      </c>
      <c r="C4" s="6">
        <v>41.49755859375</v>
      </c>
      <c r="D4" s="6">
        <v>45.101806640625</v>
      </c>
      <c r="E4" s="6">
        <v>22.4697265625</v>
      </c>
      <c r="F4" s="6">
        <v>24.840087890625</v>
      </c>
      <c r="G4" s="6">
        <v>132.967529296875</v>
      </c>
      <c r="H4" s="6">
        <v>132.967529296875</v>
      </c>
      <c r="I4" s="6">
        <v>132.967529296875</v>
      </c>
      <c r="J4" s="6">
        <v>132.967529296875</v>
      </c>
      <c r="K4" s="6">
        <v>132.967529296875</v>
      </c>
      <c r="L4" s="6">
        <v>132.967529296875</v>
      </c>
      <c r="M4" s="7">
        <v>30</v>
      </c>
      <c r="N4" s="6">
        <v>1.9775390625</v>
      </c>
      <c r="O4" s="5">
        <v>60</v>
      </c>
      <c r="P4" s="8">
        <v>3.564453125</v>
      </c>
      <c r="Q4" s="6">
        <v>0</v>
      </c>
      <c r="R4" s="10">
        <f>IF(ISNUMBER(Q4),IF(Q4=1,"Countercurrent","Cocurrent"),"")</f>
      </c>
      <c r="S4" s="21"/>
      <c r="T4" s="7">
        <f>IF(ISNUMBER(C4),1.15290498E-12*(V4^6)-3.5879038802E-10*(V4^5)+4.710833256816E-08*(V4^4)-3.38194190874219E-06*(V4^3)+0.000148978977392744*(V4^2)-0.00373903643230733*(V4)+4.21734712411944,"")</f>
      </c>
      <c r="U4" s="7">
        <f>IF(ISNUMBER(D4),1.15290498E-12*(X4^6)-3.5879038802E-10*(X4^5)+4.710833256816E-08*(X4^4)-3.38194190874219E-06*(X4^3)+0.000148978977392744*(X4^2)-0.00373903643230733*(X4)+4.21734712411944,"")</f>
      </c>
      <c r="V4" s="8">
        <f>IF(ISNUMBER(C4),AVERAGE(C4,D4),"")</f>
      </c>
      <c r="W4" s="6">
        <f>IF(ISNUMBER(F4),-0.0000002301*(V4^4)+0.0000569866*(V4^3)-0.0082923226*(V4^2)+0.0654036947*V4+999.8017570756,"")</f>
      </c>
      <c r="X4" s="8">
        <f>IF(ISNUMBER(E4),AVERAGE(E4,F4),"")</f>
      </c>
      <c r="Y4" s="6">
        <f>IF(ISNUMBER(F4),-0.0000002301*(X4^4)+0.0000569866*(X4^3)-0.0082923226*(X4^2)+0.0654036947*X4+999.8017570756,"")</f>
      </c>
      <c r="Z4" s="6">
        <f>IF(ISNUMBER(C4),IF(R4="Countercurrent",C4-D4,D4-C4),"")</f>
      </c>
      <c r="AA4" s="6">
        <f>IF(ISNUMBER(E4),F4-E4,"")</f>
      </c>
      <c r="AB4" s="7">
        <f>IF(ISNUMBER(N4),N4*W4/(1000*60),"")</f>
      </c>
      <c r="AC4" s="7">
        <f>IF(ISNUMBER(P4),P4*Y4/(1000*60),"")</f>
      </c>
      <c r="AD4" s="6">
        <f>IF(SUM($A$1:$A$1000)=0,IF(ROW($A4)=6,"Hidden",""),IF(ISNUMBER(AB4),AB4*T4*ABS(Z4)*1000,""))</f>
      </c>
      <c r="AE4" s="6">
        <f>IF(SUM($A$1:$A$1000)=0,IF(ROW($A4)=6,"Hidden",""),IF(ISNUMBER(AC4),AC4*U4*AA4*1000,""))</f>
      </c>
      <c r="AF4" s="6">
        <f>IF(SUM($A$1:$A$1000)=0,IF(ROW($A4)=6,"Hidden",""),IF(ISNUMBER(AD4),AD4-AE4,""))</f>
      </c>
      <c r="AG4" s="6">
        <f>IF(SUM($A$1:$A$1000)=0,IF(ROW($A4)=6,"Hidden",""),IF(ISNUMBER(AD4),IF(AD4=0,0,AE4*100/AD4),""))</f>
      </c>
      <c r="AH4" s="6">
        <f>IF(SUM($A$1:$A$1000)=0,IF(ROW($A4)=6,"Hidden",""),IF(ISNUMBER(C4),IF(R4="cocurrent",IF((D4=E4),0,(D4-C4)*100/(D4-E4)),IF((C4=E4),0,(C4-D4)*100/(C4-E4))),""))</f>
      </c>
      <c r="AI4" s="6">
        <f>IF(SUM($A$1:$A$1000)=0,IF(ROW($A4)=6,"Hidden",""),IF(ISNUMBER(C4),IF(R4="cocurrent",IF(C4=E4,0,(F4-E4)*100/(D4-E4)),IF(C4=E4,0,(F4-E4)*100/(C4-E4))),""))</f>
      </c>
      <c r="AJ4" s="6">
        <f>IF(SUM($A$1:$A$1000)=0,IF(ROW($A4)=6,"Hidden",""),IF(ISNUMBER(AH4),(AH4+AI4)/2,""))</f>
      </c>
      <c r="AK4" s="8">
        <f>IF(C4=F4,0,(D4-E4)/(C4-F4))</f>
      </c>
      <c r="AL4" s="8">
        <f>IF(ISNUMBER(F4),IF(OR(AK4&lt;=0,AK4=1),0,((D4-E4)-(C4-F4))/LN(AK4)),"")</f>
      </c>
      <c r="AM4" s="8">
        <f>IF(ISNUMBER(AL4),IF(AL4=0,0,(AB4*T4*Z4*1000)/(PI()*0.006*1.008*AL4)),"")</f>
      </c>
      <c r="AN4" s="12">
        <f>IF(ISNUMBER(A4),IF(ROW(A4)=2,1-(A4/13),""),"")</f>
      </c>
    </row>
    <row x14ac:dyDescent="0.25" r="5" customHeight="1" ht="12.75">
      <c r="A5" s="11">
        <v>1</v>
      </c>
      <c r="B5" s="5">
        <v>4</v>
      </c>
      <c r="C5" s="6">
        <v>41.62744140625</v>
      </c>
      <c r="D5" s="6">
        <v>45.036865234375</v>
      </c>
      <c r="E5" s="6">
        <v>22.502197265625</v>
      </c>
      <c r="F5" s="6">
        <v>24.8076171875</v>
      </c>
      <c r="G5" s="6">
        <v>132.967529296875</v>
      </c>
      <c r="H5" s="6">
        <v>132.967529296875</v>
      </c>
      <c r="I5" s="6">
        <v>132.967529296875</v>
      </c>
      <c r="J5" s="6">
        <v>132.967529296875</v>
      </c>
      <c r="K5" s="6">
        <v>132.967529296875</v>
      </c>
      <c r="L5" s="6">
        <v>132.967529296875</v>
      </c>
      <c r="M5" s="7">
        <v>30</v>
      </c>
      <c r="N5" s="6">
        <v>2.06298828125</v>
      </c>
      <c r="O5" s="5">
        <v>60</v>
      </c>
      <c r="P5" s="8">
        <v>3.50341796875</v>
      </c>
      <c r="Q5" s="6">
        <v>0</v>
      </c>
      <c r="R5" s="10">
        <f>IF(ISNUMBER(Q5),IF(Q5=1,"Countercurrent","Cocurrent"),"")</f>
      </c>
      <c r="S5" s="21"/>
      <c r="T5" s="7">
        <f>IF(ISNUMBER(C5),1.15290498E-12*(V5^6)-3.5879038802E-10*(V5^5)+4.710833256816E-08*(V5^4)-3.38194190874219E-06*(V5^3)+0.000148978977392744*(V5^2)-0.00373903643230733*(V5)+4.21734712411944,"")</f>
      </c>
      <c r="U5" s="7">
        <f>IF(ISNUMBER(D5),1.15290498E-12*(X5^6)-3.5879038802E-10*(X5^5)+4.710833256816E-08*(X5^4)-3.38194190874219E-06*(X5^3)+0.000148978977392744*(X5^2)-0.00373903643230733*(X5)+4.21734712411944,"")</f>
      </c>
      <c r="V5" s="8">
        <f>IF(ISNUMBER(C5),AVERAGE(C5,D5),"")</f>
      </c>
      <c r="W5" s="6">
        <f>IF(ISNUMBER(F5),-0.0000002301*(V5^4)+0.0000569866*(V5^3)-0.0082923226*(V5^2)+0.0654036947*V5+999.8017570756,"")</f>
      </c>
      <c r="X5" s="8">
        <f>IF(ISNUMBER(E5),AVERAGE(E5,F5),"")</f>
      </c>
      <c r="Y5" s="6">
        <f>IF(ISNUMBER(F5),-0.0000002301*(X5^4)+0.0000569866*(X5^3)-0.0082923226*(X5^2)+0.0654036947*X5+999.8017570756,"")</f>
      </c>
      <c r="Z5" s="6">
        <f>IF(ISNUMBER(C5),IF(R5="Countercurrent",C5-D5,D5-C5),"")</f>
      </c>
      <c r="AA5" s="6">
        <f>IF(ISNUMBER(E5),F5-E5,"")</f>
      </c>
      <c r="AB5" s="7">
        <f>IF(ISNUMBER(N5),N5*W5/(1000*60),"")</f>
      </c>
      <c r="AC5" s="7">
        <f>IF(ISNUMBER(P5),P5*Y5/(1000*60),"")</f>
      </c>
      <c r="AD5" s="6">
        <f>IF(SUM($A$1:$A$1000)=0,IF(ROW($A5)=6,"Hidden",""),IF(ISNUMBER(AB5),AB5*T5*ABS(Z5)*1000,""))</f>
      </c>
      <c r="AE5" s="6">
        <f>IF(SUM($A$1:$A$1000)=0,IF(ROW($A5)=6,"Hidden",""),IF(ISNUMBER(AC5),AC5*U5*AA5*1000,""))</f>
      </c>
      <c r="AF5" s="6">
        <f>IF(SUM($A$1:$A$1000)=0,IF(ROW($A5)=6,"Hidden",""),IF(ISNUMBER(AD5),AD5-AE5,""))</f>
      </c>
      <c r="AG5" s="6">
        <f>IF(SUM($A$1:$A$1000)=0,IF(ROW($A5)=6,"Hidden",""),IF(ISNUMBER(AD5),IF(AD5=0,0,AE5*100/AD5),""))</f>
      </c>
      <c r="AH5" s="6">
        <f>IF(SUM($A$1:$A$1000)=0,IF(ROW($A5)=6,"Hidden",""),IF(ISNUMBER(C5),IF(R5="cocurrent",IF((D5=E5),0,(D5-C5)*100/(D5-E5)),IF((C5=E5),0,(C5-D5)*100/(C5-E5))),""))</f>
      </c>
      <c r="AI5" s="6">
        <f>IF(SUM($A$1:$A$1000)=0,IF(ROW($A5)=6,"Hidden",""),IF(ISNUMBER(C5),IF(R5="cocurrent",IF(C5=E5,0,(F5-E5)*100/(D5-E5)),IF(C5=E5,0,(F5-E5)*100/(C5-E5))),""))</f>
      </c>
      <c r="AJ5" s="6">
        <f>IF(SUM($A$1:$A$1000)=0,IF(ROW($A5)=6,"Hidden",""),IF(ISNUMBER(AH5),(AH5+AI5)/2,""))</f>
      </c>
      <c r="AK5" s="8">
        <f>IF(C5=F5,0,(D5-E5)/(C5-F5))</f>
      </c>
      <c r="AL5" s="8">
        <f>IF(ISNUMBER(F5),IF(OR(AK5&lt;=0,AK5=1),0,((D5-E5)-(C5-F5))/LN(AK5)),"")</f>
      </c>
      <c r="AM5" s="8">
        <f>IF(ISNUMBER(AL5),IF(AL5=0,0,(AB5*T5*Z5*1000)/(PI()*0.006*1.008*AL5)),"")</f>
      </c>
      <c r="AN5" s="12">
        <f>IF(ISNUMBER(A5),IF(ROW(A5)=2,1-(A5/13),""),"")</f>
      </c>
    </row>
    <row x14ac:dyDescent="0.25" r="6" customHeight="1" ht="12.75">
      <c r="A6" s="11">
        <v>1</v>
      </c>
      <c r="B6" s="5">
        <v>5</v>
      </c>
      <c r="C6" s="6">
        <v>41.49755859375</v>
      </c>
      <c r="D6" s="6">
        <v>45.101806640625</v>
      </c>
      <c r="E6" s="6">
        <v>22.437255859375</v>
      </c>
      <c r="F6" s="6">
        <v>24.840087890625</v>
      </c>
      <c r="G6" s="6">
        <v>132.967529296875</v>
      </c>
      <c r="H6" s="6">
        <v>132.967529296875</v>
      </c>
      <c r="I6" s="6">
        <v>132.967529296875</v>
      </c>
      <c r="J6" s="6">
        <v>132.967529296875</v>
      </c>
      <c r="K6" s="6">
        <v>132.967529296875</v>
      </c>
      <c r="L6" s="6">
        <v>132.967529296875</v>
      </c>
      <c r="M6" s="7">
        <v>30</v>
      </c>
      <c r="N6" s="6">
        <v>1.96533203125</v>
      </c>
      <c r="O6" s="5">
        <v>60</v>
      </c>
      <c r="P6" s="8">
        <v>3.57666015625</v>
      </c>
      <c r="Q6" s="6">
        <v>0</v>
      </c>
      <c r="R6" s="10">
        <f>IF(ISNUMBER(Q6),IF(Q6=1,"Countercurrent","Cocurrent"),"")</f>
      </c>
      <c r="S6" s="21"/>
      <c r="T6" s="7">
        <f>IF(ISNUMBER(C6),1.15290498E-12*(V6^6)-3.5879038802E-10*(V6^5)+4.710833256816E-08*(V6^4)-3.38194190874219E-06*(V6^3)+0.000148978977392744*(V6^2)-0.00373903643230733*(V6)+4.21734712411944,"")</f>
      </c>
      <c r="U6" s="7">
        <f>IF(ISNUMBER(D6),1.15290498E-12*(X6^6)-3.5879038802E-10*(X6^5)+4.710833256816E-08*(X6^4)-3.38194190874219E-06*(X6^3)+0.000148978977392744*(X6^2)-0.00373903643230733*(X6)+4.21734712411944,"")</f>
      </c>
      <c r="V6" s="8">
        <f>IF(ISNUMBER(C6),AVERAGE(C6,D6),"")</f>
      </c>
      <c r="W6" s="6">
        <f>IF(ISNUMBER(F6),-0.0000002301*(V6^4)+0.0000569866*(V6^3)-0.0082923226*(V6^2)+0.0654036947*V6+999.8017570756,"")</f>
      </c>
      <c r="X6" s="8">
        <f>IF(ISNUMBER(E6),AVERAGE(E6,F6),"")</f>
      </c>
      <c r="Y6" s="6">
        <f>IF(ISNUMBER(F6),-0.0000002301*(X6^4)+0.0000569866*(X6^3)-0.0082923226*(X6^2)+0.0654036947*X6+999.8017570756,"")</f>
      </c>
      <c r="Z6" s="6">
        <f>IF(ISNUMBER(C6),IF(R6="Countercurrent",C6-D6,D6-C6),"")</f>
      </c>
      <c r="AA6" s="6">
        <f>IF(ISNUMBER(E6),F6-E6,"")</f>
      </c>
      <c r="AB6" s="7">
        <f>IF(ISNUMBER(N6),N6*W6/(1000*60),"")</f>
      </c>
      <c r="AC6" s="7">
        <f>IF(ISNUMBER(P6),P6*Y6/(1000*60),"")</f>
      </c>
      <c r="AD6" s="6">
        <f>IF(SUM($A$1:$A$1000)=0,IF(ROW($A6)=6,"Hidden",""),IF(ISNUMBER(AB6),AB6*T6*ABS(Z6)*1000,""))</f>
      </c>
      <c r="AE6" s="6">
        <f>IF(SUM($A$1:$A$1000)=0,IF(ROW($A6)=6,"Hidden",""),IF(ISNUMBER(AC6),AC6*U6*AA6*1000,""))</f>
      </c>
      <c r="AF6" s="6">
        <f>IF(SUM($A$1:$A$1000)=0,IF(ROW($A6)=6,"Hidden",""),IF(ISNUMBER(AD6),AD6-AE6,""))</f>
      </c>
      <c r="AG6" s="6">
        <f>IF(SUM($A$1:$A$1000)=0,IF(ROW($A6)=6,"Hidden",""),IF(ISNUMBER(AD6),IF(AD6=0,0,AE6*100/AD6),""))</f>
      </c>
      <c r="AH6" s="6">
        <f>IF(SUM($A$1:$A$1000)=0,IF(ROW($A6)=6,"Hidden",""),IF(ISNUMBER(C6),IF(R6="cocurrent",IF((D6=E6),0,(D6-C6)*100/(D6-E6)),IF((C6=E6),0,(C6-D6)*100/(C6-E6))),""))</f>
      </c>
      <c r="AI6" s="6">
        <f>IF(SUM($A$1:$A$1000)=0,IF(ROW($A6)=6,"Hidden",""),IF(ISNUMBER(C6),IF(R6="cocurrent",IF(C6=E6,0,(F6-E6)*100/(D6-E6)),IF(C6=E6,0,(F6-E6)*100/(C6-E6))),""))</f>
      </c>
      <c r="AJ6" s="6">
        <f>IF(SUM($A$1:$A$1000)=0,IF(ROW($A6)=6,"Hidden",""),IF(ISNUMBER(AH6),(AH6+AI6)/2,""))</f>
      </c>
      <c r="AK6" s="8">
        <f>IF(C6=F6,0,(D6-E6)/(C6-F6))</f>
      </c>
      <c r="AL6" s="8">
        <f>IF(ISNUMBER(F6),IF(OR(AK6&lt;=0,AK6=1),0,((D6-E6)-(C6-F6))/LN(AK6)),"")</f>
      </c>
      <c r="AM6" s="8">
        <f>IF(ISNUMBER(AL6),IF(AL6=0,0,(AB6*T6*Z6*1000)/(PI()*0.006*1.008*AL6)),"")</f>
      </c>
      <c r="AN6" s="12">
        <f>IF(ISNUMBER(A6),IF(ROW(A6)=2,1-(A6/13),""),"")</f>
      </c>
    </row>
    <row x14ac:dyDescent="0.25" r="7" customHeight="1" ht="12.75">
      <c r="A7" s="11">
        <v>1</v>
      </c>
      <c r="B7" s="5">
        <v>6</v>
      </c>
      <c r="C7" s="6">
        <v>41.724853515625</v>
      </c>
      <c r="D7" s="6">
        <v>45.166748046875</v>
      </c>
      <c r="E7" s="6">
        <v>22.567138671875</v>
      </c>
      <c r="F7" s="6">
        <v>24.87255859375</v>
      </c>
      <c r="G7" s="6">
        <v>132.967529296875</v>
      </c>
      <c r="H7" s="6">
        <v>132.967529296875</v>
      </c>
      <c r="I7" s="6">
        <v>132.967529296875</v>
      </c>
      <c r="J7" s="6">
        <v>132.967529296875</v>
      </c>
      <c r="K7" s="6">
        <v>132.967529296875</v>
      </c>
      <c r="L7" s="6">
        <v>132.967529296875</v>
      </c>
      <c r="M7" s="7">
        <v>30</v>
      </c>
      <c r="N7" s="6">
        <v>1.953125</v>
      </c>
      <c r="O7" s="5">
        <v>60</v>
      </c>
      <c r="P7" s="8">
        <v>3.564453125</v>
      </c>
      <c r="Q7" s="6">
        <v>0</v>
      </c>
      <c r="R7" s="10">
        <f>IF(ISNUMBER(Q7),IF(Q7=1,"Countercurrent","Cocurrent"),"")</f>
      </c>
      <c r="S7" s="21"/>
      <c r="T7" s="7">
        <f>IF(ISNUMBER(C7),1.15290498E-12*(V7^6)-3.5879038802E-10*(V7^5)+4.710833256816E-08*(V7^4)-3.38194190874219E-06*(V7^3)+0.000148978977392744*(V7^2)-0.00373903643230733*(V7)+4.21734712411944,"")</f>
      </c>
      <c r="U7" s="7">
        <f>IF(ISNUMBER(D7),1.15290498E-12*(X7^6)-3.5879038802E-10*(X7^5)+4.710833256816E-08*(X7^4)-3.38194190874219E-06*(X7^3)+0.000148978977392744*(X7^2)-0.00373903643230733*(X7)+4.21734712411944,"")</f>
      </c>
      <c r="V7" s="8">
        <f>IF(ISNUMBER(C7),AVERAGE(C7,D7),"")</f>
      </c>
      <c r="W7" s="6">
        <f>IF(ISNUMBER(F7),-0.0000002301*(V7^4)+0.0000569866*(V7^3)-0.0082923226*(V7^2)+0.0654036947*V7+999.8017570756,"")</f>
      </c>
      <c r="X7" s="8">
        <f>IF(ISNUMBER(E7),AVERAGE(E7,F7),"")</f>
      </c>
      <c r="Y7" s="6">
        <f>IF(ISNUMBER(F7),-0.0000002301*(X7^4)+0.0000569866*(X7^3)-0.0082923226*(X7^2)+0.0654036947*X7+999.8017570756,"")</f>
      </c>
      <c r="Z7" s="6">
        <f>IF(ISNUMBER(C7),IF(R7="Countercurrent",C7-D7,D7-C7),"")</f>
      </c>
      <c r="AA7" s="6">
        <f>IF(ISNUMBER(E7),F7-E7,"")</f>
      </c>
      <c r="AB7" s="7">
        <f>IF(ISNUMBER(N7),N7*W7/(1000*60),"")</f>
      </c>
      <c r="AC7" s="7">
        <f>IF(ISNUMBER(P7),P7*Y7/(1000*60),"")</f>
      </c>
      <c r="AD7" s="6">
        <f>IF(SUM($A$1:$A$1000)=0,IF(ROW($A7)=6,"Hidden",""),IF(ISNUMBER(AB7),AB7*T7*ABS(Z7)*1000,""))</f>
      </c>
      <c r="AE7" s="6">
        <f>IF(SUM($A$1:$A$1000)=0,IF(ROW($A7)=6,"Hidden",""),IF(ISNUMBER(AC7),AC7*U7*AA7*1000,""))</f>
      </c>
      <c r="AF7" s="6">
        <f>IF(SUM($A$1:$A$1000)=0,IF(ROW($A7)=6,"Hidden",""),IF(ISNUMBER(AD7),AD7-AE7,""))</f>
      </c>
      <c r="AG7" s="6">
        <f>IF(SUM($A$1:$A$1000)=0,IF(ROW($A7)=6,"Hidden",""),IF(ISNUMBER(AD7),IF(AD7=0,0,AE7*100/AD7),""))</f>
      </c>
      <c r="AH7" s="6">
        <f>IF(SUM($A$1:$A$1000)=0,IF(ROW($A7)=6,"Hidden",""),IF(ISNUMBER(C7),IF(R7="cocurrent",IF((D7=E7),0,(D7-C7)*100/(D7-E7)),IF((C7=E7),0,(C7-D7)*100/(C7-E7))),""))</f>
      </c>
      <c r="AI7" s="6">
        <f>IF(SUM($A$1:$A$1000)=0,IF(ROW($A7)=6,"Hidden",""),IF(ISNUMBER(C7),IF(R7="cocurrent",IF(C7=E7,0,(F7-E7)*100/(D7-E7)),IF(C7=E7,0,(F7-E7)*100/(C7-E7))),""))</f>
      </c>
      <c r="AJ7" s="6">
        <f>IF(SUM($A$1:$A$1000)=0,IF(ROW($A7)=6,"Hidden",""),IF(ISNUMBER(AH7),(AH7+AI7)/2,""))</f>
      </c>
      <c r="AK7" s="8">
        <f>IF(C7=F7,0,(D7-E7)/(C7-F7))</f>
      </c>
      <c r="AL7" s="8">
        <f>IF(ISNUMBER(F7),IF(OR(AK7&lt;=0,AK7=1),0,((D7-E7)-(C7-F7))/LN(AK7)),"")</f>
      </c>
      <c r="AM7" s="8">
        <f>IF(ISNUMBER(AL7),IF(AL7=0,0,(AB7*T7*Z7*1000)/(PI()*0.006*1.008*AL7)),"")</f>
      </c>
      <c r="AN7" s="12">
        <f>IF(ISNUMBER(A7),IF(ROW(A7)=2,1-(A7/13),""),"")</f>
      </c>
    </row>
    <row x14ac:dyDescent="0.25" r="8" customHeight="1" ht="12.75">
      <c r="A8" s="11">
        <v>1</v>
      </c>
      <c r="B8" s="5">
        <v>7</v>
      </c>
      <c r="C8" s="6">
        <v>41.49755859375</v>
      </c>
      <c r="D8" s="6">
        <v>45.101806640625</v>
      </c>
      <c r="E8" s="6">
        <v>22.437255859375</v>
      </c>
      <c r="F8" s="6">
        <v>24.840087890625</v>
      </c>
      <c r="G8" s="6">
        <v>132.967529296875</v>
      </c>
      <c r="H8" s="6">
        <v>132.967529296875</v>
      </c>
      <c r="I8" s="6">
        <v>132.967529296875</v>
      </c>
      <c r="J8" s="6">
        <v>132.967529296875</v>
      </c>
      <c r="K8" s="6">
        <v>132.967529296875</v>
      </c>
      <c r="L8" s="6">
        <v>132.967529296875</v>
      </c>
      <c r="M8" s="7">
        <v>30</v>
      </c>
      <c r="N8" s="6">
        <v>1.953125</v>
      </c>
      <c r="O8" s="5">
        <v>60</v>
      </c>
      <c r="P8" s="8">
        <v>3.52783203125</v>
      </c>
      <c r="Q8" s="6">
        <v>0</v>
      </c>
      <c r="R8" s="10">
        <f>IF(ISNUMBER(Q8),IF(Q8=1,"Countercurrent","Cocurrent"),"")</f>
      </c>
      <c r="S8" s="21"/>
      <c r="T8" s="7">
        <f>IF(ISNUMBER(C8),1.15290498E-12*(V8^6)-3.5879038802E-10*(V8^5)+4.710833256816E-08*(V8^4)-3.38194190874219E-06*(V8^3)+0.000148978977392744*(V8^2)-0.00373903643230733*(V8)+4.21734712411944,"")</f>
      </c>
      <c r="U8" s="7">
        <f>IF(ISNUMBER(D8),1.15290498E-12*(X8^6)-3.5879038802E-10*(X8^5)+4.710833256816E-08*(X8^4)-3.38194190874219E-06*(X8^3)+0.000148978977392744*(X8^2)-0.00373903643230733*(X8)+4.21734712411944,"")</f>
      </c>
      <c r="V8" s="8">
        <f>IF(ISNUMBER(C8),AVERAGE(C8,D8),"")</f>
      </c>
      <c r="W8" s="6">
        <f>IF(ISNUMBER(F8),-0.0000002301*(V8^4)+0.0000569866*(V8^3)-0.0082923226*(V8^2)+0.0654036947*V8+999.8017570756,"")</f>
      </c>
      <c r="X8" s="8">
        <f>IF(ISNUMBER(E8),AVERAGE(E8,F8),"")</f>
      </c>
      <c r="Y8" s="6">
        <f>IF(ISNUMBER(F8),-0.0000002301*(X8^4)+0.0000569866*(X8^3)-0.0082923226*(X8^2)+0.0654036947*X8+999.8017570756,"")</f>
      </c>
      <c r="Z8" s="6">
        <f>IF(ISNUMBER(C8),IF(R8="Countercurrent",C8-D8,D8-C8),"")</f>
      </c>
      <c r="AA8" s="6">
        <f>IF(ISNUMBER(E8),F8-E8,"")</f>
      </c>
      <c r="AB8" s="7">
        <f>IF(ISNUMBER(N8),N8*W8/(1000*60),"")</f>
      </c>
      <c r="AC8" s="7">
        <f>IF(ISNUMBER(P8),P8*Y8/(1000*60),"")</f>
      </c>
      <c r="AD8" s="6">
        <f>IF(SUM($A$1:$A$1000)=0,IF(ROW($A8)=6,"Hidden",""),IF(ISNUMBER(AB8),AB8*T8*ABS(Z8)*1000,""))</f>
      </c>
      <c r="AE8" s="6">
        <f>IF(SUM($A$1:$A$1000)=0,IF(ROW($A8)=6,"Hidden",""),IF(ISNUMBER(AC8),AC8*U8*AA8*1000,""))</f>
      </c>
      <c r="AF8" s="6">
        <f>IF(SUM($A$1:$A$1000)=0,IF(ROW($A8)=6,"Hidden",""),IF(ISNUMBER(AD8),AD8-AE8,""))</f>
      </c>
      <c r="AG8" s="6">
        <f>IF(SUM($A$1:$A$1000)=0,IF(ROW($A8)=6,"Hidden",""),IF(ISNUMBER(AD8),IF(AD8=0,0,AE8*100/AD8),""))</f>
      </c>
      <c r="AH8" s="6">
        <f>IF(SUM($A$1:$A$1000)=0,IF(ROW($A8)=6,"Hidden",""),IF(ISNUMBER(C8),IF(R8="cocurrent",IF((D8=E8),0,(D8-C8)*100/(D8-E8)),IF((C8=E8),0,(C8-D8)*100/(C8-E8))),""))</f>
      </c>
      <c r="AI8" s="6">
        <f>IF(SUM($A$1:$A$1000)=0,IF(ROW($A8)=6,"Hidden",""),IF(ISNUMBER(C8),IF(R8="cocurrent",IF(C8=E8,0,(F8-E8)*100/(D8-E8)),IF(C8=E8,0,(F8-E8)*100/(C8-E8))),""))</f>
      </c>
      <c r="AJ8" s="6">
        <f>IF(SUM($A$1:$A$1000)=0,IF(ROW($A8)=6,"Hidden",""),IF(ISNUMBER(AH8),(AH8+AI8)/2,""))</f>
      </c>
      <c r="AK8" s="8">
        <f>IF(C8=F8,0,(D8-E8)/(C8-F8))</f>
      </c>
      <c r="AL8" s="8">
        <f>IF(ISNUMBER(F8),IF(OR(AK8&lt;=0,AK8=1),0,((D8-E8)-(C8-F8))/LN(AK8)),"")</f>
      </c>
      <c r="AM8" s="8">
        <f>IF(ISNUMBER(AL8),IF(AL8=0,0,(AB8*T8*Z8*1000)/(PI()*0.006*1.008*AL8)),"")</f>
      </c>
      <c r="AN8" s="12">
        <f>IF(ISNUMBER(A8),IF(ROW(A8)=2,1-(A8/13),""),"")</f>
      </c>
    </row>
    <row x14ac:dyDescent="0.25" r="9" customHeight="1" ht="12.75">
      <c r="A9" s="11">
        <v>1</v>
      </c>
      <c r="B9" s="5">
        <v>8</v>
      </c>
      <c r="C9" s="6">
        <v>41.62744140625</v>
      </c>
      <c r="D9" s="6">
        <v>45.0693359375</v>
      </c>
      <c r="E9" s="6">
        <v>22.437255859375</v>
      </c>
      <c r="F9" s="6">
        <v>24.840087890625</v>
      </c>
      <c r="G9" s="6">
        <v>132.967529296875</v>
      </c>
      <c r="H9" s="6">
        <v>132.967529296875</v>
      </c>
      <c r="I9" s="6">
        <v>132.967529296875</v>
      </c>
      <c r="J9" s="6">
        <v>132.967529296875</v>
      </c>
      <c r="K9" s="6">
        <v>132.967529296875</v>
      </c>
      <c r="L9" s="6">
        <v>132.967529296875</v>
      </c>
      <c r="M9" s="7">
        <v>30</v>
      </c>
      <c r="N9" s="6">
        <v>1.953125</v>
      </c>
      <c r="O9" s="5">
        <v>60</v>
      </c>
      <c r="P9" s="8">
        <v>3.61328125</v>
      </c>
      <c r="Q9" s="6">
        <v>0</v>
      </c>
      <c r="R9" s="10">
        <f>IF(ISNUMBER(Q9),IF(Q9=1,"Countercurrent","Cocurrent"),"")</f>
      </c>
      <c r="S9" s="21"/>
      <c r="T9" s="7">
        <f>IF(ISNUMBER(C9),1.15290498E-12*(V9^6)-3.5879038802E-10*(V9^5)+4.710833256816E-08*(V9^4)-3.38194190874219E-06*(V9^3)+0.000148978977392744*(V9^2)-0.00373903643230733*(V9)+4.21734712411944,"")</f>
      </c>
      <c r="U9" s="7">
        <f>IF(ISNUMBER(D9),1.15290498E-12*(X9^6)-3.5879038802E-10*(X9^5)+4.710833256816E-08*(X9^4)-3.38194190874219E-06*(X9^3)+0.000148978977392744*(X9^2)-0.00373903643230733*(X9)+4.21734712411944,"")</f>
      </c>
      <c r="V9" s="8">
        <f>IF(ISNUMBER(C9),AVERAGE(C9,D9),"")</f>
      </c>
      <c r="W9" s="6">
        <f>IF(ISNUMBER(F9),-0.0000002301*(V9^4)+0.0000569866*(V9^3)-0.0082923226*(V9^2)+0.0654036947*V9+999.8017570756,"")</f>
      </c>
      <c r="X9" s="8">
        <f>IF(ISNUMBER(E9),AVERAGE(E9,F9),"")</f>
      </c>
      <c r="Y9" s="6">
        <f>IF(ISNUMBER(F9),-0.0000002301*(X9^4)+0.0000569866*(X9^3)-0.0082923226*(X9^2)+0.0654036947*X9+999.8017570756,"")</f>
      </c>
      <c r="Z9" s="6">
        <f>IF(ISNUMBER(C9),IF(R9="Countercurrent",C9-D9,D9-C9),"")</f>
      </c>
      <c r="AA9" s="6">
        <f>IF(ISNUMBER(E9),F9-E9,"")</f>
      </c>
      <c r="AB9" s="7">
        <f>IF(ISNUMBER(N9),N9*W9/(1000*60),"")</f>
      </c>
      <c r="AC9" s="7">
        <f>IF(ISNUMBER(P9),P9*Y9/(1000*60),"")</f>
      </c>
      <c r="AD9" s="6">
        <f>IF(SUM($A$1:$A$1000)=0,IF(ROW($A9)=6,"Hidden",""),IF(ISNUMBER(AB9),AB9*T9*ABS(Z9)*1000,""))</f>
      </c>
      <c r="AE9" s="6">
        <f>IF(SUM($A$1:$A$1000)=0,IF(ROW($A9)=6,"Hidden",""),IF(ISNUMBER(AC9),AC9*U9*AA9*1000,""))</f>
      </c>
      <c r="AF9" s="6">
        <f>IF(SUM($A$1:$A$1000)=0,IF(ROW($A9)=6,"Hidden",""),IF(ISNUMBER(AD9),AD9-AE9,""))</f>
      </c>
      <c r="AG9" s="6">
        <f>IF(SUM($A$1:$A$1000)=0,IF(ROW($A9)=6,"Hidden",""),IF(ISNUMBER(AD9),IF(AD9=0,0,AE9*100/AD9),""))</f>
      </c>
      <c r="AH9" s="6">
        <f>IF(SUM($A$1:$A$1000)=0,IF(ROW($A9)=6,"Hidden",""),IF(ISNUMBER(C9),IF(R9="cocurrent",IF((D9=E9),0,(D9-C9)*100/(D9-E9)),IF((C9=E9),0,(C9-D9)*100/(C9-E9))),""))</f>
      </c>
      <c r="AI9" s="6">
        <f>IF(SUM($A$1:$A$1000)=0,IF(ROW($A9)=6,"Hidden",""),IF(ISNUMBER(C9),IF(R9="cocurrent",IF(C9=E9,0,(F9-E9)*100/(D9-E9)),IF(C9=E9,0,(F9-E9)*100/(C9-E9))),""))</f>
      </c>
      <c r="AJ9" s="6">
        <f>IF(SUM($A$1:$A$1000)=0,IF(ROW($A9)=6,"Hidden",""),IF(ISNUMBER(AH9),(AH9+AI9)/2,""))</f>
      </c>
      <c r="AK9" s="8">
        <f>IF(C9=F9,0,(D9-E9)/(C9-F9))</f>
      </c>
      <c r="AL9" s="8">
        <f>IF(ISNUMBER(F9),IF(OR(AK9&lt;=0,AK9=1),0,((D9-E9)-(C9-F9))/LN(AK9)),"")</f>
      </c>
      <c r="AM9" s="8">
        <f>IF(ISNUMBER(AL9),IF(AL9=0,0,(AB9*T9*Z9*1000)/(PI()*0.006*1.008*AL9)),"")</f>
      </c>
      <c r="AN9" s="12">
        <f>IF(ISNUMBER(A9),IF(ROW(A9)=2,1-(A9/13),""),"")</f>
      </c>
    </row>
    <row x14ac:dyDescent="0.25" r="10" customHeight="1" ht="12.75">
      <c r="A10" s="11">
        <v>1</v>
      </c>
      <c r="B10" s="5">
        <v>9</v>
      </c>
      <c r="C10" s="6">
        <v>41.36767578125</v>
      </c>
      <c r="D10" s="6">
        <v>44.971923828125</v>
      </c>
      <c r="E10" s="6">
        <v>22.437255859375</v>
      </c>
      <c r="F10" s="6">
        <v>24.8076171875</v>
      </c>
      <c r="G10" s="6">
        <v>132.967529296875</v>
      </c>
      <c r="H10" s="6">
        <v>132.967529296875</v>
      </c>
      <c r="I10" s="6">
        <v>132.967529296875</v>
      </c>
      <c r="J10" s="6">
        <v>132.967529296875</v>
      </c>
      <c r="K10" s="6">
        <v>132.967529296875</v>
      </c>
      <c r="L10" s="6">
        <v>132.967529296875</v>
      </c>
      <c r="M10" s="7">
        <v>30</v>
      </c>
      <c r="N10" s="6">
        <v>1.94091796875</v>
      </c>
      <c r="O10" s="5">
        <v>60</v>
      </c>
      <c r="P10" s="8">
        <v>3.55224609375</v>
      </c>
      <c r="Q10" s="6">
        <v>0</v>
      </c>
      <c r="R10" s="10">
        <f>IF(ISNUMBER(Q10),IF(Q10=1,"Countercurrent","Cocurrent"),"")</f>
      </c>
      <c r="S10" s="21"/>
      <c r="T10" s="7">
        <f>IF(ISNUMBER(C10),1.15290498E-12*(V10^6)-3.5879038802E-10*(V10^5)+4.710833256816E-08*(V10^4)-3.38194190874219E-06*(V10^3)+0.000148978977392744*(V10^2)-0.00373903643230733*(V10)+4.21734712411944,"")</f>
      </c>
      <c r="U10" s="7">
        <f>IF(ISNUMBER(D10),1.15290498E-12*(X10^6)-3.5879038802E-10*(X10^5)+4.710833256816E-08*(X10^4)-3.38194190874219E-06*(X10^3)+0.000148978977392744*(X10^2)-0.00373903643230733*(X10)+4.21734712411944,"")</f>
      </c>
      <c r="V10" s="8">
        <f>IF(ISNUMBER(C10),AVERAGE(C10,D10),"")</f>
      </c>
      <c r="W10" s="6">
        <f>IF(ISNUMBER(F10),-0.0000002301*(V10^4)+0.0000569866*(V10^3)-0.0082923226*(V10^2)+0.0654036947*V10+999.8017570756,"")</f>
      </c>
      <c r="X10" s="8">
        <f>IF(ISNUMBER(E10),AVERAGE(E10,F10),"")</f>
      </c>
      <c r="Y10" s="6">
        <f>IF(ISNUMBER(F10),-0.0000002301*(X10^4)+0.0000569866*(X10^3)-0.0082923226*(X10^2)+0.0654036947*X10+999.8017570756,"")</f>
      </c>
      <c r="Z10" s="6">
        <f>IF(ISNUMBER(C10),IF(R10="Countercurrent",C10-D10,D10-C10),"")</f>
      </c>
      <c r="AA10" s="6">
        <f>IF(ISNUMBER(E10),F10-E10,"")</f>
      </c>
      <c r="AB10" s="7">
        <f>IF(ISNUMBER(N10),N10*W10/(1000*60),"")</f>
      </c>
      <c r="AC10" s="7">
        <f>IF(ISNUMBER(P10),P10*Y10/(1000*60),"")</f>
      </c>
      <c r="AD10" s="6">
        <f>IF(SUM($A$1:$A$1000)=0,IF(ROW($A10)=6,"Hidden",""),IF(ISNUMBER(AB10),AB10*T10*ABS(Z10)*1000,""))</f>
      </c>
      <c r="AE10" s="6">
        <f>IF(SUM($A$1:$A$1000)=0,IF(ROW($A10)=6,"Hidden",""),IF(ISNUMBER(AC10),AC10*U10*AA10*1000,""))</f>
      </c>
      <c r="AF10" s="6">
        <f>IF(SUM($A$1:$A$1000)=0,IF(ROW($A10)=6,"Hidden",""),IF(ISNUMBER(AD10),AD10-AE10,""))</f>
      </c>
      <c r="AG10" s="6">
        <f>IF(SUM($A$1:$A$1000)=0,IF(ROW($A10)=6,"Hidden",""),IF(ISNUMBER(AD10),IF(AD10=0,0,AE10*100/AD10),""))</f>
      </c>
      <c r="AH10" s="6">
        <f>IF(SUM($A$1:$A$1000)=0,IF(ROW($A10)=6,"Hidden",""),IF(ISNUMBER(C10),IF(R10="cocurrent",IF((D10=E10),0,(D10-C10)*100/(D10-E10)),IF((C10=E10),0,(C10-D10)*100/(C10-E10))),""))</f>
      </c>
      <c r="AI10" s="6">
        <f>IF(SUM($A$1:$A$1000)=0,IF(ROW($A10)=6,"Hidden",""),IF(ISNUMBER(C10),IF(R10="cocurrent",IF(C10=E10,0,(F10-E10)*100/(D10-E10)),IF(C10=E10,0,(F10-E10)*100/(C10-E10))),""))</f>
      </c>
      <c r="AJ10" s="6">
        <f>IF(SUM($A$1:$A$1000)=0,IF(ROW($A10)=6,"Hidden",""),IF(ISNUMBER(AH10),(AH10+AI10)/2,""))</f>
      </c>
      <c r="AK10" s="8">
        <f>IF(C10=F10,0,(D10-E10)/(C10-F10))</f>
      </c>
      <c r="AL10" s="8">
        <f>IF(ISNUMBER(F10),IF(OR(AK10&lt;=0,AK10=1),0,((D10-E10)-(C10-F10))/LN(AK10)),"")</f>
      </c>
      <c r="AM10" s="8">
        <f>IF(ISNUMBER(AL10),IF(AL10=0,0,(AB10*T10*Z10*1000)/(PI()*0.006*1.008*AL10)),"")</f>
      </c>
      <c r="AN10" s="12">
        <f>IF(ISNUMBER(A10),IF(ROW(A10)=2,1-(A10/13),""),"")</f>
      </c>
    </row>
    <row x14ac:dyDescent="0.25" r="11" customHeight="1" ht="12.75">
      <c r="A11" s="11">
        <v>1</v>
      </c>
      <c r="B11" s="5">
        <v>10</v>
      </c>
      <c r="C11" s="6">
        <v>41.62744140625</v>
      </c>
      <c r="D11" s="6">
        <v>44.971923828125</v>
      </c>
      <c r="E11" s="6">
        <v>22.437255859375</v>
      </c>
      <c r="F11" s="6">
        <v>24.840087890625</v>
      </c>
      <c r="G11" s="6">
        <v>132.967529296875</v>
      </c>
      <c r="H11" s="6">
        <v>132.967529296875</v>
      </c>
      <c r="I11" s="6">
        <v>132.967529296875</v>
      </c>
      <c r="J11" s="6">
        <v>132.967529296875</v>
      </c>
      <c r="K11" s="6">
        <v>132.967529296875</v>
      </c>
      <c r="L11" s="6">
        <v>132.967529296875</v>
      </c>
      <c r="M11" s="7">
        <v>29</v>
      </c>
      <c r="N11" s="6">
        <v>2.099609375</v>
      </c>
      <c r="O11" s="5">
        <v>60</v>
      </c>
      <c r="P11" s="8">
        <v>3.50341796875</v>
      </c>
      <c r="Q11" s="6">
        <v>0</v>
      </c>
      <c r="R11" s="10">
        <f>IF(ISNUMBER(Q11),IF(Q11=1,"Countercurrent","Cocurrent"),"")</f>
      </c>
      <c r="S11" s="21"/>
      <c r="T11" s="7">
        <f>IF(ISNUMBER(C11),1.15290498E-12*(V11^6)-3.5879038802E-10*(V11^5)+4.710833256816E-08*(V11^4)-3.38194190874219E-06*(V11^3)+0.000148978977392744*(V11^2)-0.00373903643230733*(V11)+4.21734712411944,"")</f>
      </c>
      <c r="U11" s="7">
        <f>IF(ISNUMBER(D11),1.15290498E-12*(X11^6)-3.5879038802E-10*(X11^5)+4.710833256816E-08*(X11^4)-3.38194190874219E-06*(X11^3)+0.000148978977392744*(X11^2)-0.00373903643230733*(X11)+4.21734712411944,"")</f>
      </c>
      <c r="V11" s="8">
        <f>IF(ISNUMBER(C11),AVERAGE(C11,D11),"")</f>
      </c>
      <c r="W11" s="6">
        <f>IF(ISNUMBER(F11),-0.0000002301*(V11^4)+0.0000569866*(V11^3)-0.0082923226*(V11^2)+0.0654036947*V11+999.8017570756,"")</f>
      </c>
      <c r="X11" s="8">
        <f>IF(ISNUMBER(E11),AVERAGE(E11,F11),"")</f>
      </c>
      <c r="Y11" s="6">
        <f>IF(ISNUMBER(F11),-0.0000002301*(X11^4)+0.0000569866*(X11^3)-0.0082923226*(X11^2)+0.0654036947*X11+999.8017570756,"")</f>
      </c>
      <c r="Z11" s="6">
        <f>IF(ISNUMBER(C11),IF(R11="Countercurrent",C11-D11,D11-C11),"")</f>
      </c>
      <c r="AA11" s="6">
        <f>IF(ISNUMBER(E11),F11-E11,"")</f>
      </c>
      <c r="AB11" s="7">
        <f>IF(ISNUMBER(N11),N11*W11/(1000*60),"")</f>
      </c>
      <c r="AC11" s="7">
        <f>IF(ISNUMBER(P11),P11*Y11/(1000*60),"")</f>
      </c>
      <c r="AD11" s="6">
        <f>IF(SUM($A$1:$A$1000)=0,IF(ROW($A11)=6,"Hidden",""),IF(ISNUMBER(AB11),AB11*T11*ABS(Z11)*1000,""))</f>
      </c>
      <c r="AE11" s="6">
        <f>IF(SUM($A$1:$A$1000)=0,IF(ROW($A11)=6,"Hidden",""),IF(ISNUMBER(AC11),AC11*U11*AA11*1000,""))</f>
      </c>
      <c r="AF11" s="6">
        <f>IF(SUM($A$1:$A$1000)=0,IF(ROW($A11)=6,"Hidden",""),IF(ISNUMBER(AD11),AD11-AE11,""))</f>
      </c>
      <c r="AG11" s="6">
        <f>IF(SUM($A$1:$A$1000)=0,IF(ROW($A11)=6,"Hidden",""),IF(ISNUMBER(AD11),IF(AD11=0,0,AE11*100/AD11),""))</f>
      </c>
      <c r="AH11" s="6">
        <f>IF(SUM($A$1:$A$1000)=0,IF(ROW($A11)=6,"Hidden",""),IF(ISNUMBER(C11),IF(R11="cocurrent",IF((D11=E11),0,(D11-C11)*100/(D11-E11)),IF((C11=E11),0,(C11-D11)*100/(C11-E11))),""))</f>
      </c>
      <c r="AI11" s="6">
        <f>IF(SUM($A$1:$A$1000)=0,IF(ROW($A11)=6,"Hidden",""),IF(ISNUMBER(C11),IF(R11="cocurrent",IF(C11=E11,0,(F11-E11)*100/(D11-E11)),IF(C11=E11,0,(F11-E11)*100/(C11-E11))),""))</f>
      </c>
      <c r="AJ11" s="6">
        <f>IF(SUM($A$1:$A$1000)=0,IF(ROW($A11)=6,"Hidden",""),IF(ISNUMBER(AH11),(AH11+AI11)/2,""))</f>
      </c>
      <c r="AK11" s="8">
        <f>IF(C11=F11,0,(D11-E11)/(C11-F11))</f>
      </c>
      <c r="AL11" s="8">
        <f>IF(ISNUMBER(F11),IF(OR(AK11&lt;=0,AK11=1),0,((D11-E11)-(C11-F11))/LN(AK11)),"")</f>
      </c>
      <c r="AM11" s="8">
        <f>IF(ISNUMBER(AL11),IF(AL11=0,0,(AB11*T11*Z11*1000)/(PI()*0.006*1.008*AL11)),"")</f>
      </c>
      <c r="AN11" s="12">
        <f>IF(ISNUMBER(A11),IF(ROW(A11)=2,1-(A11/13),""),"")</f>
      </c>
    </row>
    <row x14ac:dyDescent="0.25" r="12" customHeight="1" ht="12.75">
      <c r="A12" s="11">
        <v>1</v>
      </c>
      <c r="B12" s="5">
        <v>11</v>
      </c>
      <c r="C12" s="6">
        <v>41.400146484375</v>
      </c>
      <c r="D12" s="6">
        <v>44.906982421875</v>
      </c>
      <c r="E12" s="6">
        <v>22.437255859375</v>
      </c>
      <c r="F12" s="6">
        <v>24.775146484375</v>
      </c>
      <c r="G12" s="6">
        <v>132.967529296875</v>
      </c>
      <c r="H12" s="6">
        <v>132.967529296875</v>
      </c>
      <c r="I12" s="6">
        <v>132.967529296875</v>
      </c>
      <c r="J12" s="6">
        <v>132.967529296875</v>
      </c>
      <c r="K12" s="6">
        <v>132.967529296875</v>
      </c>
      <c r="L12" s="6">
        <v>132.967529296875</v>
      </c>
      <c r="M12" s="7">
        <v>30</v>
      </c>
      <c r="N12" s="6">
        <v>1.86767578125</v>
      </c>
      <c r="O12" s="5">
        <v>60</v>
      </c>
      <c r="P12" s="8">
        <v>3.55224609375</v>
      </c>
      <c r="Q12" s="6">
        <v>0</v>
      </c>
      <c r="R12" s="10">
        <f>IF(ISNUMBER(Q12),IF(Q12=1,"Countercurrent","Cocurrent"),"")</f>
      </c>
      <c r="S12" s="21"/>
      <c r="T12" s="7">
        <f>IF(ISNUMBER(C12),1.15290498E-12*(V12^6)-3.5879038802E-10*(V12^5)+4.710833256816E-08*(V12^4)-3.38194190874219E-06*(V12^3)+0.000148978977392744*(V12^2)-0.00373903643230733*(V12)+4.21734712411944,"")</f>
      </c>
      <c r="U12" s="7">
        <f>IF(ISNUMBER(D12),1.15290498E-12*(X12^6)-3.5879038802E-10*(X12^5)+4.710833256816E-08*(X12^4)-3.38194190874219E-06*(X12^3)+0.000148978977392744*(X12^2)-0.00373903643230733*(X12)+4.21734712411944,"")</f>
      </c>
      <c r="V12" s="8">
        <f>IF(ISNUMBER(C12),AVERAGE(C12,D12),"")</f>
      </c>
      <c r="W12" s="6">
        <f>IF(ISNUMBER(F12),-0.0000002301*(V12^4)+0.0000569866*(V12^3)-0.0082923226*(V12^2)+0.0654036947*V12+999.8017570756,"")</f>
      </c>
      <c r="X12" s="8">
        <f>IF(ISNUMBER(E12),AVERAGE(E12,F12),"")</f>
      </c>
      <c r="Y12" s="6">
        <f>IF(ISNUMBER(F12),-0.0000002301*(X12^4)+0.0000569866*(X12^3)-0.0082923226*(X12^2)+0.0654036947*X12+999.8017570756,"")</f>
      </c>
      <c r="Z12" s="6">
        <f>IF(ISNUMBER(C12),IF(R12="Countercurrent",C12-D12,D12-C12),"")</f>
      </c>
      <c r="AA12" s="6">
        <f>IF(ISNUMBER(E12),F12-E12,"")</f>
      </c>
      <c r="AB12" s="7">
        <f>IF(ISNUMBER(N12),N12*W12/(1000*60),"")</f>
      </c>
      <c r="AC12" s="7">
        <f>IF(ISNUMBER(P12),P12*Y12/(1000*60),"")</f>
      </c>
      <c r="AD12" s="6">
        <f>IF(SUM($A$1:$A$1000)=0,IF(ROW($A12)=6,"Hidden",""),IF(ISNUMBER(AB12),AB12*T12*ABS(Z12)*1000,""))</f>
      </c>
      <c r="AE12" s="6">
        <f>IF(SUM($A$1:$A$1000)=0,IF(ROW($A12)=6,"Hidden",""),IF(ISNUMBER(AC12),AC12*U12*AA12*1000,""))</f>
      </c>
      <c r="AF12" s="6">
        <f>IF(SUM($A$1:$A$1000)=0,IF(ROW($A12)=6,"Hidden",""),IF(ISNUMBER(AD12),AD12-AE12,""))</f>
      </c>
      <c r="AG12" s="6">
        <f>IF(SUM($A$1:$A$1000)=0,IF(ROW($A12)=6,"Hidden",""),IF(ISNUMBER(AD12),IF(AD12=0,0,AE12*100/AD12),""))</f>
      </c>
      <c r="AH12" s="6">
        <f>IF(SUM($A$1:$A$1000)=0,IF(ROW($A12)=6,"Hidden",""),IF(ISNUMBER(C12),IF(R12="cocurrent",IF((D12=E12),0,(D12-C12)*100/(D12-E12)),IF((C12=E12),0,(C12-D12)*100/(C12-E12))),""))</f>
      </c>
      <c r="AI12" s="6">
        <f>IF(SUM($A$1:$A$1000)=0,IF(ROW($A12)=6,"Hidden",""),IF(ISNUMBER(C12),IF(R12="cocurrent",IF(C12=E12,0,(F12-E12)*100/(D12-E12)),IF(C12=E12,0,(F12-E12)*100/(C12-E12))),""))</f>
      </c>
      <c r="AJ12" s="6">
        <f>IF(SUM($A$1:$A$1000)=0,IF(ROW($A12)=6,"Hidden",""),IF(ISNUMBER(AH12),(AH12+AI12)/2,""))</f>
      </c>
      <c r="AK12" s="8">
        <f>IF(C12=F12,0,(D12-E12)/(C12-F12))</f>
      </c>
      <c r="AL12" s="8">
        <f>IF(ISNUMBER(F12),IF(OR(AK12&lt;=0,AK12=1),0,((D12-E12)-(C12-F12))/LN(AK12)),"")</f>
      </c>
      <c r="AM12" s="8">
        <f>IF(ISNUMBER(AL12),IF(AL12=0,0,(AB12*T12*Z12*1000)/(PI()*0.006*1.008*AL12)),"")</f>
      </c>
      <c r="AN12" s="12">
        <f>IF(ISNUMBER(A12),IF(ROW(A12)=2,1-(A12/13),""),"")</f>
      </c>
    </row>
    <row x14ac:dyDescent="0.25" r="13" customHeight="1" ht="12.75">
      <c r="A13" s="11">
        <v>1</v>
      </c>
      <c r="B13" s="5">
        <v>12</v>
      </c>
      <c r="C13" s="6">
        <v>41.789794921875</v>
      </c>
      <c r="D13" s="6">
        <v>45.166748046875</v>
      </c>
      <c r="E13" s="6">
        <v>22.437255859375</v>
      </c>
      <c r="F13" s="6">
        <v>24.840087890625</v>
      </c>
      <c r="G13" s="6">
        <v>132.967529296875</v>
      </c>
      <c r="H13" s="6">
        <v>132.967529296875</v>
      </c>
      <c r="I13" s="6">
        <v>132.967529296875</v>
      </c>
      <c r="J13" s="6">
        <v>132.967529296875</v>
      </c>
      <c r="K13" s="6">
        <v>132.967529296875</v>
      </c>
      <c r="L13" s="6">
        <v>132.967529296875</v>
      </c>
      <c r="M13" s="7">
        <v>30</v>
      </c>
      <c r="N13" s="6">
        <v>1.98974609375</v>
      </c>
      <c r="O13" s="5">
        <v>60</v>
      </c>
      <c r="P13" s="8">
        <v>3.41796875</v>
      </c>
      <c r="Q13" s="6">
        <v>0</v>
      </c>
      <c r="R13" s="10">
        <f>IF(ISNUMBER(Q13),IF(Q13=1,"Countercurrent","Cocurrent"),"")</f>
      </c>
      <c r="S13" s="21"/>
      <c r="T13" s="7">
        <f>IF(ISNUMBER(C13),1.15290498E-12*(V13^6)-3.5879038802E-10*(V13^5)+4.710833256816E-08*(V13^4)-3.38194190874219E-06*(V13^3)+0.000148978977392744*(V13^2)-0.00373903643230733*(V13)+4.21734712411944,"")</f>
      </c>
      <c r="U13" s="7">
        <f>IF(ISNUMBER(D13),1.15290498E-12*(X13^6)-3.5879038802E-10*(X13^5)+4.710833256816E-08*(X13^4)-3.38194190874219E-06*(X13^3)+0.000148978977392744*(X13^2)-0.00373903643230733*(X13)+4.21734712411944,"")</f>
      </c>
      <c r="V13" s="8">
        <f>IF(ISNUMBER(C13),AVERAGE(C13,D13),"")</f>
      </c>
      <c r="W13" s="6">
        <f>IF(ISNUMBER(F13),-0.0000002301*(V13^4)+0.0000569866*(V13^3)-0.0082923226*(V13^2)+0.0654036947*V13+999.8017570756,"")</f>
      </c>
      <c r="X13" s="8">
        <f>IF(ISNUMBER(E13),AVERAGE(E13,F13),"")</f>
      </c>
      <c r="Y13" s="6">
        <f>IF(ISNUMBER(F13),-0.0000002301*(X13^4)+0.0000569866*(X13^3)-0.0082923226*(X13^2)+0.0654036947*X13+999.8017570756,"")</f>
      </c>
      <c r="Z13" s="6">
        <f>IF(ISNUMBER(C13),IF(R13="Countercurrent",C13-D13,D13-C13),"")</f>
      </c>
      <c r="AA13" s="6">
        <f>IF(ISNUMBER(E13),F13-E13,"")</f>
      </c>
      <c r="AB13" s="7">
        <f>IF(ISNUMBER(N13),N13*W13/(1000*60),"")</f>
      </c>
      <c r="AC13" s="7">
        <f>IF(ISNUMBER(P13),P13*Y13/(1000*60),"")</f>
      </c>
      <c r="AD13" s="6">
        <f>IF(SUM($A$1:$A$1000)=0,IF(ROW($A13)=6,"Hidden",""),IF(ISNUMBER(AB13),AB13*T13*ABS(Z13)*1000,""))</f>
      </c>
      <c r="AE13" s="6">
        <f>IF(SUM($A$1:$A$1000)=0,IF(ROW($A13)=6,"Hidden",""),IF(ISNUMBER(AC13),AC13*U13*AA13*1000,""))</f>
      </c>
      <c r="AF13" s="6">
        <f>IF(SUM($A$1:$A$1000)=0,IF(ROW($A13)=6,"Hidden",""),IF(ISNUMBER(AD13),AD13-AE13,""))</f>
      </c>
      <c r="AG13" s="6">
        <f>IF(SUM($A$1:$A$1000)=0,IF(ROW($A13)=6,"Hidden",""),IF(ISNUMBER(AD13),IF(AD13=0,0,AE13*100/AD13),""))</f>
      </c>
      <c r="AH13" s="6">
        <f>IF(SUM($A$1:$A$1000)=0,IF(ROW($A13)=6,"Hidden",""),IF(ISNUMBER(C13),IF(R13="cocurrent",IF((D13=E13),0,(D13-C13)*100/(D13-E13)),IF((C13=E13),0,(C13-D13)*100/(C13-E13))),""))</f>
      </c>
      <c r="AI13" s="6">
        <f>IF(SUM($A$1:$A$1000)=0,IF(ROW($A13)=6,"Hidden",""),IF(ISNUMBER(C13),IF(R13="cocurrent",IF(C13=E13,0,(F13-E13)*100/(D13-E13)),IF(C13=E13,0,(F13-E13)*100/(C13-E13))),""))</f>
      </c>
      <c r="AJ13" s="6">
        <f>IF(SUM($A$1:$A$1000)=0,IF(ROW($A13)=6,"Hidden",""),IF(ISNUMBER(AH13),(AH13+AI13)/2,""))</f>
      </c>
      <c r="AK13" s="8">
        <f>IF(C13=F13,0,(D13-E13)/(C13-F13))</f>
      </c>
      <c r="AL13" s="8">
        <f>IF(ISNUMBER(F13),IF(OR(AK13&lt;=0,AK13=1),0,((D13-E13)-(C13-F13))/LN(AK13)),"")</f>
      </c>
      <c r="AM13" s="8">
        <f>IF(ISNUMBER(AL13),IF(AL13=0,0,(AB13*T13*Z13*1000)/(PI()*0.006*1.008*AL13)),"")</f>
      </c>
      <c r="AN13" s="12">
        <f>IF(ISNUMBER(A13),IF(ROW(A13)=2,1-(A13/13),""),"")</f>
      </c>
    </row>
    <row x14ac:dyDescent="0.25" r="14" customHeight="1" ht="12.75">
      <c r="A14" s="11">
        <v>1</v>
      </c>
      <c r="B14" s="5">
        <v>13</v>
      </c>
      <c r="C14" s="6">
        <v>41.465087890625</v>
      </c>
      <c r="D14" s="6">
        <v>45.0693359375</v>
      </c>
      <c r="E14" s="6">
        <v>22.437255859375</v>
      </c>
      <c r="F14" s="6">
        <v>24.8076171875</v>
      </c>
      <c r="G14" s="6">
        <v>132.967529296875</v>
      </c>
      <c r="H14" s="6">
        <v>132.967529296875</v>
      </c>
      <c r="I14" s="6">
        <v>132.967529296875</v>
      </c>
      <c r="J14" s="6">
        <v>132.967529296875</v>
      </c>
      <c r="K14" s="6">
        <v>132.967529296875</v>
      </c>
      <c r="L14" s="6">
        <v>132.967529296875</v>
      </c>
      <c r="M14" s="7">
        <v>30</v>
      </c>
      <c r="N14" s="6">
        <v>1.8798828125</v>
      </c>
      <c r="O14" s="5">
        <v>60</v>
      </c>
      <c r="P14" s="8">
        <v>3.47900390625</v>
      </c>
      <c r="Q14" s="6">
        <v>0</v>
      </c>
      <c r="R14" s="10">
        <f>IF(ISNUMBER(Q14),IF(Q14=1,"Countercurrent","Cocurrent"),"")</f>
      </c>
      <c r="S14" s="21"/>
      <c r="T14" s="7">
        <f>IF(ISNUMBER(C14),1.15290498E-12*(V14^6)-3.5879038802E-10*(V14^5)+4.710833256816E-08*(V14^4)-3.38194190874219E-06*(V14^3)+0.000148978977392744*(V14^2)-0.00373903643230733*(V14)+4.21734712411944,"")</f>
      </c>
      <c r="U14" s="7">
        <f>IF(ISNUMBER(D14),1.15290498E-12*(X14^6)-3.5879038802E-10*(X14^5)+4.710833256816E-08*(X14^4)-3.38194190874219E-06*(X14^3)+0.000148978977392744*(X14^2)-0.00373903643230733*(X14)+4.21734712411944,"")</f>
      </c>
      <c r="V14" s="8">
        <f>IF(ISNUMBER(C14),AVERAGE(C14,D14),"")</f>
      </c>
      <c r="W14" s="6">
        <f>IF(ISNUMBER(F14),-0.0000002301*(V14^4)+0.0000569866*(V14^3)-0.0082923226*(V14^2)+0.0654036947*V14+999.8017570756,"")</f>
      </c>
      <c r="X14" s="8">
        <f>IF(ISNUMBER(E14),AVERAGE(E14,F14),"")</f>
      </c>
      <c r="Y14" s="6">
        <f>IF(ISNUMBER(F14),-0.0000002301*(X14^4)+0.0000569866*(X14^3)-0.0082923226*(X14^2)+0.0654036947*X14+999.8017570756,"")</f>
      </c>
      <c r="Z14" s="6">
        <f>IF(ISNUMBER(C14),IF(R14="Countercurrent",C14-D14,D14-C14),"")</f>
      </c>
      <c r="AA14" s="6">
        <f>IF(ISNUMBER(E14),F14-E14,"")</f>
      </c>
      <c r="AB14" s="7">
        <f>IF(ISNUMBER(N14),N14*W14/(1000*60),"")</f>
      </c>
      <c r="AC14" s="7">
        <f>IF(ISNUMBER(P14),P14*Y14/(1000*60),"")</f>
      </c>
      <c r="AD14" s="6">
        <f>IF(SUM($A$1:$A$1000)=0,IF(ROW($A14)=6,"Hidden",""),IF(ISNUMBER(AB14),AB14*T14*ABS(Z14)*1000,""))</f>
      </c>
      <c r="AE14" s="6">
        <f>IF(SUM($A$1:$A$1000)=0,IF(ROW($A14)=6,"Hidden",""),IF(ISNUMBER(AC14),AC14*U14*AA14*1000,""))</f>
      </c>
      <c r="AF14" s="6">
        <f>IF(SUM($A$1:$A$1000)=0,IF(ROW($A14)=6,"Hidden",""),IF(ISNUMBER(AD14),AD14-AE14,""))</f>
      </c>
      <c r="AG14" s="6">
        <f>IF(SUM($A$1:$A$1000)=0,IF(ROW($A14)=6,"Hidden",""),IF(ISNUMBER(AD14),IF(AD14=0,0,AE14*100/AD14),""))</f>
      </c>
      <c r="AH14" s="6">
        <f>IF(SUM($A$1:$A$1000)=0,IF(ROW($A14)=6,"Hidden",""),IF(ISNUMBER(C14),IF(R14="cocurrent",IF((D14=E14),0,(D14-C14)*100/(D14-E14)),IF((C14=E14),0,(C14-D14)*100/(C14-E14))),""))</f>
      </c>
      <c r="AI14" s="6">
        <f>IF(SUM($A$1:$A$1000)=0,IF(ROW($A14)=6,"Hidden",""),IF(ISNUMBER(C14),IF(R14="cocurrent",IF(C14=E14,0,(F14-E14)*100/(D14-E14)),IF(C14=E14,0,(F14-E14)*100/(C14-E14))),""))</f>
      </c>
      <c r="AJ14" s="6">
        <f>IF(SUM($A$1:$A$1000)=0,IF(ROW($A14)=6,"Hidden",""),IF(ISNUMBER(AH14),(AH14+AI14)/2,""))</f>
      </c>
      <c r="AK14" s="8">
        <f>IF(C14=F14,0,(D14-E14)/(C14-F14))</f>
      </c>
      <c r="AL14" s="8">
        <f>IF(ISNUMBER(F14),IF(OR(AK14&lt;=0,AK14=1),0,((D14-E14)-(C14-F14))/LN(AK14)),"")</f>
      </c>
      <c r="AM14" s="8">
        <f>IF(ISNUMBER(AL14),IF(AL14=0,0,(AB14*T14*Z14*1000)/(PI()*0.006*1.008*AL14)),"")</f>
      </c>
      <c r="AN14" s="12">
        <f>IF(ISNUMBER(A14),IF(ROW(A14)=2,1-(A14/13),""),"")</f>
      </c>
    </row>
    <row x14ac:dyDescent="0.25" r="15" customHeight="1" ht="12.75">
      <c r="A15" s="11">
        <v>1</v>
      </c>
      <c r="B15" s="5">
        <v>14</v>
      </c>
      <c r="C15" s="6">
        <v>41.724853515625</v>
      </c>
      <c r="D15" s="6">
        <v>45.101806640625</v>
      </c>
      <c r="E15" s="6">
        <v>22.437255859375</v>
      </c>
      <c r="F15" s="6">
        <v>24.840087890625</v>
      </c>
      <c r="G15" s="6">
        <v>132.967529296875</v>
      </c>
      <c r="H15" s="6">
        <v>132.967529296875</v>
      </c>
      <c r="I15" s="6">
        <v>132.967529296875</v>
      </c>
      <c r="J15" s="6">
        <v>132.967529296875</v>
      </c>
      <c r="K15" s="6">
        <v>132.967529296875</v>
      </c>
      <c r="L15" s="6">
        <v>132.967529296875</v>
      </c>
      <c r="M15" s="7">
        <v>30</v>
      </c>
      <c r="N15" s="6">
        <v>1.904296875</v>
      </c>
      <c r="O15" s="5">
        <v>60</v>
      </c>
      <c r="P15" s="8">
        <v>3.52783203125</v>
      </c>
      <c r="Q15" s="6">
        <v>0</v>
      </c>
      <c r="R15" s="10">
        <f>IF(ISNUMBER(Q15),IF(Q15=1,"Countercurrent","Cocurrent"),"")</f>
      </c>
      <c r="S15" s="21"/>
      <c r="T15" s="7">
        <f>IF(ISNUMBER(C15),1.15290498E-12*(V15^6)-3.5879038802E-10*(V15^5)+4.710833256816E-08*(V15^4)-3.38194190874219E-06*(V15^3)+0.000148978977392744*(V15^2)-0.00373903643230733*(V15)+4.21734712411944,"")</f>
      </c>
      <c r="U15" s="7">
        <f>IF(ISNUMBER(D15),1.15290498E-12*(X15^6)-3.5879038802E-10*(X15^5)+4.710833256816E-08*(X15^4)-3.38194190874219E-06*(X15^3)+0.000148978977392744*(X15^2)-0.00373903643230733*(X15)+4.21734712411944,"")</f>
      </c>
      <c r="V15" s="8">
        <f>IF(ISNUMBER(C15),AVERAGE(C15,D15),"")</f>
      </c>
      <c r="W15" s="6">
        <f>IF(ISNUMBER(F15),-0.0000002301*(V15^4)+0.0000569866*(V15^3)-0.0082923226*(V15^2)+0.0654036947*V15+999.8017570756,"")</f>
      </c>
      <c r="X15" s="8">
        <f>IF(ISNUMBER(E15),AVERAGE(E15,F15),"")</f>
      </c>
      <c r="Y15" s="6">
        <f>IF(ISNUMBER(F15),-0.0000002301*(X15^4)+0.0000569866*(X15^3)-0.0082923226*(X15^2)+0.0654036947*X15+999.8017570756,"")</f>
      </c>
      <c r="Z15" s="6">
        <f>IF(ISNUMBER(C15),IF(R15="Countercurrent",C15-D15,D15-C15),"")</f>
      </c>
      <c r="AA15" s="6">
        <f>IF(ISNUMBER(E15),F15-E15,"")</f>
      </c>
      <c r="AB15" s="7">
        <f>IF(ISNUMBER(N15),N15*W15/(1000*60),"")</f>
      </c>
      <c r="AC15" s="7">
        <f>IF(ISNUMBER(P15),P15*Y15/(1000*60),"")</f>
      </c>
      <c r="AD15" s="6">
        <f>IF(SUM($A$1:$A$1000)=0,IF(ROW($A15)=6,"Hidden",""),IF(ISNUMBER(AB15),AB15*T15*ABS(Z15)*1000,""))</f>
      </c>
      <c r="AE15" s="6">
        <f>IF(SUM($A$1:$A$1000)=0,IF(ROW($A15)=6,"Hidden",""),IF(ISNUMBER(AC15),AC15*U15*AA15*1000,""))</f>
      </c>
      <c r="AF15" s="6">
        <f>IF(SUM($A$1:$A$1000)=0,IF(ROW($A15)=6,"Hidden",""),IF(ISNUMBER(AD15),AD15-AE15,""))</f>
      </c>
      <c r="AG15" s="6">
        <f>IF(SUM($A$1:$A$1000)=0,IF(ROW($A15)=6,"Hidden",""),IF(ISNUMBER(AD15),IF(AD15=0,0,AE15*100/AD15),""))</f>
      </c>
      <c r="AH15" s="6">
        <f>IF(SUM($A$1:$A$1000)=0,IF(ROW($A15)=6,"Hidden",""),IF(ISNUMBER(C15),IF(R15="cocurrent",IF((D15=E15),0,(D15-C15)*100/(D15-E15)),IF((C15=E15),0,(C15-D15)*100/(C15-E15))),""))</f>
      </c>
      <c r="AI15" s="6">
        <f>IF(SUM($A$1:$A$1000)=0,IF(ROW($A15)=6,"Hidden",""),IF(ISNUMBER(C15),IF(R15="cocurrent",IF(C15=E15,0,(F15-E15)*100/(D15-E15)),IF(C15=E15,0,(F15-E15)*100/(C15-E15))),""))</f>
      </c>
      <c r="AJ15" s="6">
        <f>IF(SUM($A$1:$A$1000)=0,IF(ROW($A15)=6,"Hidden",""),IF(ISNUMBER(AH15),(AH15+AI15)/2,""))</f>
      </c>
      <c r="AK15" s="8">
        <f>IF(C15=F15,0,(D15-E15)/(C15-F15))</f>
      </c>
      <c r="AL15" s="8">
        <f>IF(ISNUMBER(F15),IF(OR(AK15&lt;=0,AK15=1),0,((D15-E15)-(C15-F15))/LN(AK15)),"")</f>
      </c>
      <c r="AM15" s="8">
        <f>IF(ISNUMBER(AL15),IF(AL15=0,0,(AB15*T15*Z15*1000)/(PI()*0.006*1.008*AL15)),"")</f>
      </c>
      <c r="AN15" s="12">
        <f>IF(ISNUMBER(A15),IF(ROW(A15)=2,1-(A15/13),""),"")</f>
      </c>
    </row>
    <row x14ac:dyDescent="0.25" r="16" customHeight="1" ht="12.75">
      <c r="A16" s="11">
        <v>1</v>
      </c>
      <c r="B16" s="5">
        <v>15</v>
      </c>
      <c r="C16" s="6">
        <v>41.4326171875</v>
      </c>
      <c r="D16" s="6">
        <v>44.87451171875</v>
      </c>
      <c r="E16" s="6">
        <v>22.437255859375</v>
      </c>
      <c r="F16" s="6">
        <v>24.840087890625</v>
      </c>
      <c r="G16" s="6">
        <v>132.967529296875</v>
      </c>
      <c r="H16" s="6">
        <v>132.967529296875</v>
      </c>
      <c r="I16" s="6">
        <v>132.967529296875</v>
      </c>
      <c r="J16" s="6">
        <v>132.967529296875</v>
      </c>
      <c r="K16" s="6">
        <v>132.967529296875</v>
      </c>
      <c r="L16" s="6">
        <v>132.967529296875</v>
      </c>
      <c r="M16" s="7">
        <v>30</v>
      </c>
      <c r="N16" s="6">
        <v>2.0751953125</v>
      </c>
      <c r="O16" s="5">
        <v>60</v>
      </c>
      <c r="P16" s="8">
        <v>3.4912109375</v>
      </c>
      <c r="Q16" s="6">
        <v>0</v>
      </c>
      <c r="R16" s="10">
        <f>IF(ISNUMBER(Q16),IF(Q16=1,"Countercurrent","Cocurrent"),"")</f>
      </c>
      <c r="S16" s="21"/>
      <c r="T16" s="7">
        <f>IF(ISNUMBER(C16),1.15290498E-12*(V16^6)-3.5879038802E-10*(V16^5)+4.710833256816E-08*(V16^4)-3.38194190874219E-06*(V16^3)+0.000148978977392744*(V16^2)-0.00373903643230733*(V16)+4.21734712411944,"")</f>
      </c>
      <c r="U16" s="7">
        <f>IF(ISNUMBER(D16),1.15290498E-12*(X16^6)-3.5879038802E-10*(X16^5)+4.710833256816E-08*(X16^4)-3.38194190874219E-06*(X16^3)+0.000148978977392744*(X16^2)-0.00373903643230733*(X16)+4.21734712411944,"")</f>
      </c>
      <c r="V16" s="8">
        <f>IF(ISNUMBER(C16),AVERAGE(C16,D16),"")</f>
      </c>
      <c r="W16" s="6">
        <f>IF(ISNUMBER(F16),-0.0000002301*(V16^4)+0.0000569866*(V16^3)-0.0082923226*(V16^2)+0.0654036947*V16+999.8017570756,"")</f>
      </c>
      <c r="X16" s="8">
        <f>IF(ISNUMBER(E16),AVERAGE(E16,F16),"")</f>
      </c>
      <c r="Y16" s="6">
        <f>IF(ISNUMBER(F16),-0.0000002301*(X16^4)+0.0000569866*(X16^3)-0.0082923226*(X16^2)+0.0654036947*X16+999.8017570756,"")</f>
      </c>
      <c r="Z16" s="6">
        <f>IF(ISNUMBER(C16),IF(R16="Countercurrent",C16-D16,D16-C16),"")</f>
      </c>
      <c r="AA16" s="6">
        <f>IF(ISNUMBER(E16),F16-E16,"")</f>
      </c>
      <c r="AB16" s="7">
        <f>IF(ISNUMBER(N16),N16*W16/(1000*60),"")</f>
      </c>
      <c r="AC16" s="7">
        <f>IF(ISNUMBER(P16),P16*Y16/(1000*60),"")</f>
      </c>
      <c r="AD16" s="6">
        <f>IF(SUM($A$1:$A$1000)=0,IF(ROW($A16)=6,"Hidden",""),IF(ISNUMBER(AB16),AB16*T16*ABS(Z16)*1000,""))</f>
      </c>
      <c r="AE16" s="6">
        <f>IF(SUM($A$1:$A$1000)=0,IF(ROW($A16)=6,"Hidden",""),IF(ISNUMBER(AC16),AC16*U16*AA16*1000,""))</f>
      </c>
      <c r="AF16" s="6">
        <f>IF(SUM($A$1:$A$1000)=0,IF(ROW($A16)=6,"Hidden",""),IF(ISNUMBER(AD16),AD16-AE16,""))</f>
      </c>
      <c r="AG16" s="6">
        <f>IF(SUM($A$1:$A$1000)=0,IF(ROW($A16)=6,"Hidden",""),IF(ISNUMBER(AD16),IF(AD16=0,0,AE16*100/AD16),""))</f>
      </c>
      <c r="AH16" s="6">
        <f>IF(SUM($A$1:$A$1000)=0,IF(ROW($A16)=6,"Hidden",""),IF(ISNUMBER(C16),IF(R16="cocurrent",IF((D16=E16),0,(D16-C16)*100/(D16-E16)),IF((C16=E16),0,(C16-D16)*100/(C16-E16))),""))</f>
      </c>
      <c r="AI16" s="6">
        <f>IF(SUM($A$1:$A$1000)=0,IF(ROW($A16)=6,"Hidden",""),IF(ISNUMBER(C16),IF(R16="cocurrent",IF(C16=E16,0,(F16-E16)*100/(D16-E16)),IF(C16=E16,0,(F16-E16)*100/(C16-E16))),""))</f>
      </c>
      <c r="AJ16" s="6">
        <f>IF(SUM($A$1:$A$1000)=0,IF(ROW($A16)=6,"Hidden",""),IF(ISNUMBER(AH16),(AH16+AI16)/2,""))</f>
      </c>
      <c r="AK16" s="8">
        <f>IF(C16=F16,0,(D16-E16)/(C16-F16))</f>
      </c>
      <c r="AL16" s="8">
        <f>IF(ISNUMBER(F16),IF(OR(AK16&lt;=0,AK16=1),0,((D16-E16)-(C16-F16))/LN(AK16)),"")</f>
      </c>
      <c r="AM16" s="8">
        <f>IF(ISNUMBER(AL16),IF(AL16=0,0,(AB16*T16*Z16*1000)/(PI()*0.006*1.008*AL16)),"")</f>
      </c>
      <c r="AN16" s="12">
        <f>IF(ISNUMBER(A16),IF(ROW(A16)=2,1-(A16/13),""),"")</f>
      </c>
    </row>
    <row x14ac:dyDescent="0.25" r="17" customHeight="1" ht="12.75">
      <c r="A17" s="11">
        <v>1</v>
      </c>
      <c r="B17" s="5">
        <v>16</v>
      </c>
      <c r="C17" s="6">
        <v>41.62744140625</v>
      </c>
      <c r="D17" s="6">
        <v>45.13427734375</v>
      </c>
      <c r="E17" s="6">
        <v>22.437255859375</v>
      </c>
      <c r="F17" s="6">
        <v>24.840087890625</v>
      </c>
      <c r="G17" s="6">
        <v>132.967529296875</v>
      </c>
      <c r="H17" s="6">
        <v>132.967529296875</v>
      </c>
      <c r="I17" s="6">
        <v>132.967529296875</v>
      </c>
      <c r="J17" s="6">
        <v>132.967529296875</v>
      </c>
      <c r="K17" s="6">
        <v>132.967529296875</v>
      </c>
      <c r="L17" s="6">
        <v>132.967529296875</v>
      </c>
      <c r="M17" s="7">
        <v>30</v>
      </c>
      <c r="N17" s="6">
        <v>1.9287109375</v>
      </c>
      <c r="O17" s="5">
        <v>60</v>
      </c>
      <c r="P17" s="8">
        <v>3.5400390625</v>
      </c>
      <c r="Q17" s="6">
        <v>0</v>
      </c>
      <c r="R17" s="10">
        <f>IF(ISNUMBER(Q17),IF(Q17=1,"Countercurrent","Cocurrent"),"")</f>
      </c>
      <c r="S17" s="21"/>
      <c r="T17" s="7">
        <f>IF(ISNUMBER(C17),1.15290498E-12*(V17^6)-3.5879038802E-10*(V17^5)+4.710833256816E-08*(V17^4)-3.38194190874219E-06*(V17^3)+0.000148978977392744*(V17^2)-0.00373903643230733*(V17)+4.21734712411944,"")</f>
      </c>
      <c r="U17" s="7">
        <f>IF(ISNUMBER(D17),1.15290498E-12*(X17^6)-3.5879038802E-10*(X17^5)+4.710833256816E-08*(X17^4)-3.38194190874219E-06*(X17^3)+0.000148978977392744*(X17^2)-0.00373903643230733*(X17)+4.21734712411944,"")</f>
      </c>
      <c r="V17" s="8">
        <f>IF(ISNUMBER(C17),AVERAGE(C17,D17),"")</f>
      </c>
      <c r="W17" s="6">
        <f>IF(ISNUMBER(F17),-0.0000002301*(V17^4)+0.0000569866*(V17^3)-0.0082923226*(V17^2)+0.0654036947*V17+999.8017570756,"")</f>
      </c>
      <c r="X17" s="8">
        <f>IF(ISNUMBER(E17),AVERAGE(E17,F17),"")</f>
      </c>
      <c r="Y17" s="6">
        <f>IF(ISNUMBER(F17),-0.0000002301*(X17^4)+0.0000569866*(X17^3)-0.0082923226*(X17^2)+0.0654036947*X17+999.8017570756,"")</f>
      </c>
      <c r="Z17" s="6">
        <f>IF(ISNUMBER(C17),IF(R17="Countercurrent",C17-D17,D17-C17),"")</f>
      </c>
      <c r="AA17" s="6">
        <f>IF(ISNUMBER(E17),F17-E17,"")</f>
      </c>
      <c r="AB17" s="7">
        <f>IF(ISNUMBER(N17),N17*W17/(1000*60),"")</f>
      </c>
      <c r="AC17" s="7">
        <f>IF(ISNUMBER(P17),P17*Y17/(1000*60),"")</f>
      </c>
      <c r="AD17" s="6">
        <f>IF(SUM($A$1:$A$1000)=0,IF(ROW($A17)=6,"Hidden",""),IF(ISNUMBER(AB17),AB17*T17*ABS(Z17)*1000,""))</f>
      </c>
      <c r="AE17" s="6">
        <f>IF(SUM($A$1:$A$1000)=0,IF(ROW($A17)=6,"Hidden",""),IF(ISNUMBER(AC17),AC17*U17*AA17*1000,""))</f>
      </c>
      <c r="AF17" s="6">
        <f>IF(SUM($A$1:$A$1000)=0,IF(ROW($A17)=6,"Hidden",""),IF(ISNUMBER(AD17),AD17-AE17,""))</f>
      </c>
      <c r="AG17" s="6">
        <f>IF(SUM($A$1:$A$1000)=0,IF(ROW($A17)=6,"Hidden",""),IF(ISNUMBER(AD17),IF(AD17=0,0,AE17*100/AD17),""))</f>
      </c>
      <c r="AH17" s="6">
        <f>IF(SUM($A$1:$A$1000)=0,IF(ROW($A17)=6,"Hidden",""),IF(ISNUMBER(C17),IF(R17="cocurrent",IF((D17=E17),0,(D17-C17)*100/(D17-E17)),IF((C17=E17),0,(C17-D17)*100/(C17-E17))),""))</f>
      </c>
      <c r="AI17" s="6">
        <f>IF(SUM($A$1:$A$1000)=0,IF(ROW($A17)=6,"Hidden",""),IF(ISNUMBER(C17),IF(R17="cocurrent",IF(C17=E17,0,(F17-E17)*100/(D17-E17)),IF(C17=E17,0,(F17-E17)*100/(C17-E17))),""))</f>
      </c>
      <c r="AJ17" s="6">
        <f>IF(SUM($A$1:$A$1000)=0,IF(ROW($A17)=6,"Hidden",""),IF(ISNUMBER(AH17),(AH17+AI17)/2,""))</f>
      </c>
      <c r="AK17" s="8">
        <f>IF(C17=F17,0,(D17-E17)/(C17-F17))</f>
      </c>
      <c r="AL17" s="8">
        <f>IF(ISNUMBER(F17),IF(OR(AK17&lt;=0,AK17=1),0,((D17-E17)-(C17-F17))/LN(AK17)),"")</f>
      </c>
      <c r="AM17" s="8">
        <f>IF(ISNUMBER(AL17),IF(AL17=0,0,(AB17*T17*Z17*1000)/(PI()*0.006*1.008*AL17)),"")</f>
      </c>
      <c r="AN17" s="12">
        <f>IF(ISNUMBER(A17),IF(ROW(A17)=2,1-(A17/13),""),"")</f>
      </c>
    </row>
    <row x14ac:dyDescent="0.25" r="18" customHeight="1" ht="12.75">
      <c r="A18" s="11">
        <v>1</v>
      </c>
      <c r="B18" s="5">
        <v>17</v>
      </c>
      <c r="C18" s="6">
        <v>41.49755859375</v>
      </c>
      <c r="D18" s="6">
        <v>45.00439453125</v>
      </c>
      <c r="E18" s="6">
        <v>22.4697265625</v>
      </c>
      <c r="F18" s="6">
        <v>24.8076171875</v>
      </c>
      <c r="G18" s="6">
        <v>132.967529296875</v>
      </c>
      <c r="H18" s="6">
        <v>132.967529296875</v>
      </c>
      <c r="I18" s="6">
        <v>132.967529296875</v>
      </c>
      <c r="J18" s="6">
        <v>132.967529296875</v>
      </c>
      <c r="K18" s="6">
        <v>132.967529296875</v>
      </c>
      <c r="L18" s="6">
        <v>132.967529296875</v>
      </c>
      <c r="M18" s="7">
        <v>30</v>
      </c>
      <c r="N18" s="6">
        <v>2.1240234375</v>
      </c>
      <c r="O18" s="5">
        <v>60</v>
      </c>
      <c r="P18" s="8">
        <v>3.369140625</v>
      </c>
      <c r="Q18" s="6">
        <v>0</v>
      </c>
      <c r="R18" s="10">
        <f>IF(ISNUMBER(Q18),IF(Q18=1,"Countercurrent","Cocurrent"),"")</f>
      </c>
      <c r="S18" s="21"/>
      <c r="T18" s="7">
        <f>IF(ISNUMBER(C18),1.15290498E-12*(V18^6)-3.5879038802E-10*(V18^5)+4.710833256816E-08*(V18^4)-3.38194190874219E-06*(V18^3)+0.000148978977392744*(V18^2)-0.00373903643230733*(V18)+4.21734712411944,"")</f>
      </c>
      <c r="U18" s="7">
        <f>IF(ISNUMBER(D18),1.15290498E-12*(X18^6)-3.5879038802E-10*(X18^5)+4.710833256816E-08*(X18^4)-3.38194190874219E-06*(X18^3)+0.000148978977392744*(X18^2)-0.00373903643230733*(X18)+4.21734712411944,"")</f>
      </c>
      <c r="V18" s="8">
        <f>IF(ISNUMBER(C18),AVERAGE(C18,D18),"")</f>
      </c>
      <c r="W18" s="6">
        <f>IF(ISNUMBER(F18),-0.0000002301*(V18^4)+0.0000569866*(V18^3)-0.0082923226*(V18^2)+0.0654036947*V18+999.8017570756,"")</f>
      </c>
      <c r="X18" s="8">
        <f>IF(ISNUMBER(E18),AVERAGE(E18,F18),"")</f>
      </c>
      <c r="Y18" s="6">
        <f>IF(ISNUMBER(F18),-0.0000002301*(X18^4)+0.0000569866*(X18^3)-0.0082923226*(X18^2)+0.0654036947*X18+999.8017570756,"")</f>
      </c>
      <c r="Z18" s="6">
        <f>IF(ISNUMBER(C18),IF(R18="Countercurrent",C18-D18,D18-C18),"")</f>
      </c>
      <c r="AA18" s="6">
        <f>IF(ISNUMBER(E18),F18-E18,"")</f>
      </c>
      <c r="AB18" s="7">
        <f>IF(ISNUMBER(N18),N18*W18/(1000*60),"")</f>
      </c>
      <c r="AC18" s="7">
        <f>IF(ISNUMBER(P18),P18*Y18/(1000*60),"")</f>
      </c>
      <c r="AD18" s="6">
        <f>IF(SUM($A$1:$A$1000)=0,IF(ROW($A18)=6,"Hidden",""),IF(ISNUMBER(AB18),AB18*T18*ABS(Z18)*1000,""))</f>
      </c>
      <c r="AE18" s="6">
        <f>IF(SUM($A$1:$A$1000)=0,IF(ROW($A18)=6,"Hidden",""),IF(ISNUMBER(AC18),AC18*U18*AA18*1000,""))</f>
      </c>
      <c r="AF18" s="6">
        <f>IF(SUM($A$1:$A$1000)=0,IF(ROW($A18)=6,"Hidden",""),IF(ISNUMBER(AD18),AD18-AE18,""))</f>
      </c>
      <c r="AG18" s="6">
        <f>IF(SUM($A$1:$A$1000)=0,IF(ROW($A18)=6,"Hidden",""),IF(ISNUMBER(AD18),IF(AD18=0,0,AE18*100/AD18),""))</f>
      </c>
      <c r="AH18" s="6">
        <f>IF(SUM($A$1:$A$1000)=0,IF(ROW($A18)=6,"Hidden",""),IF(ISNUMBER(C18),IF(R18="cocurrent",IF((D18=E18),0,(D18-C18)*100/(D18-E18)),IF((C18=E18),0,(C18-D18)*100/(C18-E18))),""))</f>
      </c>
      <c r="AI18" s="6">
        <f>IF(SUM($A$1:$A$1000)=0,IF(ROW($A18)=6,"Hidden",""),IF(ISNUMBER(C18),IF(R18="cocurrent",IF(C18=E18,0,(F18-E18)*100/(D18-E18)),IF(C18=E18,0,(F18-E18)*100/(C18-E18))),""))</f>
      </c>
      <c r="AJ18" s="6">
        <f>IF(SUM($A$1:$A$1000)=0,IF(ROW($A18)=6,"Hidden",""),IF(ISNUMBER(AH18),(AH18+AI18)/2,""))</f>
      </c>
      <c r="AK18" s="8">
        <f>IF(C18=F18,0,(D18-E18)/(C18-F18))</f>
      </c>
      <c r="AL18" s="8">
        <f>IF(ISNUMBER(F18),IF(OR(AK18&lt;=0,AK18=1),0,((D18-E18)-(C18-F18))/LN(AK18)),"")</f>
      </c>
      <c r="AM18" s="8">
        <f>IF(ISNUMBER(AL18),IF(AL18=0,0,(AB18*T18*Z18*1000)/(PI()*0.006*1.008*AL18)),"")</f>
      </c>
      <c r="AN18" s="12">
        <f>IF(ISNUMBER(A18),IF(ROW(A18)=2,1-(A18/13),""),"")</f>
      </c>
    </row>
    <row x14ac:dyDescent="0.25" r="19" customHeight="1" ht="12.75">
      <c r="A19" s="11">
        <v>1</v>
      </c>
      <c r="B19" s="5">
        <v>18</v>
      </c>
      <c r="C19" s="6">
        <v>41.822265625</v>
      </c>
      <c r="D19" s="6">
        <v>45.19921875</v>
      </c>
      <c r="E19" s="6">
        <v>22.437255859375</v>
      </c>
      <c r="F19" s="6">
        <v>24.87255859375</v>
      </c>
      <c r="G19" s="6">
        <v>132.967529296875</v>
      </c>
      <c r="H19" s="6">
        <v>132.967529296875</v>
      </c>
      <c r="I19" s="6">
        <v>132.967529296875</v>
      </c>
      <c r="J19" s="6">
        <v>132.967529296875</v>
      </c>
      <c r="K19" s="6">
        <v>132.967529296875</v>
      </c>
      <c r="L19" s="6">
        <v>132.967529296875</v>
      </c>
      <c r="M19" s="7">
        <v>30</v>
      </c>
      <c r="N19" s="6">
        <v>2.06298828125</v>
      </c>
      <c r="O19" s="5">
        <v>60</v>
      </c>
      <c r="P19" s="8">
        <v>3.5888671875</v>
      </c>
      <c r="Q19" s="6">
        <v>0</v>
      </c>
      <c r="R19" s="10">
        <f>IF(ISNUMBER(Q19),IF(Q19=1,"Countercurrent","Cocurrent"),"")</f>
      </c>
      <c r="S19" s="21"/>
      <c r="T19" s="7">
        <f>IF(ISNUMBER(C19),1.15290498E-12*(V19^6)-3.5879038802E-10*(V19^5)+4.710833256816E-08*(V19^4)-3.38194190874219E-06*(V19^3)+0.000148978977392744*(V19^2)-0.00373903643230733*(V19)+4.21734712411944,"")</f>
      </c>
      <c r="U19" s="7">
        <f>IF(ISNUMBER(D19),1.15290498E-12*(X19^6)-3.5879038802E-10*(X19^5)+4.710833256816E-08*(X19^4)-3.38194190874219E-06*(X19^3)+0.000148978977392744*(X19^2)-0.00373903643230733*(X19)+4.21734712411944,"")</f>
      </c>
      <c r="V19" s="8">
        <f>IF(ISNUMBER(C19),AVERAGE(C19,D19),"")</f>
      </c>
      <c r="W19" s="6">
        <f>IF(ISNUMBER(F19),-0.0000002301*(V19^4)+0.0000569866*(V19^3)-0.0082923226*(V19^2)+0.0654036947*V19+999.8017570756,"")</f>
      </c>
      <c r="X19" s="8">
        <f>IF(ISNUMBER(E19),AVERAGE(E19,F19),"")</f>
      </c>
      <c r="Y19" s="6">
        <f>IF(ISNUMBER(F19),-0.0000002301*(X19^4)+0.0000569866*(X19^3)-0.0082923226*(X19^2)+0.0654036947*X19+999.8017570756,"")</f>
      </c>
      <c r="Z19" s="6">
        <f>IF(ISNUMBER(C19),IF(R19="Countercurrent",C19-D19,D19-C19),"")</f>
      </c>
      <c r="AA19" s="6">
        <f>IF(ISNUMBER(E19),F19-E19,"")</f>
      </c>
      <c r="AB19" s="7">
        <f>IF(ISNUMBER(N19),N19*W19/(1000*60),"")</f>
      </c>
      <c r="AC19" s="7">
        <f>IF(ISNUMBER(P19),P19*Y19/(1000*60),"")</f>
      </c>
      <c r="AD19" s="6">
        <f>IF(SUM($A$1:$A$1000)=0,IF(ROW($A19)=6,"Hidden",""),IF(ISNUMBER(AB19),AB19*T19*ABS(Z19)*1000,""))</f>
      </c>
      <c r="AE19" s="6">
        <f>IF(SUM($A$1:$A$1000)=0,IF(ROW($A19)=6,"Hidden",""),IF(ISNUMBER(AC19),AC19*U19*AA19*1000,""))</f>
      </c>
      <c r="AF19" s="6">
        <f>IF(SUM($A$1:$A$1000)=0,IF(ROW($A19)=6,"Hidden",""),IF(ISNUMBER(AD19),AD19-AE19,""))</f>
      </c>
      <c r="AG19" s="6">
        <f>IF(SUM($A$1:$A$1000)=0,IF(ROW($A19)=6,"Hidden",""),IF(ISNUMBER(AD19),IF(AD19=0,0,AE19*100/AD19),""))</f>
      </c>
      <c r="AH19" s="6">
        <f>IF(SUM($A$1:$A$1000)=0,IF(ROW($A19)=6,"Hidden",""),IF(ISNUMBER(C19),IF(R19="cocurrent",IF((D19=E19),0,(D19-C19)*100/(D19-E19)),IF((C19=E19),0,(C19-D19)*100/(C19-E19))),""))</f>
      </c>
      <c r="AI19" s="6">
        <f>IF(SUM($A$1:$A$1000)=0,IF(ROW($A19)=6,"Hidden",""),IF(ISNUMBER(C19),IF(R19="cocurrent",IF(C19=E19,0,(F19-E19)*100/(D19-E19)),IF(C19=E19,0,(F19-E19)*100/(C19-E19))),""))</f>
      </c>
      <c r="AJ19" s="6">
        <f>IF(SUM($A$1:$A$1000)=0,IF(ROW($A19)=6,"Hidden",""),IF(ISNUMBER(AH19),(AH19+AI19)/2,""))</f>
      </c>
      <c r="AK19" s="8">
        <f>IF(C19=F19,0,(D19-E19)/(C19-F19))</f>
      </c>
      <c r="AL19" s="8">
        <f>IF(ISNUMBER(F19),IF(OR(AK19&lt;=0,AK19=1),0,((D19-E19)-(C19-F19))/LN(AK19)),"")</f>
      </c>
      <c r="AM19" s="8">
        <f>IF(ISNUMBER(AL19),IF(AL19=0,0,(AB19*T19*Z19*1000)/(PI()*0.006*1.008*AL19)),"")</f>
      </c>
      <c r="AN19" s="12">
        <f>IF(ISNUMBER(A19),IF(ROW(A19)=2,1-(A19/13),""),"")</f>
      </c>
    </row>
    <row x14ac:dyDescent="0.25" r="20" customHeight="1" ht="12.75">
      <c r="A20" s="11">
        <v>1</v>
      </c>
      <c r="B20" s="5">
        <v>19</v>
      </c>
      <c r="C20" s="6">
        <v>41.465087890625</v>
      </c>
      <c r="D20" s="6">
        <v>44.906982421875</v>
      </c>
      <c r="E20" s="6">
        <v>22.437255859375</v>
      </c>
      <c r="F20" s="6">
        <v>24.8076171875</v>
      </c>
      <c r="G20" s="6">
        <v>132.967529296875</v>
      </c>
      <c r="H20" s="6">
        <v>132.967529296875</v>
      </c>
      <c r="I20" s="6">
        <v>132.967529296875</v>
      </c>
      <c r="J20" s="6">
        <v>132.967529296875</v>
      </c>
      <c r="K20" s="6">
        <v>132.967529296875</v>
      </c>
      <c r="L20" s="6">
        <v>132.967529296875</v>
      </c>
      <c r="M20" s="7">
        <v>30</v>
      </c>
      <c r="N20" s="6">
        <v>2.06298828125</v>
      </c>
      <c r="O20" s="5">
        <v>60</v>
      </c>
      <c r="P20" s="8">
        <v>3.55224609375</v>
      </c>
      <c r="Q20" s="6">
        <v>0</v>
      </c>
      <c r="R20" s="10">
        <f>IF(ISNUMBER(Q20),IF(Q20=1,"Countercurrent","Cocurrent"),"")</f>
      </c>
      <c r="S20" s="21"/>
      <c r="T20" s="7">
        <f>IF(ISNUMBER(C20),1.15290498E-12*(V20^6)-3.5879038802E-10*(V20^5)+4.710833256816E-08*(V20^4)-3.38194190874219E-06*(V20^3)+0.000148978977392744*(V20^2)-0.00373903643230733*(V20)+4.21734712411944,"")</f>
      </c>
      <c r="U20" s="7">
        <f>IF(ISNUMBER(D20),1.15290498E-12*(X20^6)-3.5879038802E-10*(X20^5)+4.710833256816E-08*(X20^4)-3.38194190874219E-06*(X20^3)+0.000148978977392744*(X20^2)-0.00373903643230733*(X20)+4.21734712411944,"")</f>
      </c>
      <c r="V20" s="8">
        <f>IF(ISNUMBER(C20),AVERAGE(C20,D20),"")</f>
      </c>
      <c r="W20" s="6">
        <f>IF(ISNUMBER(F20),-0.0000002301*(V20^4)+0.0000569866*(V20^3)-0.0082923226*(V20^2)+0.0654036947*V20+999.8017570756,"")</f>
      </c>
      <c r="X20" s="8">
        <f>IF(ISNUMBER(E20),AVERAGE(E20,F20),"")</f>
      </c>
      <c r="Y20" s="6">
        <f>IF(ISNUMBER(F20),-0.0000002301*(X20^4)+0.0000569866*(X20^3)-0.0082923226*(X20^2)+0.0654036947*X20+999.8017570756,"")</f>
      </c>
      <c r="Z20" s="6">
        <f>IF(ISNUMBER(C20),IF(R20="Countercurrent",C20-D20,D20-C20),"")</f>
      </c>
      <c r="AA20" s="6">
        <f>IF(ISNUMBER(E20),F20-E20,"")</f>
      </c>
      <c r="AB20" s="7">
        <f>IF(ISNUMBER(N20),N20*W20/(1000*60),"")</f>
      </c>
      <c r="AC20" s="7">
        <f>IF(ISNUMBER(P20),P20*Y20/(1000*60),"")</f>
      </c>
      <c r="AD20" s="6">
        <f>IF(SUM($A$1:$A$1000)=0,IF(ROW($A20)=6,"Hidden",""),IF(ISNUMBER(AB20),AB20*T20*ABS(Z20)*1000,""))</f>
      </c>
      <c r="AE20" s="6">
        <f>IF(SUM($A$1:$A$1000)=0,IF(ROW($A20)=6,"Hidden",""),IF(ISNUMBER(AC20),AC20*U20*AA20*1000,""))</f>
      </c>
      <c r="AF20" s="6">
        <f>IF(SUM($A$1:$A$1000)=0,IF(ROW($A20)=6,"Hidden",""),IF(ISNUMBER(AD20),AD20-AE20,""))</f>
      </c>
      <c r="AG20" s="6">
        <f>IF(SUM($A$1:$A$1000)=0,IF(ROW($A20)=6,"Hidden",""),IF(ISNUMBER(AD20),IF(AD20=0,0,AE20*100/AD20),""))</f>
      </c>
      <c r="AH20" s="6">
        <f>IF(SUM($A$1:$A$1000)=0,IF(ROW($A20)=6,"Hidden",""),IF(ISNUMBER(C20),IF(R20="cocurrent",IF((D20=E20),0,(D20-C20)*100/(D20-E20)),IF((C20=E20),0,(C20-D20)*100/(C20-E20))),""))</f>
      </c>
      <c r="AI20" s="6">
        <f>IF(SUM($A$1:$A$1000)=0,IF(ROW($A20)=6,"Hidden",""),IF(ISNUMBER(C20),IF(R20="cocurrent",IF(C20=E20,0,(F20-E20)*100/(D20-E20)),IF(C20=E20,0,(F20-E20)*100/(C20-E20))),""))</f>
      </c>
      <c r="AJ20" s="6">
        <f>IF(SUM($A$1:$A$1000)=0,IF(ROW($A20)=6,"Hidden",""),IF(ISNUMBER(AH20),(AH20+AI20)/2,""))</f>
      </c>
      <c r="AK20" s="8">
        <f>IF(C20=F20,0,(D20-E20)/(C20-F20))</f>
      </c>
      <c r="AL20" s="8">
        <f>IF(ISNUMBER(F20),IF(OR(AK20&lt;=0,AK20=1),0,((D20-E20)-(C20-F20))/LN(AK20)),"")</f>
      </c>
      <c r="AM20" s="8">
        <f>IF(ISNUMBER(AL20),IF(AL20=0,0,(AB20*T20*Z20*1000)/(PI()*0.006*1.008*AL20)),"")</f>
      </c>
      <c r="AN20" s="12">
        <f>IF(ISNUMBER(A20),IF(ROW(A20)=2,1-(A20/13),""),"")</f>
      </c>
    </row>
    <row x14ac:dyDescent="0.25" r="21" customHeight="1" ht="12.75">
      <c r="A21" s="11">
        <v>1</v>
      </c>
      <c r="B21" s="5">
        <v>20</v>
      </c>
      <c r="C21" s="6">
        <v>41.919677734375</v>
      </c>
      <c r="D21" s="6">
        <v>45.458984375</v>
      </c>
      <c r="E21" s="6">
        <v>22.437255859375</v>
      </c>
      <c r="F21" s="6">
        <v>24.87255859375</v>
      </c>
      <c r="G21" s="6">
        <v>132.967529296875</v>
      </c>
      <c r="H21" s="6">
        <v>132.967529296875</v>
      </c>
      <c r="I21" s="6">
        <v>132.967529296875</v>
      </c>
      <c r="J21" s="6">
        <v>132.967529296875</v>
      </c>
      <c r="K21" s="6">
        <v>132.967529296875</v>
      </c>
      <c r="L21" s="6">
        <v>132.967529296875</v>
      </c>
      <c r="M21" s="7">
        <v>30</v>
      </c>
      <c r="N21" s="6">
        <v>2.03857421875</v>
      </c>
      <c r="O21" s="5">
        <v>60</v>
      </c>
      <c r="P21" s="8">
        <v>3.6376953125</v>
      </c>
      <c r="Q21" s="6">
        <v>0</v>
      </c>
      <c r="R21" s="10">
        <f>IF(ISNUMBER(Q21),IF(Q21=1,"Countercurrent","Cocurrent"),"")</f>
      </c>
      <c r="S21" s="21"/>
      <c r="T21" s="7">
        <f>IF(ISNUMBER(C21),1.15290498E-12*(V21^6)-3.5879038802E-10*(V21^5)+4.710833256816E-08*(V21^4)-3.38194190874219E-06*(V21^3)+0.000148978977392744*(V21^2)-0.00373903643230733*(V21)+4.21734712411944,"")</f>
      </c>
      <c r="U21" s="7">
        <f>IF(ISNUMBER(D21),1.15290498E-12*(X21^6)-3.5879038802E-10*(X21^5)+4.710833256816E-08*(X21^4)-3.38194190874219E-06*(X21^3)+0.000148978977392744*(X21^2)-0.00373903643230733*(X21)+4.21734712411944,"")</f>
      </c>
      <c r="V21" s="8">
        <f>IF(ISNUMBER(C21),AVERAGE(C21,D21),"")</f>
      </c>
      <c r="W21" s="6">
        <f>IF(ISNUMBER(F21),-0.0000002301*(V21^4)+0.0000569866*(V21^3)-0.0082923226*(V21^2)+0.0654036947*V21+999.8017570756,"")</f>
      </c>
      <c r="X21" s="8">
        <f>IF(ISNUMBER(E21),AVERAGE(E21,F21),"")</f>
      </c>
      <c r="Y21" s="6">
        <f>IF(ISNUMBER(F21),-0.0000002301*(X21^4)+0.0000569866*(X21^3)-0.0082923226*(X21^2)+0.0654036947*X21+999.8017570756,"")</f>
      </c>
      <c r="Z21" s="6">
        <f>IF(ISNUMBER(C21),IF(R21="Countercurrent",C21-D21,D21-C21),"")</f>
      </c>
      <c r="AA21" s="6">
        <f>IF(ISNUMBER(E21),F21-E21,"")</f>
      </c>
      <c r="AB21" s="7">
        <f>IF(ISNUMBER(N21),N21*W21/(1000*60),"")</f>
      </c>
      <c r="AC21" s="7">
        <f>IF(ISNUMBER(P21),P21*Y21/(1000*60),"")</f>
      </c>
      <c r="AD21" s="6">
        <f>IF(SUM($A$1:$A$1000)=0,IF(ROW($A21)=6,"Hidden",""),IF(ISNUMBER(AB21),AB21*T21*ABS(Z21)*1000,""))</f>
      </c>
      <c r="AE21" s="6">
        <f>IF(SUM($A$1:$A$1000)=0,IF(ROW($A21)=6,"Hidden",""),IF(ISNUMBER(AC21),AC21*U21*AA21*1000,""))</f>
      </c>
      <c r="AF21" s="6">
        <f>IF(SUM($A$1:$A$1000)=0,IF(ROW($A21)=6,"Hidden",""),IF(ISNUMBER(AD21),AD21-AE21,""))</f>
      </c>
      <c r="AG21" s="6">
        <f>IF(SUM($A$1:$A$1000)=0,IF(ROW($A21)=6,"Hidden",""),IF(ISNUMBER(AD21),IF(AD21=0,0,AE21*100/AD21),""))</f>
      </c>
      <c r="AH21" s="6">
        <f>IF(SUM($A$1:$A$1000)=0,IF(ROW($A21)=6,"Hidden",""),IF(ISNUMBER(C21),IF(R21="cocurrent",IF((D21=E21),0,(D21-C21)*100/(D21-E21)),IF((C21=E21),0,(C21-D21)*100/(C21-E21))),""))</f>
      </c>
      <c r="AI21" s="6">
        <f>IF(SUM($A$1:$A$1000)=0,IF(ROW($A21)=6,"Hidden",""),IF(ISNUMBER(C21),IF(R21="cocurrent",IF(C21=E21,0,(F21-E21)*100/(D21-E21)),IF(C21=E21,0,(F21-E21)*100/(C21-E21))),""))</f>
      </c>
      <c r="AJ21" s="6">
        <f>IF(SUM($A$1:$A$1000)=0,IF(ROW($A21)=6,"Hidden",""),IF(ISNUMBER(AH21),(AH21+AI21)/2,""))</f>
      </c>
      <c r="AK21" s="8">
        <f>IF(C21=F21,0,(D21-E21)/(C21-F21))</f>
      </c>
      <c r="AL21" s="8">
        <f>IF(ISNUMBER(F21),IF(OR(AK21&lt;=0,AK21=1),0,((D21-E21)-(C21-F21))/LN(AK21)),"")</f>
      </c>
      <c r="AM21" s="8">
        <f>IF(ISNUMBER(AL21),IF(AL21=0,0,(AB21*T21*Z21*1000)/(PI()*0.006*1.008*AL21)),"")</f>
      </c>
      <c r="AN21" s="12">
        <f>IF(ISNUMBER(A21),IF(ROW(A21)=2,1-(A21/13),""),"")</f>
      </c>
    </row>
    <row x14ac:dyDescent="0.25" r="22" customHeight="1" ht="12.75">
      <c r="A22" s="11">
        <v>1</v>
      </c>
      <c r="B22" s="5">
        <v>21</v>
      </c>
      <c r="C22" s="6">
        <v>41.5625</v>
      </c>
      <c r="D22" s="6">
        <v>45.0693359375</v>
      </c>
      <c r="E22" s="6">
        <v>22.437255859375</v>
      </c>
      <c r="F22" s="6">
        <v>24.840087890625</v>
      </c>
      <c r="G22" s="6">
        <v>132.967529296875</v>
      </c>
      <c r="H22" s="6">
        <v>132.967529296875</v>
      </c>
      <c r="I22" s="6">
        <v>132.967529296875</v>
      </c>
      <c r="J22" s="6">
        <v>132.967529296875</v>
      </c>
      <c r="K22" s="6">
        <v>132.967529296875</v>
      </c>
      <c r="L22" s="6">
        <v>132.967529296875</v>
      </c>
      <c r="M22" s="7">
        <v>30</v>
      </c>
      <c r="N22" s="6">
        <v>1.98974609375</v>
      </c>
      <c r="O22" s="5">
        <v>60</v>
      </c>
      <c r="P22" s="8">
        <v>3.52783203125</v>
      </c>
      <c r="Q22" s="6">
        <v>0</v>
      </c>
      <c r="R22" s="10">
        <f>IF(ISNUMBER(Q22),IF(Q22=1,"Countercurrent","Cocurrent"),"")</f>
      </c>
      <c r="S22" s="21"/>
      <c r="T22" s="7">
        <f>IF(ISNUMBER(C22),1.15290498E-12*(V22^6)-3.5879038802E-10*(V22^5)+4.710833256816E-08*(V22^4)-3.38194190874219E-06*(V22^3)+0.000148978977392744*(V22^2)-0.00373903643230733*(V22)+4.21734712411944,"")</f>
      </c>
      <c r="U22" s="7">
        <f>IF(ISNUMBER(D22),1.15290498E-12*(X22^6)-3.5879038802E-10*(X22^5)+4.710833256816E-08*(X22^4)-3.38194190874219E-06*(X22^3)+0.000148978977392744*(X22^2)-0.00373903643230733*(X22)+4.21734712411944,"")</f>
      </c>
      <c r="V22" s="8">
        <f>IF(ISNUMBER(C22),AVERAGE(C22,D22),"")</f>
      </c>
      <c r="W22" s="6">
        <f>IF(ISNUMBER(F22),-0.0000002301*(V22^4)+0.0000569866*(V22^3)-0.0082923226*(V22^2)+0.0654036947*V22+999.8017570756,"")</f>
      </c>
      <c r="X22" s="8">
        <f>IF(ISNUMBER(E22),AVERAGE(E22,F22),"")</f>
      </c>
      <c r="Y22" s="6">
        <f>IF(ISNUMBER(F22),-0.0000002301*(X22^4)+0.0000569866*(X22^3)-0.0082923226*(X22^2)+0.0654036947*X22+999.8017570756,"")</f>
      </c>
      <c r="Z22" s="6">
        <f>IF(ISNUMBER(C22),IF(R22="Countercurrent",C22-D22,D22-C22),"")</f>
      </c>
      <c r="AA22" s="6">
        <f>IF(ISNUMBER(E22),F22-E22,"")</f>
      </c>
      <c r="AB22" s="7">
        <f>IF(ISNUMBER(N22),N22*W22/(1000*60),"")</f>
      </c>
      <c r="AC22" s="7">
        <f>IF(ISNUMBER(P22),P22*Y22/(1000*60),"")</f>
      </c>
      <c r="AD22" s="6">
        <f>IF(SUM($A$1:$A$1000)=0,IF(ROW($A22)=6,"Hidden",""),IF(ISNUMBER(AB22),AB22*T22*ABS(Z22)*1000,""))</f>
      </c>
      <c r="AE22" s="6">
        <f>IF(SUM($A$1:$A$1000)=0,IF(ROW($A22)=6,"Hidden",""),IF(ISNUMBER(AC22),AC22*U22*AA22*1000,""))</f>
      </c>
      <c r="AF22" s="6">
        <f>IF(SUM($A$1:$A$1000)=0,IF(ROW($A22)=6,"Hidden",""),IF(ISNUMBER(AD22),AD22-AE22,""))</f>
      </c>
      <c r="AG22" s="6">
        <f>IF(SUM($A$1:$A$1000)=0,IF(ROW($A22)=6,"Hidden",""),IF(ISNUMBER(AD22),IF(AD22=0,0,AE22*100/AD22),""))</f>
      </c>
      <c r="AH22" s="6">
        <f>IF(SUM($A$1:$A$1000)=0,IF(ROW($A22)=6,"Hidden",""),IF(ISNUMBER(C22),IF(R22="cocurrent",IF((D22=E22),0,(D22-C22)*100/(D22-E22)),IF((C22=E22),0,(C22-D22)*100/(C22-E22))),""))</f>
      </c>
      <c r="AI22" s="6">
        <f>IF(SUM($A$1:$A$1000)=0,IF(ROW($A22)=6,"Hidden",""),IF(ISNUMBER(C22),IF(R22="cocurrent",IF(C22=E22,0,(F22-E22)*100/(D22-E22)),IF(C22=E22,0,(F22-E22)*100/(C22-E22))),""))</f>
      </c>
      <c r="AJ22" s="6">
        <f>IF(SUM($A$1:$A$1000)=0,IF(ROW($A22)=6,"Hidden",""),IF(ISNUMBER(AH22),(AH22+AI22)/2,""))</f>
      </c>
      <c r="AK22" s="8">
        <f>IF(C22=F22,0,(D22-E22)/(C22-F22))</f>
      </c>
      <c r="AL22" s="8">
        <f>IF(ISNUMBER(F22),IF(OR(AK22&lt;=0,AK22=1),0,((D22-E22)-(C22-F22))/LN(AK22)),"")</f>
      </c>
      <c r="AM22" s="8">
        <f>IF(ISNUMBER(AL22),IF(AL22=0,0,(AB22*T22*Z22*1000)/(PI()*0.006*1.008*AL22)),"")</f>
      </c>
      <c r="AN22" s="12">
        <f>IF(ISNUMBER(A22),IF(ROW(A22)=2,1-(A22/13),""),"")</f>
      </c>
    </row>
    <row x14ac:dyDescent="0.25" r="23" customHeight="1" ht="12.75">
      <c r="A23" s="11">
        <v>1</v>
      </c>
      <c r="B23" s="5">
        <v>22</v>
      </c>
      <c r="C23" s="6">
        <v>41.854736328125</v>
      </c>
      <c r="D23" s="6">
        <v>45.296630859375</v>
      </c>
      <c r="E23" s="6">
        <v>22.437255859375</v>
      </c>
      <c r="F23" s="6">
        <v>24.840087890625</v>
      </c>
      <c r="G23" s="6">
        <v>132.967529296875</v>
      </c>
      <c r="H23" s="6">
        <v>132.967529296875</v>
      </c>
      <c r="I23" s="6">
        <v>132.967529296875</v>
      </c>
      <c r="J23" s="6">
        <v>132.967529296875</v>
      </c>
      <c r="K23" s="6">
        <v>132.967529296875</v>
      </c>
      <c r="L23" s="6">
        <v>132.967529296875</v>
      </c>
      <c r="M23" s="7">
        <v>30</v>
      </c>
      <c r="N23" s="6">
        <v>2.05078125</v>
      </c>
      <c r="O23" s="5">
        <v>60</v>
      </c>
      <c r="P23" s="8">
        <v>3.55224609375</v>
      </c>
      <c r="Q23" s="6">
        <v>0</v>
      </c>
      <c r="R23" s="10">
        <f>IF(ISNUMBER(Q23),IF(Q23=1,"Countercurrent","Cocurrent"),"")</f>
      </c>
      <c r="S23" s="21"/>
      <c r="T23" s="7">
        <f>IF(ISNUMBER(C23),1.15290498E-12*(V23^6)-3.5879038802E-10*(V23^5)+4.710833256816E-08*(V23^4)-3.38194190874219E-06*(V23^3)+0.000148978977392744*(V23^2)-0.00373903643230733*(V23)+4.21734712411944,"")</f>
      </c>
      <c r="U23" s="7">
        <f>IF(ISNUMBER(D23),1.15290498E-12*(X23^6)-3.5879038802E-10*(X23^5)+4.710833256816E-08*(X23^4)-3.38194190874219E-06*(X23^3)+0.000148978977392744*(X23^2)-0.00373903643230733*(X23)+4.21734712411944,"")</f>
      </c>
      <c r="V23" s="8">
        <f>IF(ISNUMBER(C23),AVERAGE(C23,D23),"")</f>
      </c>
      <c r="W23" s="6">
        <f>IF(ISNUMBER(F23),-0.0000002301*(V23^4)+0.0000569866*(V23^3)-0.0082923226*(V23^2)+0.0654036947*V23+999.8017570756,"")</f>
      </c>
      <c r="X23" s="8">
        <f>IF(ISNUMBER(E23),AVERAGE(E23,F23),"")</f>
      </c>
      <c r="Y23" s="6">
        <f>IF(ISNUMBER(F23),-0.0000002301*(X23^4)+0.0000569866*(X23^3)-0.0082923226*(X23^2)+0.0654036947*X23+999.8017570756,"")</f>
      </c>
      <c r="Z23" s="6">
        <f>IF(ISNUMBER(C23),IF(R23="Countercurrent",C23-D23,D23-C23),"")</f>
      </c>
      <c r="AA23" s="6">
        <f>IF(ISNUMBER(E23),F23-E23,"")</f>
      </c>
      <c r="AB23" s="7">
        <f>IF(ISNUMBER(N23),N23*W23/(1000*60),"")</f>
      </c>
      <c r="AC23" s="7">
        <f>IF(ISNUMBER(P23),P23*Y23/(1000*60),"")</f>
      </c>
      <c r="AD23" s="6">
        <f>IF(SUM($A$1:$A$1000)=0,IF(ROW($A23)=6,"Hidden",""),IF(ISNUMBER(AB23),AB23*T23*ABS(Z23)*1000,""))</f>
      </c>
      <c r="AE23" s="6">
        <f>IF(SUM($A$1:$A$1000)=0,IF(ROW($A23)=6,"Hidden",""),IF(ISNUMBER(AC23),AC23*U23*AA23*1000,""))</f>
      </c>
      <c r="AF23" s="6">
        <f>IF(SUM($A$1:$A$1000)=0,IF(ROW($A23)=6,"Hidden",""),IF(ISNUMBER(AD23),AD23-AE23,""))</f>
      </c>
      <c r="AG23" s="6">
        <f>IF(SUM($A$1:$A$1000)=0,IF(ROW($A23)=6,"Hidden",""),IF(ISNUMBER(AD23),IF(AD23=0,0,AE23*100/AD23),""))</f>
      </c>
      <c r="AH23" s="6">
        <f>IF(SUM($A$1:$A$1000)=0,IF(ROW($A23)=6,"Hidden",""),IF(ISNUMBER(C23),IF(R23="cocurrent",IF((D23=E23),0,(D23-C23)*100/(D23-E23)),IF((C23=E23),0,(C23-D23)*100/(C23-E23))),""))</f>
      </c>
      <c r="AI23" s="6">
        <f>IF(SUM($A$1:$A$1000)=0,IF(ROW($A23)=6,"Hidden",""),IF(ISNUMBER(C23),IF(R23="cocurrent",IF(C23=E23,0,(F23-E23)*100/(D23-E23)),IF(C23=E23,0,(F23-E23)*100/(C23-E23))),""))</f>
      </c>
      <c r="AJ23" s="6">
        <f>IF(SUM($A$1:$A$1000)=0,IF(ROW($A23)=6,"Hidden",""),IF(ISNUMBER(AH23),(AH23+AI23)/2,""))</f>
      </c>
      <c r="AK23" s="8">
        <f>IF(C23=F23,0,(D23-E23)/(C23-F23))</f>
      </c>
      <c r="AL23" s="8">
        <f>IF(ISNUMBER(F23),IF(OR(AK23&lt;=0,AK23=1),0,((D23-E23)-(C23-F23))/LN(AK23)),"")</f>
      </c>
      <c r="AM23" s="8">
        <f>IF(ISNUMBER(AL23),IF(AL23=0,0,(AB23*T23*Z23*1000)/(PI()*0.006*1.008*AL23)),"")</f>
      </c>
      <c r="AN23" s="12">
        <f>IF(ISNUMBER(A23),IF(ROW(A23)=2,1-(A23/13),""),"")</f>
      </c>
    </row>
    <row x14ac:dyDescent="0.25" r="24" customHeight="1" ht="12.75">
      <c r="A24" s="11">
        <v>1</v>
      </c>
      <c r="B24" s="5">
        <v>23</v>
      </c>
      <c r="C24" s="6">
        <v>41.400146484375</v>
      </c>
      <c r="D24" s="6">
        <v>44.842041015625</v>
      </c>
      <c r="E24" s="6">
        <v>22.437255859375</v>
      </c>
      <c r="F24" s="6">
        <v>24.840087890625</v>
      </c>
      <c r="G24" s="6">
        <v>132.967529296875</v>
      </c>
      <c r="H24" s="6">
        <v>132.967529296875</v>
      </c>
      <c r="I24" s="6">
        <v>132.967529296875</v>
      </c>
      <c r="J24" s="6">
        <v>132.967529296875</v>
      </c>
      <c r="K24" s="6">
        <v>132.967529296875</v>
      </c>
      <c r="L24" s="6">
        <v>132.967529296875</v>
      </c>
      <c r="M24" s="7">
        <v>30</v>
      </c>
      <c r="N24" s="6">
        <v>1.94091796875</v>
      </c>
      <c r="O24" s="5">
        <v>60</v>
      </c>
      <c r="P24" s="8">
        <v>3.62548828125</v>
      </c>
      <c r="Q24" s="6">
        <v>0</v>
      </c>
      <c r="R24" s="10">
        <f>IF(ISNUMBER(Q24),IF(Q24=1,"Countercurrent","Cocurrent"),"")</f>
      </c>
      <c r="S24" s="21"/>
      <c r="T24" s="7">
        <f>IF(ISNUMBER(C24),1.15290498E-12*(V24^6)-3.5879038802E-10*(V24^5)+4.710833256816E-08*(V24^4)-3.38194190874219E-06*(V24^3)+0.000148978977392744*(V24^2)-0.00373903643230733*(V24)+4.21734712411944,"")</f>
      </c>
      <c r="U24" s="7">
        <f>IF(ISNUMBER(D24),1.15290498E-12*(X24^6)-3.5879038802E-10*(X24^5)+4.710833256816E-08*(X24^4)-3.38194190874219E-06*(X24^3)+0.000148978977392744*(X24^2)-0.00373903643230733*(X24)+4.21734712411944,"")</f>
      </c>
      <c r="V24" s="8">
        <f>IF(ISNUMBER(C24),AVERAGE(C24,D24),"")</f>
      </c>
      <c r="W24" s="6">
        <f>IF(ISNUMBER(F24),-0.0000002301*(V24^4)+0.0000569866*(V24^3)-0.0082923226*(V24^2)+0.0654036947*V24+999.8017570756,"")</f>
      </c>
      <c r="X24" s="8">
        <f>IF(ISNUMBER(E24),AVERAGE(E24,F24),"")</f>
      </c>
      <c r="Y24" s="6">
        <f>IF(ISNUMBER(F24),-0.0000002301*(X24^4)+0.0000569866*(X24^3)-0.0082923226*(X24^2)+0.0654036947*X24+999.8017570756,"")</f>
      </c>
      <c r="Z24" s="6">
        <f>IF(ISNUMBER(C24),IF(R24="Countercurrent",C24-D24,D24-C24),"")</f>
      </c>
      <c r="AA24" s="6">
        <f>IF(ISNUMBER(E24),F24-E24,"")</f>
      </c>
      <c r="AB24" s="7">
        <f>IF(ISNUMBER(N24),N24*W24/(1000*60),"")</f>
      </c>
      <c r="AC24" s="7">
        <f>IF(ISNUMBER(P24),P24*Y24/(1000*60),"")</f>
      </c>
      <c r="AD24" s="6">
        <f>IF(SUM($A$1:$A$1000)=0,IF(ROW($A24)=6,"Hidden",""),IF(ISNUMBER(AB24),AB24*T24*ABS(Z24)*1000,""))</f>
      </c>
      <c r="AE24" s="6">
        <f>IF(SUM($A$1:$A$1000)=0,IF(ROW($A24)=6,"Hidden",""),IF(ISNUMBER(AC24),AC24*U24*AA24*1000,""))</f>
      </c>
      <c r="AF24" s="6">
        <f>IF(SUM($A$1:$A$1000)=0,IF(ROW($A24)=6,"Hidden",""),IF(ISNUMBER(AD24),AD24-AE24,""))</f>
      </c>
      <c r="AG24" s="6">
        <f>IF(SUM($A$1:$A$1000)=0,IF(ROW($A24)=6,"Hidden",""),IF(ISNUMBER(AD24),IF(AD24=0,0,AE24*100/AD24),""))</f>
      </c>
      <c r="AH24" s="6">
        <f>IF(SUM($A$1:$A$1000)=0,IF(ROW($A24)=6,"Hidden",""),IF(ISNUMBER(C24),IF(R24="cocurrent",IF((D24=E24),0,(D24-C24)*100/(D24-E24)),IF((C24=E24),0,(C24-D24)*100/(C24-E24))),""))</f>
      </c>
      <c r="AI24" s="6">
        <f>IF(SUM($A$1:$A$1000)=0,IF(ROW($A24)=6,"Hidden",""),IF(ISNUMBER(C24),IF(R24="cocurrent",IF(C24=E24,0,(F24-E24)*100/(D24-E24)),IF(C24=E24,0,(F24-E24)*100/(C24-E24))),""))</f>
      </c>
      <c r="AJ24" s="6">
        <f>IF(SUM($A$1:$A$1000)=0,IF(ROW($A24)=6,"Hidden",""),IF(ISNUMBER(AH24),(AH24+AI24)/2,""))</f>
      </c>
      <c r="AK24" s="8">
        <f>IF(C24=F24,0,(D24-E24)/(C24-F24))</f>
      </c>
      <c r="AL24" s="8">
        <f>IF(ISNUMBER(F24),IF(OR(AK24&lt;=0,AK24=1),0,((D24-E24)-(C24-F24))/LN(AK24)),"")</f>
      </c>
      <c r="AM24" s="8">
        <f>IF(ISNUMBER(AL24),IF(AL24=0,0,(AB24*T24*Z24*1000)/(PI()*0.006*1.008*AL24)),"")</f>
      </c>
      <c r="AN24" s="12">
        <f>IF(ISNUMBER(A24),IF(ROW(A24)=2,1-(A24/13),""),"")</f>
      </c>
    </row>
    <row x14ac:dyDescent="0.25" r="25" customHeight="1" ht="12.75">
      <c r="A25" s="11">
        <v>1</v>
      </c>
      <c r="B25" s="5">
        <v>24</v>
      </c>
      <c r="C25" s="6">
        <v>41.822265625</v>
      </c>
      <c r="D25" s="6">
        <v>45.166748046875</v>
      </c>
      <c r="E25" s="6">
        <v>22.437255859375</v>
      </c>
      <c r="F25" s="6">
        <v>24.840087890625</v>
      </c>
      <c r="G25" s="6">
        <v>132.967529296875</v>
      </c>
      <c r="H25" s="6">
        <v>132.967529296875</v>
      </c>
      <c r="I25" s="6">
        <v>132.967529296875</v>
      </c>
      <c r="J25" s="6">
        <v>132.967529296875</v>
      </c>
      <c r="K25" s="6">
        <v>132.967529296875</v>
      </c>
      <c r="L25" s="6">
        <v>132.967529296875</v>
      </c>
      <c r="M25" s="7">
        <v>30</v>
      </c>
      <c r="N25" s="6">
        <v>2.16064453125</v>
      </c>
      <c r="O25" s="5">
        <v>60</v>
      </c>
      <c r="P25" s="8">
        <v>3.60107421875</v>
      </c>
      <c r="Q25" s="6">
        <v>0</v>
      </c>
      <c r="R25" s="10">
        <f>IF(ISNUMBER(Q25),IF(Q25=1,"Countercurrent","Cocurrent"),"")</f>
      </c>
      <c r="S25" s="21"/>
      <c r="T25" s="7">
        <f>IF(ISNUMBER(C25),1.15290498E-12*(V25^6)-3.5879038802E-10*(V25^5)+4.710833256816E-08*(V25^4)-3.38194190874219E-06*(V25^3)+0.000148978977392744*(V25^2)-0.00373903643230733*(V25)+4.21734712411944,"")</f>
      </c>
      <c r="U25" s="7">
        <f>IF(ISNUMBER(D25),1.15290498E-12*(X25^6)-3.5879038802E-10*(X25^5)+4.710833256816E-08*(X25^4)-3.38194190874219E-06*(X25^3)+0.000148978977392744*(X25^2)-0.00373903643230733*(X25)+4.21734712411944,"")</f>
      </c>
      <c r="V25" s="8">
        <f>IF(ISNUMBER(C25),AVERAGE(C25,D25),"")</f>
      </c>
      <c r="W25" s="6">
        <f>IF(ISNUMBER(F25),-0.0000002301*(V25^4)+0.0000569866*(V25^3)-0.0082923226*(V25^2)+0.0654036947*V25+999.8017570756,"")</f>
      </c>
      <c r="X25" s="8">
        <f>IF(ISNUMBER(E25),AVERAGE(E25,F25),"")</f>
      </c>
      <c r="Y25" s="6">
        <f>IF(ISNUMBER(F25),-0.0000002301*(X25^4)+0.0000569866*(X25^3)-0.0082923226*(X25^2)+0.0654036947*X25+999.8017570756,"")</f>
      </c>
      <c r="Z25" s="6">
        <f>IF(ISNUMBER(C25),IF(R25="Countercurrent",C25-D25,D25-C25),"")</f>
      </c>
      <c r="AA25" s="6">
        <f>IF(ISNUMBER(E25),F25-E25,"")</f>
      </c>
      <c r="AB25" s="7">
        <f>IF(ISNUMBER(N25),N25*W25/(1000*60),"")</f>
      </c>
      <c r="AC25" s="7">
        <f>IF(ISNUMBER(P25),P25*Y25/(1000*60),"")</f>
      </c>
      <c r="AD25" s="6">
        <f>IF(SUM($A$1:$A$1000)=0,IF(ROW($A25)=6,"Hidden",""),IF(ISNUMBER(AB25),AB25*T25*ABS(Z25)*1000,""))</f>
      </c>
      <c r="AE25" s="6">
        <f>IF(SUM($A$1:$A$1000)=0,IF(ROW($A25)=6,"Hidden",""),IF(ISNUMBER(AC25),AC25*U25*AA25*1000,""))</f>
      </c>
      <c r="AF25" s="6">
        <f>IF(SUM($A$1:$A$1000)=0,IF(ROW($A25)=6,"Hidden",""),IF(ISNUMBER(AD25),AD25-AE25,""))</f>
      </c>
      <c r="AG25" s="6">
        <f>IF(SUM($A$1:$A$1000)=0,IF(ROW($A25)=6,"Hidden",""),IF(ISNUMBER(AD25),IF(AD25=0,0,AE25*100/AD25),""))</f>
      </c>
      <c r="AH25" s="6">
        <f>IF(SUM($A$1:$A$1000)=0,IF(ROW($A25)=6,"Hidden",""),IF(ISNUMBER(C25),IF(R25="cocurrent",IF((D25=E25),0,(D25-C25)*100/(D25-E25)),IF((C25=E25),0,(C25-D25)*100/(C25-E25))),""))</f>
      </c>
      <c r="AI25" s="6">
        <f>IF(SUM($A$1:$A$1000)=0,IF(ROW($A25)=6,"Hidden",""),IF(ISNUMBER(C25),IF(R25="cocurrent",IF(C25=E25,0,(F25-E25)*100/(D25-E25)),IF(C25=E25,0,(F25-E25)*100/(C25-E25))),""))</f>
      </c>
      <c r="AJ25" s="6">
        <f>IF(SUM($A$1:$A$1000)=0,IF(ROW($A25)=6,"Hidden",""),IF(ISNUMBER(AH25),(AH25+AI25)/2,""))</f>
      </c>
      <c r="AK25" s="8">
        <f>IF(C25=F25,0,(D25-E25)/(C25-F25))</f>
      </c>
      <c r="AL25" s="8">
        <f>IF(ISNUMBER(F25),IF(OR(AK25&lt;=0,AK25=1),0,((D25-E25)-(C25-F25))/LN(AK25)),"")</f>
      </c>
      <c r="AM25" s="8">
        <f>IF(ISNUMBER(AL25),IF(AL25=0,0,(AB25*T25*Z25*1000)/(PI()*0.006*1.008*AL25)),"")</f>
      </c>
      <c r="AN25" s="12">
        <f>IF(ISNUMBER(A25),IF(ROW(A25)=2,1-(A25/13),""),"")</f>
      </c>
    </row>
    <row x14ac:dyDescent="0.25" r="26" customHeight="1" ht="12.75">
      <c r="A26" s="11">
        <v>1</v>
      </c>
      <c r="B26" s="5">
        <v>25</v>
      </c>
      <c r="C26" s="6">
        <v>41.36767578125</v>
      </c>
      <c r="D26" s="6">
        <v>44.777099609375</v>
      </c>
      <c r="E26" s="6">
        <v>22.437255859375</v>
      </c>
      <c r="F26" s="6">
        <v>24.8076171875</v>
      </c>
      <c r="G26" s="6">
        <v>132.967529296875</v>
      </c>
      <c r="H26" s="6">
        <v>132.967529296875</v>
      </c>
      <c r="I26" s="6">
        <v>132.967529296875</v>
      </c>
      <c r="J26" s="6">
        <v>132.967529296875</v>
      </c>
      <c r="K26" s="6">
        <v>132.967529296875</v>
      </c>
      <c r="L26" s="6">
        <v>132.967529296875</v>
      </c>
      <c r="M26" s="7">
        <v>30</v>
      </c>
      <c r="N26" s="6">
        <v>1.8798828125</v>
      </c>
      <c r="O26" s="5">
        <v>60</v>
      </c>
      <c r="P26" s="8">
        <v>3.40576171875</v>
      </c>
      <c r="Q26" s="6">
        <v>0</v>
      </c>
      <c r="R26" s="10">
        <f>IF(ISNUMBER(Q26),IF(Q26=1,"Countercurrent","Cocurrent"),"")</f>
      </c>
      <c r="S26" s="21"/>
      <c r="T26" s="7">
        <f>IF(ISNUMBER(C26),1.15290498E-12*(V26^6)-3.5879038802E-10*(V26^5)+4.710833256816E-08*(V26^4)-3.38194190874219E-06*(V26^3)+0.000148978977392744*(V26^2)-0.00373903643230733*(V26)+4.21734712411944,"")</f>
      </c>
      <c r="U26" s="7">
        <f>IF(ISNUMBER(D26),1.15290498E-12*(X26^6)-3.5879038802E-10*(X26^5)+4.710833256816E-08*(X26^4)-3.38194190874219E-06*(X26^3)+0.000148978977392744*(X26^2)-0.00373903643230733*(X26)+4.21734712411944,"")</f>
      </c>
      <c r="V26" s="8">
        <f>IF(ISNUMBER(C26),AVERAGE(C26,D26),"")</f>
      </c>
      <c r="W26" s="6">
        <f>IF(ISNUMBER(F26),-0.0000002301*(V26^4)+0.0000569866*(V26^3)-0.0082923226*(V26^2)+0.0654036947*V26+999.8017570756,"")</f>
      </c>
      <c r="X26" s="8">
        <f>IF(ISNUMBER(E26),AVERAGE(E26,F26),"")</f>
      </c>
      <c r="Y26" s="6">
        <f>IF(ISNUMBER(F26),-0.0000002301*(X26^4)+0.0000569866*(X26^3)-0.0082923226*(X26^2)+0.0654036947*X26+999.8017570756,"")</f>
      </c>
      <c r="Z26" s="6">
        <f>IF(ISNUMBER(C26),IF(R26="Countercurrent",C26-D26,D26-C26),"")</f>
      </c>
      <c r="AA26" s="6">
        <f>IF(ISNUMBER(E26),F26-E26,"")</f>
      </c>
      <c r="AB26" s="7">
        <f>IF(ISNUMBER(N26),N26*W26/(1000*60),"")</f>
      </c>
      <c r="AC26" s="7">
        <f>IF(ISNUMBER(P26),P26*Y26/(1000*60),"")</f>
      </c>
      <c r="AD26" s="6">
        <f>IF(SUM($A$1:$A$1000)=0,IF(ROW($A26)=6,"Hidden",""),IF(ISNUMBER(AB26),AB26*T26*ABS(Z26)*1000,""))</f>
      </c>
      <c r="AE26" s="6">
        <f>IF(SUM($A$1:$A$1000)=0,IF(ROW($A26)=6,"Hidden",""),IF(ISNUMBER(AC26),AC26*U26*AA26*1000,""))</f>
      </c>
      <c r="AF26" s="6">
        <f>IF(SUM($A$1:$A$1000)=0,IF(ROW($A26)=6,"Hidden",""),IF(ISNUMBER(AD26),AD26-AE26,""))</f>
      </c>
      <c r="AG26" s="6">
        <f>IF(SUM($A$1:$A$1000)=0,IF(ROW($A26)=6,"Hidden",""),IF(ISNUMBER(AD26),IF(AD26=0,0,AE26*100/AD26),""))</f>
      </c>
      <c r="AH26" s="6">
        <f>IF(SUM($A$1:$A$1000)=0,IF(ROW($A26)=6,"Hidden",""),IF(ISNUMBER(C26),IF(R26="cocurrent",IF((D26=E26),0,(D26-C26)*100/(D26-E26)),IF((C26=E26),0,(C26-D26)*100/(C26-E26))),""))</f>
      </c>
      <c r="AI26" s="6">
        <f>IF(SUM($A$1:$A$1000)=0,IF(ROW($A26)=6,"Hidden",""),IF(ISNUMBER(C26),IF(R26="cocurrent",IF(C26=E26,0,(F26-E26)*100/(D26-E26)),IF(C26=E26,0,(F26-E26)*100/(C26-E26))),""))</f>
      </c>
      <c r="AJ26" s="6">
        <f>IF(SUM($A$1:$A$1000)=0,IF(ROW($A26)=6,"Hidden",""),IF(ISNUMBER(AH26),(AH26+AI26)/2,""))</f>
      </c>
      <c r="AK26" s="8">
        <f>IF(C26=F26,0,(D26-E26)/(C26-F26))</f>
      </c>
      <c r="AL26" s="8">
        <f>IF(ISNUMBER(F26),IF(OR(AK26&lt;=0,AK26=1),0,((D26-E26)-(C26-F26))/LN(AK26)),"")</f>
      </c>
      <c r="AM26" s="8">
        <f>IF(ISNUMBER(AL26),IF(AL26=0,0,(AB26*T26*Z26*1000)/(PI()*0.006*1.008*AL26)),"")</f>
      </c>
      <c r="AN26" s="12">
        <f>IF(ISNUMBER(A26),IF(ROW(A26)=2,1-(A26/13),""),"")</f>
      </c>
    </row>
    <row x14ac:dyDescent="0.25" r="27" customHeight="1" ht="12.75">
      <c r="A27" s="11">
        <v>1</v>
      </c>
      <c r="B27" s="5">
        <v>26</v>
      </c>
      <c r="C27" s="6">
        <v>41.62744140625</v>
      </c>
      <c r="D27" s="6">
        <v>45.0693359375</v>
      </c>
      <c r="E27" s="6">
        <v>22.437255859375</v>
      </c>
      <c r="F27" s="6">
        <v>24.840087890625</v>
      </c>
      <c r="G27" s="6">
        <v>132.967529296875</v>
      </c>
      <c r="H27" s="6">
        <v>132.967529296875</v>
      </c>
      <c r="I27" s="6">
        <v>132.967529296875</v>
      </c>
      <c r="J27" s="6">
        <v>132.967529296875</v>
      </c>
      <c r="K27" s="6">
        <v>132.967529296875</v>
      </c>
      <c r="L27" s="6">
        <v>132.967529296875</v>
      </c>
      <c r="M27" s="7">
        <v>30</v>
      </c>
      <c r="N27" s="6">
        <v>2.001953125</v>
      </c>
      <c r="O27" s="5">
        <v>60</v>
      </c>
      <c r="P27" s="8">
        <v>3.515625</v>
      </c>
      <c r="Q27" s="6">
        <v>0</v>
      </c>
      <c r="R27" s="10">
        <f>IF(ISNUMBER(Q27),IF(Q27=1,"Countercurrent","Cocurrent"),"")</f>
      </c>
      <c r="S27" s="21"/>
      <c r="T27" s="7">
        <f>IF(ISNUMBER(C27),1.15290498E-12*(V27^6)-3.5879038802E-10*(V27^5)+4.710833256816E-08*(V27^4)-3.38194190874219E-06*(V27^3)+0.000148978977392744*(V27^2)-0.00373903643230733*(V27)+4.21734712411944,"")</f>
      </c>
      <c r="U27" s="7">
        <f>IF(ISNUMBER(D27),1.15290498E-12*(X27^6)-3.5879038802E-10*(X27^5)+4.710833256816E-08*(X27^4)-3.38194190874219E-06*(X27^3)+0.000148978977392744*(X27^2)-0.00373903643230733*(X27)+4.21734712411944,"")</f>
      </c>
      <c r="V27" s="8">
        <f>IF(ISNUMBER(C27),AVERAGE(C27,D27),"")</f>
      </c>
      <c r="W27" s="6">
        <f>IF(ISNUMBER(F27),-0.0000002301*(V27^4)+0.0000569866*(V27^3)-0.0082923226*(V27^2)+0.0654036947*V27+999.8017570756,"")</f>
      </c>
      <c r="X27" s="8">
        <f>IF(ISNUMBER(E27),AVERAGE(E27,F27),"")</f>
      </c>
      <c r="Y27" s="6">
        <f>IF(ISNUMBER(F27),-0.0000002301*(X27^4)+0.0000569866*(X27^3)-0.0082923226*(X27^2)+0.0654036947*X27+999.8017570756,"")</f>
      </c>
      <c r="Z27" s="6">
        <f>IF(ISNUMBER(C27),IF(R27="Countercurrent",C27-D27,D27-C27),"")</f>
      </c>
      <c r="AA27" s="6">
        <f>IF(ISNUMBER(E27),F27-E27,"")</f>
      </c>
      <c r="AB27" s="7">
        <f>IF(ISNUMBER(N27),N27*W27/(1000*60),"")</f>
      </c>
      <c r="AC27" s="7">
        <f>IF(ISNUMBER(P27),P27*Y27/(1000*60),"")</f>
      </c>
      <c r="AD27" s="6">
        <f>IF(SUM($A$1:$A$1000)=0,IF(ROW($A27)=6,"Hidden",""),IF(ISNUMBER(AB27),AB27*T27*ABS(Z27)*1000,""))</f>
      </c>
      <c r="AE27" s="6">
        <f>IF(SUM($A$1:$A$1000)=0,IF(ROW($A27)=6,"Hidden",""),IF(ISNUMBER(AC27),AC27*U27*AA27*1000,""))</f>
      </c>
      <c r="AF27" s="6">
        <f>IF(SUM($A$1:$A$1000)=0,IF(ROW($A27)=6,"Hidden",""),IF(ISNUMBER(AD27),AD27-AE27,""))</f>
      </c>
      <c r="AG27" s="6">
        <f>IF(SUM($A$1:$A$1000)=0,IF(ROW($A27)=6,"Hidden",""),IF(ISNUMBER(AD27),IF(AD27=0,0,AE27*100/AD27),""))</f>
      </c>
      <c r="AH27" s="6">
        <f>IF(SUM($A$1:$A$1000)=0,IF(ROW($A27)=6,"Hidden",""),IF(ISNUMBER(C27),IF(R27="cocurrent",IF((D27=E27),0,(D27-C27)*100/(D27-E27)),IF((C27=E27),0,(C27-D27)*100/(C27-E27))),""))</f>
      </c>
      <c r="AI27" s="6">
        <f>IF(SUM($A$1:$A$1000)=0,IF(ROW($A27)=6,"Hidden",""),IF(ISNUMBER(C27),IF(R27="cocurrent",IF(C27=E27,0,(F27-E27)*100/(D27-E27)),IF(C27=E27,0,(F27-E27)*100/(C27-E27))),""))</f>
      </c>
      <c r="AJ27" s="6">
        <f>IF(SUM($A$1:$A$1000)=0,IF(ROW($A27)=6,"Hidden",""),IF(ISNUMBER(AH27),(AH27+AI27)/2,""))</f>
      </c>
      <c r="AK27" s="8">
        <f>IF(C27=F27,0,(D27-E27)/(C27-F27))</f>
      </c>
      <c r="AL27" s="8">
        <f>IF(ISNUMBER(F27),IF(OR(AK27&lt;=0,AK27=1),0,((D27-E27)-(C27-F27))/LN(AK27)),"")</f>
      </c>
      <c r="AM27" s="8">
        <f>IF(ISNUMBER(AL27),IF(AL27=0,0,(AB27*T27*Z27*1000)/(PI()*0.006*1.008*AL27)),"")</f>
      </c>
      <c r="AN27" s="12">
        <f>IF(ISNUMBER(A27),IF(ROW(A27)=2,1-(A27/13),""),"")</f>
      </c>
    </row>
    <row x14ac:dyDescent="0.25" r="28" customHeight="1" ht="12.75">
      <c r="A28" s="11">
        <v>1</v>
      </c>
      <c r="B28" s="5">
        <v>27</v>
      </c>
      <c r="C28" s="6">
        <v>41.302734375</v>
      </c>
      <c r="D28" s="6">
        <v>44.6796875</v>
      </c>
      <c r="E28" s="6">
        <v>22.437255859375</v>
      </c>
      <c r="F28" s="6">
        <v>24.8076171875</v>
      </c>
      <c r="G28" s="6">
        <v>132.967529296875</v>
      </c>
      <c r="H28" s="6">
        <v>132.967529296875</v>
      </c>
      <c r="I28" s="6">
        <v>132.967529296875</v>
      </c>
      <c r="J28" s="6">
        <v>132.967529296875</v>
      </c>
      <c r="K28" s="6">
        <v>132.967529296875</v>
      </c>
      <c r="L28" s="6">
        <v>132.967529296875</v>
      </c>
      <c r="M28" s="7">
        <v>30</v>
      </c>
      <c r="N28" s="6">
        <v>1.98974609375</v>
      </c>
      <c r="O28" s="5">
        <v>60</v>
      </c>
      <c r="P28" s="8">
        <v>3.6376953125</v>
      </c>
      <c r="Q28" s="6">
        <v>0</v>
      </c>
      <c r="R28" s="10">
        <f>IF(ISNUMBER(Q28),IF(Q28=1,"Countercurrent","Cocurrent"),"")</f>
      </c>
      <c r="S28" s="21"/>
      <c r="T28" s="7">
        <f>IF(ISNUMBER(C28),1.15290498E-12*(V28^6)-3.5879038802E-10*(V28^5)+4.710833256816E-08*(V28^4)-3.38194190874219E-06*(V28^3)+0.000148978977392744*(V28^2)-0.00373903643230733*(V28)+4.21734712411944,"")</f>
      </c>
      <c r="U28" s="7">
        <f>IF(ISNUMBER(D28),1.15290498E-12*(X28^6)-3.5879038802E-10*(X28^5)+4.710833256816E-08*(X28^4)-3.38194190874219E-06*(X28^3)+0.000148978977392744*(X28^2)-0.00373903643230733*(X28)+4.21734712411944,"")</f>
      </c>
      <c r="V28" s="8">
        <f>IF(ISNUMBER(C28),AVERAGE(C28,D28),"")</f>
      </c>
      <c r="W28" s="6">
        <f>IF(ISNUMBER(F28),-0.0000002301*(V28^4)+0.0000569866*(V28^3)-0.0082923226*(V28^2)+0.0654036947*V28+999.8017570756,"")</f>
      </c>
      <c r="X28" s="8">
        <f>IF(ISNUMBER(E28),AVERAGE(E28,F28),"")</f>
      </c>
      <c r="Y28" s="6">
        <f>IF(ISNUMBER(F28),-0.0000002301*(X28^4)+0.0000569866*(X28^3)-0.0082923226*(X28^2)+0.0654036947*X28+999.8017570756,"")</f>
      </c>
      <c r="Z28" s="6">
        <f>IF(ISNUMBER(C28),IF(R28="Countercurrent",C28-D28,D28-C28),"")</f>
      </c>
      <c r="AA28" s="6">
        <f>IF(ISNUMBER(E28),F28-E28,"")</f>
      </c>
      <c r="AB28" s="7">
        <f>IF(ISNUMBER(N28),N28*W28/(1000*60),"")</f>
      </c>
      <c r="AC28" s="7">
        <f>IF(ISNUMBER(P28),P28*Y28/(1000*60),"")</f>
      </c>
      <c r="AD28" s="6">
        <f>IF(SUM($A$1:$A$1000)=0,IF(ROW($A28)=6,"Hidden",""),IF(ISNUMBER(AB28),AB28*T28*ABS(Z28)*1000,""))</f>
      </c>
      <c r="AE28" s="6">
        <f>IF(SUM($A$1:$A$1000)=0,IF(ROW($A28)=6,"Hidden",""),IF(ISNUMBER(AC28),AC28*U28*AA28*1000,""))</f>
      </c>
      <c r="AF28" s="6">
        <f>IF(SUM($A$1:$A$1000)=0,IF(ROW($A28)=6,"Hidden",""),IF(ISNUMBER(AD28),AD28-AE28,""))</f>
      </c>
      <c r="AG28" s="6">
        <f>IF(SUM($A$1:$A$1000)=0,IF(ROW($A28)=6,"Hidden",""),IF(ISNUMBER(AD28),IF(AD28=0,0,AE28*100/AD28),""))</f>
      </c>
      <c r="AH28" s="6">
        <f>IF(SUM($A$1:$A$1000)=0,IF(ROW($A28)=6,"Hidden",""),IF(ISNUMBER(C28),IF(R28="cocurrent",IF((D28=E28),0,(D28-C28)*100/(D28-E28)),IF((C28=E28),0,(C28-D28)*100/(C28-E28))),""))</f>
      </c>
      <c r="AI28" s="6">
        <f>IF(SUM($A$1:$A$1000)=0,IF(ROW($A28)=6,"Hidden",""),IF(ISNUMBER(C28),IF(R28="cocurrent",IF(C28=E28,0,(F28-E28)*100/(D28-E28)),IF(C28=E28,0,(F28-E28)*100/(C28-E28))),""))</f>
      </c>
      <c r="AJ28" s="6">
        <f>IF(SUM($A$1:$A$1000)=0,IF(ROW($A28)=6,"Hidden",""),IF(ISNUMBER(AH28),(AH28+AI28)/2,""))</f>
      </c>
      <c r="AK28" s="8">
        <f>IF(C28=F28,0,(D28-E28)/(C28-F28))</f>
      </c>
      <c r="AL28" s="8">
        <f>IF(ISNUMBER(F28),IF(OR(AK28&lt;=0,AK28=1),0,((D28-E28)-(C28-F28))/LN(AK28)),"")</f>
      </c>
      <c r="AM28" s="8">
        <f>IF(ISNUMBER(AL28),IF(AL28=0,0,(AB28*T28*Z28*1000)/(PI()*0.006*1.008*AL28)),"")</f>
      </c>
      <c r="AN28" s="12">
        <f>IF(ISNUMBER(A28),IF(ROW(A28)=2,1-(A28/13),""),"")</f>
      </c>
    </row>
    <row x14ac:dyDescent="0.25" r="29" customHeight="1" ht="12.75">
      <c r="A29" s="11">
        <v>1</v>
      </c>
      <c r="B29" s="5">
        <v>28</v>
      </c>
      <c r="C29" s="6">
        <v>41.400146484375</v>
      </c>
      <c r="D29" s="6">
        <v>44.8095703125</v>
      </c>
      <c r="E29" s="6">
        <v>22.437255859375</v>
      </c>
      <c r="F29" s="6">
        <v>24.775146484375</v>
      </c>
      <c r="G29" s="6">
        <v>132.967529296875</v>
      </c>
      <c r="H29" s="6">
        <v>132.967529296875</v>
      </c>
      <c r="I29" s="6">
        <v>132.967529296875</v>
      </c>
      <c r="J29" s="6">
        <v>132.967529296875</v>
      </c>
      <c r="K29" s="6">
        <v>132.967529296875</v>
      </c>
      <c r="L29" s="6">
        <v>132.967529296875</v>
      </c>
      <c r="M29" s="7">
        <v>30</v>
      </c>
      <c r="N29" s="6">
        <v>2.06298828125</v>
      </c>
      <c r="O29" s="5">
        <v>60</v>
      </c>
      <c r="P29" s="8">
        <v>3.35693359375</v>
      </c>
      <c r="Q29" s="6">
        <v>0</v>
      </c>
      <c r="R29" s="10">
        <f>IF(ISNUMBER(Q29),IF(Q29=1,"Countercurrent","Cocurrent"),"")</f>
      </c>
      <c r="S29" s="21"/>
      <c r="T29" s="7">
        <f>IF(ISNUMBER(C29),1.15290498E-12*(V29^6)-3.5879038802E-10*(V29^5)+4.710833256816E-08*(V29^4)-3.38194190874219E-06*(V29^3)+0.000148978977392744*(V29^2)-0.00373903643230733*(V29)+4.21734712411944,"")</f>
      </c>
      <c r="U29" s="7">
        <f>IF(ISNUMBER(D29),1.15290498E-12*(X29^6)-3.5879038802E-10*(X29^5)+4.710833256816E-08*(X29^4)-3.38194190874219E-06*(X29^3)+0.000148978977392744*(X29^2)-0.00373903643230733*(X29)+4.21734712411944,"")</f>
      </c>
      <c r="V29" s="8">
        <f>IF(ISNUMBER(C29),AVERAGE(C29,D29),"")</f>
      </c>
      <c r="W29" s="6">
        <f>IF(ISNUMBER(F29),-0.0000002301*(V29^4)+0.0000569866*(V29^3)-0.0082923226*(V29^2)+0.0654036947*V29+999.8017570756,"")</f>
      </c>
      <c r="X29" s="8">
        <f>IF(ISNUMBER(E29),AVERAGE(E29,F29),"")</f>
      </c>
      <c r="Y29" s="6">
        <f>IF(ISNUMBER(F29),-0.0000002301*(X29^4)+0.0000569866*(X29^3)-0.0082923226*(X29^2)+0.0654036947*X29+999.8017570756,"")</f>
      </c>
      <c r="Z29" s="6">
        <f>IF(ISNUMBER(C29),IF(R29="Countercurrent",C29-D29,D29-C29),"")</f>
      </c>
      <c r="AA29" s="6">
        <f>IF(ISNUMBER(E29),F29-E29,"")</f>
      </c>
      <c r="AB29" s="7">
        <f>IF(ISNUMBER(N29),N29*W29/(1000*60),"")</f>
      </c>
      <c r="AC29" s="7">
        <f>IF(ISNUMBER(P29),P29*Y29/(1000*60),"")</f>
      </c>
      <c r="AD29" s="6">
        <f>IF(SUM($A$1:$A$1000)=0,IF(ROW($A29)=6,"Hidden",""),IF(ISNUMBER(AB29),AB29*T29*ABS(Z29)*1000,""))</f>
      </c>
      <c r="AE29" s="6">
        <f>IF(SUM($A$1:$A$1000)=0,IF(ROW($A29)=6,"Hidden",""),IF(ISNUMBER(AC29),AC29*U29*AA29*1000,""))</f>
      </c>
      <c r="AF29" s="6">
        <f>IF(SUM($A$1:$A$1000)=0,IF(ROW($A29)=6,"Hidden",""),IF(ISNUMBER(AD29),AD29-AE29,""))</f>
      </c>
      <c r="AG29" s="6">
        <f>IF(SUM($A$1:$A$1000)=0,IF(ROW($A29)=6,"Hidden",""),IF(ISNUMBER(AD29),IF(AD29=0,0,AE29*100/AD29),""))</f>
      </c>
      <c r="AH29" s="6">
        <f>IF(SUM($A$1:$A$1000)=0,IF(ROW($A29)=6,"Hidden",""),IF(ISNUMBER(C29),IF(R29="cocurrent",IF((D29=E29),0,(D29-C29)*100/(D29-E29)),IF((C29=E29),0,(C29-D29)*100/(C29-E29))),""))</f>
      </c>
      <c r="AI29" s="6">
        <f>IF(SUM($A$1:$A$1000)=0,IF(ROW($A29)=6,"Hidden",""),IF(ISNUMBER(C29),IF(R29="cocurrent",IF(C29=E29,0,(F29-E29)*100/(D29-E29)),IF(C29=E29,0,(F29-E29)*100/(C29-E29))),""))</f>
      </c>
      <c r="AJ29" s="6">
        <f>IF(SUM($A$1:$A$1000)=0,IF(ROW($A29)=6,"Hidden",""),IF(ISNUMBER(AH29),(AH29+AI29)/2,""))</f>
      </c>
      <c r="AK29" s="8">
        <f>IF(C29=F29,0,(D29-E29)/(C29-F29))</f>
      </c>
      <c r="AL29" s="8">
        <f>IF(ISNUMBER(F29),IF(OR(AK29&lt;=0,AK29=1),0,((D29-E29)-(C29-F29))/LN(AK29)),"")</f>
      </c>
      <c r="AM29" s="8">
        <f>IF(ISNUMBER(AL29),IF(AL29=0,0,(AB29*T29*Z29*1000)/(PI()*0.006*1.008*AL29)),"")</f>
      </c>
      <c r="AN29" s="12">
        <f>IF(ISNUMBER(A29),IF(ROW(A29)=2,1-(A29/13),""),"")</f>
      </c>
    </row>
    <row x14ac:dyDescent="0.25" r="30" customHeight="1" ht="12.75">
      <c r="A30" s="11">
        <v>1</v>
      </c>
      <c r="B30" s="5">
        <v>29</v>
      </c>
      <c r="C30" s="6">
        <v>41.302734375</v>
      </c>
      <c r="D30" s="6">
        <v>44.712158203125</v>
      </c>
      <c r="E30" s="6">
        <v>22.4697265625</v>
      </c>
      <c r="F30" s="6">
        <v>24.8076171875</v>
      </c>
      <c r="G30" s="6">
        <v>132.967529296875</v>
      </c>
      <c r="H30" s="6">
        <v>132.967529296875</v>
      </c>
      <c r="I30" s="6">
        <v>132.967529296875</v>
      </c>
      <c r="J30" s="6">
        <v>132.967529296875</v>
      </c>
      <c r="K30" s="6">
        <v>132.967529296875</v>
      </c>
      <c r="L30" s="6">
        <v>132.967529296875</v>
      </c>
      <c r="M30" s="7">
        <v>30</v>
      </c>
      <c r="N30" s="6">
        <v>2.06298828125</v>
      </c>
      <c r="O30" s="5">
        <v>60</v>
      </c>
      <c r="P30" s="8">
        <v>3.55224609375</v>
      </c>
      <c r="Q30" s="6">
        <v>0</v>
      </c>
      <c r="R30" s="10">
        <f>IF(ISNUMBER(Q30),IF(Q30=1,"Countercurrent","Cocurrent"),"")</f>
      </c>
      <c r="S30" s="21"/>
      <c r="T30" s="7">
        <f>IF(ISNUMBER(C30),1.15290498E-12*(V30^6)-3.5879038802E-10*(V30^5)+4.710833256816E-08*(V30^4)-3.38194190874219E-06*(V30^3)+0.000148978977392744*(V30^2)-0.00373903643230733*(V30)+4.21734712411944,"")</f>
      </c>
      <c r="U30" s="7">
        <f>IF(ISNUMBER(D30),1.15290498E-12*(X30^6)-3.5879038802E-10*(X30^5)+4.710833256816E-08*(X30^4)-3.38194190874219E-06*(X30^3)+0.000148978977392744*(X30^2)-0.00373903643230733*(X30)+4.21734712411944,"")</f>
      </c>
      <c r="V30" s="8">
        <f>IF(ISNUMBER(C30),AVERAGE(C30,D30),"")</f>
      </c>
      <c r="W30" s="6">
        <f>IF(ISNUMBER(F30),-0.0000002301*(V30^4)+0.0000569866*(V30^3)-0.0082923226*(V30^2)+0.0654036947*V30+999.8017570756,"")</f>
      </c>
      <c r="X30" s="8">
        <f>IF(ISNUMBER(E30),AVERAGE(E30,F30),"")</f>
      </c>
      <c r="Y30" s="6">
        <f>IF(ISNUMBER(F30),-0.0000002301*(X30^4)+0.0000569866*(X30^3)-0.0082923226*(X30^2)+0.0654036947*X30+999.8017570756,"")</f>
      </c>
      <c r="Z30" s="6">
        <f>IF(ISNUMBER(C30),IF(R30="Countercurrent",C30-D30,D30-C30),"")</f>
      </c>
      <c r="AA30" s="6">
        <f>IF(ISNUMBER(E30),F30-E30,"")</f>
      </c>
      <c r="AB30" s="7">
        <f>IF(ISNUMBER(N30),N30*W30/(1000*60),"")</f>
      </c>
      <c r="AC30" s="7">
        <f>IF(ISNUMBER(P30),P30*Y30/(1000*60),"")</f>
      </c>
      <c r="AD30" s="6">
        <f>IF(SUM($A$1:$A$1000)=0,IF(ROW($A30)=6,"Hidden",""),IF(ISNUMBER(AB30),AB30*T30*ABS(Z30)*1000,""))</f>
      </c>
      <c r="AE30" s="6">
        <f>IF(SUM($A$1:$A$1000)=0,IF(ROW($A30)=6,"Hidden",""),IF(ISNUMBER(AC30),AC30*U30*AA30*1000,""))</f>
      </c>
      <c r="AF30" s="6">
        <f>IF(SUM($A$1:$A$1000)=0,IF(ROW($A30)=6,"Hidden",""),IF(ISNUMBER(AD30),AD30-AE30,""))</f>
      </c>
      <c r="AG30" s="6">
        <f>IF(SUM($A$1:$A$1000)=0,IF(ROW($A30)=6,"Hidden",""),IF(ISNUMBER(AD30),IF(AD30=0,0,AE30*100/AD30),""))</f>
      </c>
      <c r="AH30" s="6">
        <f>IF(SUM($A$1:$A$1000)=0,IF(ROW($A30)=6,"Hidden",""),IF(ISNUMBER(C30),IF(R30="cocurrent",IF((D30=E30),0,(D30-C30)*100/(D30-E30)),IF((C30=E30),0,(C30-D30)*100/(C30-E30))),""))</f>
      </c>
      <c r="AI30" s="6">
        <f>IF(SUM($A$1:$A$1000)=0,IF(ROW($A30)=6,"Hidden",""),IF(ISNUMBER(C30),IF(R30="cocurrent",IF(C30=E30,0,(F30-E30)*100/(D30-E30)),IF(C30=E30,0,(F30-E30)*100/(C30-E30))),""))</f>
      </c>
      <c r="AJ30" s="6">
        <f>IF(SUM($A$1:$A$1000)=0,IF(ROW($A30)=6,"Hidden",""),IF(ISNUMBER(AH30),(AH30+AI30)/2,""))</f>
      </c>
      <c r="AK30" s="8">
        <f>IF(C30=F30,0,(D30-E30)/(C30-F30))</f>
      </c>
      <c r="AL30" s="8">
        <f>IF(ISNUMBER(F30),IF(OR(AK30&lt;=0,AK30=1),0,((D30-E30)-(C30-F30))/LN(AK30)),"")</f>
      </c>
      <c r="AM30" s="8">
        <f>IF(ISNUMBER(AL30),IF(AL30=0,0,(AB30*T30*Z30*1000)/(PI()*0.006*1.008*AL30)),"")</f>
      </c>
      <c r="AN30" s="12">
        <f>IF(ISNUMBER(A30),IF(ROW(A30)=2,1-(A30/13),""),"")</f>
      </c>
    </row>
    <row x14ac:dyDescent="0.25" r="31" customHeight="1" ht="12.75">
      <c r="A31" s="11">
        <v>1</v>
      </c>
      <c r="B31" s="5">
        <v>30</v>
      </c>
      <c r="C31" s="6">
        <v>41.724853515625</v>
      </c>
      <c r="D31" s="6">
        <v>45.101806640625</v>
      </c>
      <c r="E31" s="6">
        <v>22.437255859375</v>
      </c>
      <c r="F31" s="6">
        <v>24.840087890625</v>
      </c>
      <c r="G31" s="6">
        <v>132.967529296875</v>
      </c>
      <c r="H31" s="6">
        <v>132.967529296875</v>
      </c>
      <c r="I31" s="6">
        <v>132.967529296875</v>
      </c>
      <c r="J31" s="6">
        <v>132.967529296875</v>
      </c>
      <c r="K31" s="6">
        <v>132.967529296875</v>
      </c>
      <c r="L31" s="6">
        <v>132.967529296875</v>
      </c>
      <c r="M31" s="7">
        <v>30</v>
      </c>
      <c r="N31" s="6">
        <v>2.01416015625</v>
      </c>
      <c r="O31" s="5">
        <v>60</v>
      </c>
      <c r="P31" s="8">
        <v>3.52783203125</v>
      </c>
      <c r="Q31" s="6">
        <v>0</v>
      </c>
      <c r="R31" s="10">
        <f>IF(ISNUMBER(Q31),IF(Q31=1,"Countercurrent","Cocurrent"),"")</f>
      </c>
      <c r="S31" s="21"/>
      <c r="T31" s="7">
        <f>IF(ISNUMBER(C31),1.15290498E-12*(V31^6)-3.5879038802E-10*(V31^5)+4.710833256816E-08*(V31^4)-3.38194190874219E-06*(V31^3)+0.000148978977392744*(V31^2)-0.00373903643230733*(V31)+4.21734712411944,"")</f>
      </c>
      <c r="U31" s="7">
        <f>IF(ISNUMBER(D31),1.15290498E-12*(X31^6)-3.5879038802E-10*(X31^5)+4.710833256816E-08*(X31^4)-3.38194190874219E-06*(X31^3)+0.000148978977392744*(X31^2)-0.00373903643230733*(X31)+4.21734712411944,"")</f>
      </c>
      <c r="V31" s="8">
        <f>IF(ISNUMBER(C31),AVERAGE(C31,D31),"")</f>
      </c>
      <c r="W31" s="6">
        <f>IF(ISNUMBER(F31),-0.0000002301*(V31^4)+0.0000569866*(V31^3)-0.0082923226*(V31^2)+0.0654036947*V31+999.8017570756,"")</f>
      </c>
      <c r="X31" s="8">
        <f>IF(ISNUMBER(E31),AVERAGE(E31,F31),"")</f>
      </c>
      <c r="Y31" s="6">
        <f>IF(ISNUMBER(F31),-0.0000002301*(X31^4)+0.0000569866*(X31^3)-0.0082923226*(X31^2)+0.0654036947*X31+999.8017570756,"")</f>
      </c>
      <c r="Z31" s="6">
        <f>IF(ISNUMBER(C31),IF(R31="Countercurrent",C31-D31,D31-C31),"")</f>
      </c>
      <c r="AA31" s="6">
        <f>IF(ISNUMBER(E31),F31-E31,"")</f>
      </c>
      <c r="AB31" s="7">
        <f>IF(ISNUMBER(N31),N31*W31/(1000*60),"")</f>
      </c>
      <c r="AC31" s="7">
        <f>IF(ISNUMBER(P31),P31*Y31/(1000*60),"")</f>
      </c>
      <c r="AD31" s="6">
        <f>IF(SUM($A$1:$A$1000)=0,IF(ROW($A31)=6,"Hidden",""),IF(ISNUMBER(AB31),AB31*T31*ABS(Z31)*1000,""))</f>
      </c>
      <c r="AE31" s="6">
        <f>IF(SUM($A$1:$A$1000)=0,IF(ROW($A31)=6,"Hidden",""),IF(ISNUMBER(AC31),AC31*U31*AA31*1000,""))</f>
      </c>
      <c r="AF31" s="6">
        <f>IF(SUM($A$1:$A$1000)=0,IF(ROW($A31)=6,"Hidden",""),IF(ISNUMBER(AD31),AD31-AE31,""))</f>
      </c>
      <c r="AG31" s="6">
        <f>IF(SUM($A$1:$A$1000)=0,IF(ROW($A31)=6,"Hidden",""),IF(ISNUMBER(AD31),IF(AD31=0,0,AE31*100/AD31),""))</f>
      </c>
      <c r="AH31" s="6">
        <f>IF(SUM($A$1:$A$1000)=0,IF(ROW($A31)=6,"Hidden",""),IF(ISNUMBER(C31),IF(R31="cocurrent",IF((D31=E31),0,(D31-C31)*100/(D31-E31)),IF((C31=E31),0,(C31-D31)*100/(C31-E31))),""))</f>
      </c>
      <c r="AI31" s="6">
        <f>IF(SUM($A$1:$A$1000)=0,IF(ROW($A31)=6,"Hidden",""),IF(ISNUMBER(C31),IF(R31="cocurrent",IF(C31=E31,0,(F31-E31)*100/(D31-E31)),IF(C31=E31,0,(F31-E31)*100/(C31-E31))),""))</f>
      </c>
      <c r="AJ31" s="6">
        <f>IF(SUM($A$1:$A$1000)=0,IF(ROW($A31)=6,"Hidden",""),IF(ISNUMBER(AH31),(AH31+AI31)/2,""))</f>
      </c>
      <c r="AK31" s="8">
        <f>IF(C31=F31,0,(D31-E31)/(C31-F31))</f>
      </c>
      <c r="AL31" s="8">
        <f>IF(ISNUMBER(F31),IF(OR(AK31&lt;=0,AK31=1),0,((D31-E31)-(C31-F31))/LN(AK31)),"")</f>
      </c>
      <c r="AM31" s="8">
        <f>IF(ISNUMBER(AL31),IF(AL31=0,0,(AB31*T31*Z31*1000)/(PI()*0.006*1.008*AL31)),"")</f>
      </c>
      <c r="AN31" s="12">
        <f>IF(ISNUMBER(A31),IF(ROW(A31)=2,1-(A31/13),""),"")</f>
      </c>
    </row>
    <row x14ac:dyDescent="0.25" r="32" customHeight="1" ht="12.75">
      <c r="A32" s="4">
        <v>1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6"/>
      <c r="O32" s="5"/>
      <c r="P32" s="8"/>
      <c r="Q32" s="6"/>
      <c r="R32" s="6">
        <f>IF(ISNUMBER(Q32),IF(Q32=1,"Countercurrent","Cocurrent"),"")</f>
      </c>
      <c r="S32" s="9"/>
      <c r="T32" s="7">
        <f>IF(ISNUMBER(C32),1.15290498E-12*(V32^6)-3.5879038802E-10*(V32^5)+4.710833256816E-08*(V32^4)-3.38194190874219E-06*(V32^3)+0.000148978977392744*(V32^2)-0.00373903643230733*(V32)+4.21734712411944,"")</f>
      </c>
      <c r="U32" s="7">
        <f>IF(ISNUMBER(D32),1.15290498E-12*(X32^6)-3.5879038802E-10*(X32^5)+4.710833256816E-08*(X32^4)-3.38194190874219E-06*(X32^3)+0.000148978977392744*(X32^2)-0.00373903643230733*(X32)+4.21734712411944,"")</f>
      </c>
      <c r="V32" s="8">
        <f>IF(ISNUMBER(C32),AVERAGE(C32,D32),"")</f>
      </c>
      <c r="W32" s="6">
        <f>IF(ISNUMBER(F32),-0.0000002301*(V32^4)+0.0000569866*(V32^3)-0.0082923226*(V32^2)+0.0654036947*V32+999.8017570756,"")</f>
      </c>
      <c r="X32" s="8">
        <f>IF(ISNUMBER(E32),AVERAGE(E32,F32),"")</f>
      </c>
      <c r="Y32" s="6">
        <f>IF(ISNUMBER(F32),-0.0000002301*(X32^4)+0.0000569866*(X32^3)-0.0082923226*(X32^2)+0.0654036947*X32+999.8017570756,"")</f>
      </c>
      <c r="Z32" s="6">
        <f>IF(ISNUMBER(C32),IF(R32="Countercurrent",C32-D32,D32-C32),"")</f>
      </c>
      <c r="AA32" s="6">
        <f>IF(ISNUMBER(E32),F32-E32,"")</f>
      </c>
      <c r="AB32" s="7">
        <f>IF(ISNUMBER(N32),N32*W32/(1000*60),"")</f>
      </c>
      <c r="AC32" s="7">
        <f>IF(ISNUMBER(P32),P32*Y32/(1000*60),"")</f>
      </c>
      <c r="AD32" s="6">
        <f>IF(SUM($A$1:$A$1000)=0,IF(ROW($A32)=6,"Hidden",""),IF(ISNUMBER(AB32),AB32*T32*ABS(Z32)*1000,""))</f>
      </c>
      <c r="AE32" s="6">
        <f>IF(SUM($A$1:$A$1000)=0,IF(ROW($A32)=6,"Hidden",""),IF(ISNUMBER(AC32),AC32*U32*AA32*1000,""))</f>
      </c>
      <c r="AF32" s="6">
        <f>IF(SUM($A$1:$A$1000)=0,IF(ROW($A32)=6,"Hidden",""),IF(ISNUMBER(AD32),AD32-AE32,""))</f>
      </c>
      <c r="AG32" s="6">
        <f>IF(SUM($A$1:$A$1000)=0,IF(ROW($A32)=6,"Hidden",""),IF(ISNUMBER(AD32),IF(AD32=0,0,AE32*100/AD32),""))</f>
      </c>
      <c r="AH32" s="6">
        <f>IF(SUM($A$1:$A$1000)=0,IF(ROW($A32)=6,"Hidden",""),IF(ISNUMBER(C32),IF(R32="cocurrent",IF((D32=E32),0,(D32-C32)*100/(D32-E32)),IF((C32=E32),0,(C32-D32)*100/(C32-E32))),""))</f>
      </c>
      <c r="AI32" s="6">
        <f>IF(SUM($A$1:$A$1000)=0,IF(ROW($A32)=6,"Hidden",""),IF(ISNUMBER(C32),IF(R32="cocurrent",IF(C32=E32,0,(F32-E32)*100/(D32-E32)),IF(C32=E32,0,(F32-E32)*100/(C32-E32))),""))</f>
      </c>
      <c r="AJ32" s="6">
        <f>IF(SUM($A$1:$A$1000)=0,IF(ROW($A32)=6,"Hidden",""),IF(ISNUMBER(AH32),(AH32+AI32)/2,""))</f>
      </c>
      <c r="AK32" s="11">
        <f>IF(C32=F32,0,(D32-E32)/(C32-F32))</f>
      </c>
      <c r="AL32" s="8">
        <f>IF(ISNUMBER(F32),IF(OR(AK32&lt;=0,AK32=1),0,((D32-E32)-(C32-F32))/LN(AK32)),"")</f>
      </c>
      <c r="AM32" s="8">
        <f>IF(ISNUMBER(AL32),IF(AL32=0,0,(AB32*T32*Z32*1000)/(PI()*0.006*1.008*AL32)),"")</f>
      </c>
      <c r="AN32" s="12">
        <f>IF(ISNUMBER(A32),IF(ROW(A32)=2,1-(A32/13),""),"")</f>
      </c>
    </row>
    <row x14ac:dyDescent="0.25" r="33" customHeight="1" ht="12.75">
      <c r="A33" s="4">
        <v>1</v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5"/>
      <c r="P33" s="8"/>
      <c r="Q33" s="6"/>
      <c r="R33" s="6">
        <f>IF(ISNUMBER(Q33),IF(Q33=1,"Countercurrent","Cocurrent"),"")</f>
      </c>
      <c r="S33" s="9"/>
      <c r="T33" s="7">
        <f>IF(ISNUMBER(C33),1.15290498E-12*(V33^6)-3.5879038802E-10*(V33^5)+4.710833256816E-08*(V33^4)-3.38194190874219E-06*(V33^3)+0.000148978977392744*(V33^2)-0.00373903643230733*(V33)+4.21734712411944,"")</f>
      </c>
      <c r="U33" s="7">
        <f>IF(ISNUMBER(D33),1.15290498E-12*(X33^6)-3.5879038802E-10*(X33^5)+4.710833256816E-08*(X33^4)-3.38194190874219E-06*(X33^3)+0.000148978977392744*(X33^2)-0.00373903643230733*(X33)+4.21734712411944,"")</f>
      </c>
      <c r="V33" s="8">
        <f>IF(ISNUMBER(C33),AVERAGE(C33,D33),"")</f>
      </c>
      <c r="W33" s="6">
        <f>IF(ISNUMBER(F33),-0.0000002301*(V33^4)+0.0000569866*(V33^3)-0.0082923226*(V33^2)+0.0654036947*V33+999.8017570756,"")</f>
      </c>
      <c r="X33" s="8">
        <f>IF(ISNUMBER(E33),AVERAGE(E33,F33),"")</f>
      </c>
      <c r="Y33" s="6">
        <f>IF(ISNUMBER(F33),-0.0000002301*(X33^4)+0.0000569866*(X33^3)-0.0082923226*(X33^2)+0.0654036947*X33+999.8017570756,"")</f>
      </c>
      <c r="Z33" s="6">
        <f>IF(ISNUMBER(C33),IF(R33="Countercurrent",C33-D33,D33-C33),"")</f>
      </c>
      <c r="AA33" s="6">
        <f>IF(ISNUMBER(E33),F33-E33,"")</f>
      </c>
      <c r="AB33" s="7">
        <f>IF(ISNUMBER(N33),N33*W33/(1000*60),"")</f>
      </c>
      <c r="AC33" s="7">
        <f>IF(ISNUMBER(P33),P33*Y33/(1000*60),"")</f>
      </c>
      <c r="AD33" s="6">
        <f>IF(SUM($A$1:$A$1000)=0,IF(ROW($A33)=6,"Hidden",""),IF(ISNUMBER(AB33),AB33*T33*ABS(Z33)*1000,""))</f>
      </c>
      <c r="AE33" s="6">
        <f>IF(SUM($A$1:$A$1000)=0,IF(ROW($A33)=6,"Hidden",""),IF(ISNUMBER(AC33),AC33*U33*AA33*1000,""))</f>
      </c>
      <c r="AF33" s="6">
        <f>IF(SUM($A$1:$A$1000)=0,IF(ROW($A33)=6,"Hidden",""),IF(ISNUMBER(AD33),AD33-AE33,""))</f>
      </c>
      <c r="AG33" s="6">
        <f>IF(SUM($A$1:$A$1000)=0,IF(ROW($A33)=6,"Hidden",""),IF(ISNUMBER(AD33),IF(AD33=0,0,AE33*100/AD33),""))</f>
      </c>
      <c r="AH33" s="6">
        <f>IF(SUM($A$1:$A$1000)=0,IF(ROW($A33)=6,"Hidden",""),IF(ISNUMBER(C33),IF(R33="cocurrent",IF((D33=E33),0,(D33-C33)*100/(D33-E33)),IF((C33=E33),0,(C33-D33)*100/(C33-E33))),""))</f>
      </c>
      <c r="AI33" s="6">
        <f>IF(SUM($A$1:$A$1000)=0,IF(ROW($A33)=6,"Hidden",""),IF(ISNUMBER(C33),IF(R33="cocurrent",IF(C33=E33,0,(F33-E33)*100/(D33-E33)),IF(C33=E33,0,(F33-E33)*100/(C33-E33))),""))</f>
      </c>
      <c r="AJ33" s="6">
        <f>IF(SUM($A$1:$A$1000)=0,IF(ROW($A33)=6,"Hidden",""),IF(ISNUMBER(AH33),(AH33+AI33)/2,""))</f>
      </c>
      <c r="AK33" s="11">
        <f>IF(C33=F33,0,(D33-E33)/(C33-F33))</f>
      </c>
      <c r="AL33" s="8">
        <f>IF(ISNUMBER(F33),IF(OR(AK33&lt;=0,AK33=1),0,((D33-E33)-(C33-F33))/LN(AK33)),"")</f>
      </c>
      <c r="AM33" s="8">
        <f>IF(ISNUMBER(AL33),IF(AL33=0,0,(AB33*T33*Z33*1000)/(PI()*0.006*1.008*AL33)),"")</f>
      </c>
      <c r="AN33" s="12">
        <f>IF(ISNUMBER(A33),IF(ROW(A33)=2,1-(A33/13),""),"")</f>
      </c>
    </row>
    <row x14ac:dyDescent="0.25" r="34" customHeight="1" ht="12.75">
      <c r="A34" s="4">
        <v>1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5"/>
      <c r="P34" s="8"/>
      <c r="Q34" s="6"/>
      <c r="R34" s="6">
        <f>IF(ISNUMBER(Q34),IF(Q34=1,"Countercurrent","Cocurrent"),"")</f>
      </c>
      <c r="S34" s="9"/>
      <c r="T34" s="7">
        <f>IF(ISNUMBER(C34),1.15290498E-12*(V34^6)-3.5879038802E-10*(V34^5)+4.710833256816E-08*(V34^4)-3.38194190874219E-06*(V34^3)+0.000148978977392744*(V34^2)-0.00373903643230733*(V34)+4.21734712411944,"")</f>
      </c>
      <c r="U34" s="7">
        <f>IF(ISNUMBER(D34),1.15290498E-12*(X34^6)-3.5879038802E-10*(X34^5)+4.710833256816E-08*(X34^4)-3.38194190874219E-06*(X34^3)+0.000148978977392744*(X34^2)-0.00373903643230733*(X34)+4.21734712411944,"")</f>
      </c>
      <c r="V34" s="8">
        <f>IF(ISNUMBER(C34),AVERAGE(C34,D34),"")</f>
      </c>
      <c r="W34" s="6">
        <f>IF(ISNUMBER(F34),-0.0000002301*(V34^4)+0.0000569866*(V34^3)-0.0082923226*(V34^2)+0.0654036947*V34+999.8017570756,"")</f>
      </c>
      <c r="X34" s="8">
        <f>IF(ISNUMBER(E34),AVERAGE(E34,F34),"")</f>
      </c>
      <c r="Y34" s="6">
        <f>IF(ISNUMBER(F34),-0.0000002301*(X34^4)+0.0000569866*(X34^3)-0.0082923226*(X34^2)+0.0654036947*X34+999.8017570756,"")</f>
      </c>
      <c r="Z34" s="6">
        <f>IF(ISNUMBER(C34),IF(R34="Countercurrent",C34-D34,D34-C34),"")</f>
      </c>
      <c r="AA34" s="6">
        <f>IF(ISNUMBER(E34),F34-E34,"")</f>
      </c>
      <c r="AB34" s="7">
        <f>IF(ISNUMBER(N34),N34*W34/(1000*60),"")</f>
      </c>
      <c r="AC34" s="7">
        <f>IF(ISNUMBER(P34),P34*Y34/(1000*60),"")</f>
      </c>
      <c r="AD34" s="6">
        <f>IF(SUM($A$1:$A$1000)=0,IF(ROW($A34)=6,"Hidden",""),IF(ISNUMBER(AB34),AB34*T34*ABS(Z34)*1000,""))</f>
      </c>
      <c r="AE34" s="6">
        <f>IF(SUM($A$1:$A$1000)=0,IF(ROW($A34)=6,"Hidden",""),IF(ISNUMBER(AC34),AC34*U34*AA34*1000,""))</f>
      </c>
      <c r="AF34" s="6">
        <f>IF(SUM($A$1:$A$1000)=0,IF(ROW($A34)=6,"Hidden",""),IF(ISNUMBER(AD34),AD34-AE34,""))</f>
      </c>
      <c r="AG34" s="6">
        <f>IF(SUM($A$1:$A$1000)=0,IF(ROW($A34)=6,"Hidden",""),IF(ISNUMBER(AD34),IF(AD34=0,0,AE34*100/AD34),""))</f>
      </c>
      <c r="AH34" s="6">
        <f>IF(SUM($A$1:$A$1000)=0,IF(ROW($A34)=6,"Hidden",""),IF(ISNUMBER(C34),IF(R34="cocurrent",IF((D34=E34),0,(D34-C34)*100/(D34-E34)),IF((C34=E34),0,(C34-D34)*100/(C34-E34))),""))</f>
      </c>
      <c r="AI34" s="6">
        <f>IF(SUM($A$1:$A$1000)=0,IF(ROW($A34)=6,"Hidden",""),IF(ISNUMBER(C34),IF(R34="cocurrent",IF(C34=E34,0,(F34-E34)*100/(D34-E34)),IF(C34=E34,0,(F34-E34)*100/(C34-E34))),""))</f>
      </c>
      <c r="AJ34" s="6">
        <f>IF(SUM($A$1:$A$1000)=0,IF(ROW($A34)=6,"Hidden",""),IF(ISNUMBER(AH34),(AH34+AI34)/2,""))</f>
      </c>
      <c r="AK34" s="11">
        <f>IF(C34=F34,0,(D34-E34)/(C34-F34))</f>
      </c>
      <c r="AL34" s="8">
        <f>IF(ISNUMBER(F34),IF(OR(AK34&lt;=0,AK34=1),0,((D34-E34)-(C34-F34))/LN(AK34)),"")</f>
      </c>
      <c r="AM34" s="8">
        <f>IF(ISNUMBER(AL34),IF(AL34=0,0,(AB34*T34*Z34*1000)/(PI()*0.006*1.008*AL34)),"")</f>
      </c>
      <c r="AN34" s="12">
        <f>IF(ISNUMBER(A34),IF(ROW(A34)=2,1-(A34/13),""),"")</f>
      </c>
    </row>
    <row x14ac:dyDescent="0.25" r="35" customHeight="1" ht="12.75">
      <c r="A35" s="4">
        <v>1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5"/>
      <c r="P35" s="8"/>
      <c r="Q35" s="6"/>
      <c r="R35" s="6">
        <f>IF(ISNUMBER(Q35),IF(Q35=1,"Countercurrent","Cocurrent"),"")</f>
      </c>
      <c r="S35" s="9"/>
      <c r="T35" s="7">
        <f>IF(ISNUMBER(C35),1.15290498E-12*(V35^6)-3.5879038802E-10*(V35^5)+4.710833256816E-08*(V35^4)-3.38194190874219E-06*(V35^3)+0.000148978977392744*(V35^2)-0.00373903643230733*(V35)+4.21734712411944,"")</f>
      </c>
      <c r="U35" s="7">
        <f>IF(ISNUMBER(D35),1.15290498E-12*(X35^6)-3.5879038802E-10*(X35^5)+4.710833256816E-08*(X35^4)-3.38194190874219E-06*(X35^3)+0.000148978977392744*(X35^2)-0.00373903643230733*(X35)+4.21734712411944,"")</f>
      </c>
      <c r="V35" s="8">
        <f>IF(ISNUMBER(C35),AVERAGE(C35,D35),"")</f>
      </c>
      <c r="W35" s="6">
        <f>IF(ISNUMBER(F35),-0.0000002301*(V35^4)+0.0000569866*(V35^3)-0.0082923226*(V35^2)+0.0654036947*V35+999.8017570756,"")</f>
      </c>
      <c r="X35" s="8">
        <f>IF(ISNUMBER(E35),AVERAGE(E35,F35),"")</f>
      </c>
      <c r="Y35" s="6">
        <f>IF(ISNUMBER(F35),-0.0000002301*(X35^4)+0.0000569866*(X35^3)-0.0082923226*(X35^2)+0.0654036947*X35+999.8017570756,"")</f>
      </c>
      <c r="Z35" s="6">
        <f>IF(ISNUMBER(C35),IF(R35="Countercurrent",C35-D35,D35-C35),"")</f>
      </c>
      <c r="AA35" s="6">
        <f>IF(ISNUMBER(E35),F35-E35,"")</f>
      </c>
      <c r="AB35" s="7">
        <f>IF(ISNUMBER(N35),N35*W35/(1000*60),"")</f>
      </c>
      <c r="AC35" s="7">
        <f>IF(ISNUMBER(P35),P35*Y35/(1000*60),"")</f>
      </c>
      <c r="AD35" s="6">
        <f>IF(SUM($A$1:$A$1000)=0,IF(ROW($A35)=6,"Hidden",""),IF(ISNUMBER(AB35),AB35*T35*ABS(Z35)*1000,""))</f>
      </c>
      <c r="AE35" s="6">
        <f>IF(SUM($A$1:$A$1000)=0,IF(ROW($A35)=6,"Hidden",""),IF(ISNUMBER(AC35),AC35*U35*AA35*1000,""))</f>
      </c>
      <c r="AF35" s="6">
        <f>IF(SUM($A$1:$A$1000)=0,IF(ROW($A35)=6,"Hidden",""),IF(ISNUMBER(AD35),AD35-AE35,""))</f>
      </c>
      <c r="AG35" s="6">
        <f>IF(SUM($A$1:$A$1000)=0,IF(ROW($A35)=6,"Hidden",""),IF(ISNUMBER(AD35),IF(AD35=0,0,AE35*100/AD35),""))</f>
      </c>
      <c r="AH35" s="6">
        <f>IF(SUM($A$1:$A$1000)=0,IF(ROW($A35)=6,"Hidden",""),IF(ISNUMBER(C35),IF(R35="cocurrent",IF((D35=E35),0,(D35-C35)*100/(D35-E35)),IF((C35=E35),0,(C35-D35)*100/(C35-E35))),""))</f>
      </c>
      <c r="AI35" s="6">
        <f>IF(SUM($A$1:$A$1000)=0,IF(ROW($A35)=6,"Hidden",""),IF(ISNUMBER(C35),IF(R35="cocurrent",IF(C35=E35,0,(F35-E35)*100/(D35-E35)),IF(C35=E35,0,(F35-E35)*100/(C35-E35))),""))</f>
      </c>
      <c r="AJ35" s="6">
        <f>IF(SUM($A$1:$A$1000)=0,IF(ROW($A35)=6,"Hidden",""),IF(ISNUMBER(AH35),(AH35+AI35)/2,""))</f>
      </c>
      <c r="AK35" s="11">
        <f>IF(C35=F35,0,(D35-E35)/(C35-F35))</f>
      </c>
      <c r="AL35" s="8">
        <f>IF(ISNUMBER(F35),IF(OR(AK35&lt;=0,AK35=1),0,((D35-E35)-(C35-F35))/LN(AK35)),"")</f>
      </c>
      <c r="AM35" s="8">
        <f>IF(ISNUMBER(AL35),IF(AL35=0,0,(AB35*T35*Z35*1000)/(PI()*0.006*1.008*AL35)),"")</f>
      </c>
      <c r="AN35" s="12">
        <f>IF(ISNUMBER(A35),IF(ROW(A35)=2,1-(A35/13),""),"")</f>
      </c>
    </row>
    <row x14ac:dyDescent="0.25" r="36" customHeight="1" ht="12.75">
      <c r="A36" s="4">
        <v>1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5"/>
      <c r="P36" s="8"/>
      <c r="Q36" s="6"/>
      <c r="R36" s="6">
        <f>IF(ISNUMBER(Q36),IF(Q36=1,"Countercurrent","Cocurrent"),"")</f>
      </c>
      <c r="S36" s="9"/>
      <c r="T36" s="7">
        <f>IF(ISNUMBER(C36),1.15290498E-12*(V36^6)-3.5879038802E-10*(V36^5)+4.710833256816E-08*(V36^4)-3.38194190874219E-06*(V36^3)+0.000148978977392744*(V36^2)-0.00373903643230733*(V36)+4.21734712411944,"")</f>
      </c>
      <c r="U36" s="7">
        <f>IF(ISNUMBER(D36),1.15290498E-12*(X36^6)-3.5879038802E-10*(X36^5)+4.710833256816E-08*(X36^4)-3.38194190874219E-06*(X36^3)+0.000148978977392744*(X36^2)-0.00373903643230733*(X36)+4.21734712411944,"")</f>
      </c>
      <c r="V36" s="8">
        <f>IF(ISNUMBER(C36),AVERAGE(C36,D36),"")</f>
      </c>
      <c r="W36" s="6">
        <f>IF(ISNUMBER(F36),-0.0000002301*(V36^4)+0.0000569866*(V36^3)-0.0082923226*(V36^2)+0.0654036947*V36+999.8017570756,"")</f>
      </c>
      <c r="X36" s="8">
        <f>IF(ISNUMBER(E36),AVERAGE(E36,F36),"")</f>
      </c>
      <c r="Y36" s="6">
        <f>IF(ISNUMBER(F36),-0.0000002301*(X36^4)+0.0000569866*(X36^3)-0.0082923226*(X36^2)+0.0654036947*X36+999.8017570756,"")</f>
      </c>
      <c r="Z36" s="6">
        <f>IF(ISNUMBER(C36),IF(R36="Countercurrent",C36-D36,D36-C36),"")</f>
      </c>
      <c r="AA36" s="6">
        <f>IF(ISNUMBER(E36),F36-E36,"")</f>
      </c>
      <c r="AB36" s="7">
        <f>IF(ISNUMBER(N36),N36*W36/(1000*60),"")</f>
      </c>
      <c r="AC36" s="7">
        <f>IF(ISNUMBER(P36),P36*Y36/(1000*60),"")</f>
      </c>
      <c r="AD36" s="6">
        <f>IF(SUM($A$1:$A$1000)=0,IF(ROW($A36)=6,"Hidden",""),IF(ISNUMBER(AB36),AB36*T36*ABS(Z36)*1000,""))</f>
      </c>
      <c r="AE36" s="6">
        <f>IF(SUM($A$1:$A$1000)=0,IF(ROW($A36)=6,"Hidden",""),IF(ISNUMBER(AC36),AC36*U36*AA36*1000,""))</f>
      </c>
      <c r="AF36" s="6">
        <f>IF(SUM($A$1:$A$1000)=0,IF(ROW($A36)=6,"Hidden",""),IF(ISNUMBER(AD36),AD36-AE36,""))</f>
      </c>
      <c r="AG36" s="6">
        <f>IF(SUM($A$1:$A$1000)=0,IF(ROW($A36)=6,"Hidden",""),IF(ISNUMBER(AD36),IF(AD36=0,0,AE36*100/AD36),""))</f>
      </c>
      <c r="AH36" s="6">
        <f>IF(SUM($A$1:$A$1000)=0,IF(ROW($A36)=6,"Hidden",""),IF(ISNUMBER(C36),IF(R36="cocurrent",IF((D36=E36),0,(D36-C36)*100/(D36-E36)),IF((C36=E36),0,(C36-D36)*100/(C36-E36))),""))</f>
      </c>
      <c r="AI36" s="6">
        <f>IF(SUM($A$1:$A$1000)=0,IF(ROW($A36)=6,"Hidden",""),IF(ISNUMBER(C36),IF(R36="cocurrent",IF(C36=E36,0,(F36-E36)*100/(D36-E36)),IF(C36=E36,0,(F36-E36)*100/(C36-E36))),""))</f>
      </c>
      <c r="AJ36" s="6">
        <f>IF(SUM($A$1:$A$1000)=0,IF(ROW($A36)=6,"Hidden",""),IF(ISNUMBER(AH36),(AH36+AI36)/2,""))</f>
      </c>
      <c r="AK36" s="11">
        <f>IF(C36=F36,0,(D36-E36)/(C36-F36))</f>
      </c>
      <c r="AL36" s="8">
        <f>IF(ISNUMBER(F36),IF(OR(AK36&lt;=0,AK36=1),0,((D36-E36)-(C36-F36))/LN(AK36)),"")</f>
      </c>
      <c r="AM36" s="8">
        <f>IF(ISNUMBER(AL36),IF(AL36=0,0,(AB36*T36*Z36*1000)/(PI()*0.006*1.008*AL36)),"")</f>
      </c>
      <c r="AN36" s="12">
        <f>IF(ISNUMBER(A36),IF(ROW(A36)=2,1-(A36/13),""),"")</f>
      </c>
    </row>
    <row x14ac:dyDescent="0.25" r="37" customHeight="1" ht="12.75">
      <c r="A37" s="4">
        <v>1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5"/>
      <c r="P37" s="8"/>
      <c r="Q37" s="6"/>
      <c r="R37" s="6">
        <f>IF(ISNUMBER(Q37),IF(Q37=1,"Countercurrent","Cocurrent"),"")</f>
      </c>
      <c r="S37" s="9"/>
      <c r="T37" s="7">
        <f>IF(ISNUMBER(C37),1.15290498E-12*(V37^6)-3.5879038802E-10*(V37^5)+4.710833256816E-08*(V37^4)-3.38194190874219E-06*(V37^3)+0.000148978977392744*(V37^2)-0.00373903643230733*(V37)+4.21734712411944,"")</f>
      </c>
      <c r="U37" s="7">
        <f>IF(ISNUMBER(D37),1.15290498E-12*(X37^6)-3.5879038802E-10*(X37^5)+4.710833256816E-08*(X37^4)-3.38194190874219E-06*(X37^3)+0.000148978977392744*(X37^2)-0.00373903643230733*(X37)+4.21734712411944,"")</f>
      </c>
      <c r="V37" s="8">
        <f>IF(ISNUMBER(C37),AVERAGE(C37,D37),"")</f>
      </c>
      <c r="W37" s="6">
        <f>IF(ISNUMBER(F37),-0.0000002301*(V37^4)+0.0000569866*(V37^3)-0.0082923226*(V37^2)+0.0654036947*V37+999.8017570756,"")</f>
      </c>
      <c r="X37" s="8">
        <f>IF(ISNUMBER(E37),AVERAGE(E37,F37),"")</f>
      </c>
      <c r="Y37" s="6">
        <f>IF(ISNUMBER(F37),-0.0000002301*(X37^4)+0.0000569866*(X37^3)-0.0082923226*(X37^2)+0.0654036947*X37+999.8017570756,"")</f>
      </c>
      <c r="Z37" s="6">
        <f>IF(ISNUMBER(C37),IF(R37="Countercurrent",C37-D37,D37-C37),"")</f>
      </c>
      <c r="AA37" s="6">
        <f>IF(ISNUMBER(E37),F37-E37,"")</f>
      </c>
      <c r="AB37" s="7">
        <f>IF(ISNUMBER(N37),N37*W37/(1000*60),"")</f>
      </c>
      <c r="AC37" s="7">
        <f>IF(ISNUMBER(P37),P37*Y37/(1000*60),"")</f>
      </c>
      <c r="AD37" s="6">
        <f>IF(SUM($A$1:$A$1000)=0,IF(ROW($A37)=6,"Hidden",""),IF(ISNUMBER(AB37),AB37*T37*ABS(Z37)*1000,""))</f>
      </c>
      <c r="AE37" s="6">
        <f>IF(SUM($A$1:$A$1000)=0,IF(ROW($A37)=6,"Hidden",""),IF(ISNUMBER(AC37),AC37*U37*AA37*1000,""))</f>
      </c>
      <c r="AF37" s="6">
        <f>IF(SUM($A$1:$A$1000)=0,IF(ROW($A37)=6,"Hidden",""),IF(ISNUMBER(AD37),AD37-AE37,""))</f>
      </c>
      <c r="AG37" s="6">
        <f>IF(SUM($A$1:$A$1000)=0,IF(ROW($A37)=6,"Hidden",""),IF(ISNUMBER(AD37),IF(AD37=0,0,AE37*100/AD37),""))</f>
      </c>
      <c r="AH37" s="6">
        <f>IF(SUM($A$1:$A$1000)=0,IF(ROW($A37)=6,"Hidden",""),IF(ISNUMBER(C37),IF(R37="cocurrent",IF((D37=E37),0,(D37-C37)*100/(D37-E37)),IF((C37=E37),0,(C37-D37)*100/(C37-E37))),""))</f>
      </c>
      <c r="AI37" s="6">
        <f>IF(SUM($A$1:$A$1000)=0,IF(ROW($A37)=6,"Hidden",""),IF(ISNUMBER(C37),IF(R37="cocurrent",IF(C37=E37,0,(F37-E37)*100/(D37-E37)),IF(C37=E37,0,(F37-E37)*100/(C37-E37))),""))</f>
      </c>
      <c r="AJ37" s="6">
        <f>IF(SUM($A$1:$A$1000)=0,IF(ROW($A37)=6,"Hidden",""),IF(ISNUMBER(AH37),(AH37+AI37)/2,""))</f>
      </c>
      <c r="AK37" s="11">
        <f>IF(C37=F37,0,(D37-E37)/(C37-F37))</f>
      </c>
      <c r="AL37" s="8">
        <f>IF(ISNUMBER(F37),IF(OR(AK37&lt;=0,AK37=1),0,((D37-E37)-(C37-F37))/LN(AK37)),"")</f>
      </c>
      <c r="AM37" s="8">
        <f>IF(ISNUMBER(AL37),IF(AL37=0,0,(AB37*T37*Z37*1000)/(PI()*0.006*1.008*AL37)),"")</f>
      </c>
      <c r="AN37" s="12">
        <f>IF(ISNUMBER(A37),IF(ROW(A37)=2,1-(A37/13),""),"")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7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22" width="11.719285714285713" customWidth="1" bestFit="1"/>
    <col min="3" max="3" style="23" width="8.719285714285713" customWidth="1" bestFit="1"/>
    <col min="4" max="4" style="23" width="8.719285714285713" customWidth="1" bestFit="1"/>
    <col min="5" max="5" style="23" width="8.719285714285713" customWidth="1" bestFit="1"/>
    <col min="6" max="6" style="23" width="8.719285714285713" customWidth="1" bestFit="1"/>
    <col min="7" max="7" style="23" width="13.576428571428572" customWidth="1" bestFit="1" hidden="1"/>
    <col min="8" max="8" style="23" width="13.576428571428572" customWidth="1" bestFit="1" hidden="1"/>
    <col min="9" max="9" style="23" width="13.576428571428572" customWidth="1" bestFit="1" hidden="1"/>
    <col min="10" max="10" style="23" width="13.576428571428572" customWidth="1" bestFit="1" hidden="1"/>
    <col min="11" max="11" style="23" width="13.576428571428572" customWidth="1" bestFit="1" hidden="1"/>
    <col min="12" max="12" style="23" width="13.576428571428572" customWidth="1" bestFit="1" hidden="1"/>
    <col min="13" max="13" style="24" width="11.719285714285713" customWidth="1" bestFit="1"/>
    <col min="14" max="14" style="23" width="11.719285714285713" customWidth="1" bestFit="1"/>
    <col min="15" max="15" style="22" width="11.719285714285713" customWidth="1" bestFit="1"/>
    <col min="16" max="16" style="25" width="11.719285714285713" customWidth="1" bestFit="1"/>
    <col min="17" max="17" style="23" width="13.576428571428572" customWidth="1" bestFit="1" hidden="1"/>
    <col min="18" max="18" style="14" width="11.719285714285713" customWidth="1" bestFit="1"/>
    <col min="19" max="19" style="15" width="33.005" customWidth="1" bestFit="1"/>
    <col min="20" max="20" style="14" width="13.147857142857141" customWidth="1" bestFit="1"/>
    <col min="21" max="21" style="14" width="13.147857142857141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1.719285714285713" customWidth="1" bestFit="1"/>
    <col min="27" max="27" style="14" width="11.719285714285713" customWidth="1" bestFit="1"/>
    <col min="28" max="28" style="14" width="11.719285714285713" customWidth="1" bestFit="1"/>
    <col min="29" max="29" style="14" width="11.719285714285713" customWidth="1" bestFit="1"/>
    <col min="30" max="30" style="14" width="11.719285714285713" customWidth="1" bestFit="1"/>
    <col min="31" max="31" style="14" width="11.719285714285713" customWidth="1" bestFit="1"/>
    <col min="32" max="32" style="14" width="11.719285714285713" customWidth="1" bestFit="1"/>
    <col min="33" max="33" style="14" width="11.719285714285713" customWidth="1" bestFit="1"/>
    <col min="34" max="34" style="14" width="11.719285714285713" customWidth="1" bestFit="1"/>
    <col min="35" max="35" style="14" width="11.719285714285713" customWidth="1" bestFit="1"/>
    <col min="36" max="36" style="14" width="11.719285714285713" customWidth="1" bestFit="1"/>
    <col min="37" max="37" style="16" width="13.576428571428572" customWidth="1" bestFit="1" hidden="1"/>
    <col min="38" max="38" style="14" width="13.147857142857141" customWidth="1" bestFit="1"/>
    <col min="39" max="39" style="14" width="14.147857142857141" customWidth="1" bestFit="1"/>
    <col min="40" max="40" style="14" width="11.719285714285713" customWidth="1" bestFit="1"/>
  </cols>
  <sheetData>
    <row x14ac:dyDescent="0.25" r="1" customHeight="1" ht="66.75" customFormat="1" s="1">
      <c r="A1" s="2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9" t="s">
        <v>12</v>
      </c>
      <c r="N1" s="18" t="s">
        <v>13</v>
      </c>
      <c r="O1" s="17" t="s">
        <v>14</v>
      </c>
      <c r="P1" s="20" t="s">
        <v>15</v>
      </c>
      <c r="Q1" s="18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/>
      <c r="AL1" s="3" t="s">
        <v>35</v>
      </c>
      <c r="AM1" s="3" t="s">
        <v>36</v>
      </c>
      <c r="AN1" s="3" t="s">
        <v>37</v>
      </c>
    </row>
    <row x14ac:dyDescent="0.25" r="2" customHeight="1" ht="12.75">
      <c r="A2" s="11">
        <v>1</v>
      </c>
      <c r="B2" s="5">
        <v>1</v>
      </c>
      <c r="C2" s="6">
        <v>43.7705078125</v>
      </c>
      <c r="D2" s="6">
        <v>47.699462890625</v>
      </c>
      <c r="E2" s="6">
        <v>22.502197265625</v>
      </c>
      <c r="F2" s="6">
        <v>25.164794921875</v>
      </c>
      <c r="G2" s="6">
        <v>132.967529296875</v>
      </c>
      <c r="H2" s="6">
        <v>132.967529296875</v>
      </c>
      <c r="I2" s="6">
        <v>132.967529296875</v>
      </c>
      <c r="J2" s="6">
        <v>132.967529296875</v>
      </c>
      <c r="K2" s="6">
        <v>132.967529296875</v>
      </c>
      <c r="L2" s="6">
        <v>132.967529296875</v>
      </c>
      <c r="M2" s="7">
        <v>30</v>
      </c>
      <c r="N2" s="6">
        <v>2.0751953125</v>
      </c>
      <c r="O2" s="5">
        <v>60</v>
      </c>
      <c r="P2" s="8">
        <v>3.4912109375</v>
      </c>
      <c r="Q2" s="6">
        <v>0</v>
      </c>
      <c r="R2" s="10">
        <f>IF(ISNUMBER(Q2),IF(Q2=1,"Countercurrent","Cocurrent"),"")</f>
      </c>
      <c r="S2" s="21"/>
      <c r="T2" s="7">
        <f>IF(ISNUMBER(C2),1.15290498E-12*(V2^6)-3.5879038802E-10*(V2^5)+4.710833256816E-08*(V2^4)-3.38194190874219E-06*(V2^3)+0.000148978977392744*(V2^2)-0.00373903643230733*(V2)+4.21734712411944,"")</f>
      </c>
      <c r="U2" s="7">
        <f>IF(ISNUMBER(D2),1.15290498E-12*(X2^6)-3.5879038802E-10*(X2^5)+4.710833256816E-08*(X2^4)-3.38194190874219E-06*(X2^3)+0.000148978977392744*(X2^2)-0.00373903643230733*(X2)+4.21734712411944,"")</f>
      </c>
      <c r="V2" s="8">
        <f>IF(ISNUMBER(C2),AVERAGE(C2,D2),"")</f>
      </c>
      <c r="W2" s="6">
        <f>IF(ISNUMBER(F2),-0.0000002301*(V2^4)+0.0000569866*(V2^3)-0.0082923226*(V2^2)+0.0654036947*V2+999.8017570756,"")</f>
      </c>
      <c r="X2" s="8">
        <f>IF(ISNUMBER(E2),AVERAGE(E2,F2),"")</f>
      </c>
      <c r="Y2" s="6">
        <f>IF(ISNUMBER(F2),-0.0000002301*(X2^4)+0.0000569866*(X2^3)-0.0082923226*(X2^2)+0.0654036947*X2+999.8017570756,"")</f>
      </c>
      <c r="Z2" s="6">
        <f>IF(ISNUMBER(C2),IF(R2="Countercurrent",C2-D2,D2-C2),"")</f>
      </c>
      <c r="AA2" s="6">
        <f>IF(ISNUMBER(E2),F2-E2,"")</f>
      </c>
      <c r="AB2" s="7">
        <f>IF(ISNUMBER(N2),N2*W2/(1000*60),"")</f>
      </c>
      <c r="AC2" s="7">
        <f>IF(ISNUMBER(P2),P2*Y2/(1000*60),"")</f>
      </c>
      <c r="AD2" s="6">
        <f>IF(SUM($A$1:$A$1000)=0,IF(ROW($A2)=6,"Hidden",""),IF(ISNUMBER(AB2),AB2*T2*ABS(Z2)*1000,""))</f>
      </c>
      <c r="AE2" s="6">
        <f>IF(SUM($A$1:$A$1000)=0,IF(ROW($A2)=6,"Hidden",""),IF(ISNUMBER(AC2),AC2*U2*AA2*1000,""))</f>
      </c>
      <c r="AF2" s="6">
        <f>IF(SUM($A$1:$A$1000)=0,IF(ROW($A2)=6,"Hidden",""),IF(ISNUMBER(AD2),AD2-AE2,""))</f>
      </c>
      <c r="AG2" s="6">
        <f>IF(SUM($A$1:$A$1000)=0,IF(ROW($A2)=6,"Hidden",""),IF(ISNUMBER(AD2),IF(AD2=0,0,AE2*100/AD2),""))</f>
      </c>
      <c r="AH2" s="6">
        <f>IF(SUM($A$1:$A$1000)=0,IF(ROW($A2)=6,"Hidden",""),IF(ISNUMBER(C2),IF(R2="cocurrent",IF((D2=E2),0,(D2-C2)*100/(D2-E2)),IF((C2=E2),0,(C2-D2)*100/(C2-E2))),""))</f>
      </c>
      <c r="AI2" s="6">
        <f>IF(SUM($A$1:$A$1000)=0,IF(ROW($A2)=6,"Hidden",""),IF(ISNUMBER(C2),IF(R2="cocurrent",IF(C2=E2,0,(F2-E2)*100/(D2-E2)),IF(C2=E2,0,(F2-E2)*100/(C2-E2))),""))</f>
      </c>
      <c r="AJ2" s="6">
        <f>IF(SUM($A$1:$A$1000)=0,IF(ROW($A2)=6,"Hidden",""),IF(ISNUMBER(AH2),(AH2+AI2)/2,""))</f>
      </c>
      <c r="AK2" s="8">
        <f>IF(C2=F2,0,(D2-E2)/(C2-F2))</f>
      </c>
      <c r="AL2" s="8">
        <f>IF(ISNUMBER(F2),IF(OR(AK2&lt;=0,AK2=1),0,((D2-E2)-(C2-F2))/LN(AK2)),"")</f>
      </c>
      <c r="AM2" s="8">
        <f>IF(ISNUMBER(AL2),IF(AL2=0,0,(AB2*T2*Z2*1000)/(PI()*0.006*1.008*AL2)),"")</f>
      </c>
      <c r="AN2" s="12">
        <f>IF(ISNUMBER(A2),IF(ROW(A2)=2,1-(A2/13),""),"")</f>
      </c>
    </row>
    <row x14ac:dyDescent="0.25" r="3" customHeight="1" ht="12.75">
      <c r="A3" s="11">
        <v>1</v>
      </c>
      <c r="B3" s="5">
        <v>2</v>
      </c>
      <c r="C3" s="6">
        <v>43.900390625</v>
      </c>
      <c r="D3" s="6">
        <v>47.764404296875</v>
      </c>
      <c r="E3" s="6">
        <v>22.502197265625</v>
      </c>
      <c r="F3" s="6">
        <v>25.197265625</v>
      </c>
      <c r="G3" s="6">
        <v>132.967529296875</v>
      </c>
      <c r="H3" s="6">
        <v>132.967529296875</v>
      </c>
      <c r="I3" s="6">
        <v>132.967529296875</v>
      </c>
      <c r="J3" s="6">
        <v>132.967529296875</v>
      </c>
      <c r="K3" s="6">
        <v>132.967529296875</v>
      </c>
      <c r="L3" s="6">
        <v>132.967529296875</v>
      </c>
      <c r="M3" s="7">
        <v>30</v>
      </c>
      <c r="N3" s="6">
        <v>1.98974609375</v>
      </c>
      <c r="O3" s="5">
        <v>60</v>
      </c>
      <c r="P3" s="8">
        <v>3.50341796875</v>
      </c>
      <c r="Q3" s="6">
        <v>0</v>
      </c>
      <c r="R3" s="10">
        <f>IF(ISNUMBER(Q3),IF(Q3=1,"Countercurrent","Cocurrent"),"")</f>
      </c>
      <c r="S3" s="21"/>
      <c r="T3" s="7">
        <f>IF(ISNUMBER(C3),1.15290498E-12*(V3^6)-3.5879038802E-10*(V3^5)+4.710833256816E-08*(V3^4)-3.38194190874219E-06*(V3^3)+0.000148978977392744*(V3^2)-0.00373903643230733*(V3)+4.21734712411944,"")</f>
      </c>
      <c r="U3" s="7">
        <f>IF(ISNUMBER(D3),1.15290498E-12*(X3^6)-3.5879038802E-10*(X3^5)+4.710833256816E-08*(X3^4)-3.38194190874219E-06*(X3^3)+0.000148978977392744*(X3^2)-0.00373903643230733*(X3)+4.21734712411944,"")</f>
      </c>
      <c r="V3" s="8">
        <f>IF(ISNUMBER(C3),AVERAGE(C3,D3),"")</f>
      </c>
      <c r="W3" s="6">
        <f>IF(ISNUMBER(F3),-0.0000002301*(V3^4)+0.0000569866*(V3^3)-0.0082923226*(V3^2)+0.0654036947*V3+999.8017570756,"")</f>
      </c>
      <c r="X3" s="8">
        <f>IF(ISNUMBER(E3),AVERAGE(E3,F3),"")</f>
      </c>
      <c r="Y3" s="6">
        <f>IF(ISNUMBER(F3),-0.0000002301*(X3^4)+0.0000569866*(X3^3)-0.0082923226*(X3^2)+0.0654036947*X3+999.8017570756,"")</f>
      </c>
      <c r="Z3" s="6">
        <f>IF(ISNUMBER(C3),IF(R3="Countercurrent",C3-D3,D3-C3),"")</f>
      </c>
      <c r="AA3" s="6">
        <f>IF(ISNUMBER(E3),F3-E3,"")</f>
      </c>
      <c r="AB3" s="7">
        <f>IF(ISNUMBER(N3),N3*W3/(1000*60),"")</f>
      </c>
      <c r="AC3" s="7">
        <f>IF(ISNUMBER(P3),P3*Y3/(1000*60),"")</f>
      </c>
      <c r="AD3" s="6">
        <f>IF(SUM($A$1:$A$1000)=0,IF(ROW($A3)=6,"Hidden",""),IF(ISNUMBER(AB3),AB3*T3*ABS(Z3)*1000,""))</f>
      </c>
      <c r="AE3" s="6">
        <f>IF(SUM($A$1:$A$1000)=0,IF(ROW($A3)=6,"Hidden",""),IF(ISNUMBER(AC3),AC3*U3*AA3*1000,""))</f>
      </c>
      <c r="AF3" s="6">
        <f>IF(SUM($A$1:$A$1000)=0,IF(ROW($A3)=6,"Hidden",""),IF(ISNUMBER(AD3),AD3-AE3,""))</f>
      </c>
      <c r="AG3" s="6">
        <f>IF(SUM($A$1:$A$1000)=0,IF(ROW($A3)=6,"Hidden",""),IF(ISNUMBER(AD3),IF(AD3=0,0,AE3*100/AD3),""))</f>
      </c>
      <c r="AH3" s="6">
        <f>IF(SUM($A$1:$A$1000)=0,IF(ROW($A3)=6,"Hidden",""),IF(ISNUMBER(C3),IF(R3="cocurrent",IF((D3=E3),0,(D3-C3)*100/(D3-E3)),IF((C3=E3),0,(C3-D3)*100/(C3-E3))),""))</f>
      </c>
      <c r="AI3" s="6">
        <f>IF(SUM($A$1:$A$1000)=0,IF(ROW($A3)=6,"Hidden",""),IF(ISNUMBER(C3),IF(R3="cocurrent",IF(C3=E3,0,(F3-E3)*100/(D3-E3)),IF(C3=E3,0,(F3-E3)*100/(C3-E3))),""))</f>
      </c>
      <c r="AJ3" s="6">
        <f>IF(SUM($A$1:$A$1000)=0,IF(ROW($A3)=6,"Hidden",""),IF(ISNUMBER(AH3),(AH3+AI3)/2,""))</f>
      </c>
      <c r="AK3" s="8">
        <f>IF(C3=F3,0,(D3-E3)/(C3-F3))</f>
      </c>
      <c r="AL3" s="8">
        <f>IF(ISNUMBER(F3),IF(OR(AK3&lt;=0,AK3=1),0,((D3-E3)-(C3-F3))/LN(AK3)),"")</f>
      </c>
      <c r="AM3" s="8">
        <f>IF(ISNUMBER(AL3),IF(AL3=0,0,(AB3*T3*Z3*1000)/(PI()*0.006*1.008*AL3)),"")</f>
      </c>
      <c r="AN3" s="12">
        <f>IF(ISNUMBER(A3),IF(ROW(A3)=2,1-(A3/13),""),"")</f>
      </c>
    </row>
    <row x14ac:dyDescent="0.25" r="4" customHeight="1" ht="12.75">
      <c r="A4" s="11">
        <v>1</v>
      </c>
      <c r="B4" s="5">
        <v>3</v>
      </c>
      <c r="C4" s="6">
        <v>43.640625</v>
      </c>
      <c r="D4" s="6">
        <v>47.569580078125</v>
      </c>
      <c r="E4" s="6">
        <v>22.502197265625</v>
      </c>
      <c r="F4" s="6">
        <v>25.164794921875</v>
      </c>
      <c r="G4" s="6">
        <v>132.967529296875</v>
      </c>
      <c r="H4" s="6">
        <v>132.967529296875</v>
      </c>
      <c r="I4" s="6">
        <v>132.967529296875</v>
      </c>
      <c r="J4" s="6">
        <v>132.967529296875</v>
      </c>
      <c r="K4" s="6">
        <v>132.967529296875</v>
      </c>
      <c r="L4" s="6">
        <v>132.967529296875</v>
      </c>
      <c r="M4" s="7">
        <v>30</v>
      </c>
      <c r="N4" s="6">
        <v>1.86767578125</v>
      </c>
      <c r="O4" s="5">
        <v>60</v>
      </c>
      <c r="P4" s="8">
        <v>3.52783203125</v>
      </c>
      <c r="Q4" s="6">
        <v>0</v>
      </c>
      <c r="R4" s="10">
        <f>IF(ISNUMBER(Q4),IF(Q4=1,"Countercurrent","Cocurrent"),"")</f>
      </c>
      <c r="S4" s="21"/>
      <c r="T4" s="7">
        <f>IF(ISNUMBER(C4),1.15290498E-12*(V4^6)-3.5879038802E-10*(V4^5)+4.710833256816E-08*(V4^4)-3.38194190874219E-06*(V4^3)+0.000148978977392744*(V4^2)-0.00373903643230733*(V4)+4.21734712411944,"")</f>
      </c>
      <c r="U4" s="7">
        <f>IF(ISNUMBER(D4),1.15290498E-12*(X4^6)-3.5879038802E-10*(X4^5)+4.710833256816E-08*(X4^4)-3.38194190874219E-06*(X4^3)+0.000148978977392744*(X4^2)-0.00373903643230733*(X4)+4.21734712411944,"")</f>
      </c>
      <c r="V4" s="8">
        <f>IF(ISNUMBER(C4),AVERAGE(C4,D4),"")</f>
      </c>
      <c r="W4" s="6">
        <f>IF(ISNUMBER(F4),-0.0000002301*(V4^4)+0.0000569866*(V4^3)-0.0082923226*(V4^2)+0.0654036947*V4+999.8017570756,"")</f>
      </c>
      <c r="X4" s="8">
        <f>IF(ISNUMBER(E4),AVERAGE(E4,F4),"")</f>
      </c>
      <c r="Y4" s="6">
        <f>IF(ISNUMBER(F4),-0.0000002301*(X4^4)+0.0000569866*(X4^3)-0.0082923226*(X4^2)+0.0654036947*X4+999.8017570756,"")</f>
      </c>
      <c r="Z4" s="6">
        <f>IF(ISNUMBER(C4),IF(R4="Countercurrent",C4-D4,D4-C4),"")</f>
      </c>
      <c r="AA4" s="6">
        <f>IF(ISNUMBER(E4),F4-E4,"")</f>
      </c>
      <c r="AB4" s="7">
        <f>IF(ISNUMBER(N4),N4*W4/(1000*60),"")</f>
      </c>
      <c r="AC4" s="7">
        <f>IF(ISNUMBER(P4),P4*Y4/(1000*60),"")</f>
      </c>
      <c r="AD4" s="6">
        <f>IF(SUM($A$1:$A$1000)=0,IF(ROW($A4)=6,"Hidden",""),IF(ISNUMBER(AB4),AB4*T4*ABS(Z4)*1000,""))</f>
      </c>
      <c r="AE4" s="6">
        <f>IF(SUM($A$1:$A$1000)=0,IF(ROW($A4)=6,"Hidden",""),IF(ISNUMBER(AC4),AC4*U4*AA4*1000,""))</f>
      </c>
      <c r="AF4" s="6">
        <f>IF(SUM($A$1:$A$1000)=0,IF(ROW($A4)=6,"Hidden",""),IF(ISNUMBER(AD4),AD4-AE4,""))</f>
      </c>
      <c r="AG4" s="6">
        <f>IF(SUM($A$1:$A$1000)=0,IF(ROW($A4)=6,"Hidden",""),IF(ISNUMBER(AD4),IF(AD4=0,0,AE4*100/AD4),""))</f>
      </c>
      <c r="AH4" s="6">
        <f>IF(SUM($A$1:$A$1000)=0,IF(ROW($A4)=6,"Hidden",""),IF(ISNUMBER(C4),IF(R4="cocurrent",IF((D4=E4),0,(D4-C4)*100/(D4-E4)),IF((C4=E4),0,(C4-D4)*100/(C4-E4))),""))</f>
      </c>
      <c r="AI4" s="6">
        <f>IF(SUM($A$1:$A$1000)=0,IF(ROW($A4)=6,"Hidden",""),IF(ISNUMBER(C4),IF(R4="cocurrent",IF(C4=E4,0,(F4-E4)*100/(D4-E4)),IF(C4=E4,0,(F4-E4)*100/(C4-E4))),""))</f>
      </c>
      <c r="AJ4" s="6">
        <f>IF(SUM($A$1:$A$1000)=0,IF(ROW($A4)=6,"Hidden",""),IF(ISNUMBER(AH4),(AH4+AI4)/2,""))</f>
      </c>
      <c r="AK4" s="8">
        <f>IF(C4=F4,0,(D4-E4)/(C4-F4))</f>
      </c>
      <c r="AL4" s="8">
        <f>IF(ISNUMBER(F4),IF(OR(AK4&lt;=0,AK4=1),0,((D4-E4)-(C4-F4))/LN(AK4)),"")</f>
      </c>
      <c r="AM4" s="8">
        <f>IF(ISNUMBER(AL4),IF(AL4=0,0,(AB4*T4*Z4*1000)/(PI()*0.006*1.008*AL4)),"")</f>
      </c>
      <c r="AN4" s="12">
        <f>IF(ISNUMBER(A4),IF(ROW(A4)=2,1-(A4/13),""),"")</f>
      </c>
    </row>
    <row x14ac:dyDescent="0.25" r="5" customHeight="1" ht="12.75">
      <c r="A5" s="11">
        <v>1</v>
      </c>
      <c r="B5" s="5">
        <v>4</v>
      </c>
      <c r="C5" s="6">
        <v>43.802978515625</v>
      </c>
      <c r="D5" s="6">
        <v>47.634521484375</v>
      </c>
      <c r="E5" s="6">
        <v>22.502197265625</v>
      </c>
      <c r="F5" s="6">
        <v>25.197265625</v>
      </c>
      <c r="G5" s="6">
        <v>132.967529296875</v>
      </c>
      <c r="H5" s="6">
        <v>132.967529296875</v>
      </c>
      <c r="I5" s="6">
        <v>132.967529296875</v>
      </c>
      <c r="J5" s="6">
        <v>132.967529296875</v>
      </c>
      <c r="K5" s="6">
        <v>132.967529296875</v>
      </c>
      <c r="L5" s="6">
        <v>132.967529296875</v>
      </c>
      <c r="M5" s="7">
        <v>29</v>
      </c>
      <c r="N5" s="6">
        <v>1.98974609375</v>
      </c>
      <c r="O5" s="5">
        <v>60</v>
      </c>
      <c r="P5" s="8">
        <v>3.5888671875</v>
      </c>
      <c r="Q5" s="6">
        <v>0</v>
      </c>
      <c r="R5" s="10">
        <f>IF(ISNUMBER(Q5),IF(Q5=1,"Countercurrent","Cocurrent"),"")</f>
      </c>
      <c r="S5" s="21"/>
      <c r="T5" s="7">
        <f>IF(ISNUMBER(C5),1.15290498E-12*(V5^6)-3.5879038802E-10*(V5^5)+4.710833256816E-08*(V5^4)-3.38194190874219E-06*(V5^3)+0.000148978977392744*(V5^2)-0.00373903643230733*(V5)+4.21734712411944,"")</f>
      </c>
      <c r="U5" s="7">
        <f>IF(ISNUMBER(D5),1.15290498E-12*(X5^6)-3.5879038802E-10*(X5^5)+4.710833256816E-08*(X5^4)-3.38194190874219E-06*(X5^3)+0.000148978977392744*(X5^2)-0.00373903643230733*(X5)+4.21734712411944,"")</f>
      </c>
      <c r="V5" s="8">
        <f>IF(ISNUMBER(C5),AVERAGE(C5,D5),"")</f>
      </c>
      <c r="W5" s="6">
        <f>IF(ISNUMBER(F5),-0.0000002301*(V5^4)+0.0000569866*(V5^3)-0.0082923226*(V5^2)+0.0654036947*V5+999.8017570756,"")</f>
      </c>
      <c r="X5" s="8">
        <f>IF(ISNUMBER(E5),AVERAGE(E5,F5),"")</f>
      </c>
      <c r="Y5" s="6">
        <f>IF(ISNUMBER(F5),-0.0000002301*(X5^4)+0.0000569866*(X5^3)-0.0082923226*(X5^2)+0.0654036947*X5+999.8017570756,"")</f>
      </c>
      <c r="Z5" s="6">
        <f>IF(ISNUMBER(C5),IF(R5="Countercurrent",C5-D5,D5-C5),"")</f>
      </c>
      <c r="AA5" s="6">
        <f>IF(ISNUMBER(E5),F5-E5,"")</f>
      </c>
      <c r="AB5" s="7">
        <f>IF(ISNUMBER(N5),N5*W5/(1000*60),"")</f>
      </c>
      <c r="AC5" s="7">
        <f>IF(ISNUMBER(P5),P5*Y5/(1000*60),"")</f>
      </c>
      <c r="AD5" s="6">
        <f>IF(SUM($A$1:$A$1000)=0,IF(ROW($A5)=6,"Hidden",""),IF(ISNUMBER(AB5),AB5*T5*ABS(Z5)*1000,""))</f>
      </c>
      <c r="AE5" s="6">
        <f>IF(SUM($A$1:$A$1000)=0,IF(ROW($A5)=6,"Hidden",""),IF(ISNUMBER(AC5),AC5*U5*AA5*1000,""))</f>
      </c>
      <c r="AF5" s="6">
        <f>IF(SUM($A$1:$A$1000)=0,IF(ROW($A5)=6,"Hidden",""),IF(ISNUMBER(AD5),AD5-AE5,""))</f>
      </c>
      <c r="AG5" s="6">
        <f>IF(SUM($A$1:$A$1000)=0,IF(ROW($A5)=6,"Hidden",""),IF(ISNUMBER(AD5),IF(AD5=0,0,AE5*100/AD5),""))</f>
      </c>
      <c r="AH5" s="6">
        <f>IF(SUM($A$1:$A$1000)=0,IF(ROW($A5)=6,"Hidden",""),IF(ISNUMBER(C5),IF(R5="cocurrent",IF((D5=E5),0,(D5-C5)*100/(D5-E5)),IF((C5=E5),0,(C5-D5)*100/(C5-E5))),""))</f>
      </c>
      <c r="AI5" s="6">
        <f>IF(SUM($A$1:$A$1000)=0,IF(ROW($A5)=6,"Hidden",""),IF(ISNUMBER(C5),IF(R5="cocurrent",IF(C5=E5,0,(F5-E5)*100/(D5-E5)),IF(C5=E5,0,(F5-E5)*100/(C5-E5))),""))</f>
      </c>
      <c r="AJ5" s="6">
        <f>IF(SUM($A$1:$A$1000)=0,IF(ROW($A5)=6,"Hidden",""),IF(ISNUMBER(AH5),(AH5+AI5)/2,""))</f>
      </c>
      <c r="AK5" s="8">
        <f>IF(C5=F5,0,(D5-E5)/(C5-F5))</f>
      </c>
      <c r="AL5" s="8">
        <f>IF(ISNUMBER(F5),IF(OR(AK5&lt;=0,AK5=1),0,((D5-E5)-(C5-F5))/LN(AK5)),"")</f>
      </c>
      <c r="AM5" s="8">
        <f>IF(ISNUMBER(AL5),IF(AL5=0,0,(AB5*T5*Z5*1000)/(PI()*0.006*1.008*AL5)),"")</f>
      </c>
      <c r="AN5" s="12">
        <f>IF(ISNUMBER(A5),IF(ROW(A5)=2,1-(A5/13),""),"")</f>
      </c>
    </row>
    <row x14ac:dyDescent="0.25" r="6" customHeight="1" ht="12.75">
      <c r="A6" s="11">
        <v>1</v>
      </c>
      <c r="B6" s="5">
        <v>5</v>
      </c>
      <c r="C6" s="6">
        <v>43.5107421875</v>
      </c>
      <c r="D6" s="6">
        <v>47.60205078125</v>
      </c>
      <c r="E6" s="6">
        <v>22.502197265625</v>
      </c>
      <c r="F6" s="6">
        <v>25.164794921875</v>
      </c>
      <c r="G6" s="6">
        <v>132.967529296875</v>
      </c>
      <c r="H6" s="6">
        <v>132.967529296875</v>
      </c>
      <c r="I6" s="6">
        <v>132.967529296875</v>
      </c>
      <c r="J6" s="6">
        <v>132.967529296875</v>
      </c>
      <c r="K6" s="6">
        <v>132.967529296875</v>
      </c>
      <c r="L6" s="6">
        <v>132.967529296875</v>
      </c>
      <c r="M6" s="7">
        <v>30</v>
      </c>
      <c r="N6" s="6">
        <v>1.94091796875</v>
      </c>
      <c r="O6" s="5">
        <v>60</v>
      </c>
      <c r="P6" s="8">
        <v>3.4423828125</v>
      </c>
      <c r="Q6" s="6">
        <v>0</v>
      </c>
      <c r="R6" s="10">
        <f>IF(ISNUMBER(Q6),IF(Q6=1,"Countercurrent","Cocurrent"),"")</f>
      </c>
      <c r="S6" s="21"/>
      <c r="T6" s="7">
        <f>IF(ISNUMBER(C6),1.15290498E-12*(V6^6)-3.5879038802E-10*(V6^5)+4.710833256816E-08*(V6^4)-3.38194190874219E-06*(V6^3)+0.000148978977392744*(V6^2)-0.00373903643230733*(V6)+4.21734712411944,"")</f>
      </c>
      <c r="U6" s="7">
        <f>IF(ISNUMBER(D6),1.15290498E-12*(X6^6)-3.5879038802E-10*(X6^5)+4.710833256816E-08*(X6^4)-3.38194190874219E-06*(X6^3)+0.000148978977392744*(X6^2)-0.00373903643230733*(X6)+4.21734712411944,"")</f>
      </c>
      <c r="V6" s="8">
        <f>IF(ISNUMBER(C6),AVERAGE(C6,D6),"")</f>
      </c>
      <c r="W6" s="6">
        <f>IF(ISNUMBER(F6),-0.0000002301*(V6^4)+0.0000569866*(V6^3)-0.0082923226*(V6^2)+0.0654036947*V6+999.8017570756,"")</f>
      </c>
      <c r="X6" s="8">
        <f>IF(ISNUMBER(E6),AVERAGE(E6,F6),"")</f>
      </c>
      <c r="Y6" s="6">
        <f>IF(ISNUMBER(F6),-0.0000002301*(X6^4)+0.0000569866*(X6^3)-0.0082923226*(X6^2)+0.0654036947*X6+999.8017570756,"")</f>
      </c>
      <c r="Z6" s="6">
        <f>IF(ISNUMBER(C6),IF(R6="Countercurrent",C6-D6,D6-C6),"")</f>
      </c>
      <c r="AA6" s="6">
        <f>IF(ISNUMBER(E6),F6-E6,"")</f>
      </c>
      <c r="AB6" s="7">
        <f>IF(ISNUMBER(N6),N6*W6/(1000*60),"")</f>
      </c>
      <c r="AC6" s="7">
        <f>IF(ISNUMBER(P6),P6*Y6/(1000*60),"")</f>
      </c>
      <c r="AD6" s="6">
        <f>IF(SUM($A$1:$A$1000)=0,IF(ROW($A6)=6,"Hidden",""),IF(ISNUMBER(AB6),AB6*T6*ABS(Z6)*1000,""))</f>
      </c>
      <c r="AE6" s="6">
        <f>IF(SUM($A$1:$A$1000)=0,IF(ROW($A6)=6,"Hidden",""),IF(ISNUMBER(AC6),AC6*U6*AA6*1000,""))</f>
      </c>
      <c r="AF6" s="6">
        <f>IF(SUM($A$1:$A$1000)=0,IF(ROW($A6)=6,"Hidden",""),IF(ISNUMBER(AD6),AD6-AE6,""))</f>
      </c>
      <c r="AG6" s="6">
        <f>IF(SUM($A$1:$A$1000)=0,IF(ROW($A6)=6,"Hidden",""),IF(ISNUMBER(AD6),IF(AD6=0,0,AE6*100/AD6),""))</f>
      </c>
      <c r="AH6" s="6">
        <f>IF(SUM($A$1:$A$1000)=0,IF(ROW($A6)=6,"Hidden",""),IF(ISNUMBER(C6),IF(R6="cocurrent",IF((D6=E6),0,(D6-C6)*100/(D6-E6)),IF((C6=E6),0,(C6-D6)*100/(C6-E6))),""))</f>
      </c>
      <c r="AI6" s="6">
        <f>IF(SUM($A$1:$A$1000)=0,IF(ROW($A6)=6,"Hidden",""),IF(ISNUMBER(C6),IF(R6="cocurrent",IF(C6=E6,0,(F6-E6)*100/(D6-E6)),IF(C6=E6,0,(F6-E6)*100/(C6-E6))),""))</f>
      </c>
      <c r="AJ6" s="6">
        <f>IF(SUM($A$1:$A$1000)=0,IF(ROW($A6)=6,"Hidden",""),IF(ISNUMBER(AH6),(AH6+AI6)/2,""))</f>
      </c>
      <c r="AK6" s="8">
        <f>IF(C6=F6,0,(D6-E6)/(C6-F6))</f>
      </c>
      <c r="AL6" s="8">
        <f>IF(ISNUMBER(F6),IF(OR(AK6&lt;=0,AK6=1),0,((D6-E6)-(C6-F6))/LN(AK6)),"")</f>
      </c>
      <c r="AM6" s="8">
        <f>IF(ISNUMBER(AL6),IF(AL6=0,0,(AB6*T6*Z6*1000)/(PI()*0.006*1.008*AL6)),"")</f>
      </c>
      <c r="AN6" s="12">
        <f>IF(ISNUMBER(A6),IF(ROW(A6)=2,1-(A6/13),""),"")</f>
      </c>
    </row>
    <row x14ac:dyDescent="0.25" r="7" customHeight="1" ht="12.75">
      <c r="A7" s="11">
        <v>1</v>
      </c>
      <c r="B7" s="5">
        <v>6</v>
      </c>
      <c r="C7" s="6">
        <v>43.932861328125</v>
      </c>
      <c r="D7" s="6">
        <v>47.9267578125</v>
      </c>
      <c r="E7" s="6">
        <v>22.502197265625</v>
      </c>
      <c r="F7" s="6">
        <v>25.197265625</v>
      </c>
      <c r="G7" s="6">
        <v>132.967529296875</v>
      </c>
      <c r="H7" s="6">
        <v>132.967529296875</v>
      </c>
      <c r="I7" s="6">
        <v>132.967529296875</v>
      </c>
      <c r="J7" s="6">
        <v>132.967529296875</v>
      </c>
      <c r="K7" s="6">
        <v>132.967529296875</v>
      </c>
      <c r="L7" s="6">
        <v>132.967529296875</v>
      </c>
      <c r="M7" s="7">
        <v>30</v>
      </c>
      <c r="N7" s="6">
        <v>2.0751953125</v>
      </c>
      <c r="O7" s="5">
        <v>60</v>
      </c>
      <c r="P7" s="8">
        <v>3.4912109375</v>
      </c>
      <c r="Q7" s="6">
        <v>0</v>
      </c>
      <c r="R7" s="10">
        <f>IF(ISNUMBER(Q7),IF(Q7=1,"Countercurrent","Cocurrent"),"")</f>
      </c>
      <c r="S7" s="21"/>
      <c r="T7" s="7">
        <f>IF(ISNUMBER(C7),1.15290498E-12*(V7^6)-3.5879038802E-10*(V7^5)+4.710833256816E-08*(V7^4)-3.38194190874219E-06*(V7^3)+0.000148978977392744*(V7^2)-0.00373903643230733*(V7)+4.21734712411944,"")</f>
      </c>
      <c r="U7" s="7">
        <f>IF(ISNUMBER(D7),1.15290498E-12*(X7^6)-3.5879038802E-10*(X7^5)+4.710833256816E-08*(X7^4)-3.38194190874219E-06*(X7^3)+0.000148978977392744*(X7^2)-0.00373903643230733*(X7)+4.21734712411944,"")</f>
      </c>
      <c r="V7" s="8">
        <f>IF(ISNUMBER(C7),AVERAGE(C7,D7),"")</f>
      </c>
      <c r="W7" s="6">
        <f>IF(ISNUMBER(F7),-0.0000002301*(V7^4)+0.0000569866*(V7^3)-0.0082923226*(V7^2)+0.0654036947*V7+999.8017570756,"")</f>
      </c>
      <c r="X7" s="8">
        <f>IF(ISNUMBER(E7),AVERAGE(E7,F7),"")</f>
      </c>
      <c r="Y7" s="6">
        <f>IF(ISNUMBER(F7),-0.0000002301*(X7^4)+0.0000569866*(X7^3)-0.0082923226*(X7^2)+0.0654036947*X7+999.8017570756,"")</f>
      </c>
      <c r="Z7" s="6">
        <f>IF(ISNUMBER(C7),IF(R7="Countercurrent",C7-D7,D7-C7),"")</f>
      </c>
      <c r="AA7" s="6">
        <f>IF(ISNUMBER(E7),F7-E7,"")</f>
      </c>
      <c r="AB7" s="7">
        <f>IF(ISNUMBER(N7),N7*W7/(1000*60),"")</f>
      </c>
      <c r="AC7" s="7">
        <f>IF(ISNUMBER(P7),P7*Y7/(1000*60),"")</f>
      </c>
      <c r="AD7" s="6">
        <f>IF(SUM($A$1:$A$1000)=0,IF(ROW($A7)=6,"Hidden",""),IF(ISNUMBER(AB7),AB7*T7*ABS(Z7)*1000,""))</f>
      </c>
      <c r="AE7" s="6">
        <f>IF(SUM($A$1:$A$1000)=0,IF(ROW($A7)=6,"Hidden",""),IF(ISNUMBER(AC7),AC7*U7*AA7*1000,""))</f>
      </c>
      <c r="AF7" s="6">
        <f>IF(SUM($A$1:$A$1000)=0,IF(ROW($A7)=6,"Hidden",""),IF(ISNUMBER(AD7),AD7-AE7,""))</f>
      </c>
      <c r="AG7" s="6">
        <f>IF(SUM($A$1:$A$1000)=0,IF(ROW($A7)=6,"Hidden",""),IF(ISNUMBER(AD7),IF(AD7=0,0,AE7*100/AD7),""))</f>
      </c>
      <c r="AH7" s="6">
        <f>IF(SUM($A$1:$A$1000)=0,IF(ROW($A7)=6,"Hidden",""),IF(ISNUMBER(C7),IF(R7="cocurrent",IF((D7=E7),0,(D7-C7)*100/(D7-E7)),IF((C7=E7),0,(C7-D7)*100/(C7-E7))),""))</f>
      </c>
      <c r="AI7" s="6">
        <f>IF(SUM($A$1:$A$1000)=0,IF(ROW($A7)=6,"Hidden",""),IF(ISNUMBER(C7),IF(R7="cocurrent",IF(C7=E7,0,(F7-E7)*100/(D7-E7)),IF(C7=E7,0,(F7-E7)*100/(C7-E7))),""))</f>
      </c>
      <c r="AJ7" s="6">
        <f>IF(SUM($A$1:$A$1000)=0,IF(ROW($A7)=6,"Hidden",""),IF(ISNUMBER(AH7),(AH7+AI7)/2,""))</f>
      </c>
      <c r="AK7" s="8">
        <f>IF(C7=F7,0,(D7-E7)/(C7-F7))</f>
      </c>
      <c r="AL7" s="8">
        <f>IF(ISNUMBER(F7),IF(OR(AK7&lt;=0,AK7=1),0,((D7-E7)-(C7-F7))/LN(AK7)),"")</f>
      </c>
      <c r="AM7" s="8">
        <f>IF(ISNUMBER(AL7),IF(AL7=0,0,(AB7*T7*Z7*1000)/(PI()*0.006*1.008*AL7)),"")</f>
      </c>
      <c r="AN7" s="12">
        <f>IF(ISNUMBER(A7),IF(ROW(A7)=2,1-(A7/13),""),"")</f>
      </c>
    </row>
    <row x14ac:dyDescent="0.25" r="8" customHeight="1" ht="12.75">
      <c r="A8" s="11">
        <v>1</v>
      </c>
      <c r="B8" s="5">
        <v>7</v>
      </c>
      <c r="C8" s="6">
        <v>43.673095703125</v>
      </c>
      <c r="D8" s="6">
        <v>47.73193359375</v>
      </c>
      <c r="E8" s="6">
        <v>22.53466796875</v>
      </c>
      <c r="F8" s="6">
        <v>25.164794921875</v>
      </c>
      <c r="G8" s="6">
        <v>132.967529296875</v>
      </c>
      <c r="H8" s="6">
        <v>132.967529296875</v>
      </c>
      <c r="I8" s="6">
        <v>132.967529296875</v>
      </c>
      <c r="J8" s="6">
        <v>132.967529296875</v>
      </c>
      <c r="K8" s="6">
        <v>132.967529296875</v>
      </c>
      <c r="L8" s="6">
        <v>132.967529296875</v>
      </c>
      <c r="M8" s="7">
        <v>30</v>
      </c>
      <c r="N8" s="6">
        <v>1.94091796875</v>
      </c>
      <c r="O8" s="5">
        <v>60</v>
      </c>
      <c r="P8" s="8">
        <v>3.4912109375</v>
      </c>
      <c r="Q8" s="6">
        <v>0</v>
      </c>
      <c r="R8" s="10">
        <f>IF(ISNUMBER(Q8),IF(Q8=1,"Countercurrent","Cocurrent"),"")</f>
      </c>
      <c r="S8" s="21"/>
      <c r="T8" s="7">
        <f>IF(ISNUMBER(C8),1.15290498E-12*(V8^6)-3.5879038802E-10*(V8^5)+4.710833256816E-08*(V8^4)-3.38194190874219E-06*(V8^3)+0.000148978977392744*(V8^2)-0.00373903643230733*(V8)+4.21734712411944,"")</f>
      </c>
      <c r="U8" s="7">
        <f>IF(ISNUMBER(D8),1.15290498E-12*(X8^6)-3.5879038802E-10*(X8^5)+4.710833256816E-08*(X8^4)-3.38194190874219E-06*(X8^3)+0.000148978977392744*(X8^2)-0.00373903643230733*(X8)+4.21734712411944,"")</f>
      </c>
      <c r="V8" s="8">
        <f>IF(ISNUMBER(C8),AVERAGE(C8,D8),"")</f>
      </c>
      <c r="W8" s="6">
        <f>IF(ISNUMBER(F8),-0.0000002301*(V8^4)+0.0000569866*(V8^3)-0.0082923226*(V8^2)+0.0654036947*V8+999.8017570756,"")</f>
      </c>
      <c r="X8" s="8">
        <f>IF(ISNUMBER(E8),AVERAGE(E8,F8),"")</f>
      </c>
      <c r="Y8" s="6">
        <f>IF(ISNUMBER(F8),-0.0000002301*(X8^4)+0.0000569866*(X8^3)-0.0082923226*(X8^2)+0.0654036947*X8+999.8017570756,"")</f>
      </c>
      <c r="Z8" s="6">
        <f>IF(ISNUMBER(C8),IF(R8="Countercurrent",C8-D8,D8-C8),"")</f>
      </c>
      <c r="AA8" s="6">
        <f>IF(ISNUMBER(E8),F8-E8,"")</f>
      </c>
      <c r="AB8" s="7">
        <f>IF(ISNUMBER(N8),N8*W8/(1000*60),"")</f>
      </c>
      <c r="AC8" s="7">
        <f>IF(ISNUMBER(P8),P8*Y8/(1000*60),"")</f>
      </c>
      <c r="AD8" s="6">
        <f>IF(SUM($A$1:$A$1000)=0,IF(ROW($A8)=6,"Hidden",""),IF(ISNUMBER(AB8),AB8*T8*ABS(Z8)*1000,""))</f>
      </c>
      <c r="AE8" s="6">
        <f>IF(SUM($A$1:$A$1000)=0,IF(ROW($A8)=6,"Hidden",""),IF(ISNUMBER(AC8),AC8*U8*AA8*1000,""))</f>
      </c>
      <c r="AF8" s="6">
        <f>IF(SUM($A$1:$A$1000)=0,IF(ROW($A8)=6,"Hidden",""),IF(ISNUMBER(AD8),AD8-AE8,""))</f>
      </c>
      <c r="AG8" s="6">
        <f>IF(SUM($A$1:$A$1000)=0,IF(ROW($A8)=6,"Hidden",""),IF(ISNUMBER(AD8),IF(AD8=0,0,AE8*100/AD8),""))</f>
      </c>
      <c r="AH8" s="6">
        <f>IF(SUM($A$1:$A$1000)=0,IF(ROW($A8)=6,"Hidden",""),IF(ISNUMBER(C8),IF(R8="cocurrent",IF((D8=E8),0,(D8-C8)*100/(D8-E8)),IF((C8=E8),0,(C8-D8)*100/(C8-E8))),""))</f>
      </c>
      <c r="AI8" s="6">
        <f>IF(SUM($A$1:$A$1000)=0,IF(ROW($A8)=6,"Hidden",""),IF(ISNUMBER(C8),IF(R8="cocurrent",IF(C8=E8,0,(F8-E8)*100/(D8-E8)),IF(C8=E8,0,(F8-E8)*100/(C8-E8))),""))</f>
      </c>
      <c r="AJ8" s="6">
        <f>IF(SUM($A$1:$A$1000)=0,IF(ROW($A8)=6,"Hidden",""),IF(ISNUMBER(AH8),(AH8+AI8)/2,""))</f>
      </c>
      <c r="AK8" s="8">
        <f>IF(C8=F8,0,(D8-E8)/(C8-F8))</f>
      </c>
      <c r="AL8" s="8">
        <f>IF(ISNUMBER(F8),IF(OR(AK8&lt;=0,AK8=1),0,((D8-E8)-(C8-F8))/LN(AK8)),"")</f>
      </c>
      <c r="AM8" s="8">
        <f>IF(ISNUMBER(AL8),IF(AL8=0,0,(AB8*T8*Z8*1000)/(PI()*0.006*1.008*AL8)),"")</f>
      </c>
      <c r="AN8" s="12">
        <f>IF(ISNUMBER(A8),IF(ROW(A8)=2,1-(A8/13),""),"")</f>
      </c>
    </row>
    <row x14ac:dyDescent="0.25" r="9" customHeight="1" ht="12.75">
      <c r="A9" s="11">
        <v>1</v>
      </c>
      <c r="B9" s="5">
        <v>8</v>
      </c>
      <c r="C9" s="6">
        <v>43.867919921875</v>
      </c>
      <c r="D9" s="6">
        <v>47.764404296875</v>
      </c>
      <c r="E9" s="6">
        <v>22.502197265625</v>
      </c>
      <c r="F9" s="6">
        <v>25.197265625</v>
      </c>
      <c r="G9" s="6">
        <v>132.967529296875</v>
      </c>
      <c r="H9" s="6">
        <v>132.967529296875</v>
      </c>
      <c r="I9" s="6">
        <v>132.967529296875</v>
      </c>
      <c r="J9" s="6">
        <v>132.967529296875</v>
      </c>
      <c r="K9" s="6">
        <v>132.967529296875</v>
      </c>
      <c r="L9" s="6">
        <v>132.967529296875</v>
      </c>
      <c r="M9" s="7">
        <v>30</v>
      </c>
      <c r="N9" s="6">
        <v>2.0263671875</v>
      </c>
      <c r="O9" s="5">
        <v>60</v>
      </c>
      <c r="P9" s="8">
        <v>3.62548828125</v>
      </c>
      <c r="Q9" s="6">
        <v>0</v>
      </c>
      <c r="R9" s="10">
        <f>IF(ISNUMBER(Q9),IF(Q9=1,"Countercurrent","Cocurrent"),"")</f>
      </c>
      <c r="S9" s="21"/>
      <c r="T9" s="7">
        <f>IF(ISNUMBER(C9),1.15290498E-12*(V9^6)-3.5879038802E-10*(V9^5)+4.710833256816E-08*(V9^4)-3.38194190874219E-06*(V9^3)+0.000148978977392744*(V9^2)-0.00373903643230733*(V9)+4.21734712411944,"")</f>
      </c>
      <c r="U9" s="7">
        <f>IF(ISNUMBER(D9),1.15290498E-12*(X9^6)-3.5879038802E-10*(X9^5)+4.710833256816E-08*(X9^4)-3.38194190874219E-06*(X9^3)+0.000148978977392744*(X9^2)-0.00373903643230733*(X9)+4.21734712411944,"")</f>
      </c>
      <c r="V9" s="8">
        <f>IF(ISNUMBER(C9),AVERAGE(C9,D9),"")</f>
      </c>
      <c r="W9" s="6">
        <f>IF(ISNUMBER(F9),-0.0000002301*(V9^4)+0.0000569866*(V9^3)-0.0082923226*(V9^2)+0.0654036947*V9+999.8017570756,"")</f>
      </c>
      <c r="X9" s="8">
        <f>IF(ISNUMBER(E9),AVERAGE(E9,F9),"")</f>
      </c>
      <c r="Y9" s="6">
        <f>IF(ISNUMBER(F9),-0.0000002301*(X9^4)+0.0000569866*(X9^3)-0.0082923226*(X9^2)+0.0654036947*X9+999.8017570756,"")</f>
      </c>
      <c r="Z9" s="6">
        <f>IF(ISNUMBER(C9),IF(R9="Countercurrent",C9-D9,D9-C9),"")</f>
      </c>
      <c r="AA9" s="6">
        <f>IF(ISNUMBER(E9),F9-E9,"")</f>
      </c>
      <c r="AB9" s="7">
        <f>IF(ISNUMBER(N9),N9*W9/(1000*60),"")</f>
      </c>
      <c r="AC9" s="7">
        <f>IF(ISNUMBER(P9),P9*Y9/(1000*60),"")</f>
      </c>
      <c r="AD9" s="6">
        <f>IF(SUM($A$1:$A$1000)=0,IF(ROW($A9)=6,"Hidden",""),IF(ISNUMBER(AB9),AB9*T9*ABS(Z9)*1000,""))</f>
      </c>
      <c r="AE9" s="6">
        <f>IF(SUM($A$1:$A$1000)=0,IF(ROW($A9)=6,"Hidden",""),IF(ISNUMBER(AC9),AC9*U9*AA9*1000,""))</f>
      </c>
      <c r="AF9" s="6">
        <f>IF(SUM($A$1:$A$1000)=0,IF(ROW($A9)=6,"Hidden",""),IF(ISNUMBER(AD9),AD9-AE9,""))</f>
      </c>
      <c r="AG9" s="6">
        <f>IF(SUM($A$1:$A$1000)=0,IF(ROW($A9)=6,"Hidden",""),IF(ISNUMBER(AD9),IF(AD9=0,0,AE9*100/AD9),""))</f>
      </c>
      <c r="AH9" s="6">
        <f>IF(SUM($A$1:$A$1000)=0,IF(ROW($A9)=6,"Hidden",""),IF(ISNUMBER(C9),IF(R9="cocurrent",IF((D9=E9),0,(D9-C9)*100/(D9-E9)),IF((C9=E9),0,(C9-D9)*100/(C9-E9))),""))</f>
      </c>
      <c r="AI9" s="6">
        <f>IF(SUM($A$1:$A$1000)=0,IF(ROW($A9)=6,"Hidden",""),IF(ISNUMBER(C9),IF(R9="cocurrent",IF(C9=E9,0,(F9-E9)*100/(D9-E9)),IF(C9=E9,0,(F9-E9)*100/(C9-E9))),""))</f>
      </c>
      <c r="AJ9" s="6">
        <f>IF(SUM($A$1:$A$1000)=0,IF(ROW($A9)=6,"Hidden",""),IF(ISNUMBER(AH9),(AH9+AI9)/2,""))</f>
      </c>
      <c r="AK9" s="8">
        <f>IF(C9=F9,0,(D9-E9)/(C9-F9))</f>
      </c>
      <c r="AL9" s="8">
        <f>IF(ISNUMBER(F9),IF(OR(AK9&lt;=0,AK9=1),0,((D9-E9)-(C9-F9))/LN(AK9)),"")</f>
      </c>
      <c r="AM9" s="8">
        <f>IF(ISNUMBER(AL9),IF(AL9=0,0,(AB9*T9*Z9*1000)/(PI()*0.006*1.008*AL9)),"")</f>
      </c>
      <c r="AN9" s="12">
        <f>IF(ISNUMBER(A9),IF(ROW(A9)=2,1-(A9/13),""),"")</f>
      </c>
    </row>
    <row x14ac:dyDescent="0.25" r="10" customHeight="1" ht="12.75">
      <c r="A10" s="11">
        <v>1</v>
      </c>
      <c r="B10" s="5">
        <v>9</v>
      </c>
      <c r="C10" s="6">
        <v>43.640625</v>
      </c>
      <c r="D10" s="6">
        <v>47.634521484375</v>
      </c>
      <c r="E10" s="6">
        <v>22.502197265625</v>
      </c>
      <c r="F10" s="6">
        <v>25.197265625</v>
      </c>
      <c r="G10" s="6">
        <v>132.967529296875</v>
      </c>
      <c r="H10" s="6">
        <v>132.967529296875</v>
      </c>
      <c r="I10" s="6">
        <v>132.967529296875</v>
      </c>
      <c r="J10" s="6">
        <v>132.967529296875</v>
      </c>
      <c r="K10" s="6">
        <v>132.967529296875</v>
      </c>
      <c r="L10" s="6">
        <v>132.967529296875</v>
      </c>
      <c r="M10" s="7">
        <v>30</v>
      </c>
      <c r="N10" s="6">
        <v>2.05078125</v>
      </c>
      <c r="O10" s="5">
        <v>60</v>
      </c>
      <c r="P10" s="8">
        <v>3.61328125</v>
      </c>
      <c r="Q10" s="6">
        <v>0</v>
      </c>
      <c r="R10" s="10">
        <f>IF(ISNUMBER(Q10),IF(Q10=1,"Countercurrent","Cocurrent"),"")</f>
      </c>
      <c r="S10" s="21"/>
      <c r="T10" s="7">
        <f>IF(ISNUMBER(C10),1.15290498E-12*(V10^6)-3.5879038802E-10*(V10^5)+4.710833256816E-08*(V10^4)-3.38194190874219E-06*(V10^3)+0.000148978977392744*(V10^2)-0.00373903643230733*(V10)+4.21734712411944,"")</f>
      </c>
      <c r="U10" s="7">
        <f>IF(ISNUMBER(D10),1.15290498E-12*(X10^6)-3.5879038802E-10*(X10^5)+4.710833256816E-08*(X10^4)-3.38194190874219E-06*(X10^3)+0.000148978977392744*(X10^2)-0.00373903643230733*(X10)+4.21734712411944,"")</f>
      </c>
      <c r="V10" s="8">
        <f>IF(ISNUMBER(C10),AVERAGE(C10,D10),"")</f>
      </c>
      <c r="W10" s="6">
        <f>IF(ISNUMBER(F10),-0.0000002301*(V10^4)+0.0000569866*(V10^3)-0.0082923226*(V10^2)+0.0654036947*V10+999.8017570756,"")</f>
      </c>
      <c r="X10" s="8">
        <f>IF(ISNUMBER(E10),AVERAGE(E10,F10),"")</f>
      </c>
      <c r="Y10" s="6">
        <f>IF(ISNUMBER(F10),-0.0000002301*(X10^4)+0.0000569866*(X10^3)-0.0082923226*(X10^2)+0.0654036947*X10+999.8017570756,"")</f>
      </c>
      <c r="Z10" s="6">
        <f>IF(ISNUMBER(C10),IF(R10="Countercurrent",C10-D10,D10-C10),"")</f>
      </c>
      <c r="AA10" s="6">
        <f>IF(ISNUMBER(E10),F10-E10,"")</f>
      </c>
      <c r="AB10" s="7">
        <f>IF(ISNUMBER(N10),N10*W10/(1000*60),"")</f>
      </c>
      <c r="AC10" s="7">
        <f>IF(ISNUMBER(P10),P10*Y10/(1000*60),"")</f>
      </c>
      <c r="AD10" s="6">
        <f>IF(SUM($A$1:$A$1000)=0,IF(ROW($A10)=6,"Hidden",""),IF(ISNUMBER(AB10),AB10*T10*ABS(Z10)*1000,""))</f>
      </c>
      <c r="AE10" s="6">
        <f>IF(SUM($A$1:$A$1000)=0,IF(ROW($A10)=6,"Hidden",""),IF(ISNUMBER(AC10),AC10*U10*AA10*1000,""))</f>
      </c>
      <c r="AF10" s="6">
        <f>IF(SUM($A$1:$A$1000)=0,IF(ROW($A10)=6,"Hidden",""),IF(ISNUMBER(AD10),AD10-AE10,""))</f>
      </c>
      <c r="AG10" s="6">
        <f>IF(SUM($A$1:$A$1000)=0,IF(ROW($A10)=6,"Hidden",""),IF(ISNUMBER(AD10),IF(AD10=0,0,AE10*100/AD10),""))</f>
      </c>
      <c r="AH10" s="6">
        <f>IF(SUM($A$1:$A$1000)=0,IF(ROW($A10)=6,"Hidden",""),IF(ISNUMBER(C10),IF(R10="cocurrent",IF((D10=E10),0,(D10-C10)*100/(D10-E10)),IF((C10=E10),0,(C10-D10)*100/(C10-E10))),""))</f>
      </c>
      <c r="AI10" s="6">
        <f>IF(SUM($A$1:$A$1000)=0,IF(ROW($A10)=6,"Hidden",""),IF(ISNUMBER(C10),IF(R10="cocurrent",IF(C10=E10,0,(F10-E10)*100/(D10-E10)),IF(C10=E10,0,(F10-E10)*100/(C10-E10))),""))</f>
      </c>
      <c r="AJ10" s="6">
        <f>IF(SUM($A$1:$A$1000)=0,IF(ROW($A10)=6,"Hidden",""),IF(ISNUMBER(AH10),(AH10+AI10)/2,""))</f>
      </c>
      <c r="AK10" s="8">
        <f>IF(C10=F10,0,(D10-E10)/(C10-F10))</f>
      </c>
      <c r="AL10" s="8">
        <f>IF(ISNUMBER(F10),IF(OR(AK10&lt;=0,AK10=1),0,((D10-E10)-(C10-F10))/LN(AK10)),"")</f>
      </c>
      <c r="AM10" s="8">
        <f>IF(ISNUMBER(AL10),IF(AL10=0,0,(AB10*T10*Z10*1000)/(PI()*0.006*1.008*AL10)),"")</f>
      </c>
      <c r="AN10" s="12">
        <f>IF(ISNUMBER(A10),IF(ROW(A10)=2,1-(A10/13),""),"")</f>
      </c>
    </row>
    <row x14ac:dyDescent="0.25" r="11" customHeight="1" ht="12.75">
      <c r="A11" s="11">
        <v>1</v>
      </c>
      <c r="B11" s="5">
        <v>10</v>
      </c>
      <c r="C11" s="6">
        <v>44.062744140625</v>
      </c>
      <c r="D11" s="6">
        <v>48.024169921875</v>
      </c>
      <c r="E11" s="6">
        <v>22.502197265625</v>
      </c>
      <c r="F11" s="6">
        <v>25.197265625</v>
      </c>
      <c r="G11" s="6">
        <v>132.967529296875</v>
      </c>
      <c r="H11" s="6">
        <v>132.967529296875</v>
      </c>
      <c r="I11" s="6">
        <v>132.967529296875</v>
      </c>
      <c r="J11" s="6">
        <v>132.967529296875</v>
      </c>
      <c r="K11" s="6">
        <v>132.967529296875</v>
      </c>
      <c r="L11" s="6">
        <v>132.967529296875</v>
      </c>
      <c r="M11" s="7">
        <v>30</v>
      </c>
      <c r="N11" s="6">
        <v>1.9287109375</v>
      </c>
      <c r="O11" s="5">
        <v>60</v>
      </c>
      <c r="P11" s="8">
        <v>3.61328125</v>
      </c>
      <c r="Q11" s="6">
        <v>0</v>
      </c>
      <c r="R11" s="10">
        <f>IF(ISNUMBER(Q11),IF(Q11=1,"Countercurrent","Cocurrent"),"")</f>
      </c>
      <c r="S11" s="21"/>
      <c r="T11" s="7">
        <f>IF(ISNUMBER(C11),1.15290498E-12*(V11^6)-3.5879038802E-10*(V11^5)+4.710833256816E-08*(V11^4)-3.38194190874219E-06*(V11^3)+0.000148978977392744*(V11^2)-0.00373903643230733*(V11)+4.21734712411944,"")</f>
      </c>
      <c r="U11" s="7">
        <f>IF(ISNUMBER(D11),1.15290498E-12*(X11^6)-3.5879038802E-10*(X11^5)+4.710833256816E-08*(X11^4)-3.38194190874219E-06*(X11^3)+0.000148978977392744*(X11^2)-0.00373903643230733*(X11)+4.21734712411944,"")</f>
      </c>
      <c r="V11" s="8">
        <f>IF(ISNUMBER(C11),AVERAGE(C11,D11),"")</f>
      </c>
      <c r="W11" s="6">
        <f>IF(ISNUMBER(F11),-0.0000002301*(V11^4)+0.0000569866*(V11^3)-0.0082923226*(V11^2)+0.0654036947*V11+999.8017570756,"")</f>
      </c>
      <c r="X11" s="8">
        <f>IF(ISNUMBER(E11),AVERAGE(E11,F11),"")</f>
      </c>
      <c r="Y11" s="6">
        <f>IF(ISNUMBER(F11),-0.0000002301*(X11^4)+0.0000569866*(X11^3)-0.0082923226*(X11^2)+0.0654036947*X11+999.8017570756,"")</f>
      </c>
      <c r="Z11" s="6">
        <f>IF(ISNUMBER(C11),IF(R11="Countercurrent",C11-D11,D11-C11),"")</f>
      </c>
      <c r="AA11" s="6">
        <f>IF(ISNUMBER(E11),F11-E11,"")</f>
      </c>
      <c r="AB11" s="7">
        <f>IF(ISNUMBER(N11),N11*W11/(1000*60),"")</f>
      </c>
      <c r="AC11" s="7">
        <f>IF(ISNUMBER(P11),P11*Y11/(1000*60),"")</f>
      </c>
      <c r="AD11" s="6">
        <f>IF(SUM($A$1:$A$1000)=0,IF(ROW($A11)=6,"Hidden",""),IF(ISNUMBER(AB11),AB11*T11*ABS(Z11)*1000,""))</f>
      </c>
      <c r="AE11" s="6">
        <f>IF(SUM($A$1:$A$1000)=0,IF(ROW($A11)=6,"Hidden",""),IF(ISNUMBER(AC11),AC11*U11*AA11*1000,""))</f>
      </c>
      <c r="AF11" s="6">
        <f>IF(SUM($A$1:$A$1000)=0,IF(ROW($A11)=6,"Hidden",""),IF(ISNUMBER(AD11),AD11-AE11,""))</f>
      </c>
      <c r="AG11" s="6">
        <f>IF(SUM($A$1:$A$1000)=0,IF(ROW($A11)=6,"Hidden",""),IF(ISNUMBER(AD11),IF(AD11=0,0,AE11*100/AD11),""))</f>
      </c>
      <c r="AH11" s="6">
        <f>IF(SUM($A$1:$A$1000)=0,IF(ROW($A11)=6,"Hidden",""),IF(ISNUMBER(C11),IF(R11="cocurrent",IF((D11=E11),0,(D11-C11)*100/(D11-E11)),IF((C11=E11),0,(C11-D11)*100/(C11-E11))),""))</f>
      </c>
      <c r="AI11" s="6">
        <f>IF(SUM($A$1:$A$1000)=0,IF(ROW($A11)=6,"Hidden",""),IF(ISNUMBER(C11),IF(R11="cocurrent",IF(C11=E11,0,(F11-E11)*100/(D11-E11)),IF(C11=E11,0,(F11-E11)*100/(C11-E11))),""))</f>
      </c>
      <c r="AJ11" s="6">
        <f>IF(SUM($A$1:$A$1000)=0,IF(ROW($A11)=6,"Hidden",""),IF(ISNUMBER(AH11),(AH11+AI11)/2,""))</f>
      </c>
      <c r="AK11" s="8">
        <f>IF(C11=F11,0,(D11-E11)/(C11-F11))</f>
      </c>
      <c r="AL11" s="8">
        <f>IF(ISNUMBER(F11),IF(OR(AK11&lt;=0,AK11=1),0,((D11-E11)-(C11-F11))/LN(AK11)),"")</f>
      </c>
      <c r="AM11" s="8">
        <f>IF(ISNUMBER(AL11),IF(AL11=0,0,(AB11*T11*Z11*1000)/(PI()*0.006*1.008*AL11)),"")</f>
      </c>
      <c r="AN11" s="12">
        <f>IF(ISNUMBER(A11),IF(ROW(A11)=2,1-(A11/13),""),"")</f>
      </c>
    </row>
    <row x14ac:dyDescent="0.25" r="12" customHeight="1" ht="12.75">
      <c r="A12" s="11">
        <v>1</v>
      </c>
      <c r="B12" s="5">
        <v>11</v>
      </c>
      <c r="C12" s="6">
        <v>43.738037109375</v>
      </c>
      <c r="D12" s="6">
        <v>47.699462890625</v>
      </c>
      <c r="E12" s="6">
        <v>22.502197265625</v>
      </c>
      <c r="F12" s="6">
        <v>25.164794921875</v>
      </c>
      <c r="G12" s="6">
        <v>132.967529296875</v>
      </c>
      <c r="H12" s="6">
        <v>132.967529296875</v>
      </c>
      <c r="I12" s="6">
        <v>132.967529296875</v>
      </c>
      <c r="J12" s="6">
        <v>132.967529296875</v>
      </c>
      <c r="K12" s="6">
        <v>132.967529296875</v>
      </c>
      <c r="L12" s="6">
        <v>132.967529296875</v>
      </c>
      <c r="M12" s="7">
        <v>30</v>
      </c>
      <c r="N12" s="6">
        <v>1.96533203125</v>
      </c>
      <c r="O12" s="5">
        <v>60</v>
      </c>
      <c r="P12" s="8">
        <v>3.50341796875</v>
      </c>
      <c r="Q12" s="6">
        <v>0</v>
      </c>
      <c r="R12" s="10">
        <f>IF(ISNUMBER(Q12),IF(Q12=1,"Countercurrent","Cocurrent"),"")</f>
      </c>
      <c r="S12" s="21"/>
      <c r="T12" s="7">
        <f>IF(ISNUMBER(C12),1.15290498E-12*(V12^6)-3.5879038802E-10*(V12^5)+4.710833256816E-08*(V12^4)-3.38194190874219E-06*(V12^3)+0.000148978977392744*(V12^2)-0.00373903643230733*(V12)+4.21734712411944,"")</f>
      </c>
      <c r="U12" s="7">
        <f>IF(ISNUMBER(D12),1.15290498E-12*(X12^6)-3.5879038802E-10*(X12^5)+4.710833256816E-08*(X12^4)-3.38194190874219E-06*(X12^3)+0.000148978977392744*(X12^2)-0.00373903643230733*(X12)+4.21734712411944,"")</f>
      </c>
      <c r="V12" s="8">
        <f>IF(ISNUMBER(C12),AVERAGE(C12,D12),"")</f>
      </c>
      <c r="W12" s="6">
        <f>IF(ISNUMBER(F12),-0.0000002301*(V12^4)+0.0000569866*(V12^3)-0.0082923226*(V12^2)+0.0654036947*V12+999.8017570756,"")</f>
      </c>
      <c r="X12" s="8">
        <f>IF(ISNUMBER(E12),AVERAGE(E12,F12),"")</f>
      </c>
      <c r="Y12" s="6">
        <f>IF(ISNUMBER(F12),-0.0000002301*(X12^4)+0.0000569866*(X12^3)-0.0082923226*(X12^2)+0.0654036947*X12+999.8017570756,"")</f>
      </c>
      <c r="Z12" s="6">
        <f>IF(ISNUMBER(C12),IF(R12="Countercurrent",C12-D12,D12-C12),"")</f>
      </c>
      <c r="AA12" s="6">
        <f>IF(ISNUMBER(E12),F12-E12,"")</f>
      </c>
      <c r="AB12" s="7">
        <f>IF(ISNUMBER(N12),N12*W12/(1000*60),"")</f>
      </c>
      <c r="AC12" s="7">
        <f>IF(ISNUMBER(P12),P12*Y12/(1000*60),"")</f>
      </c>
      <c r="AD12" s="6">
        <f>IF(SUM($A$1:$A$1000)=0,IF(ROW($A12)=6,"Hidden",""),IF(ISNUMBER(AB12),AB12*T12*ABS(Z12)*1000,""))</f>
      </c>
      <c r="AE12" s="6">
        <f>IF(SUM($A$1:$A$1000)=0,IF(ROW($A12)=6,"Hidden",""),IF(ISNUMBER(AC12),AC12*U12*AA12*1000,""))</f>
      </c>
      <c r="AF12" s="6">
        <f>IF(SUM($A$1:$A$1000)=0,IF(ROW($A12)=6,"Hidden",""),IF(ISNUMBER(AD12),AD12-AE12,""))</f>
      </c>
      <c r="AG12" s="6">
        <f>IF(SUM($A$1:$A$1000)=0,IF(ROW($A12)=6,"Hidden",""),IF(ISNUMBER(AD12),IF(AD12=0,0,AE12*100/AD12),""))</f>
      </c>
      <c r="AH12" s="6">
        <f>IF(SUM($A$1:$A$1000)=0,IF(ROW($A12)=6,"Hidden",""),IF(ISNUMBER(C12),IF(R12="cocurrent",IF((D12=E12),0,(D12-C12)*100/(D12-E12)),IF((C12=E12),0,(C12-D12)*100/(C12-E12))),""))</f>
      </c>
      <c r="AI12" s="6">
        <f>IF(SUM($A$1:$A$1000)=0,IF(ROW($A12)=6,"Hidden",""),IF(ISNUMBER(C12),IF(R12="cocurrent",IF(C12=E12,0,(F12-E12)*100/(D12-E12)),IF(C12=E12,0,(F12-E12)*100/(C12-E12))),""))</f>
      </c>
      <c r="AJ12" s="6">
        <f>IF(SUM($A$1:$A$1000)=0,IF(ROW($A12)=6,"Hidden",""),IF(ISNUMBER(AH12),(AH12+AI12)/2,""))</f>
      </c>
      <c r="AK12" s="8">
        <f>IF(C12=F12,0,(D12-E12)/(C12-F12))</f>
      </c>
      <c r="AL12" s="8">
        <f>IF(ISNUMBER(F12),IF(OR(AK12&lt;=0,AK12=1),0,((D12-E12)-(C12-F12))/LN(AK12)),"")</f>
      </c>
      <c r="AM12" s="8">
        <f>IF(ISNUMBER(AL12),IF(AL12=0,0,(AB12*T12*Z12*1000)/(PI()*0.006*1.008*AL12)),"")</f>
      </c>
      <c r="AN12" s="12">
        <f>IF(ISNUMBER(A12),IF(ROW(A12)=2,1-(A12/13),""),"")</f>
      </c>
    </row>
    <row x14ac:dyDescent="0.25" r="13" customHeight="1" ht="12.75">
      <c r="A13" s="11">
        <v>1</v>
      </c>
      <c r="B13" s="5">
        <v>12</v>
      </c>
      <c r="C13" s="6">
        <v>44.09521484375</v>
      </c>
      <c r="D13" s="6">
        <v>47.9267578125</v>
      </c>
      <c r="E13" s="6">
        <v>22.502197265625</v>
      </c>
      <c r="F13" s="6">
        <v>25.229736328125</v>
      </c>
      <c r="G13" s="6">
        <v>132.967529296875</v>
      </c>
      <c r="H13" s="6">
        <v>132.967529296875</v>
      </c>
      <c r="I13" s="6">
        <v>132.967529296875</v>
      </c>
      <c r="J13" s="6">
        <v>132.967529296875</v>
      </c>
      <c r="K13" s="6">
        <v>132.967529296875</v>
      </c>
      <c r="L13" s="6">
        <v>132.967529296875</v>
      </c>
      <c r="M13" s="7">
        <v>29</v>
      </c>
      <c r="N13" s="6">
        <v>1.9775390625</v>
      </c>
      <c r="O13" s="5">
        <v>60</v>
      </c>
      <c r="P13" s="8">
        <v>3.52783203125</v>
      </c>
      <c r="Q13" s="6">
        <v>0</v>
      </c>
      <c r="R13" s="10">
        <f>IF(ISNUMBER(Q13),IF(Q13=1,"Countercurrent","Cocurrent"),"")</f>
      </c>
      <c r="S13" s="21"/>
      <c r="T13" s="7">
        <f>IF(ISNUMBER(C13),1.15290498E-12*(V13^6)-3.5879038802E-10*(V13^5)+4.710833256816E-08*(V13^4)-3.38194190874219E-06*(V13^3)+0.000148978977392744*(V13^2)-0.00373903643230733*(V13)+4.21734712411944,"")</f>
      </c>
      <c r="U13" s="7">
        <f>IF(ISNUMBER(D13),1.15290498E-12*(X13^6)-3.5879038802E-10*(X13^5)+4.710833256816E-08*(X13^4)-3.38194190874219E-06*(X13^3)+0.000148978977392744*(X13^2)-0.00373903643230733*(X13)+4.21734712411944,"")</f>
      </c>
      <c r="V13" s="8">
        <f>IF(ISNUMBER(C13),AVERAGE(C13,D13),"")</f>
      </c>
      <c r="W13" s="6">
        <f>IF(ISNUMBER(F13),-0.0000002301*(V13^4)+0.0000569866*(V13^3)-0.0082923226*(V13^2)+0.0654036947*V13+999.8017570756,"")</f>
      </c>
      <c r="X13" s="8">
        <f>IF(ISNUMBER(E13),AVERAGE(E13,F13),"")</f>
      </c>
      <c r="Y13" s="6">
        <f>IF(ISNUMBER(F13),-0.0000002301*(X13^4)+0.0000569866*(X13^3)-0.0082923226*(X13^2)+0.0654036947*X13+999.8017570756,"")</f>
      </c>
      <c r="Z13" s="6">
        <f>IF(ISNUMBER(C13),IF(R13="Countercurrent",C13-D13,D13-C13),"")</f>
      </c>
      <c r="AA13" s="6">
        <f>IF(ISNUMBER(E13),F13-E13,"")</f>
      </c>
      <c r="AB13" s="7">
        <f>IF(ISNUMBER(N13),N13*W13/(1000*60),"")</f>
      </c>
      <c r="AC13" s="7">
        <f>IF(ISNUMBER(P13),P13*Y13/(1000*60),"")</f>
      </c>
      <c r="AD13" s="6">
        <f>IF(SUM($A$1:$A$1000)=0,IF(ROW($A13)=6,"Hidden",""),IF(ISNUMBER(AB13),AB13*T13*ABS(Z13)*1000,""))</f>
      </c>
      <c r="AE13" s="6">
        <f>IF(SUM($A$1:$A$1000)=0,IF(ROW($A13)=6,"Hidden",""),IF(ISNUMBER(AC13),AC13*U13*AA13*1000,""))</f>
      </c>
      <c r="AF13" s="6">
        <f>IF(SUM($A$1:$A$1000)=0,IF(ROW($A13)=6,"Hidden",""),IF(ISNUMBER(AD13),AD13-AE13,""))</f>
      </c>
      <c r="AG13" s="6">
        <f>IF(SUM($A$1:$A$1000)=0,IF(ROW($A13)=6,"Hidden",""),IF(ISNUMBER(AD13),IF(AD13=0,0,AE13*100/AD13),""))</f>
      </c>
      <c r="AH13" s="6">
        <f>IF(SUM($A$1:$A$1000)=0,IF(ROW($A13)=6,"Hidden",""),IF(ISNUMBER(C13),IF(R13="cocurrent",IF((D13=E13),0,(D13-C13)*100/(D13-E13)),IF((C13=E13),0,(C13-D13)*100/(C13-E13))),""))</f>
      </c>
      <c r="AI13" s="6">
        <f>IF(SUM($A$1:$A$1000)=0,IF(ROW($A13)=6,"Hidden",""),IF(ISNUMBER(C13),IF(R13="cocurrent",IF(C13=E13,0,(F13-E13)*100/(D13-E13)),IF(C13=E13,0,(F13-E13)*100/(C13-E13))),""))</f>
      </c>
      <c r="AJ13" s="6">
        <f>IF(SUM($A$1:$A$1000)=0,IF(ROW($A13)=6,"Hidden",""),IF(ISNUMBER(AH13),(AH13+AI13)/2,""))</f>
      </c>
      <c r="AK13" s="8">
        <f>IF(C13=F13,0,(D13-E13)/(C13-F13))</f>
      </c>
      <c r="AL13" s="8">
        <f>IF(ISNUMBER(F13),IF(OR(AK13&lt;=0,AK13=1),0,((D13-E13)-(C13-F13))/LN(AK13)),"")</f>
      </c>
      <c r="AM13" s="8">
        <f>IF(ISNUMBER(AL13),IF(AL13=0,0,(AB13*T13*Z13*1000)/(PI()*0.006*1.008*AL13)),"")</f>
      </c>
      <c r="AN13" s="12">
        <f>IF(ISNUMBER(A13),IF(ROW(A13)=2,1-(A13/13),""),"")</f>
      </c>
    </row>
    <row x14ac:dyDescent="0.25" r="14" customHeight="1" ht="12.75">
      <c r="A14" s="11">
        <v>1</v>
      </c>
      <c r="B14" s="5">
        <v>13</v>
      </c>
      <c r="C14" s="6">
        <v>43.608154296875</v>
      </c>
      <c r="D14" s="6">
        <v>47.537109375</v>
      </c>
      <c r="E14" s="6">
        <v>22.502197265625</v>
      </c>
      <c r="F14" s="6">
        <v>25.164794921875</v>
      </c>
      <c r="G14" s="6">
        <v>132.967529296875</v>
      </c>
      <c r="H14" s="6">
        <v>132.967529296875</v>
      </c>
      <c r="I14" s="6">
        <v>132.967529296875</v>
      </c>
      <c r="J14" s="6">
        <v>132.967529296875</v>
      </c>
      <c r="K14" s="6">
        <v>132.967529296875</v>
      </c>
      <c r="L14" s="6">
        <v>132.967529296875</v>
      </c>
      <c r="M14" s="7">
        <v>30</v>
      </c>
      <c r="N14" s="6">
        <v>2.06298828125</v>
      </c>
      <c r="O14" s="5">
        <v>60</v>
      </c>
      <c r="P14" s="8">
        <v>3.64990234375</v>
      </c>
      <c r="Q14" s="6">
        <v>0</v>
      </c>
      <c r="R14" s="10">
        <f>IF(ISNUMBER(Q14),IF(Q14=1,"Countercurrent","Cocurrent"),"")</f>
      </c>
      <c r="S14" s="21"/>
      <c r="T14" s="7">
        <f>IF(ISNUMBER(C14),1.15290498E-12*(V14^6)-3.5879038802E-10*(V14^5)+4.710833256816E-08*(V14^4)-3.38194190874219E-06*(V14^3)+0.000148978977392744*(V14^2)-0.00373903643230733*(V14)+4.21734712411944,"")</f>
      </c>
      <c r="U14" s="7">
        <f>IF(ISNUMBER(D14),1.15290498E-12*(X14^6)-3.5879038802E-10*(X14^5)+4.710833256816E-08*(X14^4)-3.38194190874219E-06*(X14^3)+0.000148978977392744*(X14^2)-0.00373903643230733*(X14)+4.21734712411944,"")</f>
      </c>
      <c r="V14" s="8">
        <f>IF(ISNUMBER(C14),AVERAGE(C14,D14),"")</f>
      </c>
      <c r="W14" s="6">
        <f>IF(ISNUMBER(F14),-0.0000002301*(V14^4)+0.0000569866*(V14^3)-0.0082923226*(V14^2)+0.0654036947*V14+999.8017570756,"")</f>
      </c>
      <c r="X14" s="8">
        <f>IF(ISNUMBER(E14),AVERAGE(E14,F14),"")</f>
      </c>
      <c r="Y14" s="6">
        <f>IF(ISNUMBER(F14),-0.0000002301*(X14^4)+0.0000569866*(X14^3)-0.0082923226*(X14^2)+0.0654036947*X14+999.8017570756,"")</f>
      </c>
      <c r="Z14" s="6">
        <f>IF(ISNUMBER(C14),IF(R14="Countercurrent",C14-D14,D14-C14),"")</f>
      </c>
      <c r="AA14" s="6">
        <f>IF(ISNUMBER(E14),F14-E14,"")</f>
      </c>
      <c r="AB14" s="7">
        <f>IF(ISNUMBER(N14),N14*W14/(1000*60),"")</f>
      </c>
      <c r="AC14" s="7">
        <f>IF(ISNUMBER(P14),P14*Y14/(1000*60),"")</f>
      </c>
      <c r="AD14" s="6">
        <f>IF(SUM($A$1:$A$1000)=0,IF(ROW($A14)=6,"Hidden",""),IF(ISNUMBER(AB14),AB14*T14*ABS(Z14)*1000,""))</f>
      </c>
      <c r="AE14" s="6">
        <f>IF(SUM($A$1:$A$1000)=0,IF(ROW($A14)=6,"Hidden",""),IF(ISNUMBER(AC14),AC14*U14*AA14*1000,""))</f>
      </c>
      <c r="AF14" s="6">
        <f>IF(SUM($A$1:$A$1000)=0,IF(ROW($A14)=6,"Hidden",""),IF(ISNUMBER(AD14),AD14-AE14,""))</f>
      </c>
      <c r="AG14" s="6">
        <f>IF(SUM($A$1:$A$1000)=0,IF(ROW($A14)=6,"Hidden",""),IF(ISNUMBER(AD14),IF(AD14=0,0,AE14*100/AD14),""))</f>
      </c>
      <c r="AH14" s="6">
        <f>IF(SUM($A$1:$A$1000)=0,IF(ROW($A14)=6,"Hidden",""),IF(ISNUMBER(C14),IF(R14="cocurrent",IF((D14=E14),0,(D14-C14)*100/(D14-E14)),IF((C14=E14),0,(C14-D14)*100/(C14-E14))),""))</f>
      </c>
      <c r="AI14" s="6">
        <f>IF(SUM($A$1:$A$1000)=0,IF(ROW($A14)=6,"Hidden",""),IF(ISNUMBER(C14),IF(R14="cocurrent",IF(C14=E14,0,(F14-E14)*100/(D14-E14)),IF(C14=E14,0,(F14-E14)*100/(C14-E14))),""))</f>
      </c>
      <c r="AJ14" s="6">
        <f>IF(SUM($A$1:$A$1000)=0,IF(ROW($A14)=6,"Hidden",""),IF(ISNUMBER(AH14),(AH14+AI14)/2,""))</f>
      </c>
      <c r="AK14" s="8">
        <f>IF(C14=F14,0,(D14-E14)/(C14-F14))</f>
      </c>
      <c r="AL14" s="8">
        <f>IF(ISNUMBER(F14),IF(OR(AK14&lt;=0,AK14=1),0,((D14-E14)-(C14-F14))/LN(AK14)),"")</f>
      </c>
      <c r="AM14" s="8">
        <f>IF(ISNUMBER(AL14),IF(AL14=0,0,(AB14*T14*Z14*1000)/(PI()*0.006*1.008*AL14)),"")</f>
      </c>
      <c r="AN14" s="12">
        <f>IF(ISNUMBER(A14),IF(ROW(A14)=2,1-(A14/13),""),"")</f>
      </c>
    </row>
    <row x14ac:dyDescent="0.25" r="15" customHeight="1" ht="12.75">
      <c r="A15" s="11">
        <v>1</v>
      </c>
      <c r="B15" s="5">
        <v>14</v>
      </c>
      <c r="C15" s="6">
        <v>43.608154296875</v>
      </c>
      <c r="D15" s="6">
        <v>47.374755859375</v>
      </c>
      <c r="E15" s="6">
        <v>22.502197265625</v>
      </c>
      <c r="F15" s="6">
        <v>25.13232421875</v>
      </c>
      <c r="G15" s="6">
        <v>132.967529296875</v>
      </c>
      <c r="H15" s="6">
        <v>132.967529296875</v>
      </c>
      <c r="I15" s="6">
        <v>132.967529296875</v>
      </c>
      <c r="J15" s="6">
        <v>132.967529296875</v>
      </c>
      <c r="K15" s="6">
        <v>132.967529296875</v>
      </c>
      <c r="L15" s="6">
        <v>132.967529296875</v>
      </c>
      <c r="M15" s="7">
        <v>30</v>
      </c>
      <c r="N15" s="6">
        <v>2.16064453125</v>
      </c>
      <c r="O15" s="5">
        <v>60</v>
      </c>
      <c r="P15" s="8">
        <v>3.67431640625</v>
      </c>
      <c r="Q15" s="6">
        <v>0</v>
      </c>
      <c r="R15" s="10">
        <f>IF(ISNUMBER(Q15),IF(Q15=1,"Countercurrent","Cocurrent"),"")</f>
      </c>
      <c r="S15" s="21"/>
      <c r="T15" s="7">
        <f>IF(ISNUMBER(C15),1.15290498E-12*(V15^6)-3.5879038802E-10*(V15^5)+4.710833256816E-08*(V15^4)-3.38194190874219E-06*(V15^3)+0.000148978977392744*(V15^2)-0.00373903643230733*(V15)+4.21734712411944,"")</f>
      </c>
      <c r="U15" s="7">
        <f>IF(ISNUMBER(D15),1.15290498E-12*(X15^6)-3.5879038802E-10*(X15^5)+4.710833256816E-08*(X15^4)-3.38194190874219E-06*(X15^3)+0.000148978977392744*(X15^2)-0.00373903643230733*(X15)+4.21734712411944,"")</f>
      </c>
      <c r="V15" s="8">
        <f>IF(ISNUMBER(C15),AVERAGE(C15,D15),"")</f>
      </c>
      <c r="W15" s="6">
        <f>IF(ISNUMBER(F15),-0.0000002301*(V15^4)+0.0000569866*(V15^3)-0.0082923226*(V15^2)+0.0654036947*V15+999.8017570756,"")</f>
      </c>
      <c r="X15" s="8">
        <f>IF(ISNUMBER(E15),AVERAGE(E15,F15),"")</f>
      </c>
      <c r="Y15" s="6">
        <f>IF(ISNUMBER(F15),-0.0000002301*(X15^4)+0.0000569866*(X15^3)-0.0082923226*(X15^2)+0.0654036947*X15+999.8017570756,"")</f>
      </c>
      <c r="Z15" s="6">
        <f>IF(ISNUMBER(C15),IF(R15="Countercurrent",C15-D15,D15-C15),"")</f>
      </c>
      <c r="AA15" s="6">
        <f>IF(ISNUMBER(E15),F15-E15,"")</f>
      </c>
      <c r="AB15" s="7">
        <f>IF(ISNUMBER(N15),N15*W15/(1000*60),"")</f>
      </c>
      <c r="AC15" s="7">
        <f>IF(ISNUMBER(P15),P15*Y15/(1000*60),"")</f>
      </c>
      <c r="AD15" s="6">
        <f>IF(SUM($A$1:$A$1000)=0,IF(ROW($A15)=6,"Hidden",""),IF(ISNUMBER(AB15),AB15*T15*ABS(Z15)*1000,""))</f>
      </c>
      <c r="AE15" s="6">
        <f>IF(SUM($A$1:$A$1000)=0,IF(ROW($A15)=6,"Hidden",""),IF(ISNUMBER(AC15),AC15*U15*AA15*1000,""))</f>
      </c>
      <c r="AF15" s="6">
        <f>IF(SUM($A$1:$A$1000)=0,IF(ROW($A15)=6,"Hidden",""),IF(ISNUMBER(AD15),AD15-AE15,""))</f>
      </c>
      <c r="AG15" s="6">
        <f>IF(SUM($A$1:$A$1000)=0,IF(ROW($A15)=6,"Hidden",""),IF(ISNUMBER(AD15),IF(AD15=0,0,AE15*100/AD15),""))</f>
      </c>
      <c r="AH15" s="6">
        <f>IF(SUM($A$1:$A$1000)=0,IF(ROW($A15)=6,"Hidden",""),IF(ISNUMBER(C15),IF(R15="cocurrent",IF((D15=E15),0,(D15-C15)*100/(D15-E15)),IF((C15=E15),0,(C15-D15)*100/(C15-E15))),""))</f>
      </c>
      <c r="AI15" s="6">
        <f>IF(SUM($A$1:$A$1000)=0,IF(ROW($A15)=6,"Hidden",""),IF(ISNUMBER(C15),IF(R15="cocurrent",IF(C15=E15,0,(F15-E15)*100/(D15-E15)),IF(C15=E15,0,(F15-E15)*100/(C15-E15))),""))</f>
      </c>
      <c r="AJ15" s="6">
        <f>IF(SUM($A$1:$A$1000)=0,IF(ROW($A15)=6,"Hidden",""),IF(ISNUMBER(AH15),(AH15+AI15)/2,""))</f>
      </c>
      <c r="AK15" s="8">
        <f>IF(C15=F15,0,(D15-E15)/(C15-F15))</f>
      </c>
      <c r="AL15" s="8">
        <f>IF(ISNUMBER(F15),IF(OR(AK15&lt;=0,AK15=1),0,((D15-E15)-(C15-F15))/LN(AK15)),"")</f>
      </c>
      <c r="AM15" s="8">
        <f>IF(ISNUMBER(AL15),IF(AL15=0,0,(AB15*T15*Z15*1000)/(PI()*0.006*1.008*AL15)),"")</f>
      </c>
      <c r="AN15" s="12">
        <f>IF(ISNUMBER(A15),IF(ROW(A15)=2,1-(A15/13),""),"")</f>
      </c>
    </row>
    <row x14ac:dyDescent="0.25" r="16" customHeight="1" ht="12.75">
      <c r="A16" s="11">
        <v>1</v>
      </c>
      <c r="B16" s="5">
        <v>15</v>
      </c>
      <c r="C16" s="6">
        <v>43.31591796875</v>
      </c>
      <c r="D16" s="6">
        <v>47.244873046875</v>
      </c>
      <c r="E16" s="6">
        <v>22.502197265625</v>
      </c>
      <c r="F16" s="6">
        <v>25.099853515625</v>
      </c>
      <c r="G16" s="6">
        <v>132.967529296875</v>
      </c>
      <c r="H16" s="6">
        <v>132.967529296875</v>
      </c>
      <c r="I16" s="6">
        <v>132.967529296875</v>
      </c>
      <c r="J16" s="6">
        <v>132.967529296875</v>
      </c>
      <c r="K16" s="6">
        <v>132.967529296875</v>
      </c>
      <c r="L16" s="6">
        <v>132.967529296875</v>
      </c>
      <c r="M16" s="7">
        <v>30</v>
      </c>
      <c r="N16" s="6">
        <v>2.03857421875</v>
      </c>
      <c r="O16" s="5">
        <v>60</v>
      </c>
      <c r="P16" s="8">
        <v>3.4912109375</v>
      </c>
      <c r="Q16" s="6">
        <v>0</v>
      </c>
      <c r="R16" s="10">
        <f>IF(ISNUMBER(Q16),IF(Q16=1,"Countercurrent","Cocurrent"),"")</f>
      </c>
      <c r="S16" s="21"/>
      <c r="T16" s="7">
        <f>IF(ISNUMBER(C16),1.15290498E-12*(V16^6)-3.5879038802E-10*(V16^5)+4.710833256816E-08*(V16^4)-3.38194190874219E-06*(V16^3)+0.000148978977392744*(V16^2)-0.00373903643230733*(V16)+4.21734712411944,"")</f>
      </c>
      <c r="U16" s="7">
        <f>IF(ISNUMBER(D16),1.15290498E-12*(X16^6)-3.5879038802E-10*(X16^5)+4.710833256816E-08*(X16^4)-3.38194190874219E-06*(X16^3)+0.000148978977392744*(X16^2)-0.00373903643230733*(X16)+4.21734712411944,"")</f>
      </c>
      <c r="V16" s="8">
        <f>IF(ISNUMBER(C16),AVERAGE(C16,D16),"")</f>
      </c>
      <c r="W16" s="6">
        <f>IF(ISNUMBER(F16),-0.0000002301*(V16^4)+0.0000569866*(V16^3)-0.0082923226*(V16^2)+0.0654036947*V16+999.8017570756,"")</f>
      </c>
      <c r="X16" s="8">
        <f>IF(ISNUMBER(E16),AVERAGE(E16,F16),"")</f>
      </c>
      <c r="Y16" s="6">
        <f>IF(ISNUMBER(F16),-0.0000002301*(X16^4)+0.0000569866*(X16^3)-0.0082923226*(X16^2)+0.0654036947*X16+999.8017570756,"")</f>
      </c>
      <c r="Z16" s="6">
        <f>IF(ISNUMBER(C16),IF(R16="Countercurrent",C16-D16,D16-C16),"")</f>
      </c>
      <c r="AA16" s="6">
        <f>IF(ISNUMBER(E16),F16-E16,"")</f>
      </c>
      <c r="AB16" s="7">
        <f>IF(ISNUMBER(N16),N16*W16/(1000*60),"")</f>
      </c>
      <c r="AC16" s="7">
        <f>IF(ISNUMBER(P16),P16*Y16/(1000*60),"")</f>
      </c>
      <c r="AD16" s="6">
        <f>IF(SUM($A$1:$A$1000)=0,IF(ROW($A16)=6,"Hidden",""),IF(ISNUMBER(AB16),AB16*T16*ABS(Z16)*1000,""))</f>
      </c>
      <c r="AE16" s="6">
        <f>IF(SUM($A$1:$A$1000)=0,IF(ROW($A16)=6,"Hidden",""),IF(ISNUMBER(AC16),AC16*U16*AA16*1000,""))</f>
      </c>
      <c r="AF16" s="6">
        <f>IF(SUM($A$1:$A$1000)=0,IF(ROW($A16)=6,"Hidden",""),IF(ISNUMBER(AD16),AD16-AE16,""))</f>
      </c>
      <c r="AG16" s="6">
        <f>IF(SUM($A$1:$A$1000)=0,IF(ROW($A16)=6,"Hidden",""),IF(ISNUMBER(AD16),IF(AD16=0,0,AE16*100/AD16),""))</f>
      </c>
      <c r="AH16" s="6">
        <f>IF(SUM($A$1:$A$1000)=0,IF(ROW($A16)=6,"Hidden",""),IF(ISNUMBER(C16),IF(R16="cocurrent",IF((D16=E16),0,(D16-C16)*100/(D16-E16)),IF((C16=E16),0,(C16-D16)*100/(C16-E16))),""))</f>
      </c>
      <c r="AI16" s="6">
        <f>IF(SUM($A$1:$A$1000)=0,IF(ROW($A16)=6,"Hidden",""),IF(ISNUMBER(C16),IF(R16="cocurrent",IF(C16=E16,0,(F16-E16)*100/(D16-E16)),IF(C16=E16,0,(F16-E16)*100/(C16-E16))),""))</f>
      </c>
      <c r="AJ16" s="6">
        <f>IF(SUM($A$1:$A$1000)=0,IF(ROW($A16)=6,"Hidden",""),IF(ISNUMBER(AH16),(AH16+AI16)/2,""))</f>
      </c>
      <c r="AK16" s="8">
        <f>IF(C16=F16,0,(D16-E16)/(C16-F16))</f>
      </c>
      <c r="AL16" s="8">
        <f>IF(ISNUMBER(F16),IF(OR(AK16&lt;=0,AK16=1),0,((D16-E16)-(C16-F16))/LN(AK16)),"")</f>
      </c>
      <c r="AM16" s="8">
        <f>IF(ISNUMBER(AL16),IF(AL16=0,0,(AB16*T16*Z16*1000)/(PI()*0.006*1.008*AL16)),"")</f>
      </c>
      <c r="AN16" s="12">
        <f>IF(ISNUMBER(A16),IF(ROW(A16)=2,1-(A16/13),""),"")</f>
      </c>
    </row>
    <row x14ac:dyDescent="0.25" r="17" customHeight="1" ht="12.75">
      <c r="A17" s="11">
        <v>1</v>
      </c>
      <c r="B17" s="5">
        <v>16</v>
      </c>
      <c r="C17" s="6">
        <v>43.83544921875</v>
      </c>
      <c r="D17" s="6">
        <v>47.829345703125</v>
      </c>
      <c r="E17" s="6">
        <v>22.502197265625</v>
      </c>
      <c r="F17" s="6">
        <v>25.164794921875</v>
      </c>
      <c r="G17" s="6">
        <v>132.967529296875</v>
      </c>
      <c r="H17" s="6">
        <v>132.967529296875</v>
      </c>
      <c r="I17" s="6">
        <v>132.967529296875</v>
      </c>
      <c r="J17" s="6">
        <v>132.967529296875</v>
      </c>
      <c r="K17" s="6">
        <v>132.967529296875</v>
      </c>
      <c r="L17" s="6">
        <v>132.967529296875</v>
      </c>
      <c r="M17" s="7">
        <v>30</v>
      </c>
      <c r="N17" s="6">
        <v>2.0751953125</v>
      </c>
      <c r="O17" s="5">
        <v>60</v>
      </c>
      <c r="P17" s="8">
        <v>3.41796875</v>
      </c>
      <c r="Q17" s="6">
        <v>0</v>
      </c>
      <c r="R17" s="10">
        <f>IF(ISNUMBER(Q17),IF(Q17=1,"Countercurrent","Cocurrent"),"")</f>
      </c>
      <c r="S17" s="21"/>
      <c r="T17" s="7">
        <f>IF(ISNUMBER(C17),1.15290498E-12*(V17^6)-3.5879038802E-10*(V17^5)+4.710833256816E-08*(V17^4)-3.38194190874219E-06*(V17^3)+0.000148978977392744*(V17^2)-0.00373903643230733*(V17)+4.21734712411944,"")</f>
      </c>
      <c r="U17" s="7">
        <f>IF(ISNUMBER(D17),1.15290498E-12*(X17^6)-3.5879038802E-10*(X17^5)+4.710833256816E-08*(X17^4)-3.38194190874219E-06*(X17^3)+0.000148978977392744*(X17^2)-0.00373903643230733*(X17)+4.21734712411944,"")</f>
      </c>
      <c r="V17" s="8">
        <f>IF(ISNUMBER(C17),AVERAGE(C17,D17),"")</f>
      </c>
      <c r="W17" s="6">
        <f>IF(ISNUMBER(F17),-0.0000002301*(V17^4)+0.0000569866*(V17^3)-0.0082923226*(V17^2)+0.0654036947*V17+999.8017570756,"")</f>
      </c>
      <c r="X17" s="8">
        <f>IF(ISNUMBER(E17),AVERAGE(E17,F17),"")</f>
      </c>
      <c r="Y17" s="6">
        <f>IF(ISNUMBER(F17),-0.0000002301*(X17^4)+0.0000569866*(X17^3)-0.0082923226*(X17^2)+0.0654036947*X17+999.8017570756,"")</f>
      </c>
      <c r="Z17" s="6">
        <f>IF(ISNUMBER(C17),IF(R17="Countercurrent",C17-D17,D17-C17),"")</f>
      </c>
      <c r="AA17" s="6">
        <f>IF(ISNUMBER(E17),F17-E17,"")</f>
      </c>
      <c r="AB17" s="7">
        <f>IF(ISNUMBER(N17),N17*W17/(1000*60),"")</f>
      </c>
      <c r="AC17" s="7">
        <f>IF(ISNUMBER(P17),P17*Y17/(1000*60),"")</f>
      </c>
      <c r="AD17" s="6">
        <f>IF(SUM($A$1:$A$1000)=0,IF(ROW($A17)=6,"Hidden",""),IF(ISNUMBER(AB17),AB17*T17*ABS(Z17)*1000,""))</f>
      </c>
      <c r="AE17" s="6">
        <f>IF(SUM($A$1:$A$1000)=0,IF(ROW($A17)=6,"Hidden",""),IF(ISNUMBER(AC17),AC17*U17*AA17*1000,""))</f>
      </c>
      <c r="AF17" s="6">
        <f>IF(SUM($A$1:$A$1000)=0,IF(ROW($A17)=6,"Hidden",""),IF(ISNUMBER(AD17),AD17-AE17,""))</f>
      </c>
      <c r="AG17" s="6">
        <f>IF(SUM($A$1:$A$1000)=0,IF(ROW($A17)=6,"Hidden",""),IF(ISNUMBER(AD17),IF(AD17=0,0,AE17*100/AD17),""))</f>
      </c>
      <c r="AH17" s="6">
        <f>IF(SUM($A$1:$A$1000)=0,IF(ROW($A17)=6,"Hidden",""),IF(ISNUMBER(C17),IF(R17="cocurrent",IF((D17=E17),0,(D17-C17)*100/(D17-E17)),IF((C17=E17),0,(C17-D17)*100/(C17-E17))),""))</f>
      </c>
      <c r="AI17" s="6">
        <f>IF(SUM($A$1:$A$1000)=0,IF(ROW($A17)=6,"Hidden",""),IF(ISNUMBER(C17),IF(R17="cocurrent",IF(C17=E17,0,(F17-E17)*100/(D17-E17)),IF(C17=E17,0,(F17-E17)*100/(C17-E17))),""))</f>
      </c>
      <c r="AJ17" s="6">
        <f>IF(SUM($A$1:$A$1000)=0,IF(ROW($A17)=6,"Hidden",""),IF(ISNUMBER(AH17),(AH17+AI17)/2,""))</f>
      </c>
      <c r="AK17" s="8">
        <f>IF(C17=F17,0,(D17-E17)/(C17-F17))</f>
      </c>
      <c r="AL17" s="8">
        <f>IF(ISNUMBER(F17),IF(OR(AK17&lt;=0,AK17=1),0,((D17-E17)-(C17-F17))/LN(AK17)),"")</f>
      </c>
      <c r="AM17" s="8">
        <f>IF(ISNUMBER(AL17),IF(AL17=0,0,(AB17*T17*Z17*1000)/(PI()*0.006*1.008*AL17)),"")</f>
      </c>
      <c r="AN17" s="12">
        <f>IF(ISNUMBER(A17),IF(ROW(A17)=2,1-(A17/13),""),"")</f>
      </c>
    </row>
    <row x14ac:dyDescent="0.25" r="18" customHeight="1" ht="12.75">
      <c r="A18" s="11">
        <v>1</v>
      </c>
      <c r="B18" s="5">
        <v>17</v>
      </c>
      <c r="C18" s="6">
        <v>43.608154296875</v>
      </c>
      <c r="D18" s="6">
        <v>47.439697265625</v>
      </c>
      <c r="E18" s="6">
        <v>22.502197265625</v>
      </c>
      <c r="F18" s="6">
        <v>25.164794921875</v>
      </c>
      <c r="G18" s="6">
        <v>132.967529296875</v>
      </c>
      <c r="H18" s="6">
        <v>132.967529296875</v>
      </c>
      <c r="I18" s="6">
        <v>132.967529296875</v>
      </c>
      <c r="J18" s="6">
        <v>132.967529296875</v>
      </c>
      <c r="K18" s="6">
        <v>132.967529296875</v>
      </c>
      <c r="L18" s="6">
        <v>132.967529296875</v>
      </c>
      <c r="M18" s="7">
        <v>30</v>
      </c>
      <c r="N18" s="6">
        <v>1.953125</v>
      </c>
      <c r="O18" s="5">
        <v>60</v>
      </c>
      <c r="P18" s="8">
        <v>3.52783203125</v>
      </c>
      <c r="Q18" s="6">
        <v>0</v>
      </c>
      <c r="R18" s="10">
        <f>IF(ISNUMBER(Q18),IF(Q18=1,"Countercurrent","Cocurrent"),"")</f>
      </c>
      <c r="S18" s="21"/>
      <c r="T18" s="7">
        <f>IF(ISNUMBER(C18),1.15290498E-12*(V18^6)-3.5879038802E-10*(V18^5)+4.710833256816E-08*(V18^4)-3.38194190874219E-06*(V18^3)+0.000148978977392744*(V18^2)-0.00373903643230733*(V18)+4.21734712411944,"")</f>
      </c>
      <c r="U18" s="7">
        <f>IF(ISNUMBER(D18),1.15290498E-12*(X18^6)-3.5879038802E-10*(X18^5)+4.710833256816E-08*(X18^4)-3.38194190874219E-06*(X18^3)+0.000148978977392744*(X18^2)-0.00373903643230733*(X18)+4.21734712411944,"")</f>
      </c>
      <c r="V18" s="8">
        <f>IF(ISNUMBER(C18),AVERAGE(C18,D18),"")</f>
      </c>
      <c r="W18" s="6">
        <f>IF(ISNUMBER(F18),-0.0000002301*(V18^4)+0.0000569866*(V18^3)-0.0082923226*(V18^2)+0.0654036947*V18+999.8017570756,"")</f>
      </c>
      <c r="X18" s="8">
        <f>IF(ISNUMBER(E18),AVERAGE(E18,F18),"")</f>
      </c>
      <c r="Y18" s="6">
        <f>IF(ISNUMBER(F18),-0.0000002301*(X18^4)+0.0000569866*(X18^3)-0.0082923226*(X18^2)+0.0654036947*X18+999.8017570756,"")</f>
      </c>
      <c r="Z18" s="6">
        <f>IF(ISNUMBER(C18),IF(R18="Countercurrent",C18-D18,D18-C18),"")</f>
      </c>
      <c r="AA18" s="6">
        <f>IF(ISNUMBER(E18),F18-E18,"")</f>
      </c>
      <c r="AB18" s="7">
        <f>IF(ISNUMBER(N18),N18*W18/(1000*60),"")</f>
      </c>
      <c r="AC18" s="7">
        <f>IF(ISNUMBER(P18),P18*Y18/(1000*60),"")</f>
      </c>
      <c r="AD18" s="6">
        <f>IF(SUM($A$1:$A$1000)=0,IF(ROW($A18)=6,"Hidden",""),IF(ISNUMBER(AB18),AB18*T18*ABS(Z18)*1000,""))</f>
      </c>
      <c r="AE18" s="6">
        <f>IF(SUM($A$1:$A$1000)=0,IF(ROW($A18)=6,"Hidden",""),IF(ISNUMBER(AC18),AC18*U18*AA18*1000,""))</f>
      </c>
      <c r="AF18" s="6">
        <f>IF(SUM($A$1:$A$1000)=0,IF(ROW($A18)=6,"Hidden",""),IF(ISNUMBER(AD18),AD18-AE18,""))</f>
      </c>
      <c r="AG18" s="6">
        <f>IF(SUM($A$1:$A$1000)=0,IF(ROW($A18)=6,"Hidden",""),IF(ISNUMBER(AD18),IF(AD18=0,0,AE18*100/AD18),""))</f>
      </c>
      <c r="AH18" s="6">
        <f>IF(SUM($A$1:$A$1000)=0,IF(ROW($A18)=6,"Hidden",""),IF(ISNUMBER(C18),IF(R18="cocurrent",IF((D18=E18),0,(D18-C18)*100/(D18-E18)),IF((C18=E18),0,(C18-D18)*100/(C18-E18))),""))</f>
      </c>
      <c r="AI18" s="6">
        <f>IF(SUM($A$1:$A$1000)=0,IF(ROW($A18)=6,"Hidden",""),IF(ISNUMBER(C18),IF(R18="cocurrent",IF(C18=E18,0,(F18-E18)*100/(D18-E18)),IF(C18=E18,0,(F18-E18)*100/(C18-E18))),""))</f>
      </c>
      <c r="AJ18" s="6">
        <f>IF(SUM($A$1:$A$1000)=0,IF(ROW($A18)=6,"Hidden",""),IF(ISNUMBER(AH18),(AH18+AI18)/2,""))</f>
      </c>
      <c r="AK18" s="8">
        <f>IF(C18=F18,0,(D18-E18)/(C18-F18))</f>
      </c>
      <c r="AL18" s="8">
        <f>IF(ISNUMBER(F18),IF(OR(AK18&lt;=0,AK18=1),0,((D18-E18)-(C18-F18))/LN(AK18)),"")</f>
      </c>
      <c r="AM18" s="8">
        <f>IF(ISNUMBER(AL18),IF(AL18=0,0,(AB18*T18*Z18*1000)/(PI()*0.006*1.008*AL18)),"")</f>
      </c>
      <c r="AN18" s="12">
        <f>IF(ISNUMBER(A18),IF(ROW(A18)=2,1-(A18/13),""),"")</f>
      </c>
    </row>
    <row x14ac:dyDescent="0.25" r="19" customHeight="1" ht="12.75">
      <c r="A19" s="11">
        <v>1</v>
      </c>
      <c r="B19" s="5">
        <v>18</v>
      </c>
      <c r="C19" s="6">
        <v>43.640625</v>
      </c>
      <c r="D19" s="6">
        <v>47.829345703125</v>
      </c>
      <c r="E19" s="6">
        <v>22.502197265625</v>
      </c>
      <c r="F19" s="6">
        <v>25.164794921875</v>
      </c>
      <c r="G19" s="6">
        <v>132.967529296875</v>
      </c>
      <c r="H19" s="6">
        <v>132.967529296875</v>
      </c>
      <c r="I19" s="6">
        <v>132.967529296875</v>
      </c>
      <c r="J19" s="6">
        <v>132.967529296875</v>
      </c>
      <c r="K19" s="6">
        <v>132.967529296875</v>
      </c>
      <c r="L19" s="6">
        <v>132.967529296875</v>
      </c>
      <c r="M19" s="7">
        <v>30</v>
      </c>
      <c r="N19" s="6">
        <v>2.03857421875</v>
      </c>
      <c r="O19" s="5">
        <v>60</v>
      </c>
      <c r="P19" s="8">
        <v>3.40576171875</v>
      </c>
      <c r="Q19" s="6">
        <v>0</v>
      </c>
      <c r="R19" s="10">
        <f>IF(ISNUMBER(Q19),IF(Q19=1,"Countercurrent","Cocurrent"),"")</f>
      </c>
      <c r="S19" s="21"/>
      <c r="T19" s="7">
        <f>IF(ISNUMBER(C19),1.15290498E-12*(V19^6)-3.5879038802E-10*(V19^5)+4.710833256816E-08*(V19^4)-3.38194190874219E-06*(V19^3)+0.000148978977392744*(V19^2)-0.00373903643230733*(V19)+4.21734712411944,"")</f>
      </c>
      <c r="U19" s="7">
        <f>IF(ISNUMBER(D19),1.15290498E-12*(X19^6)-3.5879038802E-10*(X19^5)+4.710833256816E-08*(X19^4)-3.38194190874219E-06*(X19^3)+0.000148978977392744*(X19^2)-0.00373903643230733*(X19)+4.21734712411944,"")</f>
      </c>
      <c r="V19" s="8">
        <f>IF(ISNUMBER(C19),AVERAGE(C19,D19),"")</f>
      </c>
      <c r="W19" s="6">
        <f>IF(ISNUMBER(F19),-0.0000002301*(V19^4)+0.0000569866*(V19^3)-0.0082923226*(V19^2)+0.0654036947*V19+999.8017570756,"")</f>
      </c>
      <c r="X19" s="8">
        <f>IF(ISNUMBER(E19),AVERAGE(E19,F19),"")</f>
      </c>
      <c r="Y19" s="6">
        <f>IF(ISNUMBER(F19),-0.0000002301*(X19^4)+0.0000569866*(X19^3)-0.0082923226*(X19^2)+0.0654036947*X19+999.8017570756,"")</f>
      </c>
      <c r="Z19" s="6">
        <f>IF(ISNUMBER(C19),IF(R19="Countercurrent",C19-D19,D19-C19),"")</f>
      </c>
      <c r="AA19" s="6">
        <f>IF(ISNUMBER(E19),F19-E19,"")</f>
      </c>
      <c r="AB19" s="7">
        <f>IF(ISNUMBER(N19),N19*W19/(1000*60),"")</f>
      </c>
      <c r="AC19" s="7">
        <f>IF(ISNUMBER(P19),P19*Y19/(1000*60),"")</f>
      </c>
      <c r="AD19" s="6">
        <f>IF(SUM($A$1:$A$1000)=0,IF(ROW($A19)=6,"Hidden",""),IF(ISNUMBER(AB19),AB19*T19*ABS(Z19)*1000,""))</f>
      </c>
      <c r="AE19" s="6">
        <f>IF(SUM($A$1:$A$1000)=0,IF(ROW($A19)=6,"Hidden",""),IF(ISNUMBER(AC19),AC19*U19*AA19*1000,""))</f>
      </c>
      <c r="AF19" s="6">
        <f>IF(SUM($A$1:$A$1000)=0,IF(ROW($A19)=6,"Hidden",""),IF(ISNUMBER(AD19),AD19-AE19,""))</f>
      </c>
      <c r="AG19" s="6">
        <f>IF(SUM($A$1:$A$1000)=0,IF(ROW($A19)=6,"Hidden",""),IF(ISNUMBER(AD19),IF(AD19=0,0,AE19*100/AD19),""))</f>
      </c>
      <c r="AH19" s="6">
        <f>IF(SUM($A$1:$A$1000)=0,IF(ROW($A19)=6,"Hidden",""),IF(ISNUMBER(C19),IF(R19="cocurrent",IF((D19=E19),0,(D19-C19)*100/(D19-E19)),IF((C19=E19),0,(C19-D19)*100/(C19-E19))),""))</f>
      </c>
      <c r="AI19" s="6">
        <f>IF(SUM($A$1:$A$1000)=0,IF(ROW($A19)=6,"Hidden",""),IF(ISNUMBER(C19),IF(R19="cocurrent",IF(C19=E19,0,(F19-E19)*100/(D19-E19)),IF(C19=E19,0,(F19-E19)*100/(C19-E19))),""))</f>
      </c>
      <c r="AJ19" s="6">
        <f>IF(SUM($A$1:$A$1000)=0,IF(ROW($A19)=6,"Hidden",""),IF(ISNUMBER(AH19),(AH19+AI19)/2,""))</f>
      </c>
      <c r="AK19" s="8">
        <f>IF(C19=F19,0,(D19-E19)/(C19-F19))</f>
      </c>
      <c r="AL19" s="8">
        <f>IF(ISNUMBER(F19),IF(OR(AK19&lt;=0,AK19=1),0,((D19-E19)-(C19-F19))/LN(AK19)),"")</f>
      </c>
      <c r="AM19" s="8">
        <f>IF(ISNUMBER(AL19),IF(AL19=0,0,(AB19*T19*Z19*1000)/(PI()*0.006*1.008*AL19)),"")</f>
      </c>
      <c r="AN19" s="12">
        <f>IF(ISNUMBER(A19),IF(ROW(A19)=2,1-(A19/13),""),"")</f>
      </c>
    </row>
    <row x14ac:dyDescent="0.25" r="20" customHeight="1" ht="12.75">
      <c r="A20" s="11">
        <v>1</v>
      </c>
      <c r="B20" s="5">
        <v>19</v>
      </c>
      <c r="C20" s="6">
        <v>43.57568359375</v>
      </c>
      <c r="D20" s="6">
        <v>47.47216796875</v>
      </c>
      <c r="E20" s="6">
        <v>22.502197265625</v>
      </c>
      <c r="F20" s="6">
        <v>25.13232421875</v>
      </c>
      <c r="G20" s="6">
        <v>132.967529296875</v>
      </c>
      <c r="H20" s="6">
        <v>132.967529296875</v>
      </c>
      <c r="I20" s="6">
        <v>132.967529296875</v>
      </c>
      <c r="J20" s="6">
        <v>132.967529296875</v>
      </c>
      <c r="K20" s="6">
        <v>132.967529296875</v>
      </c>
      <c r="L20" s="6">
        <v>132.967529296875</v>
      </c>
      <c r="M20" s="7">
        <v>30</v>
      </c>
      <c r="N20" s="6">
        <v>2.05078125</v>
      </c>
      <c r="O20" s="5">
        <v>60</v>
      </c>
      <c r="P20" s="8">
        <v>3.50341796875</v>
      </c>
      <c r="Q20" s="6">
        <v>0</v>
      </c>
      <c r="R20" s="10">
        <f>IF(ISNUMBER(Q20),IF(Q20=1,"Countercurrent","Cocurrent"),"")</f>
      </c>
      <c r="S20" s="21"/>
      <c r="T20" s="7">
        <f>IF(ISNUMBER(C20),1.15290498E-12*(V20^6)-3.5879038802E-10*(V20^5)+4.710833256816E-08*(V20^4)-3.38194190874219E-06*(V20^3)+0.000148978977392744*(V20^2)-0.00373903643230733*(V20)+4.21734712411944,"")</f>
      </c>
      <c r="U20" s="7">
        <f>IF(ISNUMBER(D20),1.15290498E-12*(X20^6)-3.5879038802E-10*(X20^5)+4.710833256816E-08*(X20^4)-3.38194190874219E-06*(X20^3)+0.000148978977392744*(X20^2)-0.00373903643230733*(X20)+4.21734712411944,"")</f>
      </c>
      <c r="V20" s="8">
        <f>IF(ISNUMBER(C20),AVERAGE(C20,D20),"")</f>
      </c>
      <c r="W20" s="6">
        <f>IF(ISNUMBER(F20),-0.0000002301*(V20^4)+0.0000569866*(V20^3)-0.0082923226*(V20^2)+0.0654036947*V20+999.8017570756,"")</f>
      </c>
      <c r="X20" s="8">
        <f>IF(ISNUMBER(E20),AVERAGE(E20,F20),"")</f>
      </c>
      <c r="Y20" s="6">
        <f>IF(ISNUMBER(F20),-0.0000002301*(X20^4)+0.0000569866*(X20^3)-0.0082923226*(X20^2)+0.0654036947*X20+999.8017570756,"")</f>
      </c>
      <c r="Z20" s="6">
        <f>IF(ISNUMBER(C20),IF(R20="Countercurrent",C20-D20,D20-C20),"")</f>
      </c>
      <c r="AA20" s="6">
        <f>IF(ISNUMBER(E20),F20-E20,"")</f>
      </c>
      <c r="AB20" s="7">
        <f>IF(ISNUMBER(N20),N20*W20/(1000*60),"")</f>
      </c>
      <c r="AC20" s="7">
        <f>IF(ISNUMBER(P20),P20*Y20/(1000*60),"")</f>
      </c>
      <c r="AD20" s="6">
        <f>IF(SUM($A$1:$A$1000)=0,IF(ROW($A20)=6,"Hidden",""),IF(ISNUMBER(AB20),AB20*T20*ABS(Z20)*1000,""))</f>
      </c>
      <c r="AE20" s="6">
        <f>IF(SUM($A$1:$A$1000)=0,IF(ROW($A20)=6,"Hidden",""),IF(ISNUMBER(AC20),AC20*U20*AA20*1000,""))</f>
      </c>
      <c r="AF20" s="6">
        <f>IF(SUM($A$1:$A$1000)=0,IF(ROW($A20)=6,"Hidden",""),IF(ISNUMBER(AD20),AD20-AE20,""))</f>
      </c>
      <c r="AG20" s="6">
        <f>IF(SUM($A$1:$A$1000)=0,IF(ROW($A20)=6,"Hidden",""),IF(ISNUMBER(AD20),IF(AD20=0,0,AE20*100/AD20),""))</f>
      </c>
      <c r="AH20" s="6">
        <f>IF(SUM($A$1:$A$1000)=0,IF(ROW($A20)=6,"Hidden",""),IF(ISNUMBER(C20),IF(R20="cocurrent",IF((D20=E20),0,(D20-C20)*100/(D20-E20)),IF((C20=E20),0,(C20-D20)*100/(C20-E20))),""))</f>
      </c>
      <c r="AI20" s="6">
        <f>IF(SUM($A$1:$A$1000)=0,IF(ROW($A20)=6,"Hidden",""),IF(ISNUMBER(C20),IF(R20="cocurrent",IF(C20=E20,0,(F20-E20)*100/(D20-E20)),IF(C20=E20,0,(F20-E20)*100/(C20-E20))),""))</f>
      </c>
      <c r="AJ20" s="6">
        <f>IF(SUM($A$1:$A$1000)=0,IF(ROW($A20)=6,"Hidden",""),IF(ISNUMBER(AH20),(AH20+AI20)/2,""))</f>
      </c>
      <c r="AK20" s="8">
        <f>IF(C20=F20,0,(D20-E20)/(C20-F20))</f>
      </c>
      <c r="AL20" s="8">
        <f>IF(ISNUMBER(F20),IF(OR(AK20&lt;=0,AK20=1),0,((D20-E20)-(C20-F20))/LN(AK20)),"")</f>
      </c>
      <c r="AM20" s="8">
        <f>IF(ISNUMBER(AL20),IF(AL20=0,0,(AB20*T20*Z20*1000)/(PI()*0.006*1.008*AL20)),"")</f>
      </c>
      <c r="AN20" s="12">
        <f>IF(ISNUMBER(A20),IF(ROW(A20)=2,1-(A20/13),""),"")</f>
      </c>
    </row>
    <row x14ac:dyDescent="0.25" r="21" customHeight="1" ht="12.75">
      <c r="A21" s="11">
        <v>1</v>
      </c>
      <c r="B21" s="5">
        <v>20</v>
      </c>
      <c r="C21" s="6">
        <v>43.7705078125</v>
      </c>
      <c r="D21" s="6">
        <v>47.60205078125</v>
      </c>
      <c r="E21" s="6">
        <v>22.502197265625</v>
      </c>
      <c r="F21" s="6">
        <v>25.164794921875</v>
      </c>
      <c r="G21" s="6">
        <v>132.967529296875</v>
      </c>
      <c r="H21" s="6">
        <v>132.967529296875</v>
      </c>
      <c r="I21" s="6">
        <v>132.967529296875</v>
      </c>
      <c r="J21" s="6">
        <v>132.967529296875</v>
      </c>
      <c r="K21" s="6">
        <v>132.967529296875</v>
      </c>
      <c r="L21" s="6">
        <v>132.967529296875</v>
      </c>
      <c r="M21" s="7">
        <v>30</v>
      </c>
      <c r="N21" s="6">
        <v>2.01416015625</v>
      </c>
      <c r="O21" s="5">
        <v>60</v>
      </c>
      <c r="P21" s="8">
        <v>3.52783203125</v>
      </c>
      <c r="Q21" s="6">
        <v>0</v>
      </c>
      <c r="R21" s="10">
        <f>IF(ISNUMBER(Q21),IF(Q21=1,"Countercurrent","Cocurrent"),"")</f>
      </c>
      <c r="S21" s="21"/>
      <c r="T21" s="7">
        <f>IF(ISNUMBER(C21),1.15290498E-12*(V21^6)-3.5879038802E-10*(V21^5)+4.710833256816E-08*(V21^4)-3.38194190874219E-06*(V21^3)+0.000148978977392744*(V21^2)-0.00373903643230733*(V21)+4.21734712411944,"")</f>
      </c>
      <c r="U21" s="7">
        <f>IF(ISNUMBER(D21),1.15290498E-12*(X21^6)-3.5879038802E-10*(X21^5)+4.710833256816E-08*(X21^4)-3.38194190874219E-06*(X21^3)+0.000148978977392744*(X21^2)-0.00373903643230733*(X21)+4.21734712411944,"")</f>
      </c>
      <c r="V21" s="8">
        <f>IF(ISNUMBER(C21),AVERAGE(C21,D21),"")</f>
      </c>
      <c r="W21" s="6">
        <f>IF(ISNUMBER(F21),-0.0000002301*(V21^4)+0.0000569866*(V21^3)-0.0082923226*(V21^2)+0.0654036947*V21+999.8017570756,"")</f>
      </c>
      <c r="X21" s="8">
        <f>IF(ISNUMBER(E21),AVERAGE(E21,F21),"")</f>
      </c>
      <c r="Y21" s="6">
        <f>IF(ISNUMBER(F21),-0.0000002301*(X21^4)+0.0000569866*(X21^3)-0.0082923226*(X21^2)+0.0654036947*X21+999.8017570756,"")</f>
      </c>
      <c r="Z21" s="6">
        <f>IF(ISNUMBER(C21),IF(R21="Countercurrent",C21-D21,D21-C21),"")</f>
      </c>
      <c r="AA21" s="6">
        <f>IF(ISNUMBER(E21),F21-E21,"")</f>
      </c>
      <c r="AB21" s="7">
        <f>IF(ISNUMBER(N21),N21*W21/(1000*60),"")</f>
      </c>
      <c r="AC21" s="7">
        <f>IF(ISNUMBER(P21),P21*Y21/(1000*60),"")</f>
      </c>
      <c r="AD21" s="6">
        <f>IF(SUM($A$1:$A$1000)=0,IF(ROW($A21)=6,"Hidden",""),IF(ISNUMBER(AB21),AB21*T21*ABS(Z21)*1000,""))</f>
      </c>
      <c r="AE21" s="6">
        <f>IF(SUM($A$1:$A$1000)=0,IF(ROW($A21)=6,"Hidden",""),IF(ISNUMBER(AC21),AC21*U21*AA21*1000,""))</f>
      </c>
      <c r="AF21" s="6">
        <f>IF(SUM($A$1:$A$1000)=0,IF(ROW($A21)=6,"Hidden",""),IF(ISNUMBER(AD21),AD21-AE21,""))</f>
      </c>
      <c r="AG21" s="6">
        <f>IF(SUM($A$1:$A$1000)=0,IF(ROW($A21)=6,"Hidden",""),IF(ISNUMBER(AD21),IF(AD21=0,0,AE21*100/AD21),""))</f>
      </c>
      <c r="AH21" s="6">
        <f>IF(SUM($A$1:$A$1000)=0,IF(ROW($A21)=6,"Hidden",""),IF(ISNUMBER(C21),IF(R21="cocurrent",IF((D21=E21),0,(D21-C21)*100/(D21-E21)),IF((C21=E21),0,(C21-D21)*100/(C21-E21))),""))</f>
      </c>
      <c r="AI21" s="6">
        <f>IF(SUM($A$1:$A$1000)=0,IF(ROW($A21)=6,"Hidden",""),IF(ISNUMBER(C21),IF(R21="cocurrent",IF(C21=E21,0,(F21-E21)*100/(D21-E21)),IF(C21=E21,0,(F21-E21)*100/(C21-E21))),""))</f>
      </c>
      <c r="AJ21" s="6">
        <f>IF(SUM($A$1:$A$1000)=0,IF(ROW($A21)=6,"Hidden",""),IF(ISNUMBER(AH21),(AH21+AI21)/2,""))</f>
      </c>
      <c r="AK21" s="8">
        <f>IF(C21=F21,0,(D21-E21)/(C21-F21))</f>
      </c>
      <c r="AL21" s="8">
        <f>IF(ISNUMBER(F21),IF(OR(AK21&lt;=0,AK21=1),0,((D21-E21)-(C21-F21))/LN(AK21)),"")</f>
      </c>
      <c r="AM21" s="8">
        <f>IF(ISNUMBER(AL21),IF(AL21=0,0,(AB21*T21*Z21*1000)/(PI()*0.006*1.008*AL21)),"")</f>
      </c>
      <c r="AN21" s="12">
        <f>IF(ISNUMBER(A21),IF(ROW(A21)=2,1-(A21/13),""),"")</f>
      </c>
    </row>
    <row x14ac:dyDescent="0.25" r="22" customHeight="1" ht="12.75">
      <c r="A22" s="11">
        <v>1</v>
      </c>
      <c r="B22" s="5">
        <v>21</v>
      </c>
      <c r="C22" s="6">
        <v>43.413330078125</v>
      </c>
      <c r="D22" s="6">
        <v>47.34228515625</v>
      </c>
      <c r="E22" s="6">
        <v>22.502197265625</v>
      </c>
      <c r="F22" s="6">
        <v>25.164794921875</v>
      </c>
      <c r="G22" s="6">
        <v>132.967529296875</v>
      </c>
      <c r="H22" s="6">
        <v>132.967529296875</v>
      </c>
      <c r="I22" s="6">
        <v>132.967529296875</v>
      </c>
      <c r="J22" s="6">
        <v>132.967529296875</v>
      </c>
      <c r="K22" s="6">
        <v>132.967529296875</v>
      </c>
      <c r="L22" s="6">
        <v>132.967529296875</v>
      </c>
      <c r="M22" s="7">
        <v>30</v>
      </c>
      <c r="N22" s="6">
        <v>1.86767578125</v>
      </c>
      <c r="O22" s="5">
        <v>60</v>
      </c>
      <c r="P22" s="8">
        <v>3.52783203125</v>
      </c>
      <c r="Q22" s="6">
        <v>0</v>
      </c>
      <c r="R22" s="10">
        <f>IF(ISNUMBER(Q22),IF(Q22=1,"Countercurrent","Cocurrent"),"")</f>
      </c>
      <c r="S22" s="21"/>
      <c r="T22" s="7">
        <f>IF(ISNUMBER(C22),1.15290498E-12*(V22^6)-3.5879038802E-10*(V22^5)+4.710833256816E-08*(V22^4)-3.38194190874219E-06*(V22^3)+0.000148978977392744*(V22^2)-0.00373903643230733*(V22)+4.21734712411944,"")</f>
      </c>
      <c r="U22" s="7">
        <f>IF(ISNUMBER(D22),1.15290498E-12*(X22^6)-3.5879038802E-10*(X22^5)+4.710833256816E-08*(X22^4)-3.38194190874219E-06*(X22^3)+0.000148978977392744*(X22^2)-0.00373903643230733*(X22)+4.21734712411944,"")</f>
      </c>
      <c r="V22" s="8">
        <f>IF(ISNUMBER(C22),AVERAGE(C22,D22),"")</f>
      </c>
      <c r="W22" s="6">
        <f>IF(ISNUMBER(F22),-0.0000002301*(V22^4)+0.0000569866*(V22^3)-0.0082923226*(V22^2)+0.0654036947*V22+999.8017570756,"")</f>
      </c>
      <c r="X22" s="8">
        <f>IF(ISNUMBER(E22),AVERAGE(E22,F22),"")</f>
      </c>
      <c r="Y22" s="6">
        <f>IF(ISNUMBER(F22),-0.0000002301*(X22^4)+0.0000569866*(X22^3)-0.0082923226*(X22^2)+0.0654036947*X22+999.8017570756,"")</f>
      </c>
      <c r="Z22" s="6">
        <f>IF(ISNUMBER(C22),IF(R22="Countercurrent",C22-D22,D22-C22),"")</f>
      </c>
      <c r="AA22" s="6">
        <f>IF(ISNUMBER(E22),F22-E22,"")</f>
      </c>
      <c r="AB22" s="7">
        <f>IF(ISNUMBER(N22),N22*W22/(1000*60),"")</f>
      </c>
      <c r="AC22" s="7">
        <f>IF(ISNUMBER(P22),P22*Y22/(1000*60),"")</f>
      </c>
      <c r="AD22" s="6">
        <f>IF(SUM($A$1:$A$1000)=0,IF(ROW($A22)=6,"Hidden",""),IF(ISNUMBER(AB22),AB22*T22*ABS(Z22)*1000,""))</f>
      </c>
      <c r="AE22" s="6">
        <f>IF(SUM($A$1:$A$1000)=0,IF(ROW($A22)=6,"Hidden",""),IF(ISNUMBER(AC22),AC22*U22*AA22*1000,""))</f>
      </c>
      <c r="AF22" s="6">
        <f>IF(SUM($A$1:$A$1000)=0,IF(ROW($A22)=6,"Hidden",""),IF(ISNUMBER(AD22),AD22-AE22,""))</f>
      </c>
      <c r="AG22" s="6">
        <f>IF(SUM($A$1:$A$1000)=0,IF(ROW($A22)=6,"Hidden",""),IF(ISNUMBER(AD22),IF(AD22=0,0,AE22*100/AD22),""))</f>
      </c>
      <c r="AH22" s="6">
        <f>IF(SUM($A$1:$A$1000)=0,IF(ROW($A22)=6,"Hidden",""),IF(ISNUMBER(C22),IF(R22="cocurrent",IF((D22=E22),0,(D22-C22)*100/(D22-E22)),IF((C22=E22),0,(C22-D22)*100/(C22-E22))),""))</f>
      </c>
      <c r="AI22" s="6">
        <f>IF(SUM($A$1:$A$1000)=0,IF(ROW($A22)=6,"Hidden",""),IF(ISNUMBER(C22),IF(R22="cocurrent",IF(C22=E22,0,(F22-E22)*100/(D22-E22)),IF(C22=E22,0,(F22-E22)*100/(C22-E22))),""))</f>
      </c>
      <c r="AJ22" s="6">
        <f>IF(SUM($A$1:$A$1000)=0,IF(ROW($A22)=6,"Hidden",""),IF(ISNUMBER(AH22),(AH22+AI22)/2,""))</f>
      </c>
      <c r="AK22" s="8">
        <f>IF(C22=F22,0,(D22-E22)/(C22-F22))</f>
      </c>
      <c r="AL22" s="8">
        <f>IF(ISNUMBER(F22),IF(OR(AK22&lt;=0,AK22=1),0,((D22-E22)-(C22-F22))/LN(AK22)),"")</f>
      </c>
      <c r="AM22" s="8">
        <f>IF(ISNUMBER(AL22),IF(AL22=0,0,(AB22*T22*Z22*1000)/(PI()*0.006*1.008*AL22)),"")</f>
      </c>
      <c r="AN22" s="12">
        <f>IF(ISNUMBER(A22),IF(ROW(A22)=2,1-(A22/13),""),"")</f>
      </c>
    </row>
    <row x14ac:dyDescent="0.25" r="23" customHeight="1" ht="12.75">
      <c r="A23" s="11">
        <v>1</v>
      </c>
      <c r="B23" s="5">
        <v>22</v>
      </c>
      <c r="C23" s="6">
        <v>43.96533203125</v>
      </c>
      <c r="D23" s="6">
        <v>47.764404296875</v>
      </c>
      <c r="E23" s="6">
        <v>22.4697265625</v>
      </c>
      <c r="F23" s="6">
        <v>25.164794921875</v>
      </c>
      <c r="G23" s="6">
        <v>132.967529296875</v>
      </c>
      <c r="H23" s="6">
        <v>132.967529296875</v>
      </c>
      <c r="I23" s="6">
        <v>132.967529296875</v>
      </c>
      <c r="J23" s="6">
        <v>132.967529296875</v>
      </c>
      <c r="K23" s="6">
        <v>132.967529296875</v>
      </c>
      <c r="L23" s="6">
        <v>132.967529296875</v>
      </c>
      <c r="M23" s="7">
        <v>30</v>
      </c>
      <c r="N23" s="6">
        <v>1.96533203125</v>
      </c>
      <c r="O23" s="5">
        <v>60</v>
      </c>
      <c r="P23" s="8">
        <v>3.60107421875</v>
      </c>
      <c r="Q23" s="6">
        <v>0</v>
      </c>
      <c r="R23" s="10">
        <f>IF(ISNUMBER(Q23),IF(Q23=1,"Countercurrent","Cocurrent"),"")</f>
      </c>
      <c r="S23" s="21"/>
      <c r="T23" s="7">
        <f>IF(ISNUMBER(C23),1.15290498E-12*(V23^6)-3.5879038802E-10*(V23^5)+4.710833256816E-08*(V23^4)-3.38194190874219E-06*(V23^3)+0.000148978977392744*(V23^2)-0.00373903643230733*(V23)+4.21734712411944,"")</f>
      </c>
      <c r="U23" s="7">
        <f>IF(ISNUMBER(D23),1.15290498E-12*(X23^6)-3.5879038802E-10*(X23^5)+4.710833256816E-08*(X23^4)-3.38194190874219E-06*(X23^3)+0.000148978977392744*(X23^2)-0.00373903643230733*(X23)+4.21734712411944,"")</f>
      </c>
      <c r="V23" s="8">
        <f>IF(ISNUMBER(C23),AVERAGE(C23,D23),"")</f>
      </c>
      <c r="W23" s="6">
        <f>IF(ISNUMBER(F23),-0.0000002301*(V23^4)+0.0000569866*(V23^3)-0.0082923226*(V23^2)+0.0654036947*V23+999.8017570756,"")</f>
      </c>
      <c r="X23" s="8">
        <f>IF(ISNUMBER(E23),AVERAGE(E23,F23),"")</f>
      </c>
      <c r="Y23" s="6">
        <f>IF(ISNUMBER(F23),-0.0000002301*(X23^4)+0.0000569866*(X23^3)-0.0082923226*(X23^2)+0.0654036947*X23+999.8017570756,"")</f>
      </c>
      <c r="Z23" s="6">
        <f>IF(ISNUMBER(C23),IF(R23="Countercurrent",C23-D23,D23-C23),"")</f>
      </c>
      <c r="AA23" s="6">
        <f>IF(ISNUMBER(E23),F23-E23,"")</f>
      </c>
      <c r="AB23" s="7">
        <f>IF(ISNUMBER(N23),N23*W23/(1000*60),"")</f>
      </c>
      <c r="AC23" s="7">
        <f>IF(ISNUMBER(P23),P23*Y23/(1000*60),"")</f>
      </c>
      <c r="AD23" s="6">
        <f>IF(SUM($A$1:$A$1000)=0,IF(ROW($A23)=6,"Hidden",""),IF(ISNUMBER(AB23),AB23*T23*ABS(Z23)*1000,""))</f>
      </c>
      <c r="AE23" s="6">
        <f>IF(SUM($A$1:$A$1000)=0,IF(ROW($A23)=6,"Hidden",""),IF(ISNUMBER(AC23),AC23*U23*AA23*1000,""))</f>
      </c>
      <c r="AF23" s="6">
        <f>IF(SUM($A$1:$A$1000)=0,IF(ROW($A23)=6,"Hidden",""),IF(ISNUMBER(AD23),AD23-AE23,""))</f>
      </c>
      <c r="AG23" s="6">
        <f>IF(SUM($A$1:$A$1000)=0,IF(ROW($A23)=6,"Hidden",""),IF(ISNUMBER(AD23),IF(AD23=0,0,AE23*100/AD23),""))</f>
      </c>
      <c r="AH23" s="6">
        <f>IF(SUM($A$1:$A$1000)=0,IF(ROW($A23)=6,"Hidden",""),IF(ISNUMBER(C23),IF(R23="cocurrent",IF((D23=E23),0,(D23-C23)*100/(D23-E23)),IF((C23=E23),0,(C23-D23)*100/(C23-E23))),""))</f>
      </c>
      <c r="AI23" s="6">
        <f>IF(SUM($A$1:$A$1000)=0,IF(ROW($A23)=6,"Hidden",""),IF(ISNUMBER(C23),IF(R23="cocurrent",IF(C23=E23,0,(F23-E23)*100/(D23-E23)),IF(C23=E23,0,(F23-E23)*100/(C23-E23))),""))</f>
      </c>
      <c r="AJ23" s="6">
        <f>IF(SUM($A$1:$A$1000)=0,IF(ROW($A23)=6,"Hidden",""),IF(ISNUMBER(AH23),(AH23+AI23)/2,""))</f>
      </c>
      <c r="AK23" s="8">
        <f>IF(C23=F23,0,(D23-E23)/(C23-F23))</f>
      </c>
      <c r="AL23" s="8">
        <f>IF(ISNUMBER(F23),IF(OR(AK23&lt;=0,AK23=1),0,((D23-E23)-(C23-F23))/LN(AK23)),"")</f>
      </c>
      <c r="AM23" s="8">
        <f>IF(ISNUMBER(AL23),IF(AL23=0,0,(AB23*T23*Z23*1000)/(PI()*0.006*1.008*AL23)),"")</f>
      </c>
      <c r="AN23" s="12">
        <f>IF(ISNUMBER(A23),IF(ROW(A23)=2,1-(A23/13),""),"")</f>
      </c>
    </row>
    <row x14ac:dyDescent="0.25" r="24" customHeight="1" ht="12.75">
      <c r="A24" s="11">
        <v>1</v>
      </c>
      <c r="B24" s="5">
        <v>23</v>
      </c>
      <c r="C24" s="6">
        <v>43.44580078125</v>
      </c>
      <c r="D24" s="6">
        <v>47.244873046875</v>
      </c>
      <c r="E24" s="6">
        <v>22.502197265625</v>
      </c>
      <c r="F24" s="6">
        <v>25.13232421875</v>
      </c>
      <c r="G24" s="6">
        <v>132.967529296875</v>
      </c>
      <c r="H24" s="6">
        <v>132.967529296875</v>
      </c>
      <c r="I24" s="6">
        <v>132.967529296875</v>
      </c>
      <c r="J24" s="6">
        <v>132.967529296875</v>
      </c>
      <c r="K24" s="6">
        <v>132.967529296875</v>
      </c>
      <c r="L24" s="6">
        <v>132.967529296875</v>
      </c>
      <c r="M24" s="7">
        <v>30</v>
      </c>
      <c r="N24" s="6">
        <v>1.9287109375</v>
      </c>
      <c r="O24" s="5">
        <v>60</v>
      </c>
      <c r="P24" s="8">
        <v>3.4912109375</v>
      </c>
      <c r="Q24" s="6">
        <v>0</v>
      </c>
      <c r="R24" s="10">
        <f>IF(ISNUMBER(Q24),IF(Q24=1,"Countercurrent","Cocurrent"),"")</f>
      </c>
      <c r="S24" s="21"/>
      <c r="T24" s="7">
        <f>IF(ISNUMBER(C24),1.15290498E-12*(V24^6)-3.5879038802E-10*(V24^5)+4.710833256816E-08*(V24^4)-3.38194190874219E-06*(V24^3)+0.000148978977392744*(V24^2)-0.00373903643230733*(V24)+4.21734712411944,"")</f>
      </c>
      <c r="U24" s="7">
        <f>IF(ISNUMBER(D24),1.15290498E-12*(X24^6)-3.5879038802E-10*(X24^5)+4.710833256816E-08*(X24^4)-3.38194190874219E-06*(X24^3)+0.000148978977392744*(X24^2)-0.00373903643230733*(X24)+4.21734712411944,"")</f>
      </c>
      <c r="V24" s="8">
        <f>IF(ISNUMBER(C24),AVERAGE(C24,D24),"")</f>
      </c>
      <c r="W24" s="6">
        <f>IF(ISNUMBER(F24),-0.0000002301*(V24^4)+0.0000569866*(V24^3)-0.0082923226*(V24^2)+0.0654036947*V24+999.8017570756,"")</f>
      </c>
      <c r="X24" s="8">
        <f>IF(ISNUMBER(E24),AVERAGE(E24,F24),"")</f>
      </c>
      <c r="Y24" s="6">
        <f>IF(ISNUMBER(F24),-0.0000002301*(X24^4)+0.0000569866*(X24^3)-0.0082923226*(X24^2)+0.0654036947*X24+999.8017570756,"")</f>
      </c>
      <c r="Z24" s="6">
        <f>IF(ISNUMBER(C24),IF(R24="Countercurrent",C24-D24,D24-C24),"")</f>
      </c>
      <c r="AA24" s="6">
        <f>IF(ISNUMBER(E24),F24-E24,"")</f>
      </c>
      <c r="AB24" s="7">
        <f>IF(ISNUMBER(N24),N24*W24/(1000*60),"")</f>
      </c>
      <c r="AC24" s="7">
        <f>IF(ISNUMBER(P24),P24*Y24/(1000*60),"")</f>
      </c>
      <c r="AD24" s="6">
        <f>IF(SUM($A$1:$A$1000)=0,IF(ROW($A24)=6,"Hidden",""),IF(ISNUMBER(AB24),AB24*T24*ABS(Z24)*1000,""))</f>
      </c>
      <c r="AE24" s="6">
        <f>IF(SUM($A$1:$A$1000)=0,IF(ROW($A24)=6,"Hidden",""),IF(ISNUMBER(AC24),AC24*U24*AA24*1000,""))</f>
      </c>
      <c r="AF24" s="6">
        <f>IF(SUM($A$1:$A$1000)=0,IF(ROW($A24)=6,"Hidden",""),IF(ISNUMBER(AD24),AD24-AE24,""))</f>
      </c>
      <c r="AG24" s="6">
        <f>IF(SUM($A$1:$A$1000)=0,IF(ROW($A24)=6,"Hidden",""),IF(ISNUMBER(AD24),IF(AD24=0,0,AE24*100/AD24),""))</f>
      </c>
      <c r="AH24" s="6">
        <f>IF(SUM($A$1:$A$1000)=0,IF(ROW($A24)=6,"Hidden",""),IF(ISNUMBER(C24),IF(R24="cocurrent",IF((D24=E24),0,(D24-C24)*100/(D24-E24)),IF((C24=E24),0,(C24-D24)*100/(C24-E24))),""))</f>
      </c>
      <c r="AI24" s="6">
        <f>IF(SUM($A$1:$A$1000)=0,IF(ROW($A24)=6,"Hidden",""),IF(ISNUMBER(C24),IF(R24="cocurrent",IF(C24=E24,0,(F24-E24)*100/(D24-E24)),IF(C24=E24,0,(F24-E24)*100/(C24-E24))),""))</f>
      </c>
      <c r="AJ24" s="6">
        <f>IF(SUM($A$1:$A$1000)=0,IF(ROW($A24)=6,"Hidden",""),IF(ISNUMBER(AH24),(AH24+AI24)/2,""))</f>
      </c>
      <c r="AK24" s="8">
        <f>IF(C24=F24,0,(D24-E24)/(C24-F24))</f>
      </c>
      <c r="AL24" s="8">
        <f>IF(ISNUMBER(F24),IF(OR(AK24&lt;=0,AK24=1),0,((D24-E24)-(C24-F24))/LN(AK24)),"")</f>
      </c>
      <c r="AM24" s="8">
        <f>IF(ISNUMBER(AL24),IF(AL24=0,0,(AB24*T24*Z24*1000)/(PI()*0.006*1.008*AL24)),"")</f>
      </c>
      <c r="AN24" s="12">
        <f>IF(ISNUMBER(A24),IF(ROW(A24)=2,1-(A24/13),""),"")</f>
      </c>
    </row>
    <row x14ac:dyDescent="0.25" r="25" customHeight="1" ht="12.75">
      <c r="A25" s="11">
        <v>1</v>
      </c>
      <c r="B25" s="5">
        <v>24</v>
      </c>
      <c r="C25" s="6">
        <v>43.738037109375</v>
      </c>
      <c r="D25" s="6">
        <v>47.537109375</v>
      </c>
      <c r="E25" s="6">
        <v>22.502197265625</v>
      </c>
      <c r="F25" s="6">
        <v>25.164794921875</v>
      </c>
      <c r="G25" s="6">
        <v>132.967529296875</v>
      </c>
      <c r="H25" s="6">
        <v>132.967529296875</v>
      </c>
      <c r="I25" s="6">
        <v>132.967529296875</v>
      </c>
      <c r="J25" s="6">
        <v>132.967529296875</v>
      </c>
      <c r="K25" s="6">
        <v>132.967529296875</v>
      </c>
      <c r="L25" s="6">
        <v>132.967529296875</v>
      </c>
      <c r="M25" s="7">
        <v>30</v>
      </c>
      <c r="N25" s="6">
        <v>1.96533203125</v>
      </c>
      <c r="O25" s="5">
        <v>60</v>
      </c>
      <c r="P25" s="8">
        <v>3.564453125</v>
      </c>
      <c r="Q25" s="6">
        <v>0</v>
      </c>
      <c r="R25" s="10">
        <f>IF(ISNUMBER(Q25),IF(Q25=1,"Countercurrent","Cocurrent"),"")</f>
      </c>
      <c r="S25" s="21"/>
      <c r="T25" s="7">
        <f>IF(ISNUMBER(C25),1.15290498E-12*(V25^6)-3.5879038802E-10*(V25^5)+4.710833256816E-08*(V25^4)-3.38194190874219E-06*(V25^3)+0.000148978977392744*(V25^2)-0.00373903643230733*(V25)+4.21734712411944,"")</f>
      </c>
      <c r="U25" s="7">
        <f>IF(ISNUMBER(D25),1.15290498E-12*(X25^6)-3.5879038802E-10*(X25^5)+4.710833256816E-08*(X25^4)-3.38194190874219E-06*(X25^3)+0.000148978977392744*(X25^2)-0.00373903643230733*(X25)+4.21734712411944,"")</f>
      </c>
      <c r="V25" s="8">
        <f>IF(ISNUMBER(C25),AVERAGE(C25,D25),"")</f>
      </c>
      <c r="W25" s="6">
        <f>IF(ISNUMBER(F25),-0.0000002301*(V25^4)+0.0000569866*(V25^3)-0.0082923226*(V25^2)+0.0654036947*V25+999.8017570756,"")</f>
      </c>
      <c r="X25" s="8">
        <f>IF(ISNUMBER(E25),AVERAGE(E25,F25),"")</f>
      </c>
      <c r="Y25" s="6">
        <f>IF(ISNUMBER(F25),-0.0000002301*(X25^4)+0.0000569866*(X25^3)-0.0082923226*(X25^2)+0.0654036947*X25+999.8017570756,"")</f>
      </c>
      <c r="Z25" s="6">
        <f>IF(ISNUMBER(C25),IF(R25="Countercurrent",C25-D25,D25-C25),"")</f>
      </c>
      <c r="AA25" s="6">
        <f>IF(ISNUMBER(E25),F25-E25,"")</f>
      </c>
      <c r="AB25" s="7">
        <f>IF(ISNUMBER(N25),N25*W25/(1000*60),"")</f>
      </c>
      <c r="AC25" s="7">
        <f>IF(ISNUMBER(P25),P25*Y25/(1000*60),"")</f>
      </c>
      <c r="AD25" s="6">
        <f>IF(SUM($A$1:$A$1000)=0,IF(ROW($A25)=6,"Hidden",""),IF(ISNUMBER(AB25),AB25*T25*ABS(Z25)*1000,""))</f>
      </c>
      <c r="AE25" s="6">
        <f>IF(SUM($A$1:$A$1000)=0,IF(ROW($A25)=6,"Hidden",""),IF(ISNUMBER(AC25),AC25*U25*AA25*1000,""))</f>
      </c>
      <c r="AF25" s="6">
        <f>IF(SUM($A$1:$A$1000)=0,IF(ROW($A25)=6,"Hidden",""),IF(ISNUMBER(AD25),AD25-AE25,""))</f>
      </c>
      <c r="AG25" s="6">
        <f>IF(SUM($A$1:$A$1000)=0,IF(ROW($A25)=6,"Hidden",""),IF(ISNUMBER(AD25),IF(AD25=0,0,AE25*100/AD25),""))</f>
      </c>
      <c r="AH25" s="6">
        <f>IF(SUM($A$1:$A$1000)=0,IF(ROW($A25)=6,"Hidden",""),IF(ISNUMBER(C25),IF(R25="cocurrent",IF((D25=E25),0,(D25-C25)*100/(D25-E25)),IF((C25=E25),0,(C25-D25)*100/(C25-E25))),""))</f>
      </c>
      <c r="AI25" s="6">
        <f>IF(SUM($A$1:$A$1000)=0,IF(ROW($A25)=6,"Hidden",""),IF(ISNUMBER(C25),IF(R25="cocurrent",IF(C25=E25,0,(F25-E25)*100/(D25-E25)),IF(C25=E25,0,(F25-E25)*100/(C25-E25))),""))</f>
      </c>
      <c r="AJ25" s="6">
        <f>IF(SUM($A$1:$A$1000)=0,IF(ROW($A25)=6,"Hidden",""),IF(ISNUMBER(AH25),(AH25+AI25)/2,""))</f>
      </c>
      <c r="AK25" s="8">
        <f>IF(C25=F25,0,(D25-E25)/(C25-F25))</f>
      </c>
      <c r="AL25" s="8">
        <f>IF(ISNUMBER(F25),IF(OR(AK25&lt;=0,AK25=1),0,((D25-E25)-(C25-F25))/LN(AK25)),"")</f>
      </c>
      <c r="AM25" s="8">
        <f>IF(ISNUMBER(AL25),IF(AL25=0,0,(AB25*T25*Z25*1000)/(PI()*0.006*1.008*AL25)),"")</f>
      </c>
      <c r="AN25" s="12">
        <f>IF(ISNUMBER(A25),IF(ROW(A25)=2,1-(A25/13),""),"")</f>
      </c>
    </row>
    <row x14ac:dyDescent="0.25" r="26" customHeight="1" ht="12.75">
      <c r="A26" s="11">
        <v>1</v>
      </c>
      <c r="B26" s="5">
        <v>25</v>
      </c>
      <c r="C26" s="6">
        <v>43.44580078125</v>
      </c>
      <c r="D26" s="6">
        <v>47.244873046875</v>
      </c>
      <c r="E26" s="6">
        <v>22.502197265625</v>
      </c>
      <c r="F26" s="6">
        <v>25.099853515625</v>
      </c>
      <c r="G26" s="6">
        <v>132.967529296875</v>
      </c>
      <c r="H26" s="6">
        <v>132.967529296875</v>
      </c>
      <c r="I26" s="6">
        <v>132.967529296875</v>
      </c>
      <c r="J26" s="6">
        <v>132.967529296875</v>
      </c>
      <c r="K26" s="6">
        <v>132.967529296875</v>
      </c>
      <c r="L26" s="6">
        <v>132.967529296875</v>
      </c>
      <c r="M26" s="7">
        <v>30</v>
      </c>
      <c r="N26" s="6">
        <v>1.91650390625</v>
      </c>
      <c r="O26" s="5">
        <v>60</v>
      </c>
      <c r="P26" s="8">
        <v>3.40576171875</v>
      </c>
      <c r="Q26" s="6">
        <v>0</v>
      </c>
      <c r="R26" s="10">
        <f>IF(ISNUMBER(Q26),IF(Q26=1,"Countercurrent","Cocurrent"),"")</f>
      </c>
      <c r="S26" s="21"/>
      <c r="T26" s="7">
        <f>IF(ISNUMBER(C26),1.15290498E-12*(V26^6)-3.5879038802E-10*(V26^5)+4.710833256816E-08*(V26^4)-3.38194190874219E-06*(V26^3)+0.000148978977392744*(V26^2)-0.00373903643230733*(V26)+4.21734712411944,"")</f>
      </c>
      <c r="U26" s="7">
        <f>IF(ISNUMBER(D26),1.15290498E-12*(X26^6)-3.5879038802E-10*(X26^5)+4.710833256816E-08*(X26^4)-3.38194190874219E-06*(X26^3)+0.000148978977392744*(X26^2)-0.00373903643230733*(X26)+4.21734712411944,"")</f>
      </c>
      <c r="V26" s="8">
        <f>IF(ISNUMBER(C26),AVERAGE(C26,D26),"")</f>
      </c>
      <c r="W26" s="6">
        <f>IF(ISNUMBER(F26),-0.0000002301*(V26^4)+0.0000569866*(V26^3)-0.0082923226*(V26^2)+0.0654036947*V26+999.8017570756,"")</f>
      </c>
      <c r="X26" s="8">
        <f>IF(ISNUMBER(E26),AVERAGE(E26,F26),"")</f>
      </c>
      <c r="Y26" s="6">
        <f>IF(ISNUMBER(F26),-0.0000002301*(X26^4)+0.0000569866*(X26^3)-0.0082923226*(X26^2)+0.0654036947*X26+999.8017570756,"")</f>
      </c>
      <c r="Z26" s="6">
        <f>IF(ISNUMBER(C26),IF(R26="Countercurrent",C26-D26,D26-C26),"")</f>
      </c>
      <c r="AA26" s="6">
        <f>IF(ISNUMBER(E26),F26-E26,"")</f>
      </c>
      <c r="AB26" s="7">
        <f>IF(ISNUMBER(N26),N26*W26/(1000*60),"")</f>
      </c>
      <c r="AC26" s="7">
        <f>IF(ISNUMBER(P26),P26*Y26/(1000*60),"")</f>
      </c>
      <c r="AD26" s="6">
        <f>IF(SUM($A$1:$A$1000)=0,IF(ROW($A26)=6,"Hidden",""),IF(ISNUMBER(AB26),AB26*T26*ABS(Z26)*1000,""))</f>
      </c>
      <c r="AE26" s="6">
        <f>IF(SUM($A$1:$A$1000)=0,IF(ROW($A26)=6,"Hidden",""),IF(ISNUMBER(AC26),AC26*U26*AA26*1000,""))</f>
      </c>
      <c r="AF26" s="6">
        <f>IF(SUM($A$1:$A$1000)=0,IF(ROW($A26)=6,"Hidden",""),IF(ISNUMBER(AD26),AD26-AE26,""))</f>
      </c>
      <c r="AG26" s="6">
        <f>IF(SUM($A$1:$A$1000)=0,IF(ROW($A26)=6,"Hidden",""),IF(ISNUMBER(AD26),IF(AD26=0,0,AE26*100/AD26),""))</f>
      </c>
      <c r="AH26" s="6">
        <f>IF(SUM($A$1:$A$1000)=0,IF(ROW($A26)=6,"Hidden",""),IF(ISNUMBER(C26),IF(R26="cocurrent",IF((D26=E26),0,(D26-C26)*100/(D26-E26)),IF((C26=E26),0,(C26-D26)*100/(C26-E26))),""))</f>
      </c>
      <c r="AI26" s="6">
        <f>IF(SUM($A$1:$A$1000)=0,IF(ROW($A26)=6,"Hidden",""),IF(ISNUMBER(C26),IF(R26="cocurrent",IF(C26=E26,0,(F26-E26)*100/(D26-E26)),IF(C26=E26,0,(F26-E26)*100/(C26-E26))),""))</f>
      </c>
      <c r="AJ26" s="6">
        <f>IF(SUM($A$1:$A$1000)=0,IF(ROW($A26)=6,"Hidden",""),IF(ISNUMBER(AH26),(AH26+AI26)/2,""))</f>
      </c>
      <c r="AK26" s="8">
        <f>IF(C26=F26,0,(D26-E26)/(C26-F26))</f>
      </c>
      <c r="AL26" s="8">
        <f>IF(ISNUMBER(F26),IF(OR(AK26&lt;=0,AK26=1),0,((D26-E26)-(C26-F26))/LN(AK26)),"")</f>
      </c>
      <c r="AM26" s="8">
        <f>IF(ISNUMBER(AL26),IF(AL26=0,0,(AB26*T26*Z26*1000)/(PI()*0.006*1.008*AL26)),"")</f>
      </c>
      <c r="AN26" s="12">
        <f>IF(ISNUMBER(A26),IF(ROW(A26)=2,1-(A26/13),""),"")</f>
      </c>
    </row>
    <row x14ac:dyDescent="0.25" r="27" customHeight="1" ht="12.75">
      <c r="A27" s="11">
        <v>1</v>
      </c>
      <c r="B27" s="5">
        <v>26</v>
      </c>
      <c r="C27" s="6">
        <v>43.608154296875</v>
      </c>
      <c r="D27" s="6">
        <v>47.6669921875</v>
      </c>
      <c r="E27" s="6">
        <v>22.4697265625</v>
      </c>
      <c r="F27" s="6">
        <v>25.0673828125</v>
      </c>
      <c r="G27" s="6">
        <v>132.967529296875</v>
      </c>
      <c r="H27" s="6">
        <v>132.967529296875</v>
      </c>
      <c r="I27" s="6">
        <v>132.967529296875</v>
      </c>
      <c r="J27" s="6">
        <v>132.967529296875</v>
      </c>
      <c r="K27" s="6">
        <v>132.967529296875</v>
      </c>
      <c r="L27" s="6">
        <v>132.967529296875</v>
      </c>
      <c r="M27" s="7">
        <v>30</v>
      </c>
      <c r="N27" s="6">
        <v>1.904296875</v>
      </c>
      <c r="O27" s="5">
        <v>60</v>
      </c>
      <c r="P27" s="8">
        <v>3.50341796875</v>
      </c>
      <c r="Q27" s="6">
        <v>0</v>
      </c>
      <c r="R27" s="10">
        <f>IF(ISNUMBER(Q27),IF(Q27=1,"Countercurrent","Cocurrent"),"")</f>
      </c>
      <c r="S27" s="21"/>
      <c r="T27" s="7">
        <f>IF(ISNUMBER(C27),1.15290498E-12*(V27^6)-3.5879038802E-10*(V27^5)+4.710833256816E-08*(V27^4)-3.38194190874219E-06*(V27^3)+0.000148978977392744*(V27^2)-0.00373903643230733*(V27)+4.21734712411944,"")</f>
      </c>
      <c r="U27" s="7">
        <f>IF(ISNUMBER(D27),1.15290498E-12*(X27^6)-3.5879038802E-10*(X27^5)+4.710833256816E-08*(X27^4)-3.38194190874219E-06*(X27^3)+0.000148978977392744*(X27^2)-0.00373903643230733*(X27)+4.21734712411944,"")</f>
      </c>
      <c r="V27" s="8">
        <f>IF(ISNUMBER(C27),AVERAGE(C27,D27),"")</f>
      </c>
      <c r="W27" s="6">
        <f>IF(ISNUMBER(F27),-0.0000002301*(V27^4)+0.0000569866*(V27^3)-0.0082923226*(V27^2)+0.0654036947*V27+999.8017570756,"")</f>
      </c>
      <c r="X27" s="8">
        <f>IF(ISNUMBER(E27),AVERAGE(E27,F27),"")</f>
      </c>
      <c r="Y27" s="6">
        <f>IF(ISNUMBER(F27),-0.0000002301*(X27^4)+0.0000569866*(X27^3)-0.0082923226*(X27^2)+0.0654036947*X27+999.8017570756,"")</f>
      </c>
      <c r="Z27" s="6">
        <f>IF(ISNUMBER(C27),IF(R27="Countercurrent",C27-D27,D27-C27),"")</f>
      </c>
      <c r="AA27" s="6">
        <f>IF(ISNUMBER(E27),F27-E27,"")</f>
      </c>
      <c r="AB27" s="7">
        <f>IF(ISNUMBER(N27),N27*W27/(1000*60),"")</f>
      </c>
      <c r="AC27" s="7">
        <f>IF(ISNUMBER(P27),P27*Y27/(1000*60),"")</f>
      </c>
      <c r="AD27" s="6">
        <f>IF(SUM($A$1:$A$1000)=0,IF(ROW($A27)=6,"Hidden",""),IF(ISNUMBER(AB27),AB27*T27*ABS(Z27)*1000,""))</f>
      </c>
      <c r="AE27" s="6">
        <f>IF(SUM($A$1:$A$1000)=0,IF(ROW($A27)=6,"Hidden",""),IF(ISNUMBER(AC27),AC27*U27*AA27*1000,""))</f>
      </c>
      <c r="AF27" s="6">
        <f>IF(SUM($A$1:$A$1000)=0,IF(ROW($A27)=6,"Hidden",""),IF(ISNUMBER(AD27),AD27-AE27,""))</f>
      </c>
      <c r="AG27" s="6">
        <f>IF(SUM($A$1:$A$1000)=0,IF(ROW($A27)=6,"Hidden",""),IF(ISNUMBER(AD27),IF(AD27=0,0,AE27*100/AD27),""))</f>
      </c>
      <c r="AH27" s="6">
        <f>IF(SUM($A$1:$A$1000)=0,IF(ROW($A27)=6,"Hidden",""),IF(ISNUMBER(C27),IF(R27="cocurrent",IF((D27=E27),0,(D27-C27)*100/(D27-E27)),IF((C27=E27),0,(C27-D27)*100/(C27-E27))),""))</f>
      </c>
      <c r="AI27" s="6">
        <f>IF(SUM($A$1:$A$1000)=0,IF(ROW($A27)=6,"Hidden",""),IF(ISNUMBER(C27),IF(R27="cocurrent",IF(C27=E27,0,(F27-E27)*100/(D27-E27)),IF(C27=E27,0,(F27-E27)*100/(C27-E27))),""))</f>
      </c>
      <c r="AJ27" s="6">
        <f>IF(SUM($A$1:$A$1000)=0,IF(ROW($A27)=6,"Hidden",""),IF(ISNUMBER(AH27),(AH27+AI27)/2,""))</f>
      </c>
      <c r="AK27" s="8">
        <f>IF(C27=F27,0,(D27-E27)/(C27-F27))</f>
      </c>
      <c r="AL27" s="8">
        <f>IF(ISNUMBER(F27),IF(OR(AK27&lt;=0,AK27=1),0,((D27-E27)-(C27-F27))/LN(AK27)),"")</f>
      </c>
      <c r="AM27" s="8">
        <f>IF(ISNUMBER(AL27),IF(AL27=0,0,(AB27*T27*Z27*1000)/(PI()*0.006*1.008*AL27)),"")</f>
      </c>
      <c r="AN27" s="12">
        <f>IF(ISNUMBER(A27),IF(ROW(A27)=2,1-(A27/13),""),"")</f>
      </c>
    </row>
    <row x14ac:dyDescent="0.25" r="28" customHeight="1" ht="12.75">
      <c r="A28" s="11">
        <v>1</v>
      </c>
      <c r="B28" s="5">
        <v>27</v>
      </c>
      <c r="C28" s="6">
        <v>43.380859375</v>
      </c>
      <c r="D28" s="6">
        <v>47.1474609375</v>
      </c>
      <c r="E28" s="6">
        <v>22.502197265625</v>
      </c>
      <c r="F28" s="6">
        <v>25.13232421875</v>
      </c>
      <c r="G28" s="6">
        <v>132.967529296875</v>
      </c>
      <c r="H28" s="6">
        <v>132.967529296875</v>
      </c>
      <c r="I28" s="6">
        <v>132.967529296875</v>
      </c>
      <c r="J28" s="6">
        <v>132.967529296875</v>
      </c>
      <c r="K28" s="6">
        <v>132.967529296875</v>
      </c>
      <c r="L28" s="6">
        <v>132.967529296875</v>
      </c>
      <c r="M28" s="7">
        <v>30</v>
      </c>
      <c r="N28" s="6">
        <v>1.904296875</v>
      </c>
      <c r="O28" s="5">
        <v>60</v>
      </c>
      <c r="P28" s="8">
        <v>3.369140625</v>
      </c>
      <c r="Q28" s="6">
        <v>0</v>
      </c>
      <c r="R28" s="10">
        <f>IF(ISNUMBER(Q28),IF(Q28=1,"Countercurrent","Cocurrent"),"")</f>
      </c>
      <c r="S28" s="21"/>
      <c r="T28" s="7">
        <f>IF(ISNUMBER(C28),1.15290498E-12*(V28^6)-3.5879038802E-10*(V28^5)+4.710833256816E-08*(V28^4)-3.38194190874219E-06*(V28^3)+0.000148978977392744*(V28^2)-0.00373903643230733*(V28)+4.21734712411944,"")</f>
      </c>
      <c r="U28" s="7">
        <f>IF(ISNUMBER(D28),1.15290498E-12*(X28^6)-3.5879038802E-10*(X28^5)+4.710833256816E-08*(X28^4)-3.38194190874219E-06*(X28^3)+0.000148978977392744*(X28^2)-0.00373903643230733*(X28)+4.21734712411944,"")</f>
      </c>
      <c r="V28" s="8">
        <f>IF(ISNUMBER(C28),AVERAGE(C28,D28),"")</f>
      </c>
      <c r="W28" s="6">
        <f>IF(ISNUMBER(F28),-0.0000002301*(V28^4)+0.0000569866*(V28^3)-0.0082923226*(V28^2)+0.0654036947*V28+999.8017570756,"")</f>
      </c>
      <c r="X28" s="8">
        <f>IF(ISNUMBER(E28),AVERAGE(E28,F28),"")</f>
      </c>
      <c r="Y28" s="6">
        <f>IF(ISNUMBER(F28),-0.0000002301*(X28^4)+0.0000569866*(X28^3)-0.0082923226*(X28^2)+0.0654036947*X28+999.8017570756,"")</f>
      </c>
      <c r="Z28" s="6">
        <f>IF(ISNUMBER(C28),IF(R28="Countercurrent",C28-D28,D28-C28),"")</f>
      </c>
      <c r="AA28" s="6">
        <f>IF(ISNUMBER(E28),F28-E28,"")</f>
      </c>
      <c r="AB28" s="7">
        <f>IF(ISNUMBER(N28),N28*W28/(1000*60),"")</f>
      </c>
      <c r="AC28" s="7">
        <f>IF(ISNUMBER(P28),P28*Y28/(1000*60),"")</f>
      </c>
      <c r="AD28" s="6">
        <f>IF(SUM($A$1:$A$1000)=0,IF(ROW($A28)=6,"Hidden",""),IF(ISNUMBER(AB28),AB28*T28*ABS(Z28)*1000,""))</f>
      </c>
      <c r="AE28" s="6">
        <f>IF(SUM($A$1:$A$1000)=0,IF(ROW($A28)=6,"Hidden",""),IF(ISNUMBER(AC28),AC28*U28*AA28*1000,""))</f>
      </c>
      <c r="AF28" s="6">
        <f>IF(SUM($A$1:$A$1000)=0,IF(ROW($A28)=6,"Hidden",""),IF(ISNUMBER(AD28),AD28-AE28,""))</f>
      </c>
      <c r="AG28" s="6">
        <f>IF(SUM($A$1:$A$1000)=0,IF(ROW($A28)=6,"Hidden",""),IF(ISNUMBER(AD28),IF(AD28=0,0,AE28*100/AD28),""))</f>
      </c>
      <c r="AH28" s="6">
        <f>IF(SUM($A$1:$A$1000)=0,IF(ROW($A28)=6,"Hidden",""),IF(ISNUMBER(C28),IF(R28="cocurrent",IF((D28=E28),0,(D28-C28)*100/(D28-E28)),IF((C28=E28),0,(C28-D28)*100/(C28-E28))),""))</f>
      </c>
      <c r="AI28" s="6">
        <f>IF(SUM($A$1:$A$1000)=0,IF(ROW($A28)=6,"Hidden",""),IF(ISNUMBER(C28),IF(R28="cocurrent",IF(C28=E28,0,(F28-E28)*100/(D28-E28)),IF(C28=E28,0,(F28-E28)*100/(C28-E28))),""))</f>
      </c>
      <c r="AJ28" s="6">
        <f>IF(SUM($A$1:$A$1000)=0,IF(ROW($A28)=6,"Hidden",""),IF(ISNUMBER(AH28),(AH28+AI28)/2,""))</f>
      </c>
      <c r="AK28" s="8">
        <f>IF(C28=F28,0,(D28-E28)/(C28-F28))</f>
      </c>
      <c r="AL28" s="8">
        <f>IF(ISNUMBER(F28),IF(OR(AK28&lt;=0,AK28=1),0,((D28-E28)-(C28-F28))/LN(AK28)),"")</f>
      </c>
      <c r="AM28" s="8">
        <f>IF(ISNUMBER(AL28),IF(AL28=0,0,(AB28*T28*Z28*1000)/(PI()*0.006*1.008*AL28)),"")</f>
      </c>
      <c r="AN28" s="12">
        <f>IF(ISNUMBER(A28),IF(ROW(A28)=2,1-(A28/13),""),"")</f>
      </c>
    </row>
    <row x14ac:dyDescent="0.25" r="29" customHeight="1" ht="12.75">
      <c r="A29" s="11">
        <v>1</v>
      </c>
      <c r="B29" s="5">
        <v>28</v>
      </c>
      <c r="C29" s="6">
        <v>43.738037109375</v>
      </c>
      <c r="D29" s="6">
        <v>47.60205078125</v>
      </c>
      <c r="E29" s="6">
        <v>22.4697265625</v>
      </c>
      <c r="F29" s="6">
        <v>25.13232421875</v>
      </c>
      <c r="G29" s="6">
        <v>132.967529296875</v>
      </c>
      <c r="H29" s="6">
        <v>132.967529296875</v>
      </c>
      <c r="I29" s="6">
        <v>132.967529296875</v>
      </c>
      <c r="J29" s="6">
        <v>132.967529296875</v>
      </c>
      <c r="K29" s="6">
        <v>132.967529296875</v>
      </c>
      <c r="L29" s="6">
        <v>132.967529296875</v>
      </c>
      <c r="M29" s="7">
        <v>30</v>
      </c>
      <c r="N29" s="6">
        <v>1.96533203125</v>
      </c>
      <c r="O29" s="5">
        <v>60</v>
      </c>
      <c r="P29" s="8">
        <v>3.62548828125</v>
      </c>
      <c r="Q29" s="6">
        <v>0</v>
      </c>
      <c r="R29" s="10">
        <f>IF(ISNUMBER(Q29),IF(Q29=1,"Countercurrent","Cocurrent"),"")</f>
      </c>
      <c r="S29" s="21"/>
      <c r="T29" s="7">
        <f>IF(ISNUMBER(C29),1.15290498E-12*(V29^6)-3.5879038802E-10*(V29^5)+4.710833256816E-08*(V29^4)-3.38194190874219E-06*(V29^3)+0.000148978977392744*(V29^2)-0.00373903643230733*(V29)+4.21734712411944,"")</f>
      </c>
      <c r="U29" s="7">
        <f>IF(ISNUMBER(D29),1.15290498E-12*(X29^6)-3.5879038802E-10*(X29^5)+4.710833256816E-08*(X29^4)-3.38194190874219E-06*(X29^3)+0.000148978977392744*(X29^2)-0.00373903643230733*(X29)+4.21734712411944,"")</f>
      </c>
      <c r="V29" s="8">
        <f>IF(ISNUMBER(C29),AVERAGE(C29,D29),"")</f>
      </c>
      <c r="W29" s="6">
        <f>IF(ISNUMBER(F29),-0.0000002301*(V29^4)+0.0000569866*(V29^3)-0.0082923226*(V29^2)+0.0654036947*V29+999.8017570756,"")</f>
      </c>
      <c r="X29" s="8">
        <f>IF(ISNUMBER(E29),AVERAGE(E29,F29),"")</f>
      </c>
      <c r="Y29" s="6">
        <f>IF(ISNUMBER(F29),-0.0000002301*(X29^4)+0.0000569866*(X29^3)-0.0082923226*(X29^2)+0.0654036947*X29+999.8017570756,"")</f>
      </c>
      <c r="Z29" s="6">
        <f>IF(ISNUMBER(C29),IF(R29="Countercurrent",C29-D29,D29-C29),"")</f>
      </c>
      <c r="AA29" s="6">
        <f>IF(ISNUMBER(E29),F29-E29,"")</f>
      </c>
      <c r="AB29" s="7">
        <f>IF(ISNUMBER(N29),N29*W29/(1000*60),"")</f>
      </c>
      <c r="AC29" s="7">
        <f>IF(ISNUMBER(P29),P29*Y29/(1000*60),"")</f>
      </c>
      <c r="AD29" s="6">
        <f>IF(SUM($A$1:$A$1000)=0,IF(ROW($A29)=6,"Hidden",""),IF(ISNUMBER(AB29),AB29*T29*ABS(Z29)*1000,""))</f>
      </c>
      <c r="AE29" s="6">
        <f>IF(SUM($A$1:$A$1000)=0,IF(ROW($A29)=6,"Hidden",""),IF(ISNUMBER(AC29),AC29*U29*AA29*1000,""))</f>
      </c>
      <c r="AF29" s="6">
        <f>IF(SUM($A$1:$A$1000)=0,IF(ROW($A29)=6,"Hidden",""),IF(ISNUMBER(AD29),AD29-AE29,""))</f>
      </c>
      <c r="AG29" s="6">
        <f>IF(SUM($A$1:$A$1000)=0,IF(ROW($A29)=6,"Hidden",""),IF(ISNUMBER(AD29),IF(AD29=0,0,AE29*100/AD29),""))</f>
      </c>
      <c r="AH29" s="6">
        <f>IF(SUM($A$1:$A$1000)=0,IF(ROW($A29)=6,"Hidden",""),IF(ISNUMBER(C29),IF(R29="cocurrent",IF((D29=E29),0,(D29-C29)*100/(D29-E29)),IF((C29=E29),0,(C29-D29)*100/(C29-E29))),""))</f>
      </c>
      <c r="AI29" s="6">
        <f>IF(SUM($A$1:$A$1000)=0,IF(ROW($A29)=6,"Hidden",""),IF(ISNUMBER(C29),IF(R29="cocurrent",IF(C29=E29,0,(F29-E29)*100/(D29-E29)),IF(C29=E29,0,(F29-E29)*100/(C29-E29))),""))</f>
      </c>
      <c r="AJ29" s="6">
        <f>IF(SUM($A$1:$A$1000)=0,IF(ROW($A29)=6,"Hidden",""),IF(ISNUMBER(AH29),(AH29+AI29)/2,""))</f>
      </c>
      <c r="AK29" s="8">
        <f>IF(C29=F29,0,(D29-E29)/(C29-F29))</f>
      </c>
      <c r="AL29" s="8">
        <f>IF(ISNUMBER(F29),IF(OR(AK29&lt;=0,AK29=1),0,((D29-E29)-(C29-F29))/LN(AK29)),"")</f>
      </c>
      <c r="AM29" s="8">
        <f>IF(ISNUMBER(AL29),IF(AL29=0,0,(AB29*T29*Z29*1000)/(PI()*0.006*1.008*AL29)),"")</f>
      </c>
      <c r="AN29" s="12">
        <f>IF(ISNUMBER(A29),IF(ROW(A29)=2,1-(A29/13),""),"")</f>
      </c>
    </row>
    <row x14ac:dyDescent="0.25" r="30" customHeight="1" ht="12.75">
      <c r="A30" s="11">
        <v>1</v>
      </c>
      <c r="B30" s="5">
        <v>29</v>
      </c>
      <c r="C30" s="6">
        <v>43.348388671875</v>
      </c>
      <c r="D30" s="6">
        <v>47.179931640625</v>
      </c>
      <c r="E30" s="6">
        <v>22.4697265625</v>
      </c>
      <c r="F30" s="6">
        <v>25.099853515625</v>
      </c>
      <c r="G30" s="6">
        <v>132.967529296875</v>
      </c>
      <c r="H30" s="6">
        <v>132.967529296875</v>
      </c>
      <c r="I30" s="6">
        <v>132.967529296875</v>
      </c>
      <c r="J30" s="6">
        <v>132.967529296875</v>
      </c>
      <c r="K30" s="6">
        <v>132.967529296875</v>
      </c>
      <c r="L30" s="6">
        <v>132.967529296875</v>
      </c>
      <c r="M30" s="7">
        <v>30</v>
      </c>
      <c r="N30" s="6">
        <v>2.1240234375</v>
      </c>
      <c r="O30" s="5">
        <v>60</v>
      </c>
      <c r="P30" s="8">
        <v>3.60107421875</v>
      </c>
      <c r="Q30" s="6">
        <v>0</v>
      </c>
      <c r="R30" s="10">
        <f>IF(ISNUMBER(Q30),IF(Q30=1,"Countercurrent","Cocurrent"),"")</f>
      </c>
      <c r="S30" s="21"/>
      <c r="T30" s="7">
        <f>IF(ISNUMBER(C30),1.15290498E-12*(V30^6)-3.5879038802E-10*(V30^5)+4.710833256816E-08*(V30^4)-3.38194190874219E-06*(V30^3)+0.000148978977392744*(V30^2)-0.00373903643230733*(V30)+4.21734712411944,"")</f>
      </c>
      <c r="U30" s="7">
        <f>IF(ISNUMBER(D30),1.15290498E-12*(X30^6)-3.5879038802E-10*(X30^5)+4.710833256816E-08*(X30^4)-3.38194190874219E-06*(X30^3)+0.000148978977392744*(X30^2)-0.00373903643230733*(X30)+4.21734712411944,"")</f>
      </c>
      <c r="V30" s="8">
        <f>IF(ISNUMBER(C30),AVERAGE(C30,D30),"")</f>
      </c>
      <c r="W30" s="6">
        <f>IF(ISNUMBER(F30),-0.0000002301*(V30^4)+0.0000569866*(V30^3)-0.0082923226*(V30^2)+0.0654036947*V30+999.8017570756,"")</f>
      </c>
      <c r="X30" s="8">
        <f>IF(ISNUMBER(E30),AVERAGE(E30,F30),"")</f>
      </c>
      <c r="Y30" s="6">
        <f>IF(ISNUMBER(F30),-0.0000002301*(X30^4)+0.0000569866*(X30^3)-0.0082923226*(X30^2)+0.0654036947*X30+999.8017570756,"")</f>
      </c>
      <c r="Z30" s="6">
        <f>IF(ISNUMBER(C30),IF(R30="Countercurrent",C30-D30,D30-C30),"")</f>
      </c>
      <c r="AA30" s="6">
        <f>IF(ISNUMBER(E30),F30-E30,"")</f>
      </c>
      <c r="AB30" s="7">
        <f>IF(ISNUMBER(N30),N30*W30/(1000*60),"")</f>
      </c>
      <c r="AC30" s="7">
        <f>IF(ISNUMBER(P30),P30*Y30/(1000*60),"")</f>
      </c>
      <c r="AD30" s="6">
        <f>IF(SUM($A$1:$A$1000)=0,IF(ROW($A30)=6,"Hidden",""),IF(ISNUMBER(AB30),AB30*T30*ABS(Z30)*1000,""))</f>
      </c>
      <c r="AE30" s="6">
        <f>IF(SUM($A$1:$A$1000)=0,IF(ROW($A30)=6,"Hidden",""),IF(ISNUMBER(AC30),AC30*U30*AA30*1000,""))</f>
      </c>
      <c r="AF30" s="6">
        <f>IF(SUM($A$1:$A$1000)=0,IF(ROW($A30)=6,"Hidden",""),IF(ISNUMBER(AD30),AD30-AE30,""))</f>
      </c>
      <c r="AG30" s="6">
        <f>IF(SUM($A$1:$A$1000)=0,IF(ROW($A30)=6,"Hidden",""),IF(ISNUMBER(AD30),IF(AD30=0,0,AE30*100/AD30),""))</f>
      </c>
      <c r="AH30" s="6">
        <f>IF(SUM($A$1:$A$1000)=0,IF(ROW($A30)=6,"Hidden",""),IF(ISNUMBER(C30),IF(R30="cocurrent",IF((D30=E30),0,(D30-C30)*100/(D30-E30)),IF((C30=E30),0,(C30-D30)*100/(C30-E30))),""))</f>
      </c>
      <c r="AI30" s="6">
        <f>IF(SUM($A$1:$A$1000)=0,IF(ROW($A30)=6,"Hidden",""),IF(ISNUMBER(C30),IF(R30="cocurrent",IF(C30=E30,0,(F30-E30)*100/(D30-E30)),IF(C30=E30,0,(F30-E30)*100/(C30-E30))),""))</f>
      </c>
      <c r="AJ30" s="6">
        <f>IF(SUM($A$1:$A$1000)=0,IF(ROW($A30)=6,"Hidden",""),IF(ISNUMBER(AH30),(AH30+AI30)/2,""))</f>
      </c>
      <c r="AK30" s="8">
        <f>IF(C30=F30,0,(D30-E30)/(C30-F30))</f>
      </c>
      <c r="AL30" s="8">
        <f>IF(ISNUMBER(F30),IF(OR(AK30&lt;=0,AK30=1),0,((D30-E30)-(C30-F30))/LN(AK30)),"")</f>
      </c>
      <c r="AM30" s="8">
        <f>IF(ISNUMBER(AL30),IF(AL30=0,0,(AB30*T30*Z30*1000)/(PI()*0.006*1.008*AL30)),"")</f>
      </c>
      <c r="AN30" s="12">
        <f>IF(ISNUMBER(A30),IF(ROW(A30)=2,1-(A30/13),""),"")</f>
      </c>
    </row>
    <row x14ac:dyDescent="0.25" r="31" customHeight="1" ht="12.75">
      <c r="A31" s="11">
        <v>1</v>
      </c>
      <c r="B31" s="5">
        <v>30</v>
      </c>
      <c r="C31" s="6">
        <v>43.673095703125</v>
      </c>
      <c r="D31" s="6">
        <v>47.537109375</v>
      </c>
      <c r="E31" s="6">
        <v>22.4697265625</v>
      </c>
      <c r="F31" s="6">
        <v>25.13232421875</v>
      </c>
      <c r="G31" s="6">
        <v>132.967529296875</v>
      </c>
      <c r="H31" s="6">
        <v>132.967529296875</v>
      </c>
      <c r="I31" s="6">
        <v>132.967529296875</v>
      </c>
      <c r="J31" s="6">
        <v>132.967529296875</v>
      </c>
      <c r="K31" s="6">
        <v>132.967529296875</v>
      </c>
      <c r="L31" s="6">
        <v>132.967529296875</v>
      </c>
      <c r="M31" s="7">
        <v>29</v>
      </c>
      <c r="N31" s="6">
        <v>2.1240234375</v>
      </c>
      <c r="O31" s="5">
        <v>60</v>
      </c>
      <c r="P31" s="8">
        <v>3.50341796875</v>
      </c>
      <c r="Q31" s="6">
        <v>0</v>
      </c>
      <c r="R31" s="10">
        <f>IF(ISNUMBER(Q31),IF(Q31=1,"Countercurrent","Cocurrent"),"")</f>
      </c>
      <c r="S31" s="21"/>
      <c r="T31" s="7">
        <f>IF(ISNUMBER(C31),1.15290498E-12*(V31^6)-3.5879038802E-10*(V31^5)+4.710833256816E-08*(V31^4)-3.38194190874219E-06*(V31^3)+0.000148978977392744*(V31^2)-0.00373903643230733*(V31)+4.21734712411944,"")</f>
      </c>
      <c r="U31" s="7">
        <f>IF(ISNUMBER(D31),1.15290498E-12*(X31^6)-3.5879038802E-10*(X31^5)+4.710833256816E-08*(X31^4)-3.38194190874219E-06*(X31^3)+0.000148978977392744*(X31^2)-0.00373903643230733*(X31)+4.21734712411944,"")</f>
      </c>
      <c r="V31" s="8">
        <f>IF(ISNUMBER(C31),AVERAGE(C31,D31),"")</f>
      </c>
      <c r="W31" s="6">
        <f>IF(ISNUMBER(F31),-0.0000002301*(V31^4)+0.0000569866*(V31^3)-0.0082923226*(V31^2)+0.0654036947*V31+999.8017570756,"")</f>
      </c>
      <c r="X31" s="8">
        <f>IF(ISNUMBER(E31),AVERAGE(E31,F31),"")</f>
      </c>
      <c r="Y31" s="6">
        <f>IF(ISNUMBER(F31),-0.0000002301*(X31^4)+0.0000569866*(X31^3)-0.0082923226*(X31^2)+0.0654036947*X31+999.8017570756,"")</f>
      </c>
      <c r="Z31" s="6">
        <f>IF(ISNUMBER(C31),IF(R31="Countercurrent",C31-D31,D31-C31),"")</f>
      </c>
      <c r="AA31" s="6">
        <f>IF(ISNUMBER(E31),F31-E31,"")</f>
      </c>
      <c r="AB31" s="7">
        <f>IF(ISNUMBER(N31),N31*W31/(1000*60),"")</f>
      </c>
      <c r="AC31" s="7">
        <f>IF(ISNUMBER(P31),P31*Y31/(1000*60),"")</f>
      </c>
      <c r="AD31" s="6">
        <f>IF(SUM($A$1:$A$1000)=0,IF(ROW($A31)=6,"Hidden",""),IF(ISNUMBER(AB31),AB31*T31*ABS(Z31)*1000,""))</f>
      </c>
      <c r="AE31" s="6">
        <f>IF(SUM($A$1:$A$1000)=0,IF(ROW($A31)=6,"Hidden",""),IF(ISNUMBER(AC31),AC31*U31*AA31*1000,""))</f>
      </c>
      <c r="AF31" s="6">
        <f>IF(SUM($A$1:$A$1000)=0,IF(ROW($A31)=6,"Hidden",""),IF(ISNUMBER(AD31),AD31-AE31,""))</f>
      </c>
      <c r="AG31" s="6">
        <f>IF(SUM($A$1:$A$1000)=0,IF(ROW($A31)=6,"Hidden",""),IF(ISNUMBER(AD31),IF(AD31=0,0,AE31*100/AD31),""))</f>
      </c>
      <c r="AH31" s="6">
        <f>IF(SUM($A$1:$A$1000)=0,IF(ROW($A31)=6,"Hidden",""),IF(ISNUMBER(C31),IF(R31="cocurrent",IF((D31=E31),0,(D31-C31)*100/(D31-E31)),IF((C31=E31),0,(C31-D31)*100/(C31-E31))),""))</f>
      </c>
      <c r="AI31" s="6">
        <f>IF(SUM($A$1:$A$1000)=0,IF(ROW($A31)=6,"Hidden",""),IF(ISNUMBER(C31),IF(R31="cocurrent",IF(C31=E31,0,(F31-E31)*100/(D31-E31)),IF(C31=E31,0,(F31-E31)*100/(C31-E31))),""))</f>
      </c>
      <c r="AJ31" s="6">
        <f>IF(SUM($A$1:$A$1000)=0,IF(ROW($A31)=6,"Hidden",""),IF(ISNUMBER(AH31),(AH31+AI31)/2,""))</f>
      </c>
      <c r="AK31" s="8">
        <f>IF(C31=F31,0,(D31-E31)/(C31-F31))</f>
      </c>
      <c r="AL31" s="8">
        <f>IF(ISNUMBER(F31),IF(OR(AK31&lt;=0,AK31=1),0,((D31-E31)-(C31-F31))/LN(AK31)),"")</f>
      </c>
      <c r="AM31" s="8">
        <f>IF(ISNUMBER(AL31),IF(AL31=0,0,(AB31*T31*Z31*1000)/(PI()*0.006*1.008*AL31)),"")</f>
      </c>
      <c r="AN31" s="12">
        <f>IF(ISNUMBER(A31),IF(ROW(A31)=2,1-(A31/13),""),"")</f>
      </c>
    </row>
    <row x14ac:dyDescent="0.25" r="32" customHeight="1" ht="12.75">
      <c r="A32" s="4">
        <v>1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6"/>
      <c r="O32" s="5"/>
      <c r="P32" s="8"/>
      <c r="Q32" s="6"/>
      <c r="R32" s="6">
        <f>IF(ISNUMBER(Q32),IF(Q32=1,"Countercurrent","Cocurrent"),"")</f>
      </c>
      <c r="S32" s="9"/>
      <c r="T32" s="7">
        <f>IF(ISNUMBER(C32),1.15290498E-12*(V32^6)-3.5879038802E-10*(V32^5)+4.710833256816E-08*(V32^4)-3.38194190874219E-06*(V32^3)+0.000148978977392744*(V32^2)-0.00373903643230733*(V32)+4.21734712411944,"")</f>
      </c>
      <c r="U32" s="7">
        <f>IF(ISNUMBER(D32),1.15290498E-12*(X32^6)-3.5879038802E-10*(X32^5)+4.710833256816E-08*(X32^4)-3.38194190874219E-06*(X32^3)+0.000148978977392744*(X32^2)-0.00373903643230733*(X32)+4.21734712411944,"")</f>
      </c>
      <c r="V32" s="8">
        <f>IF(ISNUMBER(C32),AVERAGE(C32,D32),"")</f>
      </c>
      <c r="W32" s="6">
        <f>IF(ISNUMBER(F32),-0.0000002301*(V32^4)+0.0000569866*(V32^3)-0.0082923226*(V32^2)+0.0654036947*V32+999.8017570756,"")</f>
      </c>
      <c r="X32" s="8">
        <f>IF(ISNUMBER(E32),AVERAGE(E32,F32),"")</f>
      </c>
      <c r="Y32" s="6">
        <f>IF(ISNUMBER(F32),-0.0000002301*(X32^4)+0.0000569866*(X32^3)-0.0082923226*(X32^2)+0.0654036947*X32+999.8017570756,"")</f>
      </c>
      <c r="Z32" s="6">
        <f>IF(ISNUMBER(C32),IF(R32="Countercurrent",C32-D32,D32-C32),"")</f>
      </c>
      <c r="AA32" s="6">
        <f>IF(ISNUMBER(E32),F32-E32,"")</f>
      </c>
      <c r="AB32" s="7">
        <f>IF(ISNUMBER(N32),N32*W32/(1000*60),"")</f>
      </c>
      <c r="AC32" s="7">
        <f>IF(ISNUMBER(P32),P32*Y32/(1000*60),"")</f>
      </c>
      <c r="AD32" s="6">
        <f>IF(SUM($A$1:$A$1000)=0,IF(ROW($A32)=6,"Hidden",""),IF(ISNUMBER(AB32),AB32*T32*ABS(Z32)*1000,""))</f>
      </c>
      <c r="AE32" s="6">
        <f>IF(SUM($A$1:$A$1000)=0,IF(ROW($A32)=6,"Hidden",""),IF(ISNUMBER(AC32),AC32*U32*AA32*1000,""))</f>
      </c>
      <c r="AF32" s="6">
        <f>IF(SUM($A$1:$A$1000)=0,IF(ROW($A32)=6,"Hidden",""),IF(ISNUMBER(AD32),AD32-AE32,""))</f>
      </c>
      <c r="AG32" s="6">
        <f>IF(SUM($A$1:$A$1000)=0,IF(ROW($A32)=6,"Hidden",""),IF(ISNUMBER(AD32),IF(AD32=0,0,AE32*100/AD32),""))</f>
      </c>
      <c r="AH32" s="6">
        <f>IF(SUM($A$1:$A$1000)=0,IF(ROW($A32)=6,"Hidden",""),IF(ISNUMBER(C32),IF(R32="cocurrent",IF((D32=E32),0,(D32-C32)*100/(D32-E32)),IF((C32=E32),0,(C32-D32)*100/(C32-E32))),""))</f>
      </c>
      <c r="AI32" s="6">
        <f>IF(SUM($A$1:$A$1000)=0,IF(ROW($A32)=6,"Hidden",""),IF(ISNUMBER(C32),IF(R32="cocurrent",IF(C32=E32,0,(F32-E32)*100/(D32-E32)),IF(C32=E32,0,(F32-E32)*100/(C32-E32))),""))</f>
      </c>
      <c r="AJ32" s="6">
        <f>IF(SUM($A$1:$A$1000)=0,IF(ROW($A32)=6,"Hidden",""),IF(ISNUMBER(AH32),(AH32+AI32)/2,""))</f>
      </c>
      <c r="AK32" s="11">
        <f>IF(C32=F32,0,(D32-E32)/(C32-F32))</f>
      </c>
      <c r="AL32" s="8">
        <f>IF(ISNUMBER(F32),IF(OR(AK32&lt;=0,AK32=1),0,((D32-E32)-(C32-F32))/LN(AK32)),"")</f>
      </c>
      <c r="AM32" s="8">
        <f>IF(ISNUMBER(AL32),IF(AL32=0,0,(AB32*T32*Z32*1000)/(PI()*0.006*1.008*AL32)),"")</f>
      </c>
      <c r="AN32" s="12">
        <f>IF(ISNUMBER(A32),IF(ROW(A32)=2,1-(A32/13),""),"")</f>
      </c>
    </row>
    <row x14ac:dyDescent="0.25" r="33" customHeight="1" ht="12.75">
      <c r="A33" s="4">
        <v>1</v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5"/>
      <c r="P33" s="8"/>
      <c r="Q33" s="6"/>
      <c r="R33" s="6">
        <f>IF(ISNUMBER(Q33),IF(Q33=1,"Countercurrent","Cocurrent"),"")</f>
      </c>
      <c r="S33" s="9"/>
      <c r="T33" s="7">
        <f>IF(ISNUMBER(C33),1.15290498E-12*(V33^6)-3.5879038802E-10*(V33^5)+4.710833256816E-08*(V33^4)-3.38194190874219E-06*(V33^3)+0.000148978977392744*(V33^2)-0.00373903643230733*(V33)+4.21734712411944,"")</f>
      </c>
      <c r="U33" s="7">
        <f>IF(ISNUMBER(D33),1.15290498E-12*(X33^6)-3.5879038802E-10*(X33^5)+4.710833256816E-08*(X33^4)-3.38194190874219E-06*(X33^3)+0.000148978977392744*(X33^2)-0.00373903643230733*(X33)+4.21734712411944,"")</f>
      </c>
      <c r="V33" s="8">
        <f>IF(ISNUMBER(C33),AVERAGE(C33,D33),"")</f>
      </c>
      <c r="W33" s="6">
        <f>IF(ISNUMBER(F33),-0.0000002301*(V33^4)+0.0000569866*(V33^3)-0.0082923226*(V33^2)+0.0654036947*V33+999.8017570756,"")</f>
      </c>
      <c r="X33" s="8">
        <f>IF(ISNUMBER(E33),AVERAGE(E33,F33),"")</f>
      </c>
      <c r="Y33" s="6">
        <f>IF(ISNUMBER(F33),-0.0000002301*(X33^4)+0.0000569866*(X33^3)-0.0082923226*(X33^2)+0.0654036947*X33+999.8017570756,"")</f>
      </c>
      <c r="Z33" s="6">
        <f>IF(ISNUMBER(C33),IF(R33="Countercurrent",C33-D33,D33-C33),"")</f>
      </c>
      <c r="AA33" s="6">
        <f>IF(ISNUMBER(E33),F33-E33,"")</f>
      </c>
      <c r="AB33" s="7">
        <f>IF(ISNUMBER(N33),N33*W33/(1000*60),"")</f>
      </c>
      <c r="AC33" s="7">
        <f>IF(ISNUMBER(P33),P33*Y33/(1000*60),"")</f>
      </c>
      <c r="AD33" s="6">
        <f>IF(SUM($A$1:$A$1000)=0,IF(ROW($A33)=6,"Hidden",""),IF(ISNUMBER(AB33),AB33*T33*ABS(Z33)*1000,""))</f>
      </c>
      <c r="AE33" s="6">
        <f>IF(SUM($A$1:$A$1000)=0,IF(ROW($A33)=6,"Hidden",""),IF(ISNUMBER(AC33),AC33*U33*AA33*1000,""))</f>
      </c>
      <c r="AF33" s="6">
        <f>IF(SUM($A$1:$A$1000)=0,IF(ROW($A33)=6,"Hidden",""),IF(ISNUMBER(AD33),AD33-AE33,""))</f>
      </c>
      <c r="AG33" s="6">
        <f>IF(SUM($A$1:$A$1000)=0,IF(ROW($A33)=6,"Hidden",""),IF(ISNUMBER(AD33),IF(AD33=0,0,AE33*100/AD33),""))</f>
      </c>
      <c r="AH33" s="6">
        <f>IF(SUM($A$1:$A$1000)=0,IF(ROW($A33)=6,"Hidden",""),IF(ISNUMBER(C33),IF(R33="cocurrent",IF((D33=E33),0,(D33-C33)*100/(D33-E33)),IF((C33=E33),0,(C33-D33)*100/(C33-E33))),""))</f>
      </c>
      <c r="AI33" s="6">
        <f>IF(SUM($A$1:$A$1000)=0,IF(ROW($A33)=6,"Hidden",""),IF(ISNUMBER(C33),IF(R33="cocurrent",IF(C33=E33,0,(F33-E33)*100/(D33-E33)),IF(C33=E33,0,(F33-E33)*100/(C33-E33))),""))</f>
      </c>
      <c r="AJ33" s="6">
        <f>IF(SUM($A$1:$A$1000)=0,IF(ROW($A33)=6,"Hidden",""),IF(ISNUMBER(AH33),(AH33+AI33)/2,""))</f>
      </c>
      <c r="AK33" s="11">
        <f>IF(C33=F33,0,(D33-E33)/(C33-F33))</f>
      </c>
      <c r="AL33" s="8">
        <f>IF(ISNUMBER(F33),IF(OR(AK33&lt;=0,AK33=1),0,((D33-E33)-(C33-F33))/LN(AK33)),"")</f>
      </c>
      <c r="AM33" s="8">
        <f>IF(ISNUMBER(AL33),IF(AL33=0,0,(AB33*T33*Z33*1000)/(PI()*0.006*1.008*AL33)),"")</f>
      </c>
      <c r="AN33" s="12">
        <f>IF(ISNUMBER(A33),IF(ROW(A33)=2,1-(A33/13),""),"")</f>
      </c>
    </row>
    <row x14ac:dyDescent="0.25" r="34" customHeight="1" ht="12.75">
      <c r="A34" s="4">
        <v>1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5"/>
      <c r="P34" s="8"/>
      <c r="Q34" s="6"/>
      <c r="R34" s="6">
        <f>IF(ISNUMBER(Q34),IF(Q34=1,"Countercurrent","Cocurrent"),"")</f>
      </c>
      <c r="S34" s="9"/>
      <c r="T34" s="7">
        <f>IF(ISNUMBER(C34),1.15290498E-12*(V34^6)-3.5879038802E-10*(V34^5)+4.710833256816E-08*(V34^4)-3.38194190874219E-06*(V34^3)+0.000148978977392744*(V34^2)-0.00373903643230733*(V34)+4.21734712411944,"")</f>
      </c>
      <c r="U34" s="7">
        <f>IF(ISNUMBER(D34),1.15290498E-12*(X34^6)-3.5879038802E-10*(X34^5)+4.710833256816E-08*(X34^4)-3.38194190874219E-06*(X34^3)+0.000148978977392744*(X34^2)-0.00373903643230733*(X34)+4.21734712411944,"")</f>
      </c>
      <c r="V34" s="8">
        <f>IF(ISNUMBER(C34),AVERAGE(C34,D34),"")</f>
      </c>
      <c r="W34" s="6">
        <f>IF(ISNUMBER(F34),-0.0000002301*(V34^4)+0.0000569866*(V34^3)-0.0082923226*(V34^2)+0.0654036947*V34+999.8017570756,"")</f>
      </c>
      <c r="X34" s="8">
        <f>IF(ISNUMBER(E34),AVERAGE(E34,F34),"")</f>
      </c>
      <c r="Y34" s="6">
        <f>IF(ISNUMBER(F34),-0.0000002301*(X34^4)+0.0000569866*(X34^3)-0.0082923226*(X34^2)+0.0654036947*X34+999.8017570756,"")</f>
      </c>
      <c r="Z34" s="6">
        <f>IF(ISNUMBER(C34),IF(R34="Countercurrent",C34-D34,D34-C34),"")</f>
      </c>
      <c r="AA34" s="6">
        <f>IF(ISNUMBER(E34),F34-E34,"")</f>
      </c>
      <c r="AB34" s="7">
        <f>IF(ISNUMBER(N34),N34*W34/(1000*60),"")</f>
      </c>
      <c r="AC34" s="7">
        <f>IF(ISNUMBER(P34),P34*Y34/(1000*60),"")</f>
      </c>
      <c r="AD34" s="6">
        <f>IF(SUM($A$1:$A$1000)=0,IF(ROW($A34)=6,"Hidden",""),IF(ISNUMBER(AB34),AB34*T34*ABS(Z34)*1000,""))</f>
      </c>
      <c r="AE34" s="6">
        <f>IF(SUM($A$1:$A$1000)=0,IF(ROW($A34)=6,"Hidden",""),IF(ISNUMBER(AC34),AC34*U34*AA34*1000,""))</f>
      </c>
      <c r="AF34" s="6">
        <f>IF(SUM($A$1:$A$1000)=0,IF(ROW($A34)=6,"Hidden",""),IF(ISNUMBER(AD34),AD34-AE34,""))</f>
      </c>
      <c r="AG34" s="6">
        <f>IF(SUM($A$1:$A$1000)=0,IF(ROW($A34)=6,"Hidden",""),IF(ISNUMBER(AD34),IF(AD34=0,0,AE34*100/AD34),""))</f>
      </c>
      <c r="AH34" s="6">
        <f>IF(SUM($A$1:$A$1000)=0,IF(ROW($A34)=6,"Hidden",""),IF(ISNUMBER(C34),IF(R34="cocurrent",IF((D34=E34),0,(D34-C34)*100/(D34-E34)),IF((C34=E34),0,(C34-D34)*100/(C34-E34))),""))</f>
      </c>
      <c r="AI34" s="6">
        <f>IF(SUM($A$1:$A$1000)=0,IF(ROW($A34)=6,"Hidden",""),IF(ISNUMBER(C34),IF(R34="cocurrent",IF(C34=E34,0,(F34-E34)*100/(D34-E34)),IF(C34=E34,0,(F34-E34)*100/(C34-E34))),""))</f>
      </c>
      <c r="AJ34" s="6">
        <f>IF(SUM($A$1:$A$1000)=0,IF(ROW($A34)=6,"Hidden",""),IF(ISNUMBER(AH34),(AH34+AI34)/2,""))</f>
      </c>
      <c r="AK34" s="11">
        <f>IF(C34=F34,0,(D34-E34)/(C34-F34))</f>
      </c>
      <c r="AL34" s="8">
        <f>IF(ISNUMBER(F34),IF(OR(AK34&lt;=0,AK34=1),0,((D34-E34)-(C34-F34))/LN(AK34)),"")</f>
      </c>
      <c r="AM34" s="8">
        <f>IF(ISNUMBER(AL34),IF(AL34=0,0,(AB34*T34*Z34*1000)/(PI()*0.006*1.008*AL34)),"")</f>
      </c>
      <c r="AN34" s="12">
        <f>IF(ISNUMBER(A34),IF(ROW(A34)=2,1-(A34/13),""),"")</f>
      </c>
    </row>
    <row x14ac:dyDescent="0.25" r="35" customHeight="1" ht="12.75">
      <c r="A35" s="4">
        <v>1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5"/>
      <c r="P35" s="8"/>
      <c r="Q35" s="6"/>
      <c r="R35" s="6">
        <f>IF(ISNUMBER(Q35),IF(Q35=1,"Countercurrent","Cocurrent"),"")</f>
      </c>
      <c r="S35" s="9"/>
      <c r="T35" s="7">
        <f>IF(ISNUMBER(C35),1.15290498E-12*(V35^6)-3.5879038802E-10*(V35^5)+4.710833256816E-08*(V35^4)-3.38194190874219E-06*(V35^3)+0.000148978977392744*(V35^2)-0.00373903643230733*(V35)+4.21734712411944,"")</f>
      </c>
      <c r="U35" s="7">
        <f>IF(ISNUMBER(D35),1.15290498E-12*(X35^6)-3.5879038802E-10*(X35^5)+4.710833256816E-08*(X35^4)-3.38194190874219E-06*(X35^3)+0.000148978977392744*(X35^2)-0.00373903643230733*(X35)+4.21734712411944,"")</f>
      </c>
      <c r="V35" s="8">
        <f>IF(ISNUMBER(C35),AVERAGE(C35,D35),"")</f>
      </c>
      <c r="W35" s="6">
        <f>IF(ISNUMBER(F35),-0.0000002301*(V35^4)+0.0000569866*(V35^3)-0.0082923226*(V35^2)+0.0654036947*V35+999.8017570756,"")</f>
      </c>
      <c r="X35" s="8">
        <f>IF(ISNUMBER(E35),AVERAGE(E35,F35),"")</f>
      </c>
      <c r="Y35" s="6">
        <f>IF(ISNUMBER(F35),-0.0000002301*(X35^4)+0.0000569866*(X35^3)-0.0082923226*(X35^2)+0.0654036947*X35+999.8017570756,"")</f>
      </c>
      <c r="Z35" s="6">
        <f>IF(ISNUMBER(C35),IF(R35="Countercurrent",C35-D35,D35-C35),"")</f>
      </c>
      <c r="AA35" s="6">
        <f>IF(ISNUMBER(E35),F35-E35,"")</f>
      </c>
      <c r="AB35" s="7">
        <f>IF(ISNUMBER(N35),N35*W35/(1000*60),"")</f>
      </c>
      <c r="AC35" s="7">
        <f>IF(ISNUMBER(P35),P35*Y35/(1000*60),"")</f>
      </c>
      <c r="AD35" s="6">
        <f>IF(SUM($A$1:$A$1000)=0,IF(ROW($A35)=6,"Hidden",""),IF(ISNUMBER(AB35),AB35*T35*ABS(Z35)*1000,""))</f>
      </c>
      <c r="AE35" s="6">
        <f>IF(SUM($A$1:$A$1000)=0,IF(ROW($A35)=6,"Hidden",""),IF(ISNUMBER(AC35),AC35*U35*AA35*1000,""))</f>
      </c>
      <c r="AF35" s="6">
        <f>IF(SUM($A$1:$A$1000)=0,IF(ROW($A35)=6,"Hidden",""),IF(ISNUMBER(AD35),AD35-AE35,""))</f>
      </c>
      <c r="AG35" s="6">
        <f>IF(SUM($A$1:$A$1000)=0,IF(ROW($A35)=6,"Hidden",""),IF(ISNUMBER(AD35),IF(AD35=0,0,AE35*100/AD35),""))</f>
      </c>
      <c r="AH35" s="6">
        <f>IF(SUM($A$1:$A$1000)=0,IF(ROW($A35)=6,"Hidden",""),IF(ISNUMBER(C35),IF(R35="cocurrent",IF((D35=E35),0,(D35-C35)*100/(D35-E35)),IF((C35=E35),0,(C35-D35)*100/(C35-E35))),""))</f>
      </c>
      <c r="AI35" s="6">
        <f>IF(SUM($A$1:$A$1000)=0,IF(ROW($A35)=6,"Hidden",""),IF(ISNUMBER(C35),IF(R35="cocurrent",IF(C35=E35,0,(F35-E35)*100/(D35-E35)),IF(C35=E35,0,(F35-E35)*100/(C35-E35))),""))</f>
      </c>
      <c r="AJ35" s="6">
        <f>IF(SUM($A$1:$A$1000)=0,IF(ROW($A35)=6,"Hidden",""),IF(ISNUMBER(AH35),(AH35+AI35)/2,""))</f>
      </c>
      <c r="AK35" s="11">
        <f>IF(C35=F35,0,(D35-E35)/(C35-F35))</f>
      </c>
      <c r="AL35" s="8">
        <f>IF(ISNUMBER(F35),IF(OR(AK35&lt;=0,AK35=1),0,((D35-E35)-(C35-F35))/LN(AK35)),"")</f>
      </c>
      <c r="AM35" s="8">
        <f>IF(ISNUMBER(AL35),IF(AL35=0,0,(AB35*T35*Z35*1000)/(PI()*0.006*1.008*AL35)),"")</f>
      </c>
      <c r="AN35" s="12">
        <f>IF(ISNUMBER(A35),IF(ROW(A35)=2,1-(A35/13),""),"")</f>
      </c>
    </row>
    <row x14ac:dyDescent="0.25" r="36" customHeight="1" ht="12.75">
      <c r="A36" s="4">
        <v>1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5"/>
      <c r="P36" s="8"/>
      <c r="Q36" s="6"/>
      <c r="R36" s="6">
        <f>IF(ISNUMBER(Q36),IF(Q36=1,"Countercurrent","Cocurrent"),"")</f>
      </c>
      <c r="S36" s="9"/>
      <c r="T36" s="7">
        <f>IF(ISNUMBER(C36),1.15290498E-12*(V36^6)-3.5879038802E-10*(V36^5)+4.710833256816E-08*(V36^4)-3.38194190874219E-06*(V36^3)+0.000148978977392744*(V36^2)-0.00373903643230733*(V36)+4.21734712411944,"")</f>
      </c>
      <c r="U36" s="7">
        <f>IF(ISNUMBER(D36),1.15290498E-12*(X36^6)-3.5879038802E-10*(X36^5)+4.710833256816E-08*(X36^4)-3.38194190874219E-06*(X36^3)+0.000148978977392744*(X36^2)-0.00373903643230733*(X36)+4.21734712411944,"")</f>
      </c>
      <c r="V36" s="8">
        <f>IF(ISNUMBER(C36),AVERAGE(C36,D36),"")</f>
      </c>
      <c r="W36" s="6">
        <f>IF(ISNUMBER(F36),-0.0000002301*(V36^4)+0.0000569866*(V36^3)-0.0082923226*(V36^2)+0.0654036947*V36+999.8017570756,"")</f>
      </c>
      <c r="X36" s="8">
        <f>IF(ISNUMBER(E36),AVERAGE(E36,F36),"")</f>
      </c>
      <c r="Y36" s="6">
        <f>IF(ISNUMBER(F36),-0.0000002301*(X36^4)+0.0000569866*(X36^3)-0.0082923226*(X36^2)+0.0654036947*X36+999.8017570756,"")</f>
      </c>
      <c r="Z36" s="6">
        <f>IF(ISNUMBER(C36),IF(R36="Countercurrent",C36-D36,D36-C36),"")</f>
      </c>
      <c r="AA36" s="6">
        <f>IF(ISNUMBER(E36),F36-E36,"")</f>
      </c>
      <c r="AB36" s="7">
        <f>IF(ISNUMBER(N36),N36*W36/(1000*60),"")</f>
      </c>
      <c r="AC36" s="7">
        <f>IF(ISNUMBER(P36),P36*Y36/(1000*60),"")</f>
      </c>
      <c r="AD36" s="6">
        <f>IF(SUM($A$1:$A$1000)=0,IF(ROW($A36)=6,"Hidden",""),IF(ISNUMBER(AB36),AB36*T36*ABS(Z36)*1000,""))</f>
      </c>
      <c r="AE36" s="6">
        <f>IF(SUM($A$1:$A$1000)=0,IF(ROW($A36)=6,"Hidden",""),IF(ISNUMBER(AC36),AC36*U36*AA36*1000,""))</f>
      </c>
      <c r="AF36" s="6">
        <f>IF(SUM($A$1:$A$1000)=0,IF(ROW($A36)=6,"Hidden",""),IF(ISNUMBER(AD36),AD36-AE36,""))</f>
      </c>
      <c r="AG36" s="6">
        <f>IF(SUM($A$1:$A$1000)=0,IF(ROW($A36)=6,"Hidden",""),IF(ISNUMBER(AD36),IF(AD36=0,0,AE36*100/AD36),""))</f>
      </c>
      <c r="AH36" s="6">
        <f>IF(SUM($A$1:$A$1000)=0,IF(ROW($A36)=6,"Hidden",""),IF(ISNUMBER(C36),IF(R36="cocurrent",IF((D36=E36),0,(D36-C36)*100/(D36-E36)),IF((C36=E36),0,(C36-D36)*100/(C36-E36))),""))</f>
      </c>
      <c r="AI36" s="6">
        <f>IF(SUM($A$1:$A$1000)=0,IF(ROW($A36)=6,"Hidden",""),IF(ISNUMBER(C36),IF(R36="cocurrent",IF(C36=E36,0,(F36-E36)*100/(D36-E36)),IF(C36=E36,0,(F36-E36)*100/(C36-E36))),""))</f>
      </c>
      <c r="AJ36" s="6">
        <f>IF(SUM($A$1:$A$1000)=0,IF(ROW($A36)=6,"Hidden",""),IF(ISNUMBER(AH36),(AH36+AI36)/2,""))</f>
      </c>
      <c r="AK36" s="11">
        <f>IF(C36=F36,0,(D36-E36)/(C36-F36))</f>
      </c>
      <c r="AL36" s="8">
        <f>IF(ISNUMBER(F36),IF(OR(AK36&lt;=0,AK36=1),0,((D36-E36)-(C36-F36))/LN(AK36)),"")</f>
      </c>
      <c r="AM36" s="8">
        <f>IF(ISNUMBER(AL36),IF(AL36=0,0,(AB36*T36*Z36*1000)/(PI()*0.006*1.008*AL36)),"")</f>
      </c>
      <c r="AN36" s="12">
        <f>IF(ISNUMBER(A36),IF(ROW(A36)=2,1-(A36/13),""),"")</f>
      </c>
    </row>
    <row x14ac:dyDescent="0.25" r="37" customHeight="1" ht="12.75">
      <c r="A37" s="4">
        <v>1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5"/>
      <c r="P37" s="8"/>
      <c r="Q37" s="6"/>
      <c r="R37" s="6">
        <f>IF(ISNUMBER(Q37),IF(Q37=1,"Countercurrent","Cocurrent"),"")</f>
      </c>
      <c r="S37" s="9"/>
      <c r="T37" s="7">
        <f>IF(ISNUMBER(C37),1.15290498E-12*(V37^6)-3.5879038802E-10*(V37^5)+4.710833256816E-08*(V37^4)-3.38194190874219E-06*(V37^3)+0.000148978977392744*(V37^2)-0.00373903643230733*(V37)+4.21734712411944,"")</f>
      </c>
      <c r="U37" s="7">
        <f>IF(ISNUMBER(D37),1.15290498E-12*(X37^6)-3.5879038802E-10*(X37^5)+4.710833256816E-08*(X37^4)-3.38194190874219E-06*(X37^3)+0.000148978977392744*(X37^2)-0.00373903643230733*(X37)+4.21734712411944,"")</f>
      </c>
      <c r="V37" s="8">
        <f>IF(ISNUMBER(C37),AVERAGE(C37,D37),"")</f>
      </c>
      <c r="W37" s="6">
        <f>IF(ISNUMBER(F37),-0.0000002301*(V37^4)+0.0000569866*(V37^3)-0.0082923226*(V37^2)+0.0654036947*V37+999.8017570756,"")</f>
      </c>
      <c r="X37" s="8">
        <f>IF(ISNUMBER(E37),AVERAGE(E37,F37),"")</f>
      </c>
      <c r="Y37" s="6">
        <f>IF(ISNUMBER(F37),-0.0000002301*(X37^4)+0.0000569866*(X37^3)-0.0082923226*(X37^2)+0.0654036947*X37+999.8017570756,"")</f>
      </c>
      <c r="Z37" s="6">
        <f>IF(ISNUMBER(C37),IF(R37="Countercurrent",C37-D37,D37-C37),"")</f>
      </c>
      <c r="AA37" s="6">
        <f>IF(ISNUMBER(E37),F37-E37,"")</f>
      </c>
      <c r="AB37" s="7">
        <f>IF(ISNUMBER(N37),N37*W37/(1000*60),"")</f>
      </c>
      <c r="AC37" s="7">
        <f>IF(ISNUMBER(P37),P37*Y37/(1000*60),"")</f>
      </c>
      <c r="AD37" s="6">
        <f>IF(SUM($A$1:$A$1000)=0,IF(ROW($A37)=6,"Hidden",""),IF(ISNUMBER(AB37),AB37*T37*ABS(Z37)*1000,""))</f>
      </c>
      <c r="AE37" s="6">
        <f>IF(SUM($A$1:$A$1000)=0,IF(ROW($A37)=6,"Hidden",""),IF(ISNUMBER(AC37),AC37*U37*AA37*1000,""))</f>
      </c>
      <c r="AF37" s="6">
        <f>IF(SUM($A$1:$A$1000)=0,IF(ROW($A37)=6,"Hidden",""),IF(ISNUMBER(AD37),AD37-AE37,""))</f>
      </c>
      <c r="AG37" s="6">
        <f>IF(SUM($A$1:$A$1000)=0,IF(ROW($A37)=6,"Hidden",""),IF(ISNUMBER(AD37),IF(AD37=0,0,AE37*100/AD37),""))</f>
      </c>
      <c r="AH37" s="6">
        <f>IF(SUM($A$1:$A$1000)=0,IF(ROW($A37)=6,"Hidden",""),IF(ISNUMBER(C37),IF(R37="cocurrent",IF((D37=E37),0,(D37-C37)*100/(D37-E37)),IF((C37=E37),0,(C37-D37)*100/(C37-E37))),""))</f>
      </c>
      <c r="AI37" s="6">
        <f>IF(SUM($A$1:$A$1000)=0,IF(ROW($A37)=6,"Hidden",""),IF(ISNUMBER(C37),IF(R37="cocurrent",IF(C37=E37,0,(F37-E37)*100/(D37-E37)),IF(C37=E37,0,(F37-E37)*100/(C37-E37))),""))</f>
      </c>
      <c r="AJ37" s="6">
        <f>IF(SUM($A$1:$A$1000)=0,IF(ROW($A37)=6,"Hidden",""),IF(ISNUMBER(AH37),(AH37+AI37)/2,""))</f>
      </c>
      <c r="AK37" s="11">
        <f>IF(C37=F37,0,(D37-E37)/(C37-F37))</f>
      </c>
      <c r="AL37" s="8">
        <f>IF(ISNUMBER(F37),IF(OR(AK37&lt;=0,AK37=1),0,((D37-E37)-(C37-F37))/LN(AK37)),"")</f>
      </c>
      <c r="AM37" s="8">
        <f>IF(ISNUMBER(AL37),IF(AL37=0,0,(AB37*T37*Z37*1000)/(PI()*0.006*1.008*AL37)),"")</f>
      </c>
      <c r="AN37" s="12">
        <f>IF(ISNUMBER(A37),IF(ROW(A37)=2,1-(A37/13),""),"")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7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22" width="11.719285714285713" customWidth="1" bestFit="1"/>
    <col min="3" max="3" style="23" width="8.719285714285713" customWidth="1" bestFit="1"/>
    <col min="4" max="4" style="23" width="8.719285714285713" customWidth="1" bestFit="1"/>
    <col min="5" max="5" style="23" width="8.719285714285713" customWidth="1" bestFit="1"/>
    <col min="6" max="6" style="23" width="8.719285714285713" customWidth="1" bestFit="1"/>
    <col min="7" max="7" style="23" width="13.576428571428572" customWidth="1" bestFit="1" hidden="1"/>
    <col min="8" max="8" style="23" width="13.576428571428572" customWidth="1" bestFit="1" hidden="1"/>
    <col min="9" max="9" style="23" width="13.576428571428572" customWidth="1" bestFit="1" hidden="1"/>
    <col min="10" max="10" style="23" width="13.576428571428572" customWidth="1" bestFit="1" hidden="1"/>
    <col min="11" max="11" style="23" width="13.576428571428572" customWidth="1" bestFit="1" hidden="1"/>
    <col min="12" max="12" style="23" width="13.576428571428572" customWidth="1" bestFit="1" hidden="1"/>
    <col min="13" max="13" style="24" width="11.719285714285713" customWidth="1" bestFit="1"/>
    <col min="14" max="14" style="23" width="11.719285714285713" customWidth="1" bestFit="1"/>
    <col min="15" max="15" style="22" width="11.719285714285713" customWidth="1" bestFit="1"/>
    <col min="16" max="16" style="25" width="11.719285714285713" customWidth="1" bestFit="1"/>
    <col min="17" max="17" style="23" width="13.576428571428572" customWidth="1" bestFit="1" hidden="1"/>
    <col min="18" max="18" style="14" width="11.719285714285713" customWidth="1" bestFit="1"/>
    <col min="19" max="19" style="15" width="33.005" customWidth="1" bestFit="1"/>
    <col min="20" max="20" style="14" width="13.147857142857141" customWidth="1" bestFit="1"/>
    <col min="21" max="21" style="14" width="13.147857142857141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1.719285714285713" customWidth="1" bestFit="1"/>
    <col min="27" max="27" style="14" width="11.719285714285713" customWidth="1" bestFit="1"/>
    <col min="28" max="28" style="14" width="11.719285714285713" customWidth="1" bestFit="1"/>
    <col min="29" max="29" style="14" width="11.719285714285713" customWidth="1" bestFit="1"/>
    <col min="30" max="30" style="14" width="11.719285714285713" customWidth="1" bestFit="1"/>
    <col min="31" max="31" style="14" width="11.719285714285713" customWidth="1" bestFit="1"/>
    <col min="32" max="32" style="14" width="11.719285714285713" customWidth="1" bestFit="1"/>
    <col min="33" max="33" style="14" width="11.719285714285713" customWidth="1" bestFit="1"/>
    <col min="34" max="34" style="14" width="11.719285714285713" customWidth="1" bestFit="1"/>
    <col min="35" max="35" style="14" width="11.719285714285713" customWidth="1" bestFit="1"/>
    <col min="36" max="36" style="14" width="11.719285714285713" customWidth="1" bestFit="1"/>
    <col min="37" max="37" style="16" width="13.576428571428572" customWidth="1" bestFit="1" hidden="1"/>
    <col min="38" max="38" style="14" width="13.147857142857141" customWidth="1" bestFit="1"/>
    <col min="39" max="39" style="14" width="14.147857142857141" customWidth="1" bestFit="1"/>
    <col min="40" max="40" style="14" width="11.719285714285713" customWidth="1" bestFit="1"/>
  </cols>
  <sheetData>
    <row x14ac:dyDescent="0.25" r="1" customHeight="1" ht="66.75" customFormat="1" s="1">
      <c r="A1" s="2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9" t="s">
        <v>12</v>
      </c>
      <c r="N1" s="18" t="s">
        <v>13</v>
      </c>
      <c r="O1" s="17" t="s">
        <v>14</v>
      </c>
      <c r="P1" s="20" t="s">
        <v>15</v>
      </c>
      <c r="Q1" s="18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/>
      <c r="AL1" s="3" t="s">
        <v>35</v>
      </c>
      <c r="AM1" s="3" t="s">
        <v>36</v>
      </c>
      <c r="AN1" s="3" t="s">
        <v>37</v>
      </c>
    </row>
    <row x14ac:dyDescent="0.25" r="2" customHeight="1" ht="12.75">
      <c r="A2" s="11">
        <v>1</v>
      </c>
      <c r="B2" s="5">
        <v>1</v>
      </c>
      <c r="C2" s="6">
        <v>45.751220703125</v>
      </c>
      <c r="D2" s="6">
        <v>49.907470703125</v>
      </c>
      <c r="E2" s="6">
        <v>22.27490234375</v>
      </c>
      <c r="F2" s="6">
        <v>25.229736328125</v>
      </c>
      <c r="G2" s="6">
        <v>132.967529296875</v>
      </c>
      <c r="H2" s="6">
        <v>132.967529296875</v>
      </c>
      <c r="I2" s="6">
        <v>132.967529296875</v>
      </c>
      <c r="J2" s="6">
        <v>132.967529296875</v>
      </c>
      <c r="K2" s="6">
        <v>132.967529296875</v>
      </c>
      <c r="L2" s="6">
        <v>132.967529296875</v>
      </c>
      <c r="M2" s="7">
        <v>29</v>
      </c>
      <c r="N2" s="6">
        <v>2.099609375</v>
      </c>
      <c r="O2" s="5">
        <v>60</v>
      </c>
      <c r="P2" s="8">
        <v>3.5888671875</v>
      </c>
      <c r="Q2" s="6">
        <v>0</v>
      </c>
      <c r="R2" s="10">
        <f>IF(ISNUMBER(Q2),IF(Q2=1,"Countercurrent","Cocurrent"),"")</f>
      </c>
      <c r="S2" s="21"/>
      <c r="T2" s="7">
        <f>IF(ISNUMBER(C2),1.15290498E-12*(V2^6)-3.5879038802E-10*(V2^5)+4.710833256816E-08*(V2^4)-3.38194190874219E-06*(V2^3)+0.000148978977392744*(V2^2)-0.00373903643230733*(V2)+4.21734712411944,"")</f>
      </c>
      <c r="U2" s="7">
        <f>IF(ISNUMBER(D2),1.15290498E-12*(X2^6)-3.5879038802E-10*(X2^5)+4.710833256816E-08*(X2^4)-3.38194190874219E-06*(X2^3)+0.000148978977392744*(X2^2)-0.00373903643230733*(X2)+4.21734712411944,"")</f>
      </c>
      <c r="V2" s="8">
        <f>IF(ISNUMBER(C2),AVERAGE(C2,D2),"")</f>
      </c>
      <c r="W2" s="6">
        <f>IF(ISNUMBER(F2),-0.0000002301*(V2^4)+0.0000569866*(V2^3)-0.0082923226*(V2^2)+0.0654036947*V2+999.8017570756,"")</f>
      </c>
      <c r="X2" s="8">
        <f>IF(ISNUMBER(E2),AVERAGE(E2,F2),"")</f>
      </c>
      <c r="Y2" s="6">
        <f>IF(ISNUMBER(F2),-0.0000002301*(X2^4)+0.0000569866*(X2^3)-0.0082923226*(X2^2)+0.0654036947*X2+999.8017570756,"")</f>
      </c>
      <c r="Z2" s="6">
        <f>IF(ISNUMBER(C2),IF(R2="Countercurrent",C2-D2,D2-C2),"")</f>
      </c>
      <c r="AA2" s="6">
        <f>IF(ISNUMBER(E2),F2-E2,"")</f>
      </c>
      <c r="AB2" s="7">
        <f>IF(ISNUMBER(N2),N2*W2/(1000*60),"")</f>
      </c>
      <c r="AC2" s="7">
        <f>IF(ISNUMBER(P2),P2*Y2/(1000*60),"")</f>
      </c>
      <c r="AD2" s="6">
        <f>IF(SUM($A$1:$A$1000)=0,IF(ROW($A2)=6,"Hidden",""),IF(ISNUMBER(AB2),AB2*T2*ABS(Z2)*1000,""))</f>
      </c>
      <c r="AE2" s="6">
        <f>IF(SUM($A$1:$A$1000)=0,IF(ROW($A2)=6,"Hidden",""),IF(ISNUMBER(AC2),AC2*U2*AA2*1000,""))</f>
      </c>
      <c r="AF2" s="6">
        <f>IF(SUM($A$1:$A$1000)=0,IF(ROW($A2)=6,"Hidden",""),IF(ISNUMBER(AD2),AD2-AE2,""))</f>
      </c>
      <c r="AG2" s="6">
        <f>IF(SUM($A$1:$A$1000)=0,IF(ROW($A2)=6,"Hidden",""),IF(ISNUMBER(AD2),IF(AD2=0,0,AE2*100/AD2),""))</f>
      </c>
      <c r="AH2" s="6">
        <f>IF(SUM($A$1:$A$1000)=0,IF(ROW($A2)=6,"Hidden",""),IF(ISNUMBER(C2),IF(R2="cocurrent",IF((D2=E2),0,(D2-C2)*100/(D2-E2)),IF((C2=E2),0,(C2-D2)*100/(C2-E2))),""))</f>
      </c>
      <c r="AI2" s="6">
        <f>IF(SUM($A$1:$A$1000)=0,IF(ROW($A2)=6,"Hidden",""),IF(ISNUMBER(C2),IF(R2="cocurrent",IF(C2=E2,0,(F2-E2)*100/(D2-E2)),IF(C2=E2,0,(F2-E2)*100/(C2-E2))),""))</f>
      </c>
      <c r="AJ2" s="6">
        <f>IF(SUM($A$1:$A$1000)=0,IF(ROW($A2)=6,"Hidden",""),IF(ISNUMBER(AH2),(AH2+AI2)/2,""))</f>
      </c>
      <c r="AK2" s="8">
        <f>IF(C2=F2,0,(D2-E2)/(C2-F2))</f>
      </c>
      <c r="AL2" s="8">
        <f>IF(ISNUMBER(F2),IF(OR(AK2&lt;=0,AK2=1),0,((D2-E2)-(C2-F2))/LN(AK2)),"")</f>
      </c>
      <c r="AM2" s="8">
        <f>IF(ISNUMBER(AL2),IF(AL2=0,0,(AB2*T2*Z2*1000)/(PI()*0.006*1.008*AL2)),"")</f>
      </c>
      <c r="AN2" s="12">
        <f>IF(ISNUMBER(A2),IF(ROW(A2)=2,1-(A2/13),""),"")</f>
      </c>
    </row>
    <row x14ac:dyDescent="0.25" r="3" customHeight="1" ht="12.75">
      <c r="A3" s="11">
        <v>1</v>
      </c>
      <c r="B3" s="5">
        <v>2</v>
      </c>
      <c r="C3" s="6">
        <v>45.3291015625</v>
      </c>
      <c r="D3" s="6">
        <v>49.517822265625</v>
      </c>
      <c r="E3" s="6">
        <v>22.27490234375</v>
      </c>
      <c r="F3" s="6">
        <v>25.197265625</v>
      </c>
      <c r="G3" s="6">
        <v>132.967529296875</v>
      </c>
      <c r="H3" s="6">
        <v>132.967529296875</v>
      </c>
      <c r="I3" s="6">
        <v>132.967529296875</v>
      </c>
      <c r="J3" s="6">
        <v>132.967529296875</v>
      </c>
      <c r="K3" s="6">
        <v>132.967529296875</v>
      </c>
      <c r="L3" s="6">
        <v>132.967529296875</v>
      </c>
      <c r="M3" s="7">
        <v>30</v>
      </c>
      <c r="N3" s="6">
        <v>1.96533203125</v>
      </c>
      <c r="O3" s="5">
        <v>60</v>
      </c>
      <c r="P3" s="8">
        <v>3.466796875</v>
      </c>
      <c r="Q3" s="6">
        <v>0</v>
      </c>
      <c r="R3" s="10">
        <f>IF(ISNUMBER(Q3),IF(Q3=1,"Countercurrent","Cocurrent"),"")</f>
      </c>
      <c r="S3" s="21"/>
      <c r="T3" s="7">
        <f>IF(ISNUMBER(C3),1.15290498E-12*(V3^6)-3.5879038802E-10*(V3^5)+4.710833256816E-08*(V3^4)-3.38194190874219E-06*(V3^3)+0.000148978977392744*(V3^2)-0.00373903643230733*(V3)+4.21734712411944,"")</f>
      </c>
      <c r="U3" s="7">
        <f>IF(ISNUMBER(D3),1.15290498E-12*(X3^6)-3.5879038802E-10*(X3^5)+4.710833256816E-08*(X3^4)-3.38194190874219E-06*(X3^3)+0.000148978977392744*(X3^2)-0.00373903643230733*(X3)+4.21734712411944,"")</f>
      </c>
      <c r="V3" s="8">
        <f>IF(ISNUMBER(C3),AVERAGE(C3,D3),"")</f>
      </c>
      <c r="W3" s="6">
        <f>IF(ISNUMBER(F3),-0.0000002301*(V3^4)+0.0000569866*(V3^3)-0.0082923226*(V3^2)+0.0654036947*V3+999.8017570756,"")</f>
      </c>
      <c r="X3" s="8">
        <f>IF(ISNUMBER(E3),AVERAGE(E3,F3),"")</f>
      </c>
      <c r="Y3" s="6">
        <f>IF(ISNUMBER(F3),-0.0000002301*(X3^4)+0.0000569866*(X3^3)-0.0082923226*(X3^2)+0.0654036947*X3+999.8017570756,"")</f>
      </c>
      <c r="Z3" s="6">
        <f>IF(ISNUMBER(C3),IF(R3="Countercurrent",C3-D3,D3-C3),"")</f>
      </c>
      <c r="AA3" s="6">
        <f>IF(ISNUMBER(E3),F3-E3,"")</f>
      </c>
      <c r="AB3" s="7">
        <f>IF(ISNUMBER(N3),N3*W3/(1000*60),"")</f>
      </c>
      <c r="AC3" s="7">
        <f>IF(ISNUMBER(P3),P3*Y3/(1000*60),"")</f>
      </c>
      <c r="AD3" s="6">
        <f>IF(SUM($A$1:$A$1000)=0,IF(ROW($A3)=6,"Hidden",""),IF(ISNUMBER(AB3),AB3*T3*ABS(Z3)*1000,""))</f>
      </c>
      <c r="AE3" s="6">
        <f>IF(SUM($A$1:$A$1000)=0,IF(ROW($A3)=6,"Hidden",""),IF(ISNUMBER(AC3),AC3*U3*AA3*1000,""))</f>
      </c>
      <c r="AF3" s="6">
        <f>IF(SUM($A$1:$A$1000)=0,IF(ROW($A3)=6,"Hidden",""),IF(ISNUMBER(AD3),AD3-AE3,""))</f>
      </c>
      <c r="AG3" s="6">
        <f>IF(SUM($A$1:$A$1000)=0,IF(ROW($A3)=6,"Hidden",""),IF(ISNUMBER(AD3),IF(AD3=0,0,AE3*100/AD3),""))</f>
      </c>
      <c r="AH3" s="6">
        <f>IF(SUM($A$1:$A$1000)=0,IF(ROW($A3)=6,"Hidden",""),IF(ISNUMBER(C3),IF(R3="cocurrent",IF((D3=E3),0,(D3-C3)*100/(D3-E3)),IF((C3=E3),0,(C3-D3)*100/(C3-E3))),""))</f>
      </c>
      <c r="AI3" s="6">
        <f>IF(SUM($A$1:$A$1000)=0,IF(ROW($A3)=6,"Hidden",""),IF(ISNUMBER(C3),IF(R3="cocurrent",IF(C3=E3,0,(F3-E3)*100/(D3-E3)),IF(C3=E3,0,(F3-E3)*100/(C3-E3))),""))</f>
      </c>
      <c r="AJ3" s="6">
        <f>IF(SUM($A$1:$A$1000)=0,IF(ROW($A3)=6,"Hidden",""),IF(ISNUMBER(AH3),(AH3+AI3)/2,""))</f>
      </c>
      <c r="AK3" s="8">
        <f>IF(C3=F3,0,(D3-E3)/(C3-F3))</f>
      </c>
      <c r="AL3" s="8">
        <f>IF(ISNUMBER(F3),IF(OR(AK3&lt;=0,AK3=1),0,((D3-E3)-(C3-F3))/LN(AK3)),"")</f>
      </c>
      <c r="AM3" s="8">
        <f>IF(ISNUMBER(AL3),IF(AL3=0,0,(AB3*T3*Z3*1000)/(PI()*0.006*1.008*AL3)),"")</f>
      </c>
      <c r="AN3" s="12">
        <f>IF(ISNUMBER(A3),IF(ROW(A3)=2,1-(A3/13),""),"")</f>
      </c>
    </row>
    <row x14ac:dyDescent="0.25" r="4" customHeight="1" ht="12.75">
      <c r="A4" s="11">
        <v>1</v>
      </c>
      <c r="B4" s="5">
        <v>3</v>
      </c>
      <c r="C4" s="6">
        <v>45.78369140625</v>
      </c>
      <c r="D4" s="6">
        <v>49.972412109375</v>
      </c>
      <c r="E4" s="6">
        <v>22.242431640625</v>
      </c>
      <c r="F4" s="6">
        <v>25.229736328125</v>
      </c>
      <c r="G4" s="6">
        <v>132.967529296875</v>
      </c>
      <c r="H4" s="6">
        <v>132.967529296875</v>
      </c>
      <c r="I4" s="6">
        <v>132.967529296875</v>
      </c>
      <c r="J4" s="6">
        <v>132.967529296875</v>
      </c>
      <c r="K4" s="6">
        <v>132.967529296875</v>
      </c>
      <c r="L4" s="6">
        <v>132.967529296875</v>
      </c>
      <c r="M4" s="7">
        <v>30</v>
      </c>
      <c r="N4" s="6">
        <v>2.001953125</v>
      </c>
      <c r="O4" s="5">
        <v>60</v>
      </c>
      <c r="P4" s="8">
        <v>3.43017578125</v>
      </c>
      <c r="Q4" s="6">
        <v>0</v>
      </c>
      <c r="R4" s="10">
        <f>IF(ISNUMBER(Q4),IF(Q4=1,"Countercurrent","Cocurrent"),"")</f>
      </c>
      <c r="S4" s="21"/>
      <c r="T4" s="7">
        <f>IF(ISNUMBER(C4),1.15290498E-12*(V4^6)-3.5879038802E-10*(V4^5)+4.710833256816E-08*(V4^4)-3.38194190874219E-06*(V4^3)+0.000148978977392744*(V4^2)-0.00373903643230733*(V4)+4.21734712411944,"")</f>
      </c>
      <c r="U4" s="7">
        <f>IF(ISNUMBER(D4),1.15290498E-12*(X4^6)-3.5879038802E-10*(X4^5)+4.710833256816E-08*(X4^4)-3.38194190874219E-06*(X4^3)+0.000148978977392744*(X4^2)-0.00373903643230733*(X4)+4.21734712411944,"")</f>
      </c>
      <c r="V4" s="8">
        <f>IF(ISNUMBER(C4),AVERAGE(C4,D4),"")</f>
      </c>
      <c r="W4" s="6">
        <f>IF(ISNUMBER(F4),-0.0000002301*(V4^4)+0.0000569866*(V4^3)-0.0082923226*(V4^2)+0.0654036947*V4+999.8017570756,"")</f>
      </c>
      <c r="X4" s="8">
        <f>IF(ISNUMBER(E4),AVERAGE(E4,F4),"")</f>
      </c>
      <c r="Y4" s="6">
        <f>IF(ISNUMBER(F4),-0.0000002301*(X4^4)+0.0000569866*(X4^3)-0.0082923226*(X4^2)+0.0654036947*X4+999.8017570756,"")</f>
      </c>
      <c r="Z4" s="6">
        <f>IF(ISNUMBER(C4),IF(R4="Countercurrent",C4-D4,D4-C4),"")</f>
      </c>
      <c r="AA4" s="6">
        <f>IF(ISNUMBER(E4),F4-E4,"")</f>
      </c>
      <c r="AB4" s="7">
        <f>IF(ISNUMBER(N4),N4*W4/(1000*60),"")</f>
      </c>
      <c r="AC4" s="7">
        <f>IF(ISNUMBER(P4),P4*Y4/(1000*60),"")</f>
      </c>
      <c r="AD4" s="6">
        <f>IF(SUM($A$1:$A$1000)=0,IF(ROW($A4)=6,"Hidden",""),IF(ISNUMBER(AB4),AB4*T4*ABS(Z4)*1000,""))</f>
      </c>
      <c r="AE4" s="6">
        <f>IF(SUM($A$1:$A$1000)=0,IF(ROW($A4)=6,"Hidden",""),IF(ISNUMBER(AC4),AC4*U4*AA4*1000,""))</f>
      </c>
      <c r="AF4" s="6">
        <f>IF(SUM($A$1:$A$1000)=0,IF(ROW($A4)=6,"Hidden",""),IF(ISNUMBER(AD4),AD4-AE4,""))</f>
      </c>
      <c r="AG4" s="6">
        <f>IF(SUM($A$1:$A$1000)=0,IF(ROW($A4)=6,"Hidden",""),IF(ISNUMBER(AD4),IF(AD4=0,0,AE4*100/AD4),""))</f>
      </c>
      <c r="AH4" s="6">
        <f>IF(SUM($A$1:$A$1000)=0,IF(ROW($A4)=6,"Hidden",""),IF(ISNUMBER(C4),IF(R4="cocurrent",IF((D4=E4),0,(D4-C4)*100/(D4-E4)),IF((C4=E4),0,(C4-D4)*100/(C4-E4))),""))</f>
      </c>
      <c r="AI4" s="6">
        <f>IF(SUM($A$1:$A$1000)=0,IF(ROW($A4)=6,"Hidden",""),IF(ISNUMBER(C4),IF(R4="cocurrent",IF(C4=E4,0,(F4-E4)*100/(D4-E4)),IF(C4=E4,0,(F4-E4)*100/(C4-E4))),""))</f>
      </c>
      <c r="AJ4" s="6">
        <f>IF(SUM($A$1:$A$1000)=0,IF(ROW($A4)=6,"Hidden",""),IF(ISNUMBER(AH4),(AH4+AI4)/2,""))</f>
      </c>
      <c r="AK4" s="8">
        <f>IF(C4=F4,0,(D4-E4)/(C4-F4))</f>
      </c>
      <c r="AL4" s="8">
        <f>IF(ISNUMBER(F4),IF(OR(AK4&lt;=0,AK4=1),0,((D4-E4)-(C4-F4))/LN(AK4)),"")</f>
      </c>
      <c r="AM4" s="8">
        <f>IF(ISNUMBER(AL4),IF(AL4=0,0,(AB4*T4*Z4*1000)/(PI()*0.006*1.008*AL4)),"")</f>
      </c>
      <c r="AN4" s="12">
        <f>IF(ISNUMBER(A4),IF(ROW(A4)=2,1-(A4/13),""),"")</f>
      </c>
    </row>
    <row x14ac:dyDescent="0.25" r="5" customHeight="1" ht="12.75">
      <c r="A5" s="11">
        <v>1</v>
      </c>
      <c r="B5" s="5">
        <v>4</v>
      </c>
      <c r="C5" s="6">
        <v>45.296630859375</v>
      </c>
      <c r="D5" s="6">
        <v>49.582763671875</v>
      </c>
      <c r="E5" s="6">
        <v>22.242431640625</v>
      </c>
      <c r="F5" s="6">
        <v>25.164794921875</v>
      </c>
      <c r="G5" s="6">
        <v>132.967529296875</v>
      </c>
      <c r="H5" s="6">
        <v>132.967529296875</v>
      </c>
      <c r="I5" s="6">
        <v>132.967529296875</v>
      </c>
      <c r="J5" s="6">
        <v>132.967529296875</v>
      </c>
      <c r="K5" s="6">
        <v>132.967529296875</v>
      </c>
      <c r="L5" s="6">
        <v>132.967529296875</v>
      </c>
      <c r="M5" s="7">
        <v>30</v>
      </c>
      <c r="N5" s="6">
        <v>2.0263671875</v>
      </c>
      <c r="O5" s="5">
        <v>60</v>
      </c>
      <c r="P5" s="8">
        <v>3.57666015625</v>
      </c>
      <c r="Q5" s="6">
        <v>0</v>
      </c>
      <c r="R5" s="10">
        <f>IF(ISNUMBER(Q5),IF(Q5=1,"Countercurrent","Cocurrent"),"")</f>
      </c>
      <c r="S5" s="21"/>
      <c r="T5" s="7">
        <f>IF(ISNUMBER(C5),1.15290498E-12*(V5^6)-3.5879038802E-10*(V5^5)+4.710833256816E-08*(V5^4)-3.38194190874219E-06*(V5^3)+0.000148978977392744*(V5^2)-0.00373903643230733*(V5)+4.21734712411944,"")</f>
      </c>
      <c r="U5" s="7">
        <f>IF(ISNUMBER(D5),1.15290498E-12*(X5^6)-3.5879038802E-10*(X5^5)+4.710833256816E-08*(X5^4)-3.38194190874219E-06*(X5^3)+0.000148978977392744*(X5^2)-0.00373903643230733*(X5)+4.21734712411944,"")</f>
      </c>
      <c r="V5" s="8">
        <f>IF(ISNUMBER(C5),AVERAGE(C5,D5),"")</f>
      </c>
      <c r="W5" s="6">
        <f>IF(ISNUMBER(F5),-0.0000002301*(V5^4)+0.0000569866*(V5^3)-0.0082923226*(V5^2)+0.0654036947*V5+999.8017570756,"")</f>
      </c>
      <c r="X5" s="8">
        <f>IF(ISNUMBER(E5),AVERAGE(E5,F5),"")</f>
      </c>
      <c r="Y5" s="6">
        <f>IF(ISNUMBER(F5),-0.0000002301*(X5^4)+0.0000569866*(X5^3)-0.0082923226*(X5^2)+0.0654036947*X5+999.8017570756,"")</f>
      </c>
      <c r="Z5" s="6">
        <f>IF(ISNUMBER(C5),IF(R5="Countercurrent",C5-D5,D5-C5),"")</f>
      </c>
      <c r="AA5" s="6">
        <f>IF(ISNUMBER(E5),F5-E5,"")</f>
      </c>
      <c r="AB5" s="7">
        <f>IF(ISNUMBER(N5),N5*W5/(1000*60),"")</f>
      </c>
      <c r="AC5" s="7">
        <f>IF(ISNUMBER(P5),P5*Y5/(1000*60),"")</f>
      </c>
      <c r="AD5" s="6">
        <f>IF(SUM($A$1:$A$1000)=0,IF(ROW($A5)=6,"Hidden",""),IF(ISNUMBER(AB5),AB5*T5*ABS(Z5)*1000,""))</f>
      </c>
      <c r="AE5" s="6">
        <f>IF(SUM($A$1:$A$1000)=0,IF(ROW($A5)=6,"Hidden",""),IF(ISNUMBER(AC5),AC5*U5*AA5*1000,""))</f>
      </c>
      <c r="AF5" s="6">
        <f>IF(SUM($A$1:$A$1000)=0,IF(ROW($A5)=6,"Hidden",""),IF(ISNUMBER(AD5),AD5-AE5,""))</f>
      </c>
      <c r="AG5" s="6">
        <f>IF(SUM($A$1:$A$1000)=0,IF(ROW($A5)=6,"Hidden",""),IF(ISNUMBER(AD5),IF(AD5=0,0,AE5*100/AD5),""))</f>
      </c>
      <c r="AH5" s="6">
        <f>IF(SUM($A$1:$A$1000)=0,IF(ROW($A5)=6,"Hidden",""),IF(ISNUMBER(C5),IF(R5="cocurrent",IF((D5=E5),0,(D5-C5)*100/(D5-E5)),IF((C5=E5),0,(C5-D5)*100/(C5-E5))),""))</f>
      </c>
      <c r="AI5" s="6">
        <f>IF(SUM($A$1:$A$1000)=0,IF(ROW($A5)=6,"Hidden",""),IF(ISNUMBER(C5),IF(R5="cocurrent",IF(C5=E5,0,(F5-E5)*100/(D5-E5)),IF(C5=E5,0,(F5-E5)*100/(C5-E5))),""))</f>
      </c>
      <c r="AJ5" s="6">
        <f>IF(SUM($A$1:$A$1000)=0,IF(ROW($A5)=6,"Hidden",""),IF(ISNUMBER(AH5),(AH5+AI5)/2,""))</f>
      </c>
      <c r="AK5" s="8">
        <f>IF(C5=F5,0,(D5-E5)/(C5-F5))</f>
      </c>
      <c r="AL5" s="8">
        <f>IF(ISNUMBER(F5),IF(OR(AK5&lt;=0,AK5=1),0,((D5-E5)-(C5-F5))/LN(AK5)),"")</f>
      </c>
      <c r="AM5" s="8">
        <f>IF(ISNUMBER(AL5),IF(AL5=0,0,(AB5*T5*Z5*1000)/(PI()*0.006*1.008*AL5)),"")</f>
      </c>
      <c r="AN5" s="12">
        <f>IF(ISNUMBER(A5),IF(ROW(A5)=2,1-(A5/13),""),"")</f>
      </c>
    </row>
    <row x14ac:dyDescent="0.25" r="6" customHeight="1" ht="12.75">
      <c r="A6" s="11">
        <v>1</v>
      </c>
      <c r="B6" s="5">
        <v>5</v>
      </c>
      <c r="C6" s="6">
        <v>45.78369140625</v>
      </c>
      <c r="D6" s="6">
        <v>50.19970703125</v>
      </c>
      <c r="E6" s="6">
        <v>22.2099609375</v>
      </c>
      <c r="F6" s="6">
        <v>25.164794921875</v>
      </c>
      <c r="G6" s="6">
        <v>132.967529296875</v>
      </c>
      <c r="H6" s="6">
        <v>132.967529296875</v>
      </c>
      <c r="I6" s="6">
        <v>132.967529296875</v>
      </c>
      <c r="J6" s="6">
        <v>132.967529296875</v>
      </c>
      <c r="K6" s="6">
        <v>132.967529296875</v>
      </c>
      <c r="L6" s="6">
        <v>132.967529296875</v>
      </c>
      <c r="M6" s="7">
        <v>30</v>
      </c>
      <c r="N6" s="6">
        <v>1.96533203125</v>
      </c>
      <c r="O6" s="5">
        <v>60</v>
      </c>
      <c r="P6" s="8">
        <v>3.5400390625</v>
      </c>
      <c r="Q6" s="6">
        <v>0</v>
      </c>
      <c r="R6" s="10">
        <f>IF(ISNUMBER(Q6),IF(Q6=1,"Countercurrent","Cocurrent"),"")</f>
      </c>
      <c r="S6" s="21"/>
      <c r="T6" s="7">
        <f>IF(ISNUMBER(C6),1.15290498E-12*(V6^6)-3.5879038802E-10*(V6^5)+4.710833256816E-08*(V6^4)-3.38194190874219E-06*(V6^3)+0.000148978977392744*(V6^2)-0.00373903643230733*(V6)+4.21734712411944,"")</f>
      </c>
      <c r="U6" s="7">
        <f>IF(ISNUMBER(D6),1.15290498E-12*(X6^6)-3.5879038802E-10*(X6^5)+4.710833256816E-08*(X6^4)-3.38194190874219E-06*(X6^3)+0.000148978977392744*(X6^2)-0.00373903643230733*(X6)+4.21734712411944,"")</f>
      </c>
      <c r="V6" s="8">
        <f>IF(ISNUMBER(C6),AVERAGE(C6,D6),"")</f>
      </c>
      <c r="W6" s="6">
        <f>IF(ISNUMBER(F6),-0.0000002301*(V6^4)+0.0000569866*(V6^3)-0.0082923226*(V6^2)+0.0654036947*V6+999.8017570756,"")</f>
      </c>
      <c r="X6" s="8">
        <f>IF(ISNUMBER(E6),AVERAGE(E6,F6),"")</f>
      </c>
      <c r="Y6" s="6">
        <f>IF(ISNUMBER(F6),-0.0000002301*(X6^4)+0.0000569866*(X6^3)-0.0082923226*(X6^2)+0.0654036947*X6+999.8017570756,"")</f>
      </c>
      <c r="Z6" s="6">
        <f>IF(ISNUMBER(C6),IF(R6="Countercurrent",C6-D6,D6-C6),"")</f>
      </c>
      <c r="AA6" s="6">
        <f>IF(ISNUMBER(E6),F6-E6,"")</f>
      </c>
      <c r="AB6" s="7">
        <f>IF(ISNUMBER(N6),N6*W6/(1000*60),"")</f>
      </c>
      <c r="AC6" s="7">
        <f>IF(ISNUMBER(P6),P6*Y6/(1000*60),"")</f>
      </c>
      <c r="AD6" s="6">
        <f>IF(SUM($A$1:$A$1000)=0,IF(ROW($A6)=6,"Hidden",""),IF(ISNUMBER(AB6),AB6*T6*ABS(Z6)*1000,""))</f>
      </c>
      <c r="AE6" s="6">
        <f>IF(SUM($A$1:$A$1000)=0,IF(ROW($A6)=6,"Hidden",""),IF(ISNUMBER(AC6),AC6*U6*AA6*1000,""))</f>
      </c>
      <c r="AF6" s="6">
        <f>IF(SUM($A$1:$A$1000)=0,IF(ROW($A6)=6,"Hidden",""),IF(ISNUMBER(AD6),AD6-AE6,""))</f>
      </c>
      <c r="AG6" s="6">
        <f>IF(SUM($A$1:$A$1000)=0,IF(ROW($A6)=6,"Hidden",""),IF(ISNUMBER(AD6),IF(AD6=0,0,AE6*100/AD6),""))</f>
      </c>
      <c r="AH6" s="6">
        <f>IF(SUM($A$1:$A$1000)=0,IF(ROW($A6)=6,"Hidden",""),IF(ISNUMBER(C6),IF(R6="cocurrent",IF((D6=E6),0,(D6-C6)*100/(D6-E6)),IF((C6=E6),0,(C6-D6)*100/(C6-E6))),""))</f>
      </c>
      <c r="AI6" s="6">
        <f>IF(SUM($A$1:$A$1000)=0,IF(ROW($A6)=6,"Hidden",""),IF(ISNUMBER(C6),IF(R6="cocurrent",IF(C6=E6,0,(F6-E6)*100/(D6-E6)),IF(C6=E6,0,(F6-E6)*100/(C6-E6))),""))</f>
      </c>
      <c r="AJ6" s="6">
        <f>IF(SUM($A$1:$A$1000)=0,IF(ROW($A6)=6,"Hidden",""),IF(ISNUMBER(AH6),(AH6+AI6)/2,""))</f>
      </c>
      <c r="AK6" s="8">
        <f>IF(C6=F6,0,(D6-E6)/(C6-F6))</f>
      </c>
      <c r="AL6" s="8">
        <f>IF(ISNUMBER(F6),IF(OR(AK6&lt;=0,AK6=1),0,((D6-E6)-(C6-F6))/LN(AK6)),"")</f>
      </c>
      <c r="AM6" s="8">
        <f>IF(ISNUMBER(AL6),IF(AL6=0,0,(AB6*T6*Z6*1000)/(PI()*0.006*1.008*AL6)),"")</f>
      </c>
      <c r="AN6" s="12">
        <f>IF(ISNUMBER(A6),IF(ROW(A6)=2,1-(A6/13),""),"")</f>
      </c>
    </row>
    <row x14ac:dyDescent="0.25" r="7" customHeight="1" ht="12.75">
      <c r="A7" s="11">
        <v>1</v>
      </c>
      <c r="B7" s="5">
        <v>6</v>
      </c>
      <c r="C7" s="6">
        <v>45.26416015625</v>
      </c>
      <c r="D7" s="6">
        <v>49.452880859375</v>
      </c>
      <c r="E7" s="6">
        <v>22.2099609375</v>
      </c>
      <c r="F7" s="6">
        <v>25.164794921875</v>
      </c>
      <c r="G7" s="6">
        <v>132.967529296875</v>
      </c>
      <c r="H7" s="6">
        <v>132.967529296875</v>
      </c>
      <c r="I7" s="6">
        <v>132.967529296875</v>
      </c>
      <c r="J7" s="6">
        <v>132.967529296875</v>
      </c>
      <c r="K7" s="6">
        <v>132.967529296875</v>
      </c>
      <c r="L7" s="6">
        <v>132.967529296875</v>
      </c>
      <c r="M7" s="7">
        <v>29</v>
      </c>
      <c r="N7" s="6">
        <v>1.86767578125</v>
      </c>
      <c r="O7" s="5">
        <v>60</v>
      </c>
      <c r="P7" s="8">
        <v>3.6865234375</v>
      </c>
      <c r="Q7" s="6">
        <v>0</v>
      </c>
      <c r="R7" s="10">
        <f>IF(ISNUMBER(Q7),IF(Q7=1,"Countercurrent","Cocurrent"),"")</f>
      </c>
      <c r="S7" s="21"/>
      <c r="T7" s="7">
        <f>IF(ISNUMBER(C7),1.15290498E-12*(V7^6)-3.5879038802E-10*(V7^5)+4.710833256816E-08*(V7^4)-3.38194190874219E-06*(V7^3)+0.000148978977392744*(V7^2)-0.00373903643230733*(V7)+4.21734712411944,"")</f>
      </c>
      <c r="U7" s="7">
        <f>IF(ISNUMBER(D7),1.15290498E-12*(X7^6)-3.5879038802E-10*(X7^5)+4.710833256816E-08*(X7^4)-3.38194190874219E-06*(X7^3)+0.000148978977392744*(X7^2)-0.00373903643230733*(X7)+4.21734712411944,"")</f>
      </c>
      <c r="V7" s="8">
        <f>IF(ISNUMBER(C7),AVERAGE(C7,D7),"")</f>
      </c>
      <c r="W7" s="6">
        <f>IF(ISNUMBER(F7),-0.0000002301*(V7^4)+0.0000569866*(V7^3)-0.0082923226*(V7^2)+0.0654036947*V7+999.8017570756,"")</f>
      </c>
      <c r="X7" s="8">
        <f>IF(ISNUMBER(E7),AVERAGE(E7,F7),"")</f>
      </c>
      <c r="Y7" s="6">
        <f>IF(ISNUMBER(F7),-0.0000002301*(X7^4)+0.0000569866*(X7^3)-0.0082923226*(X7^2)+0.0654036947*X7+999.8017570756,"")</f>
      </c>
      <c r="Z7" s="6">
        <f>IF(ISNUMBER(C7),IF(R7="Countercurrent",C7-D7,D7-C7),"")</f>
      </c>
      <c r="AA7" s="6">
        <f>IF(ISNUMBER(E7),F7-E7,"")</f>
      </c>
      <c r="AB7" s="7">
        <f>IF(ISNUMBER(N7),N7*W7/(1000*60),"")</f>
      </c>
      <c r="AC7" s="7">
        <f>IF(ISNUMBER(P7),P7*Y7/(1000*60),"")</f>
      </c>
      <c r="AD7" s="6">
        <f>IF(SUM($A$1:$A$1000)=0,IF(ROW($A7)=6,"Hidden",""),IF(ISNUMBER(AB7),AB7*T7*ABS(Z7)*1000,""))</f>
      </c>
      <c r="AE7" s="6">
        <f>IF(SUM($A$1:$A$1000)=0,IF(ROW($A7)=6,"Hidden",""),IF(ISNUMBER(AC7),AC7*U7*AA7*1000,""))</f>
      </c>
      <c r="AF7" s="6">
        <f>IF(SUM($A$1:$A$1000)=0,IF(ROW($A7)=6,"Hidden",""),IF(ISNUMBER(AD7),AD7-AE7,""))</f>
      </c>
      <c r="AG7" s="6">
        <f>IF(SUM($A$1:$A$1000)=0,IF(ROW($A7)=6,"Hidden",""),IF(ISNUMBER(AD7),IF(AD7=0,0,AE7*100/AD7),""))</f>
      </c>
      <c r="AH7" s="6">
        <f>IF(SUM($A$1:$A$1000)=0,IF(ROW($A7)=6,"Hidden",""),IF(ISNUMBER(C7),IF(R7="cocurrent",IF((D7=E7),0,(D7-C7)*100/(D7-E7)),IF((C7=E7),0,(C7-D7)*100/(C7-E7))),""))</f>
      </c>
      <c r="AI7" s="6">
        <f>IF(SUM($A$1:$A$1000)=0,IF(ROW($A7)=6,"Hidden",""),IF(ISNUMBER(C7),IF(R7="cocurrent",IF(C7=E7,0,(F7-E7)*100/(D7-E7)),IF(C7=E7,0,(F7-E7)*100/(C7-E7))),""))</f>
      </c>
      <c r="AJ7" s="6">
        <f>IF(SUM($A$1:$A$1000)=0,IF(ROW($A7)=6,"Hidden",""),IF(ISNUMBER(AH7),(AH7+AI7)/2,""))</f>
      </c>
      <c r="AK7" s="8">
        <f>IF(C7=F7,0,(D7-E7)/(C7-F7))</f>
      </c>
      <c r="AL7" s="8">
        <f>IF(ISNUMBER(F7),IF(OR(AK7&lt;=0,AK7=1),0,((D7-E7)-(C7-F7))/LN(AK7)),"")</f>
      </c>
      <c r="AM7" s="8">
        <f>IF(ISNUMBER(AL7),IF(AL7=0,0,(AB7*T7*Z7*1000)/(PI()*0.006*1.008*AL7)),"")</f>
      </c>
      <c r="AN7" s="12">
        <f>IF(ISNUMBER(A7),IF(ROW(A7)=2,1-(A7/13),""),"")</f>
      </c>
    </row>
    <row x14ac:dyDescent="0.25" r="8" customHeight="1" ht="12.75">
      <c r="A8" s="11">
        <v>1</v>
      </c>
      <c r="B8" s="5">
        <v>7</v>
      </c>
      <c r="C8" s="6">
        <v>45.556396484375</v>
      </c>
      <c r="D8" s="6">
        <v>50.102294921875</v>
      </c>
      <c r="E8" s="6">
        <v>22.177490234375</v>
      </c>
      <c r="F8" s="6">
        <v>25.13232421875</v>
      </c>
      <c r="G8" s="6">
        <v>132.967529296875</v>
      </c>
      <c r="H8" s="6">
        <v>132.967529296875</v>
      </c>
      <c r="I8" s="6">
        <v>132.967529296875</v>
      </c>
      <c r="J8" s="6">
        <v>132.967529296875</v>
      </c>
      <c r="K8" s="6">
        <v>132.967529296875</v>
      </c>
      <c r="L8" s="6">
        <v>132.967529296875</v>
      </c>
      <c r="M8" s="7">
        <v>30</v>
      </c>
      <c r="N8" s="6">
        <v>1.94091796875</v>
      </c>
      <c r="O8" s="5">
        <v>60</v>
      </c>
      <c r="P8" s="8">
        <v>3.60107421875</v>
      </c>
      <c r="Q8" s="6">
        <v>0</v>
      </c>
      <c r="R8" s="10">
        <f>IF(ISNUMBER(Q8),IF(Q8=1,"Countercurrent","Cocurrent"),"")</f>
      </c>
      <c r="S8" s="21"/>
      <c r="T8" s="7">
        <f>IF(ISNUMBER(C8),1.15290498E-12*(V8^6)-3.5879038802E-10*(V8^5)+4.710833256816E-08*(V8^4)-3.38194190874219E-06*(V8^3)+0.000148978977392744*(V8^2)-0.00373903643230733*(V8)+4.21734712411944,"")</f>
      </c>
      <c r="U8" s="7">
        <f>IF(ISNUMBER(D8),1.15290498E-12*(X8^6)-3.5879038802E-10*(X8^5)+4.710833256816E-08*(X8^4)-3.38194190874219E-06*(X8^3)+0.000148978977392744*(X8^2)-0.00373903643230733*(X8)+4.21734712411944,"")</f>
      </c>
      <c r="V8" s="8">
        <f>IF(ISNUMBER(C8),AVERAGE(C8,D8),"")</f>
      </c>
      <c r="W8" s="6">
        <f>IF(ISNUMBER(F8),-0.0000002301*(V8^4)+0.0000569866*(V8^3)-0.0082923226*(V8^2)+0.0654036947*V8+999.8017570756,"")</f>
      </c>
      <c r="X8" s="8">
        <f>IF(ISNUMBER(E8),AVERAGE(E8,F8),"")</f>
      </c>
      <c r="Y8" s="6">
        <f>IF(ISNUMBER(F8),-0.0000002301*(X8^4)+0.0000569866*(X8^3)-0.0082923226*(X8^2)+0.0654036947*X8+999.8017570756,"")</f>
      </c>
      <c r="Z8" s="6">
        <f>IF(ISNUMBER(C8),IF(R8="Countercurrent",C8-D8,D8-C8),"")</f>
      </c>
      <c r="AA8" s="6">
        <f>IF(ISNUMBER(E8),F8-E8,"")</f>
      </c>
      <c r="AB8" s="7">
        <f>IF(ISNUMBER(N8),N8*W8/(1000*60),"")</f>
      </c>
      <c r="AC8" s="7">
        <f>IF(ISNUMBER(P8),P8*Y8/(1000*60),"")</f>
      </c>
      <c r="AD8" s="6">
        <f>IF(SUM($A$1:$A$1000)=0,IF(ROW($A8)=6,"Hidden",""),IF(ISNUMBER(AB8),AB8*T8*ABS(Z8)*1000,""))</f>
      </c>
      <c r="AE8" s="6">
        <f>IF(SUM($A$1:$A$1000)=0,IF(ROW($A8)=6,"Hidden",""),IF(ISNUMBER(AC8),AC8*U8*AA8*1000,""))</f>
      </c>
      <c r="AF8" s="6">
        <f>IF(SUM($A$1:$A$1000)=0,IF(ROW($A8)=6,"Hidden",""),IF(ISNUMBER(AD8),AD8-AE8,""))</f>
      </c>
      <c r="AG8" s="6">
        <f>IF(SUM($A$1:$A$1000)=0,IF(ROW($A8)=6,"Hidden",""),IF(ISNUMBER(AD8),IF(AD8=0,0,AE8*100/AD8),""))</f>
      </c>
      <c r="AH8" s="6">
        <f>IF(SUM($A$1:$A$1000)=0,IF(ROW($A8)=6,"Hidden",""),IF(ISNUMBER(C8),IF(R8="cocurrent",IF((D8=E8),0,(D8-C8)*100/(D8-E8)),IF((C8=E8),0,(C8-D8)*100/(C8-E8))),""))</f>
      </c>
      <c r="AI8" s="6">
        <f>IF(SUM($A$1:$A$1000)=0,IF(ROW($A8)=6,"Hidden",""),IF(ISNUMBER(C8),IF(R8="cocurrent",IF(C8=E8,0,(F8-E8)*100/(D8-E8)),IF(C8=E8,0,(F8-E8)*100/(C8-E8))),""))</f>
      </c>
      <c r="AJ8" s="6">
        <f>IF(SUM($A$1:$A$1000)=0,IF(ROW($A8)=6,"Hidden",""),IF(ISNUMBER(AH8),(AH8+AI8)/2,""))</f>
      </c>
      <c r="AK8" s="8">
        <f>IF(C8=F8,0,(D8-E8)/(C8-F8))</f>
      </c>
      <c r="AL8" s="8">
        <f>IF(ISNUMBER(F8),IF(OR(AK8&lt;=0,AK8=1),0,((D8-E8)-(C8-F8))/LN(AK8)),"")</f>
      </c>
      <c r="AM8" s="8">
        <f>IF(ISNUMBER(AL8),IF(AL8=0,0,(AB8*T8*Z8*1000)/(PI()*0.006*1.008*AL8)),"")</f>
      </c>
      <c r="AN8" s="12">
        <f>IF(ISNUMBER(A8),IF(ROW(A8)=2,1-(A8/13),""),"")</f>
      </c>
    </row>
    <row x14ac:dyDescent="0.25" r="9" customHeight="1" ht="12.75">
      <c r="A9" s="11">
        <v>1</v>
      </c>
      <c r="B9" s="5">
        <v>8</v>
      </c>
      <c r="C9" s="6">
        <v>45.3291015625</v>
      </c>
      <c r="D9" s="6">
        <v>49.615234375</v>
      </c>
      <c r="E9" s="6">
        <v>22.14501953125</v>
      </c>
      <c r="F9" s="6">
        <v>25.13232421875</v>
      </c>
      <c r="G9" s="6">
        <v>132.967529296875</v>
      </c>
      <c r="H9" s="6">
        <v>132.967529296875</v>
      </c>
      <c r="I9" s="6">
        <v>132.967529296875</v>
      </c>
      <c r="J9" s="6">
        <v>132.967529296875</v>
      </c>
      <c r="K9" s="6">
        <v>132.967529296875</v>
      </c>
      <c r="L9" s="6">
        <v>132.967529296875</v>
      </c>
      <c r="M9" s="7">
        <v>29</v>
      </c>
      <c r="N9" s="6">
        <v>2.05078125</v>
      </c>
      <c r="O9" s="5">
        <v>60</v>
      </c>
      <c r="P9" s="8">
        <v>3.35693359375</v>
      </c>
      <c r="Q9" s="6">
        <v>0</v>
      </c>
      <c r="R9" s="10">
        <f>IF(ISNUMBER(Q9),IF(Q9=1,"Countercurrent","Cocurrent"),"")</f>
      </c>
      <c r="S9" s="21"/>
      <c r="T9" s="7">
        <f>IF(ISNUMBER(C9),1.15290498E-12*(V9^6)-3.5879038802E-10*(V9^5)+4.710833256816E-08*(V9^4)-3.38194190874219E-06*(V9^3)+0.000148978977392744*(V9^2)-0.00373903643230733*(V9)+4.21734712411944,"")</f>
      </c>
      <c r="U9" s="7">
        <f>IF(ISNUMBER(D9),1.15290498E-12*(X9^6)-3.5879038802E-10*(X9^5)+4.710833256816E-08*(X9^4)-3.38194190874219E-06*(X9^3)+0.000148978977392744*(X9^2)-0.00373903643230733*(X9)+4.21734712411944,"")</f>
      </c>
      <c r="V9" s="8">
        <f>IF(ISNUMBER(C9),AVERAGE(C9,D9),"")</f>
      </c>
      <c r="W9" s="6">
        <f>IF(ISNUMBER(F9),-0.0000002301*(V9^4)+0.0000569866*(V9^3)-0.0082923226*(V9^2)+0.0654036947*V9+999.8017570756,"")</f>
      </c>
      <c r="X9" s="8">
        <f>IF(ISNUMBER(E9),AVERAGE(E9,F9),"")</f>
      </c>
      <c r="Y9" s="6">
        <f>IF(ISNUMBER(F9),-0.0000002301*(X9^4)+0.0000569866*(X9^3)-0.0082923226*(X9^2)+0.0654036947*X9+999.8017570756,"")</f>
      </c>
      <c r="Z9" s="6">
        <f>IF(ISNUMBER(C9),IF(R9="Countercurrent",C9-D9,D9-C9),"")</f>
      </c>
      <c r="AA9" s="6">
        <f>IF(ISNUMBER(E9),F9-E9,"")</f>
      </c>
      <c r="AB9" s="7">
        <f>IF(ISNUMBER(N9),N9*W9/(1000*60),"")</f>
      </c>
      <c r="AC9" s="7">
        <f>IF(ISNUMBER(P9),P9*Y9/(1000*60),"")</f>
      </c>
      <c r="AD9" s="6">
        <f>IF(SUM($A$1:$A$1000)=0,IF(ROW($A9)=6,"Hidden",""),IF(ISNUMBER(AB9),AB9*T9*ABS(Z9)*1000,""))</f>
      </c>
      <c r="AE9" s="6">
        <f>IF(SUM($A$1:$A$1000)=0,IF(ROW($A9)=6,"Hidden",""),IF(ISNUMBER(AC9),AC9*U9*AA9*1000,""))</f>
      </c>
      <c r="AF9" s="6">
        <f>IF(SUM($A$1:$A$1000)=0,IF(ROW($A9)=6,"Hidden",""),IF(ISNUMBER(AD9),AD9-AE9,""))</f>
      </c>
      <c r="AG9" s="6">
        <f>IF(SUM($A$1:$A$1000)=0,IF(ROW($A9)=6,"Hidden",""),IF(ISNUMBER(AD9),IF(AD9=0,0,AE9*100/AD9),""))</f>
      </c>
      <c r="AH9" s="6">
        <f>IF(SUM($A$1:$A$1000)=0,IF(ROW($A9)=6,"Hidden",""),IF(ISNUMBER(C9),IF(R9="cocurrent",IF((D9=E9),0,(D9-C9)*100/(D9-E9)),IF((C9=E9),0,(C9-D9)*100/(C9-E9))),""))</f>
      </c>
      <c r="AI9" s="6">
        <f>IF(SUM($A$1:$A$1000)=0,IF(ROW($A9)=6,"Hidden",""),IF(ISNUMBER(C9),IF(R9="cocurrent",IF(C9=E9,0,(F9-E9)*100/(D9-E9)),IF(C9=E9,0,(F9-E9)*100/(C9-E9))),""))</f>
      </c>
      <c r="AJ9" s="6">
        <f>IF(SUM($A$1:$A$1000)=0,IF(ROW($A9)=6,"Hidden",""),IF(ISNUMBER(AH9),(AH9+AI9)/2,""))</f>
      </c>
      <c r="AK9" s="8">
        <f>IF(C9=F9,0,(D9-E9)/(C9-F9))</f>
      </c>
      <c r="AL9" s="8">
        <f>IF(ISNUMBER(F9),IF(OR(AK9&lt;=0,AK9=1),0,((D9-E9)-(C9-F9))/LN(AK9)),"")</f>
      </c>
      <c r="AM9" s="8">
        <f>IF(ISNUMBER(AL9),IF(AL9=0,0,(AB9*T9*Z9*1000)/(PI()*0.006*1.008*AL9)),"")</f>
      </c>
      <c r="AN9" s="12">
        <f>IF(ISNUMBER(A9),IF(ROW(A9)=2,1-(A9/13),""),"")</f>
      </c>
    </row>
    <row x14ac:dyDescent="0.25" r="10" customHeight="1" ht="12.75">
      <c r="A10" s="11">
        <v>1</v>
      </c>
      <c r="B10" s="5">
        <v>9</v>
      </c>
      <c r="C10" s="6">
        <v>45.621337890625</v>
      </c>
      <c r="D10" s="6">
        <v>49.842529296875</v>
      </c>
      <c r="E10" s="6">
        <v>22.14501953125</v>
      </c>
      <c r="F10" s="6">
        <v>25.099853515625</v>
      </c>
      <c r="G10" s="6">
        <v>132.967529296875</v>
      </c>
      <c r="H10" s="6">
        <v>132.967529296875</v>
      </c>
      <c r="I10" s="6">
        <v>132.967529296875</v>
      </c>
      <c r="J10" s="6">
        <v>132.967529296875</v>
      </c>
      <c r="K10" s="6">
        <v>132.967529296875</v>
      </c>
      <c r="L10" s="6">
        <v>132.967529296875</v>
      </c>
      <c r="M10" s="7">
        <v>30</v>
      </c>
      <c r="N10" s="6">
        <v>1.953125</v>
      </c>
      <c r="O10" s="5">
        <v>60</v>
      </c>
      <c r="P10" s="8">
        <v>3.40576171875</v>
      </c>
      <c r="Q10" s="6">
        <v>0</v>
      </c>
      <c r="R10" s="10">
        <f>IF(ISNUMBER(Q10),IF(Q10=1,"Countercurrent","Cocurrent"),"")</f>
      </c>
      <c r="S10" s="21"/>
      <c r="T10" s="7">
        <f>IF(ISNUMBER(C10),1.15290498E-12*(V10^6)-3.5879038802E-10*(V10^5)+4.710833256816E-08*(V10^4)-3.38194190874219E-06*(V10^3)+0.000148978977392744*(V10^2)-0.00373903643230733*(V10)+4.21734712411944,"")</f>
      </c>
      <c r="U10" s="7">
        <f>IF(ISNUMBER(D10),1.15290498E-12*(X10^6)-3.5879038802E-10*(X10^5)+4.710833256816E-08*(X10^4)-3.38194190874219E-06*(X10^3)+0.000148978977392744*(X10^2)-0.00373903643230733*(X10)+4.21734712411944,"")</f>
      </c>
      <c r="V10" s="8">
        <f>IF(ISNUMBER(C10),AVERAGE(C10,D10),"")</f>
      </c>
      <c r="W10" s="6">
        <f>IF(ISNUMBER(F10),-0.0000002301*(V10^4)+0.0000569866*(V10^3)-0.0082923226*(V10^2)+0.0654036947*V10+999.8017570756,"")</f>
      </c>
      <c r="X10" s="8">
        <f>IF(ISNUMBER(E10),AVERAGE(E10,F10),"")</f>
      </c>
      <c r="Y10" s="6">
        <f>IF(ISNUMBER(F10),-0.0000002301*(X10^4)+0.0000569866*(X10^3)-0.0082923226*(X10^2)+0.0654036947*X10+999.8017570756,"")</f>
      </c>
      <c r="Z10" s="6">
        <f>IF(ISNUMBER(C10),IF(R10="Countercurrent",C10-D10,D10-C10),"")</f>
      </c>
      <c r="AA10" s="6">
        <f>IF(ISNUMBER(E10),F10-E10,"")</f>
      </c>
      <c r="AB10" s="7">
        <f>IF(ISNUMBER(N10),N10*W10/(1000*60),"")</f>
      </c>
      <c r="AC10" s="7">
        <f>IF(ISNUMBER(P10),P10*Y10/(1000*60),"")</f>
      </c>
      <c r="AD10" s="6">
        <f>IF(SUM($A$1:$A$1000)=0,IF(ROW($A10)=6,"Hidden",""),IF(ISNUMBER(AB10),AB10*T10*ABS(Z10)*1000,""))</f>
      </c>
      <c r="AE10" s="6">
        <f>IF(SUM($A$1:$A$1000)=0,IF(ROW($A10)=6,"Hidden",""),IF(ISNUMBER(AC10),AC10*U10*AA10*1000,""))</f>
      </c>
      <c r="AF10" s="6">
        <f>IF(SUM($A$1:$A$1000)=0,IF(ROW($A10)=6,"Hidden",""),IF(ISNUMBER(AD10),AD10-AE10,""))</f>
      </c>
      <c r="AG10" s="6">
        <f>IF(SUM($A$1:$A$1000)=0,IF(ROW($A10)=6,"Hidden",""),IF(ISNUMBER(AD10),IF(AD10=0,0,AE10*100/AD10),""))</f>
      </c>
      <c r="AH10" s="6">
        <f>IF(SUM($A$1:$A$1000)=0,IF(ROW($A10)=6,"Hidden",""),IF(ISNUMBER(C10),IF(R10="cocurrent",IF((D10=E10),0,(D10-C10)*100/(D10-E10)),IF((C10=E10),0,(C10-D10)*100/(C10-E10))),""))</f>
      </c>
      <c r="AI10" s="6">
        <f>IF(SUM($A$1:$A$1000)=0,IF(ROW($A10)=6,"Hidden",""),IF(ISNUMBER(C10),IF(R10="cocurrent",IF(C10=E10,0,(F10-E10)*100/(D10-E10)),IF(C10=E10,0,(F10-E10)*100/(C10-E10))),""))</f>
      </c>
      <c r="AJ10" s="6">
        <f>IF(SUM($A$1:$A$1000)=0,IF(ROW($A10)=6,"Hidden",""),IF(ISNUMBER(AH10),(AH10+AI10)/2,""))</f>
      </c>
      <c r="AK10" s="8">
        <f>IF(C10=F10,0,(D10-E10)/(C10-F10))</f>
      </c>
      <c r="AL10" s="8">
        <f>IF(ISNUMBER(F10),IF(OR(AK10&lt;=0,AK10=1),0,((D10-E10)-(C10-F10))/LN(AK10)),"")</f>
      </c>
      <c r="AM10" s="8">
        <f>IF(ISNUMBER(AL10),IF(AL10=0,0,(AB10*T10*Z10*1000)/(PI()*0.006*1.008*AL10)),"")</f>
      </c>
      <c r="AN10" s="12">
        <f>IF(ISNUMBER(A10),IF(ROW(A10)=2,1-(A10/13),""),"")</f>
      </c>
    </row>
    <row x14ac:dyDescent="0.25" r="11" customHeight="1" ht="12.75">
      <c r="A11" s="11">
        <v>1</v>
      </c>
      <c r="B11" s="5">
        <v>10</v>
      </c>
      <c r="C11" s="6">
        <v>45.39404296875</v>
      </c>
      <c r="D11" s="6">
        <v>49.68017578125</v>
      </c>
      <c r="E11" s="6">
        <v>22.112548828125</v>
      </c>
      <c r="F11" s="6">
        <v>25.034912109375</v>
      </c>
      <c r="G11" s="6">
        <v>132.967529296875</v>
      </c>
      <c r="H11" s="6">
        <v>132.967529296875</v>
      </c>
      <c r="I11" s="6">
        <v>132.967529296875</v>
      </c>
      <c r="J11" s="6">
        <v>132.967529296875</v>
      </c>
      <c r="K11" s="6">
        <v>132.967529296875</v>
      </c>
      <c r="L11" s="6">
        <v>132.967529296875</v>
      </c>
      <c r="M11" s="7">
        <v>30</v>
      </c>
      <c r="N11" s="6">
        <v>2.001953125</v>
      </c>
      <c r="O11" s="5">
        <v>60</v>
      </c>
      <c r="P11" s="8">
        <v>3.55224609375</v>
      </c>
      <c r="Q11" s="6">
        <v>0</v>
      </c>
      <c r="R11" s="10">
        <f>IF(ISNUMBER(Q11),IF(Q11=1,"Countercurrent","Cocurrent"),"")</f>
      </c>
      <c r="S11" s="21"/>
      <c r="T11" s="7">
        <f>IF(ISNUMBER(C11),1.15290498E-12*(V11^6)-3.5879038802E-10*(V11^5)+4.710833256816E-08*(V11^4)-3.38194190874219E-06*(V11^3)+0.000148978977392744*(V11^2)-0.00373903643230733*(V11)+4.21734712411944,"")</f>
      </c>
      <c r="U11" s="7">
        <f>IF(ISNUMBER(D11),1.15290498E-12*(X11^6)-3.5879038802E-10*(X11^5)+4.710833256816E-08*(X11^4)-3.38194190874219E-06*(X11^3)+0.000148978977392744*(X11^2)-0.00373903643230733*(X11)+4.21734712411944,"")</f>
      </c>
      <c r="V11" s="8">
        <f>IF(ISNUMBER(C11),AVERAGE(C11,D11),"")</f>
      </c>
      <c r="W11" s="6">
        <f>IF(ISNUMBER(F11),-0.0000002301*(V11^4)+0.0000569866*(V11^3)-0.0082923226*(V11^2)+0.0654036947*V11+999.8017570756,"")</f>
      </c>
      <c r="X11" s="8">
        <f>IF(ISNUMBER(E11),AVERAGE(E11,F11),"")</f>
      </c>
      <c r="Y11" s="6">
        <f>IF(ISNUMBER(F11),-0.0000002301*(X11^4)+0.0000569866*(X11^3)-0.0082923226*(X11^2)+0.0654036947*X11+999.8017570756,"")</f>
      </c>
      <c r="Z11" s="6">
        <f>IF(ISNUMBER(C11),IF(R11="Countercurrent",C11-D11,D11-C11),"")</f>
      </c>
      <c r="AA11" s="6">
        <f>IF(ISNUMBER(E11),F11-E11,"")</f>
      </c>
      <c r="AB11" s="7">
        <f>IF(ISNUMBER(N11),N11*W11/(1000*60),"")</f>
      </c>
      <c r="AC11" s="7">
        <f>IF(ISNUMBER(P11),P11*Y11/(1000*60),"")</f>
      </c>
      <c r="AD11" s="6">
        <f>IF(SUM($A$1:$A$1000)=0,IF(ROW($A11)=6,"Hidden",""),IF(ISNUMBER(AB11),AB11*T11*ABS(Z11)*1000,""))</f>
      </c>
      <c r="AE11" s="6">
        <f>IF(SUM($A$1:$A$1000)=0,IF(ROW($A11)=6,"Hidden",""),IF(ISNUMBER(AC11),AC11*U11*AA11*1000,""))</f>
      </c>
      <c r="AF11" s="6">
        <f>IF(SUM($A$1:$A$1000)=0,IF(ROW($A11)=6,"Hidden",""),IF(ISNUMBER(AD11),AD11-AE11,""))</f>
      </c>
      <c r="AG11" s="6">
        <f>IF(SUM($A$1:$A$1000)=0,IF(ROW($A11)=6,"Hidden",""),IF(ISNUMBER(AD11),IF(AD11=0,0,AE11*100/AD11),""))</f>
      </c>
      <c r="AH11" s="6">
        <f>IF(SUM($A$1:$A$1000)=0,IF(ROW($A11)=6,"Hidden",""),IF(ISNUMBER(C11),IF(R11="cocurrent",IF((D11=E11),0,(D11-C11)*100/(D11-E11)),IF((C11=E11),0,(C11-D11)*100/(C11-E11))),""))</f>
      </c>
      <c r="AI11" s="6">
        <f>IF(SUM($A$1:$A$1000)=0,IF(ROW($A11)=6,"Hidden",""),IF(ISNUMBER(C11),IF(R11="cocurrent",IF(C11=E11,0,(F11-E11)*100/(D11-E11)),IF(C11=E11,0,(F11-E11)*100/(C11-E11))),""))</f>
      </c>
      <c r="AJ11" s="6">
        <f>IF(SUM($A$1:$A$1000)=0,IF(ROW($A11)=6,"Hidden",""),IF(ISNUMBER(AH11),(AH11+AI11)/2,""))</f>
      </c>
      <c r="AK11" s="8">
        <f>IF(C11=F11,0,(D11-E11)/(C11-F11))</f>
      </c>
      <c r="AL11" s="8">
        <f>IF(ISNUMBER(F11),IF(OR(AK11&lt;=0,AK11=1),0,((D11-E11)-(C11-F11))/LN(AK11)),"")</f>
      </c>
      <c r="AM11" s="8">
        <f>IF(ISNUMBER(AL11),IF(AL11=0,0,(AB11*T11*Z11*1000)/(PI()*0.006*1.008*AL11)),"")</f>
      </c>
      <c r="AN11" s="12">
        <f>IF(ISNUMBER(A11),IF(ROW(A11)=2,1-(A11/13),""),"")</f>
      </c>
    </row>
    <row x14ac:dyDescent="0.25" r="12" customHeight="1" ht="12.75">
      <c r="A12" s="11">
        <v>1</v>
      </c>
      <c r="B12" s="5">
        <v>11</v>
      </c>
      <c r="C12" s="6">
        <v>45.751220703125</v>
      </c>
      <c r="D12" s="6">
        <v>50.2646484375</v>
      </c>
      <c r="E12" s="6">
        <v>22.112548828125</v>
      </c>
      <c r="F12" s="6">
        <v>25.0673828125</v>
      </c>
      <c r="G12" s="6">
        <v>132.967529296875</v>
      </c>
      <c r="H12" s="6">
        <v>132.967529296875</v>
      </c>
      <c r="I12" s="6">
        <v>132.967529296875</v>
      </c>
      <c r="J12" s="6">
        <v>132.967529296875</v>
      </c>
      <c r="K12" s="6">
        <v>132.967529296875</v>
      </c>
      <c r="L12" s="6">
        <v>132.967529296875</v>
      </c>
      <c r="M12" s="7">
        <v>29</v>
      </c>
      <c r="N12" s="6">
        <v>2.01416015625</v>
      </c>
      <c r="O12" s="5">
        <v>60</v>
      </c>
      <c r="P12" s="8">
        <v>3.5888671875</v>
      </c>
      <c r="Q12" s="6">
        <v>0</v>
      </c>
      <c r="R12" s="10">
        <f>IF(ISNUMBER(Q12),IF(Q12=1,"Countercurrent","Cocurrent"),"")</f>
      </c>
      <c r="S12" s="21"/>
      <c r="T12" s="7">
        <f>IF(ISNUMBER(C12),1.15290498E-12*(V12^6)-3.5879038802E-10*(V12^5)+4.710833256816E-08*(V12^4)-3.38194190874219E-06*(V12^3)+0.000148978977392744*(V12^2)-0.00373903643230733*(V12)+4.21734712411944,"")</f>
      </c>
      <c r="U12" s="7">
        <f>IF(ISNUMBER(D12),1.15290498E-12*(X12^6)-3.5879038802E-10*(X12^5)+4.710833256816E-08*(X12^4)-3.38194190874219E-06*(X12^3)+0.000148978977392744*(X12^2)-0.00373903643230733*(X12)+4.21734712411944,"")</f>
      </c>
      <c r="V12" s="8">
        <f>IF(ISNUMBER(C12),AVERAGE(C12,D12),"")</f>
      </c>
      <c r="W12" s="6">
        <f>IF(ISNUMBER(F12),-0.0000002301*(V12^4)+0.0000569866*(V12^3)-0.0082923226*(V12^2)+0.0654036947*V12+999.8017570756,"")</f>
      </c>
      <c r="X12" s="8">
        <f>IF(ISNUMBER(E12),AVERAGE(E12,F12),"")</f>
      </c>
      <c r="Y12" s="6">
        <f>IF(ISNUMBER(F12),-0.0000002301*(X12^4)+0.0000569866*(X12^3)-0.0082923226*(X12^2)+0.0654036947*X12+999.8017570756,"")</f>
      </c>
      <c r="Z12" s="6">
        <f>IF(ISNUMBER(C12),IF(R12="Countercurrent",C12-D12,D12-C12),"")</f>
      </c>
      <c r="AA12" s="6">
        <f>IF(ISNUMBER(E12),F12-E12,"")</f>
      </c>
      <c r="AB12" s="7">
        <f>IF(ISNUMBER(N12),N12*W12/(1000*60),"")</f>
      </c>
      <c r="AC12" s="7">
        <f>IF(ISNUMBER(P12),P12*Y12/(1000*60),"")</f>
      </c>
      <c r="AD12" s="6">
        <f>IF(SUM($A$1:$A$1000)=0,IF(ROW($A12)=6,"Hidden",""),IF(ISNUMBER(AB12),AB12*T12*ABS(Z12)*1000,""))</f>
      </c>
      <c r="AE12" s="6">
        <f>IF(SUM($A$1:$A$1000)=0,IF(ROW($A12)=6,"Hidden",""),IF(ISNUMBER(AC12),AC12*U12*AA12*1000,""))</f>
      </c>
      <c r="AF12" s="6">
        <f>IF(SUM($A$1:$A$1000)=0,IF(ROW($A12)=6,"Hidden",""),IF(ISNUMBER(AD12),AD12-AE12,""))</f>
      </c>
      <c r="AG12" s="6">
        <f>IF(SUM($A$1:$A$1000)=0,IF(ROW($A12)=6,"Hidden",""),IF(ISNUMBER(AD12),IF(AD12=0,0,AE12*100/AD12),""))</f>
      </c>
      <c r="AH12" s="6">
        <f>IF(SUM($A$1:$A$1000)=0,IF(ROW($A12)=6,"Hidden",""),IF(ISNUMBER(C12),IF(R12="cocurrent",IF((D12=E12),0,(D12-C12)*100/(D12-E12)),IF((C12=E12),0,(C12-D12)*100/(C12-E12))),""))</f>
      </c>
      <c r="AI12" s="6">
        <f>IF(SUM($A$1:$A$1000)=0,IF(ROW($A12)=6,"Hidden",""),IF(ISNUMBER(C12),IF(R12="cocurrent",IF(C12=E12,0,(F12-E12)*100/(D12-E12)),IF(C12=E12,0,(F12-E12)*100/(C12-E12))),""))</f>
      </c>
      <c r="AJ12" s="6">
        <f>IF(SUM($A$1:$A$1000)=0,IF(ROW($A12)=6,"Hidden",""),IF(ISNUMBER(AH12),(AH12+AI12)/2,""))</f>
      </c>
      <c r="AK12" s="8">
        <f>IF(C12=F12,0,(D12-E12)/(C12-F12))</f>
      </c>
      <c r="AL12" s="8">
        <f>IF(ISNUMBER(F12),IF(OR(AK12&lt;=0,AK12=1),0,((D12-E12)-(C12-F12))/LN(AK12)),"")</f>
      </c>
      <c r="AM12" s="8">
        <f>IF(ISNUMBER(AL12),IF(AL12=0,0,(AB12*T12*Z12*1000)/(PI()*0.006*1.008*AL12)),"")</f>
      </c>
      <c r="AN12" s="12">
        <f>IF(ISNUMBER(A12),IF(ROW(A12)=2,1-(A12/13),""),"")</f>
      </c>
    </row>
    <row x14ac:dyDescent="0.25" r="13" customHeight="1" ht="12.75">
      <c r="A13" s="11">
        <v>1</v>
      </c>
      <c r="B13" s="5">
        <v>12</v>
      </c>
      <c r="C13" s="6">
        <v>45.556396484375</v>
      </c>
      <c r="D13" s="6">
        <v>49.777587890625</v>
      </c>
      <c r="E13" s="6">
        <v>22.080078125</v>
      </c>
      <c r="F13" s="6">
        <v>25.099853515625</v>
      </c>
      <c r="G13" s="6">
        <v>132.967529296875</v>
      </c>
      <c r="H13" s="6">
        <v>132.967529296875</v>
      </c>
      <c r="I13" s="6">
        <v>132.967529296875</v>
      </c>
      <c r="J13" s="6">
        <v>132.967529296875</v>
      </c>
      <c r="K13" s="6">
        <v>132.967529296875</v>
      </c>
      <c r="L13" s="6">
        <v>132.967529296875</v>
      </c>
      <c r="M13" s="7">
        <v>30</v>
      </c>
      <c r="N13" s="6">
        <v>2.001953125</v>
      </c>
      <c r="O13" s="5">
        <v>60</v>
      </c>
      <c r="P13" s="8">
        <v>3.69873046875</v>
      </c>
      <c r="Q13" s="6">
        <v>0</v>
      </c>
      <c r="R13" s="10">
        <f>IF(ISNUMBER(Q13),IF(Q13=1,"Countercurrent","Cocurrent"),"")</f>
      </c>
      <c r="S13" s="21"/>
      <c r="T13" s="7">
        <f>IF(ISNUMBER(C13),1.15290498E-12*(V13^6)-3.5879038802E-10*(V13^5)+4.710833256816E-08*(V13^4)-3.38194190874219E-06*(V13^3)+0.000148978977392744*(V13^2)-0.00373903643230733*(V13)+4.21734712411944,"")</f>
      </c>
      <c r="U13" s="7">
        <f>IF(ISNUMBER(D13),1.15290498E-12*(X13^6)-3.5879038802E-10*(X13^5)+4.710833256816E-08*(X13^4)-3.38194190874219E-06*(X13^3)+0.000148978977392744*(X13^2)-0.00373903643230733*(X13)+4.21734712411944,"")</f>
      </c>
      <c r="V13" s="8">
        <f>IF(ISNUMBER(C13),AVERAGE(C13,D13),"")</f>
      </c>
      <c r="W13" s="6">
        <f>IF(ISNUMBER(F13),-0.0000002301*(V13^4)+0.0000569866*(V13^3)-0.0082923226*(V13^2)+0.0654036947*V13+999.8017570756,"")</f>
      </c>
      <c r="X13" s="8">
        <f>IF(ISNUMBER(E13),AVERAGE(E13,F13),"")</f>
      </c>
      <c r="Y13" s="6">
        <f>IF(ISNUMBER(F13),-0.0000002301*(X13^4)+0.0000569866*(X13^3)-0.0082923226*(X13^2)+0.0654036947*X13+999.8017570756,"")</f>
      </c>
      <c r="Z13" s="6">
        <f>IF(ISNUMBER(C13),IF(R13="Countercurrent",C13-D13,D13-C13),"")</f>
      </c>
      <c r="AA13" s="6">
        <f>IF(ISNUMBER(E13),F13-E13,"")</f>
      </c>
      <c r="AB13" s="7">
        <f>IF(ISNUMBER(N13),N13*W13/(1000*60),"")</f>
      </c>
      <c r="AC13" s="7">
        <f>IF(ISNUMBER(P13),P13*Y13/(1000*60),"")</f>
      </c>
      <c r="AD13" s="6">
        <f>IF(SUM($A$1:$A$1000)=0,IF(ROW($A13)=6,"Hidden",""),IF(ISNUMBER(AB13),AB13*T13*ABS(Z13)*1000,""))</f>
      </c>
      <c r="AE13" s="6">
        <f>IF(SUM($A$1:$A$1000)=0,IF(ROW($A13)=6,"Hidden",""),IF(ISNUMBER(AC13),AC13*U13*AA13*1000,""))</f>
      </c>
      <c r="AF13" s="6">
        <f>IF(SUM($A$1:$A$1000)=0,IF(ROW($A13)=6,"Hidden",""),IF(ISNUMBER(AD13),AD13-AE13,""))</f>
      </c>
      <c r="AG13" s="6">
        <f>IF(SUM($A$1:$A$1000)=0,IF(ROW($A13)=6,"Hidden",""),IF(ISNUMBER(AD13),IF(AD13=0,0,AE13*100/AD13),""))</f>
      </c>
      <c r="AH13" s="6">
        <f>IF(SUM($A$1:$A$1000)=0,IF(ROW($A13)=6,"Hidden",""),IF(ISNUMBER(C13),IF(R13="cocurrent",IF((D13=E13),0,(D13-C13)*100/(D13-E13)),IF((C13=E13),0,(C13-D13)*100/(C13-E13))),""))</f>
      </c>
      <c r="AI13" s="6">
        <f>IF(SUM($A$1:$A$1000)=0,IF(ROW($A13)=6,"Hidden",""),IF(ISNUMBER(C13),IF(R13="cocurrent",IF(C13=E13,0,(F13-E13)*100/(D13-E13)),IF(C13=E13,0,(F13-E13)*100/(C13-E13))),""))</f>
      </c>
      <c r="AJ13" s="6">
        <f>IF(SUM($A$1:$A$1000)=0,IF(ROW($A13)=6,"Hidden",""),IF(ISNUMBER(AH13),(AH13+AI13)/2,""))</f>
      </c>
      <c r="AK13" s="8">
        <f>IF(C13=F13,0,(D13-E13)/(C13-F13))</f>
      </c>
      <c r="AL13" s="8">
        <f>IF(ISNUMBER(F13),IF(OR(AK13&lt;=0,AK13=1),0,((D13-E13)-(C13-F13))/LN(AK13)),"")</f>
      </c>
      <c r="AM13" s="8">
        <f>IF(ISNUMBER(AL13),IF(AL13=0,0,(AB13*T13*Z13*1000)/(PI()*0.006*1.008*AL13)),"")</f>
      </c>
      <c r="AN13" s="12">
        <f>IF(ISNUMBER(A13),IF(ROW(A13)=2,1-(A13/13),""),"")</f>
      </c>
    </row>
    <row x14ac:dyDescent="0.25" r="14" customHeight="1" ht="12.75">
      <c r="A14" s="11">
        <v>1</v>
      </c>
      <c r="B14" s="5">
        <v>13</v>
      </c>
      <c r="C14" s="6">
        <v>45.8486328125</v>
      </c>
      <c r="D14" s="6">
        <v>50.32958984375</v>
      </c>
      <c r="E14" s="6">
        <v>22.047607421875</v>
      </c>
      <c r="F14" s="6">
        <v>25.099853515625</v>
      </c>
      <c r="G14" s="6">
        <v>132.967529296875</v>
      </c>
      <c r="H14" s="6">
        <v>132.967529296875</v>
      </c>
      <c r="I14" s="6">
        <v>132.967529296875</v>
      </c>
      <c r="J14" s="6">
        <v>132.967529296875</v>
      </c>
      <c r="K14" s="6">
        <v>132.967529296875</v>
      </c>
      <c r="L14" s="6">
        <v>132.967529296875</v>
      </c>
      <c r="M14" s="7">
        <v>30</v>
      </c>
      <c r="N14" s="6">
        <v>1.89208984375</v>
      </c>
      <c r="O14" s="5">
        <v>60</v>
      </c>
      <c r="P14" s="8">
        <v>3.6376953125</v>
      </c>
      <c r="Q14" s="6">
        <v>0</v>
      </c>
      <c r="R14" s="10">
        <f>IF(ISNUMBER(Q14),IF(Q14=1,"Countercurrent","Cocurrent"),"")</f>
      </c>
      <c r="S14" s="21"/>
      <c r="T14" s="7">
        <f>IF(ISNUMBER(C14),1.15290498E-12*(V14^6)-3.5879038802E-10*(V14^5)+4.710833256816E-08*(V14^4)-3.38194190874219E-06*(V14^3)+0.000148978977392744*(V14^2)-0.00373903643230733*(V14)+4.21734712411944,"")</f>
      </c>
      <c r="U14" s="7">
        <f>IF(ISNUMBER(D14),1.15290498E-12*(X14^6)-3.5879038802E-10*(X14^5)+4.710833256816E-08*(X14^4)-3.38194190874219E-06*(X14^3)+0.000148978977392744*(X14^2)-0.00373903643230733*(X14)+4.21734712411944,"")</f>
      </c>
      <c r="V14" s="8">
        <f>IF(ISNUMBER(C14),AVERAGE(C14,D14),"")</f>
      </c>
      <c r="W14" s="6">
        <f>IF(ISNUMBER(F14),-0.0000002301*(V14^4)+0.0000569866*(V14^3)-0.0082923226*(V14^2)+0.0654036947*V14+999.8017570756,"")</f>
      </c>
      <c r="X14" s="8">
        <f>IF(ISNUMBER(E14),AVERAGE(E14,F14),"")</f>
      </c>
      <c r="Y14" s="6">
        <f>IF(ISNUMBER(F14),-0.0000002301*(X14^4)+0.0000569866*(X14^3)-0.0082923226*(X14^2)+0.0654036947*X14+999.8017570756,"")</f>
      </c>
      <c r="Z14" s="6">
        <f>IF(ISNUMBER(C14),IF(R14="Countercurrent",C14-D14,D14-C14),"")</f>
      </c>
      <c r="AA14" s="6">
        <f>IF(ISNUMBER(E14),F14-E14,"")</f>
      </c>
      <c r="AB14" s="7">
        <f>IF(ISNUMBER(N14),N14*W14/(1000*60),"")</f>
      </c>
      <c r="AC14" s="7">
        <f>IF(ISNUMBER(P14),P14*Y14/(1000*60),"")</f>
      </c>
      <c r="AD14" s="6">
        <f>IF(SUM($A$1:$A$1000)=0,IF(ROW($A14)=6,"Hidden",""),IF(ISNUMBER(AB14),AB14*T14*ABS(Z14)*1000,""))</f>
      </c>
      <c r="AE14" s="6">
        <f>IF(SUM($A$1:$A$1000)=0,IF(ROW($A14)=6,"Hidden",""),IF(ISNUMBER(AC14),AC14*U14*AA14*1000,""))</f>
      </c>
      <c r="AF14" s="6">
        <f>IF(SUM($A$1:$A$1000)=0,IF(ROW($A14)=6,"Hidden",""),IF(ISNUMBER(AD14),AD14-AE14,""))</f>
      </c>
      <c r="AG14" s="6">
        <f>IF(SUM($A$1:$A$1000)=0,IF(ROW($A14)=6,"Hidden",""),IF(ISNUMBER(AD14),IF(AD14=0,0,AE14*100/AD14),""))</f>
      </c>
      <c r="AH14" s="6">
        <f>IF(SUM($A$1:$A$1000)=0,IF(ROW($A14)=6,"Hidden",""),IF(ISNUMBER(C14),IF(R14="cocurrent",IF((D14=E14),0,(D14-C14)*100/(D14-E14)),IF((C14=E14),0,(C14-D14)*100/(C14-E14))),""))</f>
      </c>
      <c r="AI14" s="6">
        <f>IF(SUM($A$1:$A$1000)=0,IF(ROW($A14)=6,"Hidden",""),IF(ISNUMBER(C14),IF(R14="cocurrent",IF(C14=E14,0,(F14-E14)*100/(D14-E14)),IF(C14=E14,0,(F14-E14)*100/(C14-E14))),""))</f>
      </c>
      <c r="AJ14" s="6">
        <f>IF(SUM($A$1:$A$1000)=0,IF(ROW($A14)=6,"Hidden",""),IF(ISNUMBER(AH14),(AH14+AI14)/2,""))</f>
      </c>
      <c r="AK14" s="8">
        <f>IF(C14=F14,0,(D14-E14)/(C14-F14))</f>
      </c>
      <c r="AL14" s="8">
        <f>IF(ISNUMBER(F14),IF(OR(AK14&lt;=0,AK14=1),0,((D14-E14)-(C14-F14))/LN(AK14)),"")</f>
      </c>
      <c r="AM14" s="8">
        <f>IF(ISNUMBER(AL14),IF(AL14=0,0,(AB14*T14*Z14*1000)/(PI()*0.006*1.008*AL14)),"")</f>
      </c>
      <c r="AN14" s="12">
        <f>IF(ISNUMBER(A14),IF(ROW(A14)=2,1-(A14/13),""),"")</f>
      </c>
    </row>
    <row x14ac:dyDescent="0.25" r="15" customHeight="1" ht="12.75">
      <c r="A15" s="11">
        <v>1</v>
      </c>
      <c r="B15" s="5">
        <v>14</v>
      </c>
      <c r="C15" s="6">
        <v>45.426513671875</v>
      </c>
      <c r="D15" s="6">
        <v>49.582763671875</v>
      </c>
      <c r="E15" s="6">
        <v>22.080078125</v>
      </c>
      <c r="F15" s="6">
        <v>25.00244140625</v>
      </c>
      <c r="G15" s="6">
        <v>132.967529296875</v>
      </c>
      <c r="H15" s="6">
        <v>132.967529296875</v>
      </c>
      <c r="I15" s="6">
        <v>132.967529296875</v>
      </c>
      <c r="J15" s="6">
        <v>132.967529296875</v>
      </c>
      <c r="K15" s="6">
        <v>132.967529296875</v>
      </c>
      <c r="L15" s="6">
        <v>132.967529296875</v>
      </c>
      <c r="M15" s="7">
        <v>29</v>
      </c>
      <c r="N15" s="6">
        <v>2.001953125</v>
      </c>
      <c r="O15" s="5">
        <v>60</v>
      </c>
      <c r="P15" s="8">
        <v>3.564453125</v>
      </c>
      <c r="Q15" s="6">
        <v>0</v>
      </c>
      <c r="R15" s="10">
        <f>IF(ISNUMBER(Q15),IF(Q15=1,"Countercurrent","Cocurrent"),"")</f>
      </c>
      <c r="S15" s="21"/>
      <c r="T15" s="7">
        <f>IF(ISNUMBER(C15),1.15290498E-12*(V15^6)-3.5879038802E-10*(V15^5)+4.710833256816E-08*(V15^4)-3.38194190874219E-06*(V15^3)+0.000148978977392744*(V15^2)-0.00373903643230733*(V15)+4.21734712411944,"")</f>
      </c>
      <c r="U15" s="7">
        <f>IF(ISNUMBER(D15),1.15290498E-12*(X15^6)-3.5879038802E-10*(X15^5)+4.710833256816E-08*(X15^4)-3.38194190874219E-06*(X15^3)+0.000148978977392744*(X15^2)-0.00373903643230733*(X15)+4.21734712411944,"")</f>
      </c>
      <c r="V15" s="8">
        <f>IF(ISNUMBER(C15),AVERAGE(C15,D15),"")</f>
      </c>
      <c r="W15" s="6">
        <f>IF(ISNUMBER(F15),-0.0000002301*(V15^4)+0.0000569866*(V15^3)-0.0082923226*(V15^2)+0.0654036947*V15+999.8017570756,"")</f>
      </c>
      <c r="X15" s="8">
        <f>IF(ISNUMBER(E15),AVERAGE(E15,F15),"")</f>
      </c>
      <c r="Y15" s="6">
        <f>IF(ISNUMBER(F15),-0.0000002301*(X15^4)+0.0000569866*(X15^3)-0.0082923226*(X15^2)+0.0654036947*X15+999.8017570756,"")</f>
      </c>
      <c r="Z15" s="6">
        <f>IF(ISNUMBER(C15),IF(R15="Countercurrent",C15-D15,D15-C15),"")</f>
      </c>
      <c r="AA15" s="6">
        <f>IF(ISNUMBER(E15),F15-E15,"")</f>
      </c>
      <c r="AB15" s="7">
        <f>IF(ISNUMBER(N15),N15*W15/(1000*60),"")</f>
      </c>
      <c r="AC15" s="7">
        <f>IF(ISNUMBER(P15),P15*Y15/(1000*60),"")</f>
      </c>
      <c r="AD15" s="6">
        <f>IF(SUM($A$1:$A$1000)=0,IF(ROW($A15)=6,"Hidden",""),IF(ISNUMBER(AB15),AB15*T15*ABS(Z15)*1000,""))</f>
      </c>
      <c r="AE15" s="6">
        <f>IF(SUM($A$1:$A$1000)=0,IF(ROW($A15)=6,"Hidden",""),IF(ISNUMBER(AC15),AC15*U15*AA15*1000,""))</f>
      </c>
      <c r="AF15" s="6">
        <f>IF(SUM($A$1:$A$1000)=0,IF(ROW($A15)=6,"Hidden",""),IF(ISNUMBER(AD15),AD15-AE15,""))</f>
      </c>
      <c r="AG15" s="6">
        <f>IF(SUM($A$1:$A$1000)=0,IF(ROW($A15)=6,"Hidden",""),IF(ISNUMBER(AD15),IF(AD15=0,0,AE15*100/AD15),""))</f>
      </c>
      <c r="AH15" s="6">
        <f>IF(SUM($A$1:$A$1000)=0,IF(ROW($A15)=6,"Hidden",""),IF(ISNUMBER(C15),IF(R15="cocurrent",IF((D15=E15),0,(D15-C15)*100/(D15-E15)),IF((C15=E15),0,(C15-D15)*100/(C15-E15))),""))</f>
      </c>
      <c r="AI15" s="6">
        <f>IF(SUM($A$1:$A$1000)=0,IF(ROW($A15)=6,"Hidden",""),IF(ISNUMBER(C15),IF(R15="cocurrent",IF(C15=E15,0,(F15-E15)*100/(D15-E15)),IF(C15=E15,0,(F15-E15)*100/(C15-E15))),""))</f>
      </c>
      <c r="AJ15" s="6">
        <f>IF(SUM($A$1:$A$1000)=0,IF(ROW($A15)=6,"Hidden",""),IF(ISNUMBER(AH15),(AH15+AI15)/2,""))</f>
      </c>
      <c r="AK15" s="8">
        <f>IF(C15=F15,0,(D15-E15)/(C15-F15))</f>
      </c>
      <c r="AL15" s="8">
        <f>IF(ISNUMBER(F15),IF(OR(AK15&lt;=0,AK15=1),0,((D15-E15)-(C15-F15))/LN(AK15)),"")</f>
      </c>
      <c r="AM15" s="8">
        <f>IF(ISNUMBER(AL15),IF(AL15=0,0,(AB15*T15*Z15*1000)/(PI()*0.006*1.008*AL15)),"")</f>
      </c>
      <c r="AN15" s="12">
        <f>IF(ISNUMBER(A15),IF(ROW(A15)=2,1-(A15/13),""),"")</f>
      </c>
    </row>
    <row x14ac:dyDescent="0.25" r="16" customHeight="1" ht="12.75">
      <c r="A16" s="11">
        <v>1</v>
      </c>
      <c r="B16" s="5">
        <v>15</v>
      </c>
      <c r="C16" s="6">
        <v>45.686279296875</v>
      </c>
      <c r="D16" s="6">
        <v>50.232177734375</v>
      </c>
      <c r="E16" s="6">
        <v>22.047607421875</v>
      </c>
      <c r="F16" s="6">
        <v>24.969970703125</v>
      </c>
      <c r="G16" s="6">
        <v>132.967529296875</v>
      </c>
      <c r="H16" s="6">
        <v>132.967529296875</v>
      </c>
      <c r="I16" s="6">
        <v>132.967529296875</v>
      </c>
      <c r="J16" s="6">
        <v>132.967529296875</v>
      </c>
      <c r="K16" s="6">
        <v>132.967529296875</v>
      </c>
      <c r="L16" s="6">
        <v>132.967529296875</v>
      </c>
      <c r="M16" s="7">
        <v>29</v>
      </c>
      <c r="N16" s="6">
        <v>1.904296875</v>
      </c>
      <c r="O16" s="5">
        <v>60</v>
      </c>
      <c r="P16" s="8">
        <v>3.52783203125</v>
      </c>
      <c r="Q16" s="6">
        <v>0</v>
      </c>
      <c r="R16" s="10">
        <f>IF(ISNUMBER(Q16),IF(Q16=1,"Countercurrent","Cocurrent"),"")</f>
      </c>
      <c r="S16" s="21"/>
      <c r="T16" s="7">
        <f>IF(ISNUMBER(C16),1.15290498E-12*(V16^6)-3.5879038802E-10*(V16^5)+4.710833256816E-08*(V16^4)-3.38194190874219E-06*(V16^3)+0.000148978977392744*(V16^2)-0.00373903643230733*(V16)+4.21734712411944,"")</f>
      </c>
      <c r="U16" s="7">
        <f>IF(ISNUMBER(D16),1.15290498E-12*(X16^6)-3.5879038802E-10*(X16^5)+4.710833256816E-08*(X16^4)-3.38194190874219E-06*(X16^3)+0.000148978977392744*(X16^2)-0.00373903643230733*(X16)+4.21734712411944,"")</f>
      </c>
      <c r="V16" s="8">
        <f>IF(ISNUMBER(C16),AVERAGE(C16,D16),"")</f>
      </c>
      <c r="W16" s="6">
        <f>IF(ISNUMBER(F16),-0.0000002301*(V16^4)+0.0000569866*(V16^3)-0.0082923226*(V16^2)+0.0654036947*V16+999.8017570756,"")</f>
      </c>
      <c r="X16" s="8">
        <f>IF(ISNUMBER(E16),AVERAGE(E16,F16),"")</f>
      </c>
      <c r="Y16" s="6">
        <f>IF(ISNUMBER(F16),-0.0000002301*(X16^4)+0.0000569866*(X16^3)-0.0082923226*(X16^2)+0.0654036947*X16+999.8017570756,"")</f>
      </c>
      <c r="Z16" s="6">
        <f>IF(ISNUMBER(C16),IF(R16="Countercurrent",C16-D16,D16-C16),"")</f>
      </c>
      <c r="AA16" s="6">
        <f>IF(ISNUMBER(E16),F16-E16,"")</f>
      </c>
      <c r="AB16" s="7">
        <f>IF(ISNUMBER(N16),N16*W16/(1000*60),"")</f>
      </c>
      <c r="AC16" s="7">
        <f>IF(ISNUMBER(P16),P16*Y16/(1000*60),"")</f>
      </c>
      <c r="AD16" s="6">
        <f>IF(SUM($A$1:$A$1000)=0,IF(ROW($A16)=6,"Hidden",""),IF(ISNUMBER(AB16),AB16*T16*ABS(Z16)*1000,""))</f>
      </c>
      <c r="AE16" s="6">
        <f>IF(SUM($A$1:$A$1000)=0,IF(ROW($A16)=6,"Hidden",""),IF(ISNUMBER(AC16),AC16*U16*AA16*1000,""))</f>
      </c>
      <c r="AF16" s="6">
        <f>IF(SUM($A$1:$A$1000)=0,IF(ROW($A16)=6,"Hidden",""),IF(ISNUMBER(AD16),AD16-AE16,""))</f>
      </c>
      <c r="AG16" s="6">
        <f>IF(SUM($A$1:$A$1000)=0,IF(ROW($A16)=6,"Hidden",""),IF(ISNUMBER(AD16),IF(AD16=0,0,AE16*100/AD16),""))</f>
      </c>
      <c r="AH16" s="6">
        <f>IF(SUM($A$1:$A$1000)=0,IF(ROW($A16)=6,"Hidden",""),IF(ISNUMBER(C16),IF(R16="cocurrent",IF((D16=E16),0,(D16-C16)*100/(D16-E16)),IF((C16=E16),0,(C16-D16)*100/(C16-E16))),""))</f>
      </c>
      <c r="AI16" s="6">
        <f>IF(SUM($A$1:$A$1000)=0,IF(ROW($A16)=6,"Hidden",""),IF(ISNUMBER(C16),IF(R16="cocurrent",IF(C16=E16,0,(F16-E16)*100/(D16-E16)),IF(C16=E16,0,(F16-E16)*100/(C16-E16))),""))</f>
      </c>
      <c r="AJ16" s="6">
        <f>IF(SUM($A$1:$A$1000)=0,IF(ROW($A16)=6,"Hidden",""),IF(ISNUMBER(AH16),(AH16+AI16)/2,""))</f>
      </c>
      <c r="AK16" s="8">
        <f>IF(C16=F16,0,(D16-E16)/(C16-F16))</f>
      </c>
      <c r="AL16" s="8">
        <f>IF(ISNUMBER(F16),IF(OR(AK16&lt;=0,AK16=1),0,((D16-E16)-(C16-F16))/LN(AK16)),"")</f>
      </c>
      <c r="AM16" s="8">
        <f>IF(ISNUMBER(AL16),IF(AL16=0,0,(AB16*T16*Z16*1000)/(PI()*0.006*1.008*AL16)),"")</f>
      </c>
      <c r="AN16" s="12">
        <f>IF(ISNUMBER(A16),IF(ROW(A16)=2,1-(A16/13),""),"")</f>
      </c>
    </row>
    <row x14ac:dyDescent="0.25" r="17" customHeight="1" ht="12.75">
      <c r="A17" s="11">
        <v>1</v>
      </c>
      <c r="B17" s="5">
        <v>16</v>
      </c>
      <c r="C17" s="6">
        <v>45.296630859375</v>
      </c>
      <c r="D17" s="6">
        <v>49.452880859375</v>
      </c>
      <c r="E17" s="6">
        <v>22.01513671875</v>
      </c>
      <c r="F17" s="6">
        <v>24.969970703125</v>
      </c>
      <c r="G17" s="6">
        <v>132.967529296875</v>
      </c>
      <c r="H17" s="6">
        <v>132.967529296875</v>
      </c>
      <c r="I17" s="6">
        <v>132.967529296875</v>
      </c>
      <c r="J17" s="6">
        <v>132.967529296875</v>
      </c>
      <c r="K17" s="6">
        <v>132.967529296875</v>
      </c>
      <c r="L17" s="6">
        <v>132.967529296875</v>
      </c>
      <c r="M17" s="7">
        <v>30</v>
      </c>
      <c r="N17" s="6">
        <v>2.03857421875</v>
      </c>
      <c r="O17" s="5">
        <v>60</v>
      </c>
      <c r="P17" s="8">
        <v>3.55224609375</v>
      </c>
      <c r="Q17" s="6">
        <v>0</v>
      </c>
      <c r="R17" s="10">
        <f>IF(ISNUMBER(Q17),IF(Q17=1,"Countercurrent","Cocurrent"),"")</f>
      </c>
      <c r="S17" s="21"/>
      <c r="T17" s="7">
        <f>IF(ISNUMBER(C17),1.15290498E-12*(V17^6)-3.5879038802E-10*(V17^5)+4.710833256816E-08*(V17^4)-3.38194190874219E-06*(V17^3)+0.000148978977392744*(V17^2)-0.00373903643230733*(V17)+4.21734712411944,"")</f>
      </c>
      <c r="U17" s="7">
        <f>IF(ISNUMBER(D17),1.15290498E-12*(X17^6)-3.5879038802E-10*(X17^5)+4.710833256816E-08*(X17^4)-3.38194190874219E-06*(X17^3)+0.000148978977392744*(X17^2)-0.00373903643230733*(X17)+4.21734712411944,"")</f>
      </c>
      <c r="V17" s="8">
        <f>IF(ISNUMBER(C17),AVERAGE(C17,D17),"")</f>
      </c>
      <c r="W17" s="6">
        <f>IF(ISNUMBER(F17),-0.0000002301*(V17^4)+0.0000569866*(V17^3)-0.0082923226*(V17^2)+0.0654036947*V17+999.8017570756,"")</f>
      </c>
      <c r="X17" s="8">
        <f>IF(ISNUMBER(E17),AVERAGE(E17,F17),"")</f>
      </c>
      <c r="Y17" s="6">
        <f>IF(ISNUMBER(F17),-0.0000002301*(X17^4)+0.0000569866*(X17^3)-0.0082923226*(X17^2)+0.0654036947*X17+999.8017570756,"")</f>
      </c>
      <c r="Z17" s="6">
        <f>IF(ISNUMBER(C17),IF(R17="Countercurrent",C17-D17,D17-C17),"")</f>
      </c>
      <c r="AA17" s="6">
        <f>IF(ISNUMBER(E17),F17-E17,"")</f>
      </c>
      <c r="AB17" s="7">
        <f>IF(ISNUMBER(N17),N17*W17/(1000*60),"")</f>
      </c>
      <c r="AC17" s="7">
        <f>IF(ISNUMBER(P17),P17*Y17/(1000*60),"")</f>
      </c>
      <c r="AD17" s="6">
        <f>IF(SUM($A$1:$A$1000)=0,IF(ROW($A17)=6,"Hidden",""),IF(ISNUMBER(AB17),AB17*T17*ABS(Z17)*1000,""))</f>
      </c>
      <c r="AE17" s="6">
        <f>IF(SUM($A$1:$A$1000)=0,IF(ROW($A17)=6,"Hidden",""),IF(ISNUMBER(AC17),AC17*U17*AA17*1000,""))</f>
      </c>
      <c r="AF17" s="6">
        <f>IF(SUM($A$1:$A$1000)=0,IF(ROW($A17)=6,"Hidden",""),IF(ISNUMBER(AD17),AD17-AE17,""))</f>
      </c>
      <c r="AG17" s="6">
        <f>IF(SUM($A$1:$A$1000)=0,IF(ROW($A17)=6,"Hidden",""),IF(ISNUMBER(AD17),IF(AD17=0,0,AE17*100/AD17),""))</f>
      </c>
      <c r="AH17" s="6">
        <f>IF(SUM($A$1:$A$1000)=0,IF(ROW($A17)=6,"Hidden",""),IF(ISNUMBER(C17),IF(R17="cocurrent",IF((D17=E17),0,(D17-C17)*100/(D17-E17)),IF((C17=E17),0,(C17-D17)*100/(C17-E17))),""))</f>
      </c>
      <c r="AI17" s="6">
        <f>IF(SUM($A$1:$A$1000)=0,IF(ROW($A17)=6,"Hidden",""),IF(ISNUMBER(C17),IF(R17="cocurrent",IF(C17=E17,0,(F17-E17)*100/(D17-E17)),IF(C17=E17,0,(F17-E17)*100/(C17-E17))),""))</f>
      </c>
      <c r="AJ17" s="6">
        <f>IF(SUM($A$1:$A$1000)=0,IF(ROW($A17)=6,"Hidden",""),IF(ISNUMBER(AH17),(AH17+AI17)/2,""))</f>
      </c>
      <c r="AK17" s="8">
        <f>IF(C17=F17,0,(D17-E17)/(C17-F17))</f>
      </c>
      <c r="AL17" s="8">
        <f>IF(ISNUMBER(F17),IF(OR(AK17&lt;=0,AK17=1),0,((D17-E17)-(C17-F17))/LN(AK17)),"")</f>
      </c>
      <c r="AM17" s="8">
        <f>IF(ISNUMBER(AL17),IF(AL17=0,0,(AB17*T17*Z17*1000)/(PI()*0.006*1.008*AL17)),"")</f>
      </c>
      <c r="AN17" s="12">
        <f>IF(ISNUMBER(A17),IF(ROW(A17)=2,1-(A17/13),""),"")</f>
      </c>
    </row>
    <row x14ac:dyDescent="0.25" r="18" customHeight="1" ht="12.75">
      <c r="A18" s="11">
        <v>1</v>
      </c>
      <c r="B18" s="5">
        <v>17</v>
      </c>
      <c r="C18" s="6">
        <v>45.52392578125</v>
      </c>
      <c r="D18" s="6">
        <v>50.0048828125</v>
      </c>
      <c r="E18" s="6">
        <v>22.01513671875</v>
      </c>
      <c r="F18" s="6">
        <v>24.969970703125</v>
      </c>
      <c r="G18" s="6">
        <v>132.967529296875</v>
      </c>
      <c r="H18" s="6">
        <v>132.967529296875</v>
      </c>
      <c r="I18" s="6">
        <v>132.967529296875</v>
      </c>
      <c r="J18" s="6">
        <v>132.967529296875</v>
      </c>
      <c r="K18" s="6">
        <v>132.967529296875</v>
      </c>
      <c r="L18" s="6">
        <v>132.967529296875</v>
      </c>
      <c r="M18" s="7">
        <v>30</v>
      </c>
      <c r="N18" s="6">
        <v>2.099609375</v>
      </c>
      <c r="O18" s="5">
        <v>60</v>
      </c>
      <c r="P18" s="8">
        <v>3.5400390625</v>
      </c>
      <c r="Q18" s="6">
        <v>0</v>
      </c>
      <c r="R18" s="10">
        <f>IF(ISNUMBER(Q18),IF(Q18=1,"Countercurrent","Cocurrent"),"")</f>
      </c>
      <c r="S18" s="21"/>
      <c r="T18" s="7">
        <f>IF(ISNUMBER(C18),1.15290498E-12*(V18^6)-3.5879038802E-10*(V18^5)+4.710833256816E-08*(V18^4)-3.38194190874219E-06*(V18^3)+0.000148978977392744*(V18^2)-0.00373903643230733*(V18)+4.21734712411944,"")</f>
      </c>
      <c r="U18" s="7">
        <f>IF(ISNUMBER(D18),1.15290498E-12*(X18^6)-3.5879038802E-10*(X18^5)+4.710833256816E-08*(X18^4)-3.38194190874219E-06*(X18^3)+0.000148978977392744*(X18^2)-0.00373903643230733*(X18)+4.21734712411944,"")</f>
      </c>
      <c r="V18" s="8">
        <f>IF(ISNUMBER(C18),AVERAGE(C18,D18),"")</f>
      </c>
      <c r="W18" s="6">
        <f>IF(ISNUMBER(F18),-0.0000002301*(V18^4)+0.0000569866*(V18^3)-0.0082923226*(V18^2)+0.0654036947*V18+999.8017570756,"")</f>
      </c>
      <c r="X18" s="8">
        <f>IF(ISNUMBER(E18),AVERAGE(E18,F18),"")</f>
      </c>
      <c r="Y18" s="6">
        <f>IF(ISNUMBER(F18),-0.0000002301*(X18^4)+0.0000569866*(X18^3)-0.0082923226*(X18^2)+0.0654036947*X18+999.8017570756,"")</f>
      </c>
      <c r="Z18" s="6">
        <f>IF(ISNUMBER(C18),IF(R18="Countercurrent",C18-D18,D18-C18),"")</f>
      </c>
      <c r="AA18" s="6">
        <f>IF(ISNUMBER(E18),F18-E18,"")</f>
      </c>
      <c r="AB18" s="7">
        <f>IF(ISNUMBER(N18),N18*W18/(1000*60),"")</f>
      </c>
      <c r="AC18" s="7">
        <f>IF(ISNUMBER(P18),P18*Y18/(1000*60),"")</f>
      </c>
      <c r="AD18" s="6">
        <f>IF(SUM($A$1:$A$1000)=0,IF(ROW($A18)=6,"Hidden",""),IF(ISNUMBER(AB18),AB18*T18*ABS(Z18)*1000,""))</f>
      </c>
      <c r="AE18" s="6">
        <f>IF(SUM($A$1:$A$1000)=0,IF(ROW($A18)=6,"Hidden",""),IF(ISNUMBER(AC18),AC18*U18*AA18*1000,""))</f>
      </c>
      <c r="AF18" s="6">
        <f>IF(SUM($A$1:$A$1000)=0,IF(ROW($A18)=6,"Hidden",""),IF(ISNUMBER(AD18),AD18-AE18,""))</f>
      </c>
      <c r="AG18" s="6">
        <f>IF(SUM($A$1:$A$1000)=0,IF(ROW($A18)=6,"Hidden",""),IF(ISNUMBER(AD18),IF(AD18=0,0,AE18*100/AD18),""))</f>
      </c>
      <c r="AH18" s="6">
        <f>IF(SUM($A$1:$A$1000)=0,IF(ROW($A18)=6,"Hidden",""),IF(ISNUMBER(C18),IF(R18="cocurrent",IF((D18=E18),0,(D18-C18)*100/(D18-E18)),IF((C18=E18),0,(C18-D18)*100/(C18-E18))),""))</f>
      </c>
      <c r="AI18" s="6">
        <f>IF(SUM($A$1:$A$1000)=0,IF(ROW($A18)=6,"Hidden",""),IF(ISNUMBER(C18),IF(R18="cocurrent",IF(C18=E18,0,(F18-E18)*100/(D18-E18)),IF(C18=E18,0,(F18-E18)*100/(C18-E18))),""))</f>
      </c>
      <c r="AJ18" s="6">
        <f>IF(SUM($A$1:$A$1000)=0,IF(ROW($A18)=6,"Hidden",""),IF(ISNUMBER(AH18),(AH18+AI18)/2,""))</f>
      </c>
      <c r="AK18" s="8">
        <f>IF(C18=F18,0,(D18-E18)/(C18-F18))</f>
      </c>
      <c r="AL18" s="8">
        <f>IF(ISNUMBER(F18),IF(OR(AK18&lt;=0,AK18=1),0,((D18-E18)-(C18-F18))/LN(AK18)),"")</f>
      </c>
      <c r="AM18" s="8">
        <f>IF(ISNUMBER(AL18),IF(AL18=0,0,(AB18*T18*Z18*1000)/(PI()*0.006*1.008*AL18)),"")</f>
      </c>
      <c r="AN18" s="12">
        <f>IF(ISNUMBER(A18),IF(ROW(A18)=2,1-(A18/13),""),"")</f>
      </c>
    </row>
    <row x14ac:dyDescent="0.25" r="19" customHeight="1" ht="12.75">
      <c r="A19" s="11">
        <v>1</v>
      </c>
      <c r="B19" s="5">
        <v>18</v>
      </c>
      <c r="C19" s="6">
        <v>45.3291015625</v>
      </c>
      <c r="D19" s="6">
        <v>49.517822265625</v>
      </c>
      <c r="E19" s="6">
        <v>22.01513671875</v>
      </c>
      <c r="F19" s="6">
        <v>24.9375</v>
      </c>
      <c r="G19" s="6">
        <v>132.967529296875</v>
      </c>
      <c r="H19" s="6">
        <v>132.967529296875</v>
      </c>
      <c r="I19" s="6">
        <v>132.967529296875</v>
      </c>
      <c r="J19" s="6">
        <v>132.967529296875</v>
      </c>
      <c r="K19" s="6">
        <v>132.967529296875</v>
      </c>
      <c r="L19" s="6">
        <v>132.967529296875</v>
      </c>
      <c r="M19" s="7">
        <v>30</v>
      </c>
      <c r="N19" s="6">
        <v>1.98974609375</v>
      </c>
      <c r="O19" s="5">
        <v>60</v>
      </c>
      <c r="P19" s="8">
        <v>3.662109375</v>
      </c>
      <c r="Q19" s="6">
        <v>0</v>
      </c>
      <c r="R19" s="10">
        <f>IF(ISNUMBER(Q19),IF(Q19=1,"Countercurrent","Cocurrent"),"")</f>
      </c>
      <c r="S19" s="21"/>
      <c r="T19" s="7">
        <f>IF(ISNUMBER(C19),1.15290498E-12*(V19^6)-3.5879038802E-10*(V19^5)+4.710833256816E-08*(V19^4)-3.38194190874219E-06*(V19^3)+0.000148978977392744*(V19^2)-0.00373903643230733*(V19)+4.21734712411944,"")</f>
      </c>
      <c r="U19" s="7">
        <f>IF(ISNUMBER(D19),1.15290498E-12*(X19^6)-3.5879038802E-10*(X19^5)+4.710833256816E-08*(X19^4)-3.38194190874219E-06*(X19^3)+0.000148978977392744*(X19^2)-0.00373903643230733*(X19)+4.21734712411944,"")</f>
      </c>
      <c r="V19" s="8">
        <f>IF(ISNUMBER(C19),AVERAGE(C19,D19),"")</f>
      </c>
      <c r="W19" s="6">
        <f>IF(ISNUMBER(F19),-0.0000002301*(V19^4)+0.0000569866*(V19^3)-0.0082923226*(V19^2)+0.0654036947*V19+999.8017570756,"")</f>
      </c>
      <c r="X19" s="8">
        <f>IF(ISNUMBER(E19),AVERAGE(E19,F19),"")</f>
      </c>
      <c r="Y19" s="6">
        <f>IF(ISNUMBER(F19),-0.0000002301*(X19^4)+0.0000569866*(X19^3)-0.0082923226*(X19^2)+0.0654036947*X19+999.8017570756,"")</f>
      </c>
      <c r="Z19" s="6">
        <f>IF(ISNUMBER(C19),IF(R19="Countercurrent",C19-D19,D19-C19),"")</f>
      </c>
      <c r="AA19" s="6">
        <f>IF(ISNUMBER(E19),F19-E19,"")</f>
      </c>
      <c r="AB19" s="7">
        <f>IF(ISNUMBER(N19),N19*W19/(1000*60),"")</f>
      </c>
      <c r="AC19" s="7">
        <f>IF(ISNUMBER(P19),P19*Y19/(1000*60),"")</f>
      </c>
      <c r="AD19" s="6">
        <f>IF(SUM($A$1:$A$1000)=0,IF(ROW($A19)=6,"Hidden",""),IF(ISNUMBER(AB19),AB19*T19*ABS(Z19)*1000,""))</f>
      </c>
      <c r="AE19" s="6">
        <f>IF(SUM($A$1:$A$1000)=0,IF(ROW($A19)=6,"Hidden",""),IF(ISNUMBER(AC19),AC19*U19*AA19*1000,""))</f>
      </c>
      <c r="AF19" s="6">
        <f>IF(SUM($A$1:$A$1000)=0,IF(ROW($A19)=6,"Hidden",""),IF(ISNUMBER(AD19),AD19-AE19,""))</f>
      </c>
      <c r="AG19" s="6">
        <f>IF(SUM($A$1:$A$1000)=0,IF(ROW($A19)=6,"Hidden",""),IF(ISNUMBER(AD19),IF(AD19=0,0,AE19*100/AD19),""))</f>
      </c>
      <c r="AH19" s="6">
        <f>IF(SUM($A$1:$A$1000)=0,IF(ROW($A19)=6,"Hidden",""),IF(ISNUMBER(C19),IF(R19="cocurrent",IF((D19=E19),0,(D19-C19)*100/(D19-E19)),IF((C19=E19),0,(C19-D19)*100/(C19-E19))),""))</f>
      </c>
      <c r="AI19" s="6">
        <f>IF(SUM($A$1:$A$1000)=0,IF(ROW($A19)=6,"Hidden",""),IF(ISNUMBER(C19),IF(R19="cocurrent",IF(C19=E19,0,(F19-E19)*100/(D19-E19)),IF(C19=E19,0,(F19-E19)*100/(C19-E19))),""))</f>
      </c>
      <c r="AJ19" s="6">
        <f>IF(SUM($A$1:$A$1000)=0,IF(ROW($A19)=6,"Hidden",""),IF(ISNUMBER(AH19),(AH19+AI19)/2,""))</f>
      </c>
      <c r="AK19" s="8">
        <f>IF(C19=F19,0,(D19-E19)/(C19-F19))</f>
      </c>
      <c r="AL19" s="8">
        <f>IF(ISNUMBER(F19),IF(OR(AK19&lt;=0,AK19=1),0,((D19-E19)-(C19-F19))/LN(AK19)),"")</f>
      </c>
      <c r="AM19" s="8">
        <f>IF(ISNUMBER(AL19),IF(AL19=0,0,(AB19*T19*Z19*1000)/(PI()*0.006*1.008*AL19)),"")</f>
      </c>
      <c r="AN19" s="12">
        <f>IF(ISNUMBER(A19),IF(ROW(A19)=2,1-(A19/13),""),"")</f>
      </c>
    </row>
    <row x14ac:dyDescent="0.25" r="20" customHeight="1" ht="12.75">
      <c r="A20" s="11">
        <v>1</v>
      </c>
      <c r="B20" s="5">
        <v>19</v>
      </c>
      <c r="C20" s="6">
        <v>45.52392578125</v>
      </c>
      <c r="D20" s="6">
        <v>50.0048828125</v>
      </c>
      <c r="E20" s="6">
        <v>21.982666015625</v>
      </c>
      <c r="F20" s="6">
        <v>24.905029296875</v>
      </c>
      <c r="G20" s="6">
        <v>132.967529296875</v>
      </c>
      <c r="H20" s="6">
        <v>132.967529296875</v>
      </c>
      <c r="I20" s="6">
        <v>132.967529296875</v>
      </c>
      <c r="J20" s="6">
        <v>132.967529296875</v>
      </c>
      <c r="K20" s="6">
        <v>132.967529296875</v>
      </c>
      <c r="L20" s="6">
        <v>132.967529296875</v>
      </c>
      <c r="M20" s="7">
        <v>30</v>
      </c>
      <c r="N20" s="6">
        <v>1.953125</v>
      </c>
      <c r="O20" s="5">
        <v>60</v>
      </c>
      <c r="P20" s="8">
        <v>3.5400390625</v>
      </c>
      <c r="Q20" s="6">
        <v>0</v>
      </c>
      <c r="R20" s="10">
        <f>IF(ISNUMBER(Q20),IF(Q20=1,"Countercurrent","Cocurrent"),"")</f>
      </c>
      <c r="S20" s="21"/>
      <c r="T20" s="7">
        <f>IF(ISNUMBER(C20),1.15290498E-12*(V20^6)-3.5879038802E-10*(V20^5)+4.710833256816E-08*(V20^4)-3.38194190874219E-06*(V20^3)+0.000148978977392744*(V20^2)-0.00373903643230733*(V20)+4.21734712411944,"")</f>
      </c>
      <c r="U20" s="7">
        <f>IF(ISNUMBER(D20),1.15290498E-12*(X20^6)-3.5879038802E-10*(X20^5)+4.710833256816E-08*(X20^4)-3.38194190874219E-06*(X20^3)+0.000148978977392744*(X20^2)-0.00373903643230733*(X20)+4.21734712411944,"")</f>
      </c>
      <c r="V20" s="8">
        <f>IF(ISNUMBER(C20),AVERAGE(C20,D20),"")</f>
      </c>
      <c r="W20" s="6">
        <f>IF(ISNUMBER(F20),-0.0000002301*(V20^4)+0.0000569866*(V20^3)-0.0082923226*(V20^2)+0.0654036947*V20+999.8017570756,"")</f>
      </c>
      <c r="X20" s="8">
        <f>IF(ISNUMBER(E20),AVERAGE(E20,F20),"")</f>
      </c>
      <c r="Y20" s="6">
        <f>IF(ISNUMBER(F20),-0.0000002301*(X20^4)+0.0000569866*(X20^3)-0.0082923226*(X20^2)+0.0654036947*X20+999.8017570756,"")</f>
      </c>
      <c r="Z20" s="6">
        <f>IF(ISNUMBER(C20),IF(R20="Countercurrent",C20-D20,D20-C20),"")</f>
      </c>
      <c r="AA20" s="6">
        <f>IF(ISNUMBER(E20),F20-E20,"")</f>
      </c>
      <c r="AB20" s="7">
        <f>IF(ISNUMBER(N20),N20*W20/(1000*60),"")</f>
      </c>
      <c r="AC20" s="7">
        <f>IF(ISNUMBER(P20),P20*Y20/(1000*60),"")</f>
      </c>
      <c r="AD20" s="6">
        <f>IF(SUM($A$1:$A$1000)=0,IF(ROW($A20)=6,"Hidden",""),IF(ISNUMBER(AB20),AB20*T20*ABS(Z20)*1000,""))</f>
      </c>
      <c r="AE20" s="6">
        <f>IF(SUM($A$1:$A$1000)=0,IF(ROW($A20)=6,"Hidden",""),IF(ISNUMBER(AC20),AC20*U20*AA20*1000,""))</f>
      </c>
      <c r="AF20" s="6">
        <f>IF(SUM($A$1:$A$1000)=0,IF(ROW($A20)=6,"Hidden",""),IF(ISNUMBER(AD20),AD20-AE20,""))</f>
      </c>
      <c r="AG20" s="6">
        <f>IF(SUM($A$1:$A$1000)=0,IF(ROW($A20)=6,"Hidden",""),IF(ISNUMBER(AD20),IF(AD20=0,0,AE20*100/AD20),""))</f>
      </c>
      <c r="AH20" s="6">
        <f>IF(SUM($A$1:$A$1000)=0,IF(ROW($A20)=6,"Hidden",""),IF(ISNUMBER(C20),IF(R20="cocurrent",IF((D20=E20),0,(D20-C20)*100/(D20-E20)),IF((C20=E20),0,(C20-D20)*100/(C20-E20))),""))</f>
      </c>
      <c r="AI20" s="6">
        <f>IF(SUM($A$1:$A$1000)=0,IF(ROW($A20)=6,"Hidden",""),IF(ISNUMBER(C20),IF(R20="cocurrent",IF(C20=E20,0,(F20-E20)*100/(D20-E20)),IF(C20=E20,0,(F20-E20)*100/(C20-E20))),""))</f>
      </c>
      <c r="AJ20" s="6">
        <f>IF(SUM($A$1:$A$1000)=0,IF(ROW($A20)=6,"Hidden",""),IF(ISNUMBER(AH20),(AH20+AI20)/2,""))</f>
      </c>
      <c r="AK20" s="8">
        <f>IF(C20=F20,0,(D20-E20)/(C20-F20))</f>
      </c>
      <c r="AL20" s="8">
        <f>IF(ISNUMBER(F20),IF(OR(AK20&lt;=0,AK20=1),0,((D20-E20)-(C20-F20))/LN(AK20)),"")</f>
      </c>
      <c r="AM20" s="8">
        <f>IF(ISNUMBER(AL20),IF(AL20=0,0,(AB20*T20*Z20*1000)/(PI()*0.006*1.008*AL20)),"")</f>
      </c>
      <c r="AN20" s="12">
        <f>IF(ISNUMBER(A20),IF(ROW(A20)=2,1-(A20/13),""),"")</f>
      </c>
    </row>
    <row x14ac:dyDescent="0.25" r="21" customHeight="1" ht="12.75">
      <c r="A21" s="11">
        <v>1</v>
      </c>
      <c r="B21" s="5">
        <v>20</v>
      </c>
      <c r="C21" s="6">
        <v>45.361572265625</v>
      </c>
      <c r="D21" s="6">
        <v>49.582763671875</v>
      </c>
      <c r="E21" s="6">
        <v>21.9501953125</v>
      </c>
      <c r="F21" s="6">
        <v>24.905029296875</v>
      </c>
      <c r="G21" s="6">
        <v>132.967529296875</v>
      </c>
      <c r="H21" s="6">
        <v>132.967529296875</v>
      </c>
      <c r="I21" s="6">
        <v>132.967529296875</v>
      </c>
      <c r="J21" s="6">
        <v>132.967529296875</v>
      </c>
      <c r="K21" s="6">
        <v>132.967529296875</v>
      </c>
      <c r="L21" s="6">
        <v>132.967529296875</v>
      </c>
      <c r="M21" s="7">
        <v>30</v>
      </c>
      <c r="N21" s="6">
        <v>1.96533203125</v>
      </c>
      <c r="O21" s="5">
        <v>60</v>
      </c>
      <c r="P21" s="8">
        <v>3.67431640625</v>
      </c>
      <c r="Q21" s="6">
        <v>0</v>
      </c>
      <c r="R21" s="10">
        <f>IF(ISNUMBER(Q21),IF(Q21=1,"Countercurrent","Cocurrent"),"")</f>
      </c>
      <c r="S21" s="21"/>
      <c r="T21" s="7">
        <f>IF(ISNUMBER(C21),1.15290498E-12*(V21^6)-3.5879038802E-10*(V21^5)+4.710833256816E-08*(V21^4)-3.38194190874219E-06*(V21^3)+0.000148978977392744*(V21^2)-0.00373903643230733*(V21)+4.21734712411944,"")</f>
      </c>
      <c r="U21" s="7">
        <f>IF(ISNUMBER(D21),1.15290498E-12*(X21^6)-3.5879038802E-10*(X21^5)+4.710833256816E-08*(X21^4)-3.38194190874219E-06*(X21^3)+0.000148978977392744*(X21^2)-0.00373903643230733*(X21)+4.21734712411944,"")</f>
      </c>
      <c r="V21" s="8">
        <f>IF(ISNUMBER(C21),AVERAGE(C21,D21),"")</f>
      </c>
      <c r="W21" s="6">
        <f>IF(ISNUMBER(F21),-0.0000002301*(V21^4)+0.0000569866*(V21^3)-0.0082923226*(V21^2)+0.0654036947*V21+999.8017570756,"")</f>
      </c>
      <c r="X21" s="8">
        <f>IF(ISNUMBER(E21),AVERAGE(E21,F21),"")</f>
      </c>
      <c r="Y21" s="6">
        <f>IF(ISNUMBER(F21),-0.0000002301*(X21^4)+0.0000569866*(X21^3)-0.0082923226*(X21^2)+0.0654036947*X21+999.8017570756,"")</f>
      </c>
      <c r="Z21" s="6">
        <f>IF(ISNUMBER(C21),IF(R21="Countercurrent",C21-D21,D21-C21),"")</f>
      </c>
      <c r="AA21" s="6">
        <f>IF(ISNUMBER(E21),F21-E21,"")</f>
      </c>
      <c r="AB21" s="7">
        <f>IF(ISNUMBER(N21),N21*W21/(1000*60),"")</f>
      </c>
      <c r="AC21" s="7">
        <f>IF(ISNUMBER(P21),P21*Y21/(1000*60),"")</f>
      </c>
      <c r="AD21" s="6">
        <f>IF(SUM($A$1:$A$1000)=0,IF(ROW($A21)=6,"Hidden",""),IF(ISNUMBER(AB21),AB21*T21*ABS(Z21)*1000,""))</f>
      </c>
      <c r="AE21" s="6">
        <f>IF(SUM($A$1:$A$1000)=0,IF(ROW($A21)=6,"Hidden",""),IF(ISNUMBER(AC21),AC21*U21*AA21*1000,""))</f>
      </c>
      <c r="AF21" s="6">
        <f>IF(SUM($A$1:$A$1000)=0,IF(ROW($A21)=6,"Hidden",""),IF(ISNUMBER(AD21),AD21-AE21,""))</f>
      </c>
      <c r="AG21" s="6">
        <f>IF(SUM($A$1:$A$1000)=0,IF(ROW($A21)=6,"Hidden",""),IF(ISNUMBER(AD21),IF(AD21=0,0,AE21*100/AD21),""))</f>
      </c>
      <c r="AH21" s="6">
        <f>IF(SUM($A$1:$A$1000)=0,IF(ROW($A21)=6,"Hidden",""),IF(ISNUMBER(C21),IF(R21="cocurrent",IF((D21=E21),0,(D21-C21)*100/(D21-E21)),IF((C21=E21),0,(C21-D21)*100/(C21-E21))),""))</f>
      </c>
      <c r="AI21" s="6">
        <f>IF(SUM($A$1:$A$1000)=0,IF(ROW($A21)=6,"Hidden",""),IF(ISNUMBER(C21),IF(R21="cocurrent",IF(C21=E21,0,(F21-E21)*100/(D21-E21)),IF(C21=E21,0,(F21-E21)*100/(C21-E21))),""))</f>
      </c>
      <c r="AJ21" s="6">
        <f>IF(SUM($A$1:$A$1000)=0,IF(ROW($A21)=6,"Hidden",""),IF(ISNUMBER(AH21),(AH21+AI21)/2,""))</f>
      </c>
      <c r="AK21" s="8">
        <f>IF(C21=F21,0,(D21-E21)/(C21-F21))</f>
      </c>
      <c r="AL21" s="8">
        <f>IF(ISNUMBER(F21),IF(OR(AK21&lt;=0,AK21=1),0,((D21-E21)-(C21-F21))/LN(AK21)),"")</f>
      </c>
      <c r="AM21" s="8">
        <f>IF(ISNUMBER(AL21),IF(AL21=0,0,(AB21*T21*Z21*1000)/(PI()*0.006*1.008*AL21)),"")</f>
      </c>
      <c r="AN21" s="12">
        <f>IF(ISNUMBER(A21),IF(ROW(A21)=2,1-(A21/13),""),"")</f>
      </c>
    </row>
    <row x14ac:dyDescent="0.25" r="22" customHeight="1" ht="12.75">
      <c r="A22" s="11">
        <v>1</v>
      </c>
      <c r="B22" s="5">
        <v>21</v>
      </c>
      <c r="C22" s="6">
        <v>45.65380859375</v>
      </c>
      <c r="D22" s="6">
        <v>50.037353515625</v>
      </c>
      <c r="E22" s="6">
        <v>21.917724609375</v>
      </c>
      <c r="F22" s="6">
        <v>24.905029296875</v>
      </c>
      <c r="G22" s="6">
        <v>132.967529296875</v>
      </c>
      <c r="H22" s="6">
        <v>132.967529296875</v>
      </c>
      <c r="I22" s="6">
        <v>132.967529296875</v>
      </c>
      <c r="J22" s="6">
        <v>132.967529296875</v>
      </c>
      <c r="K22" s="6">
        <v>132.967529296875</v>
      </c>
      <c r="L22" s="6">
        <v>132.967529296875</v>
      </c>
      <c r="M22" s="7">
        <v>30</v>
      </c>
      <c r="N22" s="6">
        <v>2.001953125</v>
      </c>
      <c r="O22" s="5">
        <v>60</v>
      </c>
      <c r="P22" s="8">
        <v>3.57666015625</v>
      </c>
      <c r="Q22" s="6">
        <v>0</v>
      </c>
      <c r="R22" s="10">
        <f>IF(ISNUMBER(Q22),IF(Q22=1,"Countercurrent","Cocurrent"),"")</f>
      </c>
      <c r="S22" s="21"/>
      <c r="T22" s="7">
        <f>IF(ISNUMBER(C22),1.15290498E-12*(V22^6)-3.5879038802E-10*(V22^5)+4.710833256816E-08*(V22^4)-3.38194190874219E-06*(V22^3)+0.000148978977392744*(V22^2)-0.00373903643230733*(V22)+4.21734712411944,"")</f>
      </c>
      <c r="U22" s="7">
        <f>IF(ISNUMBER(D22),1.15290498E-12*(X22^6)-3.5879038802E-10*(X22^5)+4.710833256816E-08*(X22^4)-3.38194190874219E-06*(X22^3)+0.000148978977392744*(X22^2)-0.00373903643230733*(X22)+4.21734712411944,"")</f>
      </c>
      <c r="V22" s="8">
        <f>IF(ISNUMBER(C22),AVERAGE(C22,D22),"")</f>
      </c>
      <c r="W22" s="6">
        <f>IF(ISNUMBER(F22),-0.0000002301*(V22^4)+0.0000569866*(V22^3)-0.0082923226*(V22^2)+0.0654036947*V22+999.8017570756,"")</f>
      </c>
      <c r="X22" s="8">
        <f>IF(ISNUMBER(E22),AVERAGE(E22,F22),"")</f>
      </c>
      <c r="Y22" s="6">
        <f>IF(ISNUMBER(F22),-0.0000002301*(X22^4)+0.0000569866*(X22^3)-0.0082923226*(X22^2)+0.0654036947*X22+999.8017570756,"")</f>
      </c>
      <c r="Z22" s="6">
        <f>IF(ISNUMBER(C22),IF(R22="Countercurrent",C22-D22,D22-C22),"")</f>
      </c>
      <c r="AA22" s="6">
        <f>IF(ISNUMBER(E22),F22-E22,"")</f>
      </c>
      <c r="AB22" s="7">
        <f>IF(ISNUMBER(N22),N22*W22/(1000*60),"")</f>
      </c>
      <c r="AC22" s="7">
        <f>IF(ISNUMBER(P22),P22*Y22/(1000*60),"")</f>
      </c>
      <c r="AD22" s="6">
        <f>IF(SUM($A$1:$A$1000)=0,IF(ROW($A22)=6,"Hidden",""),IF(ISNUMBER(AB22),AB22*T22*ABS(Z22)*1000,""))</f>
      </c>
      <c r="AE22" s="6">
        <f>IF(SUM($A$1:$A$1000)=0,IF(ROW($A22)=6,"Hidden",""),IF(ISNUMBER(AC22),AC22*U22*AA22*1000,""))</f>
      </c>
      <c r="AF22" s="6">
        <f>IF(SUM($A$1:$A$1000)=0,IF(ROW($A22)=6,"Hidden",""),IF(ISNUMBER(AD22),AD22-AE22,""))</f>
      </c>
      <c r="AG22" s="6">
        <f>IF(SUM($A$1:$A$1000)=0,IF(ROW($A22)=6,"Hidden",""),IF(ISNUMBER(AD22),IF(AD22=0,0,AE22*100/AD22),""))</f>
      </c>
      <c r="AH22" s="6">
        <f>IF(SUM($A$1:$A$1000)=0,IF(ROW($A22)=6,"Hidden",""),IF(ISNUMBER(C22),IF(R22="cocurrent",IF((D22=E22),0,(D22-C22)*100/(D22-E22)),IF((C22=E22),0,(C22-D22)*100/(C22-E22))),""))</f>
      </c>
      <c r="AI22" s="6">
        <f>IF(SUM($A$1:$A$1000)=0,IF(ROW($A22)=6,"Hidden",""),IF(ISNUMBER(C22),IF(R22="cocurrent",IF(C22=E22,0,(F22-E22)*100/(D22-E22)),IF(C22=E22,0,(F22-E22)*100/(C22-E22))),""))</f>
      </c>
      <c r="AJ22" s="6">
        <f>IF(SUM($A$1:$A$1000)=0,IF(ROW($A22)=6,"Hidden",""),IF(ISNUMBER(AH22),(AH22+AI22)/2,""))</f>
      </c>
      <c r="AK22" s="8">
        <f>IF(C22=F22,0,(D22-E22)/(C22-F22))</f>
      </c>
      <c r="AL22" s="8">
        <f>IF(ISNUMBER(F22),IF(OR(AK22&lt;=0,AK22=1),0,((D22-E22)-(C22-F22))/LN(AK22)),"")</f>
      </c>
      <c r="AM22" s="8">
        <f>IF(ISNUMBER(AL22),IF(AL22=0,0,(AB22*T22*Z22*1000)/(PI()*0.006*1.008*AL22)),"")</f>
      </c>
      <c r="AN22" s="12">
        <f>IF(ISNUMBER(A22),IF(ROW(A22)=2,1-(A22/13),""),"")</f>
      </c>
    </row>
    <row x14ac:dyDescent="0.25" r="23" customHeight="1" ht="12.75">
      <c r="A23" s="11">
        <v>1</v>
      </c>
      <c r="B23" s="5">
        <v>22</v>
      </c>
      <c r="C23" s="6">
        <v>45.458984375</v>
      </c>
      <c r="D23" s="6">
        <v>49.712646484375</v>
      </c>
      <c r="E23" s="6">
        <v>21.9501953125</v>
      </c>
      <c r="F23" s="6">
        <v>24.87255859375</v>
      </c>
      <c r="G23" s="6">
        <v>132.967529296875</v>
      </c>
      <c r="H23" s="6">
        <v>132.967529296875</v>
      </c>
      <c r="I23" s="6">
        <v>132.967529296875</v>
      </c>
      <c r="J23" s="6">
        <v>132.967529296875</v>
      </c>
      <c r="K23" s="6">
        <v>132.967529296875</v>
      </c>
      <c r="L23" s="6">
        <v>132.967529296875</v>
      </c>
      <c r="M23" s="7">
        <v>29</v>
      </c>
      <c r="N23" s="6">
        <v>1.91650390625</v>
      </c>
      <c r="O23" s="5">
        <v>60</v>
      </c>
      <c r="P23" s="8">
        <v>3.50341796875</v>
      </c>
      <c r="Q23" s="6">
        <v>0</v>
      </c>
      <c r="R23" s="10">
        <f>IF(ISNUMBER(Q23),IF(Q23=1,"Countercurrent","Cocurrent"),"")</f>
      </c>
      <c r="S23" s="21"/>
      <c r="T23" s="7">
        <f>IF(ISNUMBER(C23),1.15290498E-12*(V23^6)-3.5879038802E-10*(V23^5)+4.710833256816E-08*(V23^4)-3.38194190874219E-06*(V23^3)+0.000148978977392744*(V23^2)-0.00373903643230733*(V23)+4.21734712411944,"")</f>
      </c>
      <c r="U23" s="7">
        <f>IF(ISNUMBER(D23),1.15290498E-12*(X23^6)-3.5879038802E-10*(X23^5)+4.710833256816E-08*(X23^4)-3.38194190874219E-06*(X23^3)+0.000148978977392744*(X23^2)-0.00373903643230733*(X23)+4.21734712411944,"")</f>
      </c>
      <c r="V23" s="8">
        <f>IF(ISNUMBER(C23),AVERAGE(C23,D23),"")</f>
      </c>
      <c r="W23" s="6">
        <f>IF(ISNUMBER(F23),-0.0000002301*(V23^4)+0.0000569866*(V23^3)-0.0082923226*(V23^2)+0.0654036947*V23+999.8017570756,"")</f>
      </c>
      <c r="X23" s="8">
        <f>IF(ISNUMBER(E23),AVERAGE(E23,F23),"")</f>
      </c>
      <c r="Y23" s="6">
        <f>IF(ISNUMBER(F23),-0.0000002301*(X23^4)+0.0000569866*(X23^3)-0.0082923226*(X23^2)+0.0654036947*X23+999.8017570756,"")</f>
      </c>
      <c r="Z23" s="6">
        <f>IF(ISNUMBER(C23),IF(R23="Countercurrent",C23-D23,D23-C23),"")</f>
      </c>
      <c r="AA23" s="6">
        <f>IF(ISNUMBER(E23),F23-E23,"")</f>
      </c>
      <c r="AB23" s="7">
        <f>IF(ISNUMBER(N23),N23*W23/(1000*60),"")</f>
      </c>
      <c r="AC23" s="7">
        <f>IF(ISNUMBER(P23),P23*Y23/(1000*60),"")</f>
      </c>
      <c r="AD23" s="6">
        <f>IF(SUM($A$1:$A$1000)=0,IF(ROW($A23)=6,"Hidden",""),IF(ISNUMBER(AB23),AB23*T23*ABS(Z23)*1000,""))</f>
      </c>
      <c r="AE23" s="6">
        <f>IF(SUM($A$1:$A$1000)=0,IF(ROW($A23)=6,"Hidden",""),IF(ISNUMBER(AC23),AC23*U23*AA23*1000,""))</f>
      </c>
      <c r="AF23" s="6">
        <f>IF(SUM($A$1:$A$1000)=0,IF(ROW($A23)=6,"Hidden",""),IF(ISNUMBER(AD23),AD23-AE23,""))</f>
      </c>
      <c r="AG23" s="6">
        <f>IF(SUM($A$1:$A$1000)=0,IF(ROW($A23)=6,"Hidden",""),IF(ISNUMBER(AD23),IF(AD23=0,0,AE23*100/AD23),""))</f>
      </c>
      <c r="AH23" s="6">
        <f>IF(SUM($A$1:$A$1000)=0,IF(ROW($A23)=6,"Hidden",""),IF(ISNUMBER(C23),IF(R23="cocurrent",IF((D23=E23),0,(D23-C23)*100/(D23-E23)),IF((C23=E23),0,(C23-D23)*100/(C23-E23))),""))</f>
      </c>
      <c r="AI23" s="6">
        <f>IF(SUM($A$1:$A$1000)=0,IF(ROW($A23)=6,"Hidden",""),IF(ISNUMBER(C23),IF(R23="cocurrent",IF(C23=E23,0,(F23-E23)*100/(D23-E23)),IF(C23=E23,0,(F23-E23)*100/(C23-E23))),""))</f>
      </c>
      <c r="AJ23" s="6">
        <f>IF(SUM($A$1:$A$1000)=0,IF(ROW($A23)=6,"Hidden",""),IF(ISNUMBER(AH23),(AH23+AI23)/2,""))</f>
      </c>
      <c r="AK23" s="8">
        <f>IF(C23=F23,0,(D23-E23)/(C23-F23))</f>
      </c>
      <c r="AL23" s="8">
        <f>IF(ISNUMBER(F23),IF(OR(AK23&lt;=0,AK23=1),0,((D23-E23)-(C23-F23))/LN(AK23)),"")</f>
      </c>
      <c r="AM23" s="8">
        <f>IF(ISNUMBER(AL23),IF(AL23=0,0,(AB23*T23*Z23*1000)/(PI()*0.006*1.008*AL23)),"")</f>
      </c>
      <c r="AN23" s="12">
        <f>IF(ISNUMBER(A23),IF(ROW(A23)=2,1-(A23/13),""),"")</f>
      </c>
    </row>
    <row x14ac:dyDescent="0.25" r="24" customHeight="1" ht="12.75">
      <c r="A24" s="11">
        <v>1</v>
      </c>
      <c r="B24" s="5">
        <v>23</v>
      </c>
      <c r="C24" s="6">
        <v>45.71875</v>
      </c>
      <c r="D24" s="6">
        <v>50.102294921875</v>
      </c>
      <c r="E24" s="6">
        <v>21.917724609375</v>
      </c>
      <c r="F24" s="6">
        <v>24.87255859375</v>
      </c>
      <c r="G24" s="6">
        <v>132.967529296875</v>
      </c>
      <c r="H24" s="6">
        <v>132.967529296875</v>
      </c>
      <c r="I24" s="6">
        <v>132.967529296875</v>
      </c>
      <c r="J24" s="6">
        <v>132.967529296875</v>
      </c>
      <c r="K24" s="6">
        <v>132.967529296875</v>
      </c>
      <c r="L24" s="6">
        <v>132.967529296875</v>
      </c>
      <c r="M24" s="7">
        <v>29</v>
      </c>
      <c r="N24" s="6">
        <v>2.0751953125</v>
      </c>
      <c r="O24" s="5">
        <v>60</v>
      </c>
      <c r="P24" s="8">
        <v>3.564453125</v>
      </c>
      <c r="Q24" s="6">
        <v>0</v>
      </c>
      <c r="R24" s="10">
        <f>IF(ISNUMBER(Q24),IF(Q24=1,"Countercurrent","Cocurrent"),"")</f>
      </c>
      <c r="S24" s="21"/>
      <c r="T24" s="7">
        <f>IF(ISNUMBER(C24),1.15290498E-12*(V24^6)-3.5879038802E-10*(V24^5)+4.710833256816E-08*(V24^4)-3.38194190874219E-06*(V24^3)+0.000148978977392744*(V24^2)-0.00373903643230733*(V24)+4.21734712411944,"")</f>
      </c>
      <c r="U24" s="7">
        <f>IF(ISNUMBER(D24),1.15290498E-12*(X24^6)-3.5879038802E-10*(X24^5)+4.710833256816E-08*(X24^4)-3.38194190874219E-06*(X24^3)+0.000148978977392744*(X24^2)-0.00373903643230733*(X24)+4.21734712411944,"")</f>
      </c>
      <c r="V24" s="8">
        <f>IF(ISNUMBER(C24),AVERAGE(C24,D24),"")</f>
      </c>
      <c r="W24" s="6">
        <f>IF(ISNUMBER(F24),-0.0000002301*(V24^4)+0.0000569866*(V24^3)-0.0082923226*(V24^2)+0.0654036947*V24+999.8017570756,"")</f>
      </c>
      <c r="X24" s="8">
        <f>IF(ISNUMBER(E24),AVERAGE(E24,F24),"")</f>
      </c>
      <c r="Y24" s="6">
        <f>IF(ISNUMBER(F24),-0.0000002301*(X24^4)+0.0000569866*(X24^3)-0.0082923226*(X24^2)+0.0654036947*X24+999.8017570756,"")</f>
      </c>
      <c r="Z24" s="6">
        <f>IF(ISNUMBER(C24),IF(R24="Countercurrent",C24-D24,D24-C24),"")</f>
      </c>
      <c r="AA24" s="6">
        <f>IF(ISNUMBER(E24),F24-E24,"")</f>
      </c>
      <c r="AB24" s="7">
        <f>IF(ISNUMBER(N24),N24*W24/(1000*60),"")</f>
      </c>
      <c r="AC24" s="7">
        <f>IF(ISNUMBER(P24),P24*Y24/(1000*60),"")</f>
      </c>
      <c r="AD24" s="6">
        <f>IF(SUM($A$1:$A$1000)=0,IF(ROW($A24)=6,"Hidden",""),IF(ISNUMBER(AB24),AB24*T24*ABS(Z24)*1000,""))</f>
      </c>
      <c r="AE24" s="6">
        <f>IF(SUM($A$1:$A$1000)=0,IF(ROW($A24)=6,"Hidden",""),IF(ISNUMBER(AC24),AC24*U24*AA24*1000,""))</f>
      </c>
      <c r="AF24" s="6">
        <f>IF(SUM($A$1:$A$1000)=0,IF(ROW($A24)=6,"Hidden",""),IF(ISNUMBER(AD24),AD24-AE24,""))</f>
      </c>
      <c r="AG24" s="6">
        <f>IF(SUM($A$1:$A$1000)=0,IF(ROW($A24)=6,"Hidden",""),IF(ISNUMBER(AD24),IF(AD24=0,0,AE24*100/AD24),""))</f>
      </c>
      <c r="AH24" s="6">
        <f>IF(SUM($A$1:$A$1000)=0,IF(ROW($A24)=6,"Hidden",""),IF(ISNUMBER(C24),IF(R24="cocurrent",IF((D24=E24),0,(D24-C24)*100/(D24-E24)),IF((C24=E24),0,(C24-D24)*100/(C24-E24))),""))</f>
      </c>
      <c r="AI24" s="6">
        <f>IF(SUM($A$1:$A$1000)=0,IF(ROW($A24)=6,"Hidden",""),IF(ISNUMBER(C24),IF(R24="cocurrent",IF(C24=E24,0,(F24-E24)*100/(D24-E24)),IF(C24=E24,0,(F24-E24)*100/(C24-E24))),""))</f>
      </c>
      <c r="AJ24" s="6">
        <f>IF(SUM($A$1:$A$1000)=0,IF(ROW($A24)=6,"Hidden",""),IF(ISNUMBER(AH24),(AH24+AI24)/2,""))</f>
      </c>
      <c r="AK24" s="8">
        <f>IF(C24=F24,0,(D24-E24)/(C24-F24))</f>
      </c>
      <c r="AL24" s="8">
        <f>IF(ISNUMBER(F24),IF(OR(AK24&lt;=0,AK24=1),0,((D24-E24)-(C24-F24))/LN(AK24)),"")</f>
      </c>
      <c r="AM24" s="8">
        <f>IF(ISNUMBER(AL24),IF(AL24=0,0,(AB24*T24*Z24*1000)/(PI()*0.006*1.008*AL24)),"")</f>
      </c>
      <c r="AN24" s="12">
        <f>IF(ISNUMBER(A24),IF(ROW(A24)=2,1-(A24/13),""),"")</f>
      </c>
    </row>
    <row x14ac:dyDescent="0.25" r="25" customHeight="1" ht="12.75">
      <c r="A25" s="11">
        <v>1</v>
      </c>
      <c r="B25" s="5">
        <v>24</v>
      </c>
      <c r="C25" s="6">
        <v>45.65380859375</v>
      </c>
      <c r="D25" s="6">
        <v>49.907470703125</v>
      </c>
      <c r="E25" s="6">
        <v>21.917724609375</v>
      </c>
      <c r="F25" s="6">
        <v>24.87255859375</v>
      </c>
      <c r="G25" s="6">
        <v>132.967529296875</v>
      </c>
      <c r="H25" s="6">
        <v>132.967529296875</v>
      </c>
      <c r="I25" s="6">
        <v>132.967529296875</v>
      </c>
      <c r="J25" s="6">
        <v>132.967529296875</v>
      </c>
      <c r="K25" s="6">
        <v>132.967529296875</v>
      </c>
      <c r="L25" s="6">
        <v>132.967529296875</v>
      </c>
      <c r="M25" s="7">
        <v>30</v>
      </c>
      <c r="N25" s="6">
        <v>1.9775390625</v>
      </c>
      <c r="O25" s="5">
        <v>60</v>
      </c>
      <c r="P25" s="8">
        <v>3.69873046875</v>
      </c>
      <c r="Q25" s="6">
        <v>0</v>
      </c>
      <c r="R25" s="10">
        <f>IF(ISNUMBER(Q25),IF(Q25=1,"Countercurrent","Cocurrent"),"")</f>
      </c>
      <c r="S25" s="21"/>
      <c r="T25" s="7">
        <f>IF(ISNUMBER(C25),1.15290498E-12*(V25^6)-3.5879038802E-10*(V25^5)+4.710833256816E-08*(V25^4)-3.38194190874219E-06*(V25^3)+0.000148978977392744*(V25^2)-0.00373903643230733*(V25)+4.21734712411944,"")</f>
      </c>
      <c r="U25" s="7">
        <f>IF(ISNUMBER(D25),1.15290498E-12*(X25^6)-3.5879038802E-10*(X25^5)+4.710833256816E-08*(X25^4)-3.38194190874219E-06*(X25^3)+0.000148978977392744*(X25^2)-0.00373903643230733*(X25)+4.21734712411944,"")</f>
      </c>
      <c r="V25" s="8">
        <f>IF(ISNUMBER(C25),AVERAGE(C25,D25),"")</f>
      </c>
      <c r="W25" s="6">
        <f>IF(ISNUMBER(F25),-0.0000002301*(V25^4)+0.0000569866*(V25^3)-0.0082923226*(V25^2)+0.0654036947*V25+999.8017570756,"")</f>
      </c>
      <c r="X25" s="8">
        <f>IF(ISNUMBER(E25),AVERAGE(E25,F25),"")</f>
      </c>
      <c r="Y25" s="6">
        <f>IF(ISNUMBER(F25),-0.0000002301*(X25^4)+0.0000569866*(X25^3)-0.0082923226*(X25^2)+0.0654036947*X25+999.8017570756,"")</f>
      </c>
      <c r="Z25" s="6">
        <f>IF(ISNUMBER(C25),IF(R25="Countercurrent",C25-D25,D25-C25),"")</f>
      </c>
      <c r="AA25" s="6">
        <f>IF(ISNUMBER(E25),F25-E25,"")</f>
      </c>
      <c r="AB25" s="7">
        <f>IF(ISNUMBER(N25),N25*W25/(1000*60),"")</f>
      </c>
      <c r="AC25" s="7">
        <f>IF(ISNUMBER(P25),P25*Y25/(1000*60),"")</f>
      </c>
      <c r="AD25" s="6">
        <f>IF(SUM($A$1:$A$1000)=0,IF(ROW($A25)=6,"Hidden",""),IF(ISNUMBER(AB25),AB25*T25*ABS(Z25)*1000,""))</f>
      </c>
      <c r="AE25" s="6">
        <f>IF(SUM($A$1:$A$1000)=0,IF(ROW($A25)=6,"Hidden",""),IF(ISNUMBER(AC25),AC25*U25*AA25*1000,""))</f>
      </c>
      <c r="AF25" s="6">
        <f>IF(SUM($A$1:$A$1000)=0,IF(ROW($A25)=6,"Hidden",""),IF(ISNUMBER(AD25),AD25-AE25,""))</f>
      </c>
      <c r="AG25" s="6">
        <f>IF(SUM($A$1:$A$1000)=0,IF(ROW($A25)=6,"Hidden",""),IF(ISNUMBER(AD25),IF(AD25=0,0,AE25*100/AD25),""))</f>
      </c>
      <c r="AH25" s="6">
        <f>IF(SUM($A$1:$A$1000)=0,IF(ROW($A25)=6,"Hidden",""),IF(ISNUMBER(C25),IF(R25="cocurrent",IF((D25=E25),0,(D25-C25)*100/(D25-E25)),IF((C25=E25),0,(C25-D25)*100/(C25-E25))),""))</f>
      </c>
      <c r="AI25" s="6">
        <f>IF(SUM($A$1:$A$1000)=0,IF(ROW($A25)=6,"Hidden",""),IF(ISNUMBER(C25),IF(R25="cocurrent",IF(C25=E25,0,(F25-E25)*100/(D25-E25)),IF(C25=E25,0,(F25-E25)*100/(C25-E25))),""))</f>
      </c>
      <c r="AJ25" s="6">
        <f>IF(SUM($A$1:$A$1000)=0,IF(ROW($A25)=6,"Hidden",""),IF(ISNUMBER(AH25),(AH25+AI25)/2,""))</f>
      </c>
      <c r="AK25" s="8">
        <f>IF(C25=F25,0,(D25-E25)/(C25-F25))</f>
      </c>
      <c r="AL25" s="8">
        <f>IF(ISNUMBER(F25),IF(OR(AK25&lt;=0,AK25=1),0,((D25-E25)-(C25-F25))/LN(AK25)),"")</f>
      </c>
      <c r="AM25" s="8">
        <f>IF(ISNUMBER(AL25),IF(AL25=0,0,(AB25*T25*Z25*1000)/(PI()*0.006*1.008*AL25)),"")</f>
      </c>
      <c r="AN25" s="12">
        <f>IF(ISNUMBER(A25),IF(ROW(A25)=2,1-(A25/13),""),"")</f>
      </c>
    </row>
    <row x14ac:dyDescent="0.25" r="26" customHeight="1" ht="12.75">
      <c r="A26" s="11">
        <v>1</v>
      </c>
      <c r="B26" s="5">
        <v>25</v>
      </c>
      <c r="C26" s="6">
        <v>45.816162109375</v>
      </c>
      <c r="D26" s="6">
        <v>50.39453125</v>
      </c>
      <c r="E26" s="6">
        <v>21.88525390625</v>
      </c>
      <c r="F26" s="6">
        <v>24.840087890625</v>
      </c>
      <c r="G26" s="6">
        <v>132.967529296875</v>
      </c>
      <c r="H26" s="6">
        <v>132.967529296875</v>
      </c>
      <c r="I26" s="6">
        <v>132.967529296875</v>
      </c>
      <c r="J26" s="6">
        <v>132.967529296875</v>
      </c>
      <c r="K26" s="6">
        <v>132.967529296875</v>
      </c>
      <c r="L26" s="6">
        <v>132.967529296875</v>
      </c>
      <c r="M26" s="7">
        <v>30</v>
      </c>
      <c r="N26" s="6">
        <v>2.05078125</v>
      </c>
      <c r="O26" s="5">
        <v>60</v>
      </c>
      <c r="P26" s="8">
        <v>3.57666015625</v>
      </c>
      <c r="Q26" s="6">
        <v>0</v>
      </c>
      <c r="R26" s="10">
        <f>IF(ISNUMBER(Q26),IF(Q26=1,"Countercurrent","Cocurrent"),"")</f>
      </c>
      <c r="S26" s="21"/>
      <c r="T26" s="7">
        <f>IF(ISNUMBER(C26),1.15290498E-12*(V26^6)-3.5879038802E-10*(V26^5)+4.710833256816E-08*(V26^4)-3.38194190874219E-06*(V26^3)+0.000148978977392744*(V26^2)-0.00373903643230733*(V26)+4.21734712411944,"")</f>
      </c>
      <c r="U26" s="7">
        <f>IF(ISNUMBER(D26),1.15290498E-12*(X26^6)-3.5879038802E-10*(X26^5)+4.710833256816E-08*(X26^4)-3.38194190874219E-06*(X26^3)+0.000148978977392744*(X26^2)-0.00373903643230733*(X26)+4.21734712411944,"")</f>
      </c>
      <c r="V26" s="8">
        <f>IF(ISNUMBER(C26),AVERAGE(C26,D26),"")</f>
      </c>
      <c r="W26" s="6">
        <f>IF(ISNUMBER(F26),-0.0000002301*(V26^4)+0.0000569866*(V26^3)-0.0082923226*(V26^2)+0.0654036947*V26+999.8017570756,"")</f>
      </c>
      <c r="X26" s="8">
        <f>IF(ISNUMBER(E26),AVERAGE(E26,F26),"")</f>
      </c>
      <c r="Y26" s="6">
        <f>IF(ISNUMBER(F26),-0.0000002301*(X26^4)+0.0000569866*(X26^3)-0.0082923226*(X26^2)+0.0654036947*X26+999.8017570756,"")</f>
      </c>
      <c r="Z26" s="6">
        <f>IF(ISNUMBER(C26),IF(R26="Countercurrent",C26-D26,D26-C26),"")</f>
      </c>
      <c r="AA26" s="6">
        <f>IF(ISNUMBER(E26),F26-E26,"")</f>
      </c>
      <c r="AB26" s="7">
        <f>IF(ISNUMBER(N26),N26*W26/(1000*60),"")</f>
      </c>
      <c r="AC26" s="7">
        <f>IF(ISNUMBER(P26),P26*Y26/(1000*60),"")</f>
      </c>
      <c r="AD26" s="6">
        <f>IF(SUM($A$1:$A$1000)=0,IF(ROW($A26)=6,"Hidden",""),IF(ISNUMBER(AB26),AB26*T26*ABS(Z26)*1000,""))</f>
      </c>
      <c r="AE26" s="6">
        <f>IF(SUM($A$1:$A$1000)=0,IF(ROW($A26)=6,"Hidden",""),IF(ISNUMBER(AC26),AC26*U26*AA26*1000,""))</f>
      </c>
      <c r="AF26" s="6">
        <f>IF(SUM($A$1:$A$1000)=0,IF(ROW($A26)=6,"Hidden",""),IF(ISNUMBER(AD26),AD26-AE26,""))</f>
      </c>
      <c r="AG26" s="6">
        <f>IF(SUM($A$1:$A$1000)=0,IF(ROW($A26)=6,"Hidden",""),IF(ISNUMBER(AD26),IF(AD26=0,0,AE26*100/AD26),""))</f>
      </c>
      <c r="AH26" s="6">
        <f>IF(SUM($A$1:$A$1000)=0,IF(ROW($A26)=6,"Hidden",""),IF(ISNUMBER(C26),IF(R26="cocurrent",IF((D26=E26),0,(D26-C26)*100/(D26-E26)),IF((C26=E26),0,(C26-D26)*100/(C26-E26))),""))</f>
      </c>
      <c r="AI26" s="6">
        <f>IF(SUM($A$1:$A$1000)=0,IF(ROW($A26)=6,"Hidden",""),IF(ISNUMBER(C26),IF(R26="cocurrent",IF(C26=E26,0,(F26-E26)*100/(D26-E26)),IF(C26=E26,0,(F26-E26)*100/(C26-E26))),""))</f>
      </c>
      <c r="AJ26" s="6">
        <f>IF(SUM($A$1:$A$1000)=0,IF(ROW($A26)=6,"Hidden",""),IF(ISNUMBER(AH26),(AH26+AI26)/2,""))</f>
      </c>
      <c r="AK26" s="8">
        <f>IF(C26=F26,0,(D26-E26)/(C26-F26))</f>
      </c>
      <c r="AL26" s="8">
        <f>IF(ISNUMBER(F26),IF(OR(AK26&lt;=0,AK26=1),0,((D26-E26)-(C26-F26))/LN(AK26)),"")</f>
      </c>
      <c r="AM26" s="8">
        <f>IF(ISNUMBER(AL26),IF(AL26=0,0,(AB26*T26*Z26*1000)/(PI()*0.006*1.008*AL26)),"")</f>
      </c>
      <c r="AN26" s="12">
        <f>IF(ISNUMBER(A26),IF(ROW(A26)=2,1-(A26/13),""),"")</f>
      </c>
    </row>
    <row x14ac:dyDescent="0.25" r="27" customHeight="1" ht="12.75">
      <c r="A27" s="11">
        <v>1</v>
      </c>
      <c r="B27" s="5">
        <v>26</v>
      </c>
      <c r="C27" s="6">
        <v>45.52392578125</v>
      </c>
      <c r="D27" s="6">
        <v>49.68017578125</v>
      </c>
      <c r="E27" s="6">
        <v>21.88525390625</v>
      </c>
      <c r="F27" s="6">
        <v>24.87255859375</v>
      </c>
      <c r="G27" s="6">
        <v>132.967529296875</v>
      </c>
      <c r="H27" s="6">
        <v>132.967529296875</v>
      </c>
      <c r="I27" s="6">
        <v>132.967529296875</v>
      </c>
      <c r="J27" s="6">
        <v>132.967529296875</v>
      </c>
      <c r="K27" s="6">
        <v>132.967529296875</v>
      </c>
      <c r="L27" s="6">
        <v>132.967529296875</v>
      </c>
      <c r="M27" s="7">
        <v>29</v>
      </c>
      <c r="N27" s="6">
        <v>2.1484375</v>
      </c>
      <c r="O27" s="5">
        <v>60</v>
      </c>
      <c r="P27" s="8">
        <v>3.55224609375</v>
      </c>
      <c r="Q27" s="6">
        <v>0</v>
      </c>
      <c r="R27" s="10">
        <f>IF(ISNUMBER(Q27),IF(Q27=1,"Countercurrent","Cocurrent"),"")</f>
      </c>
      <c r="S27" s="21"/>
      <c r="T27" s="7">
        <f>IF(ISNUMBER(C27),1.15290498E-12*(V27^6)-3.5879038802E-10*(V27^5)+4.710833256816E-08*(V27^4)-3.38194190874219E-06*(V27^3)+0.000148978977392744*(V27^2)-0.00373903643230733*(V27)+4.21734712411944,"")</f>
      </c>
      <c r="U27" s="7">
        <f>IF(ISNUMBER(D27),1.15290498E-12*(X27^6)-3.5879038802E-10*(X27^5)+4.710833256816E-08*(X27^4)-3.38194190874219E-06*(X27^3)+0.000148978977392744*(X27^2)-0.00373903643230733*(X27)+4.21734712411944,"")</f>
      </c>
      <c r="V27" s="8">
        <f>IF(ISNUMBER(C27),AVERAGE(C27,D27),"")</f>
      </c>
      <c r="W27" s="6">
        <f>IF(ISNUMBER(F27),-0.0000002301*(V27^4)+0.0000569866*(V27^3)-0.0082923226*(V27^2)+0.0654036947*V27+999.8017570756,"")</f>
      </c>
      <c r="X27" s="8">
        <f>IF(ISNUMBER(E27),AVERAGE(E27,F27),"")</f>
      </c>
      <c r="Y27" s="6">
        <f>IF(ISNUMBER(F27),-0.0000002301*(X27^4)+0.0000569866*(X27^3)-0.0082923226*(X27^2)+0.0654036947*X27+999.8017570756,"")</f>
      </c>
      <c r="Z27" s="6">
        <f>IF(ISNUMBER(C27),IF(R27="Countercurrent",C27-D27,D27-C27),"")</f>
      </c>
      <c r="AA27" s="6">
        <f>IF(ISNUMBER(E27),F27-E27,"")</f>
      </c>
      <c r="AB27" s="7">
        <f>IF(ISNUMBER(N27),N27*W27/(1000*60),"")</f>
      </c>
      <c r="AC27" s="7">
        <f>IF(ISNUMBER(P27),P27*Y27/(1000*60),"")</f>
      </c>
      <c r="AD27" s="6">
        <f>IF(SUM($A$1:$A$1000)=0,IF(ROW($A27)=6,"Hidden",""),IF(ISNUMBER(AB27),AB27*T27*ABS(Z27)*1000,""))</f>
      </c>
      <c r="AE27" s="6">
        <f>IF(SUM($A$1:$A$1000)=0,IF(ROW($A27)=6,"Hidden",""),IF(ISNUMBER(AC27),AC27*U27*AA27*1000,""))</f>
      </c>
      <c r="AF27" s="6">
        <f>IF(SUM($A$1:$A$1000)=0,IF(ROW($A27)=6,"Hidden",""),IF(ISNUMBER(AD27),AD27-AE27,""))</f>
      </c>
      <c r="AG27" s="6">
        <f>IF(SUM($A$1:$A$1000)=0,IF(ROW($A27)=6,"Hidden",""),IF(ISNUMBER(AD27),IF(AD27=0,0,AE27*100/AD27),""))</f>
      </c>
      <c r="AH27" s="6">
        <f>IF(SUM($A$1:$A$1000)=0,IF(ROW($A27)=6,"Hidden",""),IF(ISNUMBER(C27),IF(R27="cocurrent",IF((D27=E27),0,(D27-C27)*100/(D27-E27)),IF((C27=E27),0,(C27-D27)*100/(C27-E27))),""))</f>
      </c>
      <c r="AI27" s="6">
        <f>IF(SUM($A$1:$A$1000)=0,IF(ROW($A27)=6,"Hidden",""),IF(ISNUMBER(C27),IF(R27="cocurrent",IF(C27=E27,0,(F27-E27)*100/(D27-E27)),IF(C27=E27,0,(F27-E27)*100/(C27-E27))),""))</f>
      </c>
      <c r="AJ27" s="6">
        <f>IF(SUM($A$1:$A$1000)=0,IF(ROW($A27)=6,"Hidden",""),IF(ISNUMBER(AH27),(AH27+AI27)/2,""))</f>
      </c>
      <c r="AK27" s="8">
        <f>IF(C27=F27,0,(D27-E27)/(C27-F27))</f>
      </c>
      <c r="AL27" s="8">
        <f>IF(ISNUMBER(F27),IF(OR(AK27&lt;=0,AK27=1),0,((D27-E27)-(C27-F27))/LN(AK27)),"")</f>
      </c>
      <c r="AM27" s="8">
        <f>IF(ISNUMBER(AL27),IF(AL27=0,0,(AB27*T27*Z27*1000)/(PI()*0.006*1.008*AL27)),"")</f>
      </c>
      <c r="AN27" s="12">
        <f>IF(ISNUMBER(A27),IF(ROW(A27)=2,1-(A27/13),""),"")</f>
      </c>
    </row>
    <row x14ac:dyDescent="0.25" r="28" customHeight="1" ht="12.75">
      <c r="A28" s="11">
        <v>1</v>
      </c>
      <c r="B28" s="5">
        <v>27</v>
      </c>
      <c r="C28" s="6">
        <v>45.556396484375</v>
      </c>
      <c r="D28" s="6">
        <v>50.0048828125</v>
      </c>
      <c r="E28" s="6">
        <v>21.88525390625</v>
      </c>
      <c r="F28" s="6">
        <v>24.840087890625</v>
      </c>
      <c r="G28" s="6">
        <v>132.967529296875</v>
      </c>
      <c r="H28" s="6">
        <v>132.967529296875</v>
      </c>
      <c r="I28" s="6">
        <v>132.967529296875</v>
      </c>
      <c r="J28" s="6">
        <v>132.967529296875</v>
      </c>
      <c r="K28" s="6">
        <v>132.967529296875</v>
      </c>
      <c r="L28" s="6">
        <v>132.967529296875</v>
      </c>
      <c r="M28" s="7">
        <v>30</v>
      </c>
      <c r="N28" s="6">
        <v>1.9775390625</v>
      </c>
      <c r="O28" s="5">
        <v>60</v>
      </c>
      <c r="P28" s="8">
        <v>3.61328125</v>
      </c>
      <c r="Q28" s="6">
        <v>0</v>
      </c>
      <c r="R28" s="10">
        <f>IF(ISNUMBER(Q28),IF(Q28=1,"Countercurrent","Cocurrent"),"")</f>
      </c>
      <c r="S28" s="21"/>
      <c r="T28" s="7">
        <f>IF(ISNUMBER(C28),1.15290498E-12*(V28^6)-3.5879038802E-10*(V28^5)+4.710833256816E-08*(V28^4)-3.38194190874219E-06*(V28^3)+0.000148978977392744*(V28^2)-0.00373903643230733*(V28)+4.21734712411944,"")</f>
      </c>
      <c r="U28" s="7">
        <f>IF(ISNUMBER(D28),1.15290498E-12*(X28^6)-3.5879038802E-10*(X28^5)+4.710833256816E-08*(X28^4)-3.38194190874219E-06*(X28^3)+0.000148978977392744*(X28^2)-0.00373903643230733*(X28)+4.21734712411944,"")</f>
      </c>
      <c r="V28" s="8">
        <f>IF(ISNUMBER(C28),AVERAGE(C28,D28),"")</f>
      </c>
      <c r="W28" s="6">
        <f>IF(ISNUMBER(F28),-0.0000002301*(V28^4)+0.0000569866*(V28^3)-0.0082923226*(V28^2)+0.0654036947*V28+999.8017570756,"")</f>
      </c>
      <c r="X28" s="8">
        <f>IF(ISNUMBER(E28),AVERAGE(E28,F28),"")</f>
      </c>
      <c r="Y28" s="6">
        <f>IF(ISNUMBER(F28),-0.0000002301*(X28^4)+0.0000569866*(X28^3)-0.0082923226*(X28^2)+0.0654036947*X28+999.8017570756,"")</f>
      </c>
      <c r="Z28" s="6">
        <f>IF(ISNUMBER(C28),IF(R28="Countercurrent",C28-D28,D28-C28),"")</f>
      </c>
      <c r="AA28" s="6">
        <f>IF(ISNUMBER(E28),F28-E28,"")</f>
      </c>
      <c r="AB28" s="7">
        <f>IF(ISNUMBER(N28),N28*W28/(1000*60),"")</f>
      </c>
      <c r="AC28" s="7">
        <f>IF(ISNUMBER(P28),P28*Y28/(1000*60),"")</f>
      </c>
      <c r="AD28" s="6">
        <f>IF(SUM($A$1:$A$1000)=0,IF(ROW($A28)=6,"Hidden",""),IF(ISNUMBER(AB28),AB28*T28*ABS(Z28)*1000,""))</f>
      </c>
      <c r="AE28" s="6">
        <f>IF(SUM($A$1:$A$1000)=0,IF(ROW($A28)=6,"Hidden",""),IF(ISNUMBER(AC28),AC28*U28*AA28*1000,""))</f>
      </c>
      <c r="AF28" s="6">
        <f>IF(SUM($A$1:$A$1000)=0,IF(ROW($A28)=6,"Hidden",""),IF(ISNUMBER(AD28),AD28-AE28,""))</f>
      </c>
      <c r="AG28" s="6">
        <f>IF(SUM($A$1:$A$1000)=0,IF(ROW($A28)=6,"Hidden",""),IF(ISNUMBER(AD28),IF(AD28=0,0,AE28*100/AD28),""))</f>
      </c>
      <c r="AH28" s="6">
        <f>IF(SUM($A$1:$A$1000)=0,IF(ROW($A28)=6,"Hidden",""),IF(ISNUMBER(C28),IF(R28="cocurrent",IF((D28=E28),0,(D28-C28)*100/(D28-E28)),IF((C28=E28),0,(C28-D28)*100/(C28-E28))),""))</f>
      </c>
      <c r="AI28" s="6">
        <f>IF(SUM($A$1:$A$1000)=0,IF(ROW($A28)=6,"Hidden",""),IF(ISNUMBER(C28),IF(R28="cocurrent",IF(C28=E28,0,(F28-E28)*100/(D28-E28)),IF(C28=E28,0,(F28-E28)*100/(C28-E28))),""))</f>
      </c>
      <c r="AJ28" s="6">
        <f>IF(SUM($A$1:$A$1000)=0,IF(ROW($A28)=6,"Hidden",""),IF(ISNUMBER(AH28),(AH28+AI28)/2,""))</f>
      </c>
      <c r="AK28" s="8">
        <f>IF(C28=F28,0,(D28-E28)/(C28-F28))</f>
      </c>
      <c r="AL28" s="8">
        <f>IF(ISNUMBER(F28),IF(OR(AK28&lt;=0,AK28=1),0,((D28-E28)-(C28-F28))/LN(AK28)),"")</f>
      </c>
      <c r="AM28" s="8">
        <f>IF(ISNUMBER(AL28),IF(AL28=0,0,(AB28*T28*Z28*1000)/(PI()*0.006*1.008*AL28)),"")</f>
      </c>
      <c r="AN28" s="12">
        <f>IF(ISNUMBER(A28),IF(ROW(A28)=2,1-(A28/13),""),"")</f>
      </c>
    </row>
    <row x14ac:dyDescent="0.25" r="29" customHeight="1" ht="12.75">
      <c r="A29" s="11">
        <v>1</v>
      </c>
      <c r="B29" s="5">
        <v>28</v>
      </c>
      <c r="C29" s="6">
        <v>45.556396484375</v>
      </c>
      <c r="D29" s="6">
        <v>49.712646484375</v>
      </c>
      <c r="E29" s="6">
        <v>21.852783203125</v>
      </c>
      <c r="F29" s="6">
        <v>24.87255859375</v>
      </c>
      <c r="G29" s="6">
        <v>132.967529296875</v>
      </c>
      <c r="H29" s="6">
        <v>132.967529296875</v>
      </c>
      <c r="I29" s="6">
        <v>132.967529296875</v>
      </c>
      <c r="J29" s="6">
        <v>132.967529296875</v>
      </c>
      <c r="K29" s="6">
        <v>132.967529296875</v>
      </c>
      <c r="L29" s="6">
        <v>132.967529296875</v>
      </c>
      <c r="M29" s="7">
        <v>30</v>
      </c>
      <c r="N29" s="6">
        <v>2.01416015625</v>
      </c>
      <c r="O29" s="5">
        <v>60</v>
      </c>
      <c r="P29" s="8">
        <v>3.50341796875</v>
      </c>
      <c r="Q29" s="6">
        <v>0</v>
      </c>
      <c r="R29" s="10">
        <f>IF(ISNUMBER(Q29),IF(Q29=1,"Countercurrent","Cocurrent"),"")</f>
      </c>
      <c r="S29" s="21"/>
      <c r="T29" s="7">
        <f>IF(ISNUMBER(C29),1.15290498E-12*(V29^6)-3.5879038802E-10*(V29^5)+4.710833256816E-08*(V29^4)-3.38194190874219E-06*(V29^3)+0.000148978977392744*(V29^2)-0.00373903643230733*(V29)+4.21734712411944,"")</f>
      </c>
      <c r="U29" s="7">
        <f>IF(ISNUMBER(D29),1.15290498E-12*(X29^6)-3.5879038802E-10*(X29^5)+4.710833256816E-08*(X29^4)-3.38194190874219E-06*(X29^3)+0.000148978977392744*(X29^2)-0.00373903643230733*(X29)+4.21734712411944,"")</f>
      </c>
      <c r="V29" s="8">
        <f>IF(ISNUMBER(C29),AVERAGE(C29,D29),"")</f>
      </c>
      <c r="W29" s="6">
        <f>IF(ISNUMBER(F29),-0.0000002301*(V29^4)+0.0000569866*(V29^3)-0.0082923226*(V29^2)+0.0654036947*V29+999.8017570756,"")</f>
      </c>
      <c r="X29" s="8">
        <f>IF(ISNUMBER(E29),AVERAGE(E29,F29),"")</f>
      </c>
      <c r="Y29" s="6">
        <f>IF(ISNUMBER(F29),-0.0000002301*(X29^4)+0.0000569866*(X29^3)-0.0082923226*(X29^2)+0.0654036947*X29+999.8017570756,"")</f>
      </c>
      <c r="Z29" s="6">
        <f>IF(ISNUMBER(C29),IF(R29="Countercurrent",C29-D29,D29-C29),"")</f>
      </c>
      <c r="AA29" s="6">
        <f>IF(ISNUMBER(E29),F29-E29,"")</f>
      </c>
      <c r="AB29" s="7">
        <f>IF(ISNUMBER(N29),N29*W29/(1000*60),"")</f>
      </c>
      <c r="AC29" s="7">
        <f>IF(ISNUMBER(P29),P29*Y29/(1000*60),"")</f>
      </c>
      <c r="AD29" s="6">
        <f>IF(SUM($A$1:$A$1000)=0,IF(ROW($A29)=6,"Hidden",""),IF(ISNUMBER(AB29),AB29*T29*ABS(Z29)*1000,""))</f>
      </c>
      <c r="AE29" s="6">
        <f>IF(SUM($A$1:$A$1000)=0,IF(ROW($A29)=6,"Hidden",""),IF(ISNUMBER(AC29),AC29*U29*AA29*1000,""))</f>
      </c>
      <c r="AF29" s="6">
        <f>IF(SUM($A$1:$A$1000)=0,IF(ROW($A29)=6,"Hidden",""),IF(ISNUMBER(AD29),AD29-AE29,""))</f>
      </c>
      <c r="AG29" s="6">
        <f>IF(SUM($A$1:$A$1000)=0,IF(ROW($A29)=6,"Hidden",""),IF(ISNUMBER(AD29),IF(AD29=0,0,AE29*100/AD29),""))</f>
      </c>
      <c r="AH29" s="6">
        <f>IF(SUM($A$1:$A$1000)=0,IF(ROW($A29)=6,"Hidden",""),IF(ISNUMBER(C29),IF(R29="cocurrent",IF((D29=E29),0,(D29-C29)*100/(D29-E29)),IF((C29=E29),0,(C29-D29)*100/(C29-E29))),""))</f>
      </c>
      <c r="AI29" s="6">
        <f>IF(SUM($A$1:$A$1000)=0,IF(ROW($A29)=6,"Hidden",""),IF(ISNUMBER(C29),IF(R29="cocurrent",IF(C29=E29,0,(F29-E29)*100/(D29-E29)),IF(C29=E29,0,(F29-E29)*100/(C29-E29))),""))</f>
      </c>
      <c r="AJ29" s="6">
        <f>IF(SUM($A$1:$A$1000)=0,IF(ROW($A29)=6,"Hidden",""),IF(ISNUMBER(AH29),(AH29+AI29)/2,""))</f>
      </c>
      <c r="AK29" s="8">
        <f>IF(C29=F29,0,(D29-E29)/(C29-F29))</f>
      </c>
      <c r="AL29" s="8">
        <f>IF(ISNUMBER(F29),IF(OR(AK29&lt;=0,AK29=1),0,((D29-E29)-(C29-F29))/LN(AK29)),"")</f>
      </c>
      <c r="AM29" s="8">
        <f>IF(ISNUMBER(AL29),IF(AL29=0,0,(AB29*T29*Z29*1000)/(PI()*0.006*1.008*AL29)),"")</f>
      </c>
      <c r="AN29" s="12">
        <f>IF(ISNUMBER(A29),IF(ROW(A29)=2,1-(A29/13),""),"")</f>
      </c>
    </row>
    <row x14ac:dyDescent="0.25" r="30" customHeight="1" ht="12.75">
      <c r="A30" s="11">
        <v>1</v>
      </c>
      <c r="B30" s="5">
        <v>29</v>
      </c>
      <c r="C30" s="6">
        <v>45.686279296875</v>
      </c>
      <c r="D30" s="6">
        <v>50.167236328125</v>
      </c>
      <c r="E30" s="6">
        <v>21.8203125</v>
      </c>
      <c r="F30" s="6">
        <v>24.8076171875</v>
      </c>
      <c r="G30" s="6">
        <v>132.967529296875</v>
      </c>
      <c r="H30" s="6">
        <v>132.967529296875</v>
      </c>
      <c r="I30" s="6">
        <v>132.967529296875</v>
      </c>
      <c r="J30" s="6">
        <v>132.967529296875</v>
      </c>
      <c r="K30" s="6">
        <v>132.967529296875</v>
      </c>
      <c r="L30" s="6">
        <v>132.967529296875</v>
      </c>
      <c r="M30" s="7">
        <v>30</v>
      </c>
      <c r="N30" s="6">
        <v>2.01416015625</v>
      </c>
      <c r="O30" s="5">
        <v>60</v>
      </c>
      <c r="P30" s="8">
        <v>3.47900390625</v>
      </c>
      <c r="Q30" s="6">
        <v>0</v>
      </c>
      <c r="R30" s="10">
        <f>IF(ISNUMBER(Q30),IF(Q30=1,"Countercurrent","Cocurrent"),"")</f>
      </c>
      <c r="S30" s="21"/>
      <c r="T30" s="7">
        <f>IF(ISNUMBER(C30),1.15290498E-12*(V30^6)-3.5879038802E-10*(V30^5)+4.710833256816E-08*(V30^4)-3.38194190874219E-06*(V30^3)+0.000148978977392744*(V30^2)-0.00373903643230733*(V30)+4.21734712411944,"")</f>
      </c>
      <c r="U30" s="7">
        <f>IF(ISNUMBER(D30),1.15290498E-12*(X30^6)-3.5879038802E-10*(X30^5)+4.710833256816E-08*(X30^4)-3.38194190874219E-06*(X30^3)+0.000148978977392744*(X30^2)-0.00373903643230733*(X30)+4.21734712411944,"")</f>
      </c>
      <c r="V30" s="8">
        <f>IF(ISNUMBER(C30),AVERAGE(C30,D30),"")</f>
      </c>
      <c r="W30" s="6">
        <f>IF(ISNUMBER(F30),-0.0000002301*(V30^4)+0.0000569866*(V30^3)-0.0082923226*(V30^2)+0.0654036947*V30+999.8017570756,"")</f>
      </c>
      <c r="X30" s="8">
        <f>IF(ISNUMBER(E30),AVERAGE(E30,F30),"")</f>
      </c>
      <c r="Y30" s="6">
        <f>IF(ISNUMBER(F30),-0.0000002301*(X30^4)+0.0000569866*(X30^3)-0.0082923226*(X30^2)+0.0654036947*X30+999.8017570756,"")</f>
      </c>
      <c r="Z30" s="6">
        <f>IF(ISNUMBER(C30),IF(R30="Countercurrent",C30-D30,D30-C30),"")</f>
      </c>
      <c r="AA30" s="6">
        <f>IF(ISNUMBER(E30),F30-E30,"")</f>
      </c>
      <c r="AB30" s="7">
        <f>IF(ISNUMBER(N30),N30*W30/(1000*60),"")</f>
      </c>
      <c r="AC30" s="7">
        <f>IF(ISNUMBER(P30),P30*Y30/(1000*60),"")</f>
      </c>
      <c r="AD30" s="6">
        <f>IF(SUM($A$1:$A$1000)=0,IF(ROW($A30)=6,"Hidden",""),IF(ISNUMBER(AB30),AB30*T30*ABS(Z30)*1000,""))</f>
      </c>
      <c r="AE30" s="6">
        <f>IF(SUM($A$1:$A$1000)=0,IF(ROW($A30)=6,"Hidden",""),IF(ISNUMBER(AC30),AC30*U30*AA30*1000,""))</f>
      </c>
      <c r="AF30" s="6">
        <f>IF(SUM($A$1:$A$1000)=0,IF(ROW($A30)=6,"Hidden",""),IF(ISNUMBER(AD30),AD30-AE30,""))</f>
      </c>
      <c r="AG30" s="6">
        <f>IF(SUM($A$1:$A$1000)=0,IF(ROW($A30)=6,"Hidden",""),IF(ISNUMBER(AD30),IF(AD30=0,0,AE30*100/AD30),""))</f>
      </c>
      <c r="AH30" s="6">
        <f>IF(SUM($A$1:$A$1000)=0,IF(ROW($A30)=6,"Hidden",""),IF(ISNUMBER(C30),IF(R30="cocurrent",IF((D30=E30),0,(D30-C30)*100/(D30-E30)),IF((C30=E30),0,(C30-D30)*100/(C30-E30))),""))</f>
      </c>
      <c r="AI30" s="6">
        <f>IF(SUM($A$1:$A$1000)=0,IF(ROW($A30)=6,"Hidden",""),IF(ISNUMBER(C30),IF(R30="cocurrent",IF(C30=E30,0,(F30-E30)*100/(D30-E30)),IF(C30=E30,0,(F30-E30)*100/(C30-E30))),""))</f>
      </c>
      <c r="AJ30" s="6">
        <f>IF(SUM($A$1:$A$1000)=0,IF(ROW($A30)=6,"Hidden",""),IF(ISNUMBER(AH30),(AH30+AI30)/2,""))</f>
      </c>
      <c r="AK30" s="8">
        <f>IF(C30=F30,0,(D30-E30)/(C30-F30))</f>
      </c>
      <c r="AL30" s="8">
        <f>IF(ISNUMBER(F30),IF(OR(AK30&lt;=0,AK30=1),0,((D30-E30)-(C30-F30))/LN(AK30)),"")</f>
      </c>
      <c r="AM30" s="8">
        <f>IF(ISNUMBER(AL30),IF(AL30=0,0,(AB30*T30*Z30*1000)/(PI()*0.006*1.008*AL30)),"")</f>
      </c>
      <c r="AN30" s="12">
        <f>IF(ISNUMBER(A30),IF(ROW(A30)=2,1-(A30/13),""),"")</f>
      </c>
    </row>
    <row x14ac:dyDescent="0.25" r="31" customHeight="1" ht="12.75">
      <c r="A31" s="11">
        <v>1</v>
      </c>
      <c r="B31" s="5">
        <v>30</v>
      </c>
      <c r="C31" s="6">
        <v>45.65380859375</v>
      </c>
      <c r="D31" s="6">
        <v>49.842529296875</v>
      </c>
      <c r="E31" s="6">
        <v>21.8203125</v>
      </c>
      <c r="F31" s="6">
        <v>24.87255859375</v>
      </c>
      <c r="G31" s="6">
        <v>132.967529296875</v>
      </c>
      <c r="H31" s="6">
        <v>132.967529296875</v>
      </c>
      <c r="I31" s="6">
        <v>132.967529296875</v>
      </c>
      <c r="J31" s="6">
        <v>132.967529296875</v>
      </c>
      <c r="K31" s="6">
        <v>132.967529296875</v>
      </c>
      <c r="L31" s="6">
        <v>132.967529296875</v>
      </c>
      <c r="M31" s="7">
        <v>30</v>
      </c>
      <c r="N31" s="6">
        <v>2.06298828125</v>
      </c>
      <c r="O31" s="5">
        <v>60</v>
      </c>
      <c r="P31" s="8">
        <v>3.564453125</v>
      </c>
      <c r="Q31" s="6">
        <v>0</v>
      </c>
      <c r="R31" s="10">
        <f>IF(ISNUMBER(Q31),IF(Q31=1,"Countercurrent","Cocurrent"),"")</f>
      </c>
      <c r="S31" s="21"/>
      <c r="T31" s="7">
        <f>IF(ISNUMBER(C31),1.15290498E-12*(V31^6)-3.5879038802E-10*(V31^5)+4.710833256816E-08*(V31^4)-3.38194190874219E-06*(V31^3)+0.000148978977392744*(V31^2)-0.00373903643230733*(V31)+4.21734712411944,"")</f>
      </c>
      <c r="U31" s="7">
        <f>IF(ISNUMBER(D31),1.15290498E-12*(X31^6)-3.5879038802E-10*(X31^5)+4.710833256816E-08*(X31^4)-3.38194190874219E-06*(X31^3)+0.000148978977392744*(X31^2)-0.00373903643230733*(X31)+4.21734712411944,"")</f>
      </c>
      <c r="V31" s="8">
        <f>IF(ISNUMBER(C31),AVERAGE(C31,D31),"")</f>
      </c>
      <c r="W31" s="6">
        <f>IF(ISNUMBER(F31),-0.0000002301*(V31^4)+0.0000569866*(V31^3)-0.0082923226*(V31^2)+0.0654036947*V31+999.8017570756,"")</f>
      </c>
      <c r="X31" s="8">
        <f>IF(ISNUMBER(E31),AVERAGE(E31,F31),"")</f>
      </c>
      <c r="Y31" s="6">
        <f>IF(ISNUMBER(F31),-0.0000002301*(X31^4)+0.0000569866*(X31^3)-0.0082923226*(X31^2)+0.0654036947*X31+999.8017570756,"")</f>
      </c>
      <c r="Z31" s="6">
        <f>IF(ISNUMBER(C31),IF(R31="Countercurrent",C31-D31,D31-C31),"")</f>
      </c>
      <c r="AA31" s="6">
        <f>IF(ISNUMBER(E31),F31-E31,"")</f>
      </c>
      <c r="AB31" s="7">
        <f>IF(ISNUMBER(N31),N31*W31/(1000*60),"")</f>
      </c>
      <c r="AC31" s="7">
        <f>IF(ISNUMBER(P31),P31*Y31/(1000*60),"")</f>
      </c>
      <c r="AD31" s="6">
        <f>IF(SUM($A$1:$A$1000)=0,IF(ROW($A31)=6,"Hidden",""),IF(ISNUMBER(AB31),AB31*T31*ABS(Z31)*1000,""))</f>
      </c>
      <c r="AE31" s="6">
        <f>IF(SUM($A$1:$A$1000)=0,IF(ROW($A31)=6,"Hidden",""),IF(ISNUMBER(AC31),AC31*U31*AA31*1000,""))</f>
      </c>
      <c r="AF31" s="6">
        <f>IF(SUM($A$1:$A$1000)=0,IF(ROW($A31)=6,"Hidden",""),IF(ISNUMBER(AD31),AD31-AE31,""))</f>
      </c>
      <c r="AG31" s="6">
        <f>IF(SUM($A$1:$A$1000)=0,IF(ROW($A31)=6,"Hidden",""),IF(ISNUMBER(AD31),IF(AD31=0,0,AE31*100/AD31),""))</f>
      </c>
      <c r="AH31" s="6">
        <f>IF(SUM($A$1:$A$1000)=0,IF(ROW($A31)=6,"Hidden",""),IF(ISNUMBER(C31),IF(R31="cocurrent",IF((D31=E31),0,(D31-C31)*100/(D31-E31)),IF((C31=E31),0,(C31-D31)*100/(C31-E31))),""))</f>
      </c>
      <c r="AI31" s="6">
        <f>IF(SUM($A$1:$A$1000)=0,IF(ROW($A31)=6,"Hidden",""),IF(ISNUMBER(C31),IF(R31="cocurrent",IF(C31=E31,0,(F31-E31)*100/(D31-E31)),IF(C31=E31,0,(F31-E31)*100/(C31-E31))),""))</f>
      </c>
      <c r="AJ31" s="6">
        <f>IF(SUM($A$1:$A$1000)=0,IF(ROW($A31)=6,"Hidden",""),IF(ISNUMBER(AH31),(AH31+AI31)/2,""))</f>
      </c>
      <c r="AK31" s="8">
        <f>IF(C31=F31,0,(D31-E31)/(C31-F31))</f>
      </c>
      <c r="AL31" s="8">
        <f>IF(ISNUMBER(F31),IF(OR(AK31&lt;=0,AK31=1),0,((D31-E31)-(C31-F31))/LN(AK31)),"")</f>
      </c>
      <c r="AM31" s="8">
        <f>IF(ISNUMBER(AL31),IF(AL31=0,0,(AB31*T31*Z31*1000)/(PI()*0.006*1.008*AL31)),"")</f>
      </c>
      <c r="AN31" s="12">
        <f>IF(ISNUMBER(A31),IF(ROW(A31)=2,1-(A31/13),""),"")</f>
      </c>
    </row>
    <row x14ac:dyDescent="0.25" r="32" customHeight="1" ht="12.75">
      <c r="A32" s="4">
        <v>1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6"/>
      <c r="O32" s="5"/>
      <c r="P32" s="8"/>
      <c r="Q32" s="6"/>
      <c r="R32" s="6">
        <f>IF(ISNUMBER(Q32),IF(Q32=1,"Countercurrent","Cocurrent"),"")</f>
      </c>
      <c r="S32" s="9"/>
      <c r="T32" s="7">
        <f>IF(ISNUMBER(C32),1.15290498E-12*(V32^6)-3.5879038802E-10*(V32^5)+4.710833256816E-08*(V32^4)-3.38194190874219E-06*(V32^3)+0.000148978977392744*(V32^2)-0.00373903643230733*(V32)+4.21734712411944,"")</f>
      </c>
      <c r="U32" s="7">
        <f>IF(ISNUMBER(D32),1.15290498E-12*(X32^6)-3.5879038802E-10*(X32^5)+4.710833256816E-08*(X32^4)-3.38194190874219E-06*(X32^3)+0.000148978977392744*(X32^2)-0.00373903643230733*(X32)+4.21734712411944,"")</f>
      </c>
      <c r="V32" s="8">
        <f>IF(ISNUMBER(C32),AVERAGE(C32,D32),"")</f>
      </c>
      <c r="W32" s="6">
        <f>IF(ISNUMBER(F32),-0.0000002301*(V32^4)+0.0000569866*(V32^3)-0.0082923226*(V32^2)+0.0654036947*V32+999.8017570756,"")</f>
      </c>
      <c r="X32" s="8">
        <f>IF(ISNUMBER(E32),AVERAGE(E32,F32),"")</f>
      </c>
      <c r="Y32" s="6">
        <f>IF(ISNUMBER(F32),-0.0000002301*(X32^4)+0.0000569866*(X32^3)-0.0082923226*(X32^2)+0.0654036947*X32+999.8017570756,"")</f>
      </c>
      <c r="Z32" s="6">
        <f>IF(ISNUMBER(C32),IF(R32="Countercurrent",C32-D32,D32-C32),"")</f>
      </c>
      <c r="AA32" s="6">
        <f>IF(ISNUMBER(E32),F32-E32,"")</f>
      </c>
      <c r="AB32" s="7">
        <f>IF(ISNUMBER(N32),N32*W32/(1000*60),"")</f>
      </c>
      <c r="AC32" s="7">
        <f>IF(ISNUMBER(P32),P32*Y32/(1000*60),"")</f>
      </c>
      <c r="AD32" s="6">
        <f>IF(SUM($A$1:$A$1000)=0,IF(ROW($A32)=6,"Hidden",""),IF(ISNUMBER(AB32),AB32*T32*ABS(Z32)*1000,""))</f>
      </c>
      <c r="AE32" s="6">
        <f>IF(SUM($A$1:$A$1000)=0,IF(ROW($A32)=6,"Hidden",""),IF(ISNUMBER(AC32),AC32*U32*AA32*1000,""))</f>
      </c>
      <c r="AF32" s="6">
        <f>IF(SUM($A$1:$A$1000)=0,IF(ROW($A32)=6,"Hidden",""),IF(ISNUMBER(AD32),AD32-AE32,""))</f>
      </c>
      <c r="AG32" s="6">
        <f>IF(SUM($A$1:$A$1000)=0,IF(ROW($A32)=6,"Hidden",""),IF(ISNUMBER(AD32),IF(AD32=0,0,AE32*100/AD32),""))</f>
      </c>
      <c r="AH32" s="6">
        <f>IF(SUM($A$1:$A$1000)=0,IF(ROW($A32)=6,"Hidden",""),IF(ISNUMBER(C32),IF(R32="cocurrent",IF((D32=E32),0,(D32-C32)*100/(D32-E32)),IF((C32=E32),0,(C32-D32)*100/(C32-E32))),""))</f>
      </c>
      <c r="AI32" s="6">
        <f>IF(SUM($A$1:$A$1000)=0,IF(ROW($A32)=6,"Hidden",""),IF(ISNUMBER(C32),IF(R32="cocurrent",IF(C32=E32,0,(F32-E32)*100/(D32-E32)),IF(C32=E32,0,(F32-E32)*100/(C32-E32))),""))</f>
      </c>
      <c r="AJ32" s="6">
        <f>IF(SUM($A$1:$A$1000)=0,IF(ROW($A32)=6,"Hidden",""),IF(ISNUMBER(AH32),(AH32+AI32)/2,""))</f>
      </c>
      <c r="AK32" s="11">
        <f>IF(C32=F32,0,(D32-E32)/(C32-F32))</f>
      </c>
      <c r="AL32" s="8">
        <f>IF(ISNUMBER(F32),IF(OR(AK32&lt;=0,AK32=1),0,((D32-E32)-(C32-F32))/LN(AK32)),"")</f>
      </c>
      <c r="AM32" s="8">
        <f>IF(ISNUMBER(AL32),IF(AL32=0,0,(AB32*T32*Z32*1000)/(PI()*0.006*1.008*AL32)),"")</f>
      </c>
      <c r="AN32" s="12">
        <f>IF(ISNUMBER(A32),IF(ROW(A32)=2,1-(A32/13),""),"")</f>
      </c>
    </row>
    <row x14ac:dyDescent="0.25" r="33" customHeight="1" ht="12.75">
      <c r="A33" s="4">
        <v>1</v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5"/>
      <c r="P33" s="8"/>
      <c r="Q33" s="6"/>
      <c r="R33" s="6">
        <f>IF(ISNUMBER(Q33),IF(Q33=1,"Countercurrent","Cocurrent"),"")</f>
      </c>
      <c r="S33" s="9"/>
      <c r="T33" s="7">
        <f>IF(ISNUMBER(C33),1.15290498E-12*(V33^6)-3.5879038802E-10*(V33^5)+4.710833256816E-08*(V33^4)-3.38194190874219E-06*(V33^3)+0.000148978977392744*(V33^2)-0.00373903643230733*(V33)+4.21734712411944,"")</f>
      </c>
      <c r="U33" s="7">
        <f>IF(ISNUMBER(D33),1.15290498E-12*(X33^6)-3.5879038802E-10*(X33^5)+4.710833256816E-08*(X33^4)-3.38194190874219E-06*(X33^3)+0.000148978977392744*(X33^2)-0.00373903643230733*(X33)+4.21734712411944,"")</f>
      </c>
      <c r="V33" s="8">
        <f>IF(ISNUMBER(C33),AVERAGE(C33,D33),"")</f>
      </c>
      <c r="W33" s="6">
        <f>IF(ISNUMBER(F33),-0.0000002301*(V33^4)+0.0000569866*(V33^3)-0.0082923226*(V33^2)+0.0654036947*V33+999.8017570756,"")</f>
      </c>
      <c r="X33" s="8">
        <f>IF(ISNUMBER(E33),AVERAGE(E33,F33),"")</f>
      </c>
      <c r="Y33" s="6">
        <f>IF(ISNUMBER(F33),-0.0000002301*(X33^4)+0.0000569866*(X33^3)-0.0082923226*(X33^2)+0.0654036947*X33+999.8017570756,"")</f>
      </c>
      <c r="Z33" s="6">
        <f>IF(ISNUMBER(C33),IF(R33="Countercurrent",C33-D33,D33-C33),"")</f>
      </c>
      <c r="AA33" s="6">
        <f>IF(ISNUMBER(E33),F33-E33,"")</f>
      </c>
      <c r="AB33" s="7">
        <f>IF(ISNUMBER(N33),N33*W33/(1000*60),"")</f>
      </c>
      <c r="AC33" s="7">
        <f>IF(ISNUMBER(P33),P33*Y33/(1000*60),"")</f>
      </c>
      <c r="AD33" s="6">
        <f>IF(SUM($A$1:$A$1000)=0,IF(ROW($A33)=6,"Hidden",""),IF(ISNUMBER(AB33),AB33*T33*ABS(Z33)*1000,""))</f>
      </c>
      <c r="AE33" s="6">
        <f>IF(SUM($A$1:$A$1000)=0,IF(ROW($A33)=6,"Hidden",""),IF(ISNUMBER(AC33),AC33*U33*AA33*1000,""))</f>
      </c>
      <c r="AF33" s="6">
        <f>IF(SUM($A$1:$A$1000)=0,IF(ROW($A33)=6,"Hidden",""),IF(ISNUMBER(AD33),AD33-AE33,""))</f>
      </c>
      <c r="AG33" s="6">
        <f>IF(SUM($A$1:$A$1000)=0,IF(ROW($A33)=6,"Hidden",""),IF(ISNUMBER(AD33),IF(AD33=0,0,AE33*100/AD33),""))</f>
      </c>
      <c r="AH33" s="6">
        <f>IF(SUM($A$1:$A$1000)=0,IF(ROW($A33)=6,"Hidden",""),IF(ISNUMBER(C33),IF(R33="cocurrent",IF((D33=E33),0,(D33-C33)*100/(D33-E33)),IF((C33=E33),0,(C33-D33)*100/(C33-E33))),""))</f>
      </c>
      <c r="AI33" s="6">
        <f>IF(SUM($A$1:$A$1000)=0,IF(ROW($A33)=6,"Hidden",""),IF(ISNUMBER(C33),IF(R33="cocurrent",IF(C33=E33,0,(F33-E33)*100/(D33-E33)),IF(C33=E33,0,(F33-E33)*100/(C33-E33))),""))</f>
      </c>
      <c r="AJ33" s="6">
        <f>IF(SUM($A$1:$A$1000)=0,IF(ROW($A33)=6,"Hidden",""),IF(ISNUMBER(AH33),(AH33+AI33)/2,""))</f>
      </c>
      <c r="AK33" s="11">
        <f>IF(C33=F33,0,(D33-E33)/(C33-F33))</f>
      </c>
      <c r="AL33" s="8">
        <f>IF(ISNUMBER(F33),IF(OR(AK33&lt;=0,AK33=1),0,((D33-E33)-(C33-F33))/LN(AK33)),"")</f>
      </c>
      <c r="AM33" s="8">
        <f>IF(ISNUMBER(AL33),IF(AL33=0,0,(AB33*T33*Z33*1000)/(PI()*0.006*1.008*AL33)),"")</f>
      </c>
      <c r="AN33" s="12">
        <f>IF(ISNUMBER(A33),IF(ROW(A33)=2,1-(A33/13),""),"")</f>
      </c>
    </row>
    <row x14ac:dyDescent="0.25" r="34" customHeight="1" ht="12.75">
      <c r="A34" s="4">
        <v>1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5"/>
      <c r="P34" s="8"/>
      <c r="Q34" s="6"/>
      <c r="R34" s="6">
        <f>IF(ISNUMBER(Q34),IF(Q34=1,"Countercurrent","Cocurrent"),"")</f>
      </c>
      <c r="S34" s="9"/>
      <c r="T34" s="7">
        <f>IF(ISNUMBER(C34),1.15290498E-12*(V34^6)-3.5879038802E-10*(V34^5)+4.710833256816E-08*(V34^4)-3.38194190874219E-06*(V34^3)+0.000148978977392744*(V34^2)-0.00373903643230733*(V34)+4.21734712411944,"")</f>
      </c>
      <c r="U34" s="7">
        <f>IF(ISNUMBER(D34),1.15290498E-12*(X34^6)-3.5879038802E-10*(X34^5)+4.710833256816E-08*(X34^4)-3.38194190874219E-06*(X34^3)+0.000148978977392744*(X34^2)-0.00373903643230733*(X34)+4.21734712411944,"")</f>
      </c>
      <c r="V34" s="8">
        <f>IF(ISNUMBER(C34),AVERAGE(C34,D34),"")</f>
      </c>
      <c r="W34" s="6">
        <f>IF(ISNUMBER(F34),-0.0000002301*(V34^4)+0.0000569866*(V34^3)-0.0082923226*(V34^2)+0.0654036947*V34+999.8017570756,"")</f>
      </c>
      <c r="X34" s="8">
        <f>IF(ISNUMBER(E34),AVERAGE(E34,F34),"")</f>
      </c>
      <c r="Y34" s="6">
        <f>IF(ISNUMBER(F34),-0.0000002301*(X34^4)+0.0000569866*(X34^3)-0.0082923226*(X34^2)+0.0654036947*X34+999.8017570756,"")</f>
      </c>
      <c r="Z34" s="6">
        <f>IF(ISNUMBER(C34),IF(R34="Countercurrent",C34-D34,D34-C34),"")</f>
      </c>
      <c r="AA34" s="6">
        <f>IF(ISNUMBER(E34),F34-E34,"")</f>
      </c>
      <c r="AB34" s="7">
        <f>IF(ISNUMBER(N34),N34*W34/(1000*60),"")</f>
      </c>
      <c r="AC34" s="7">
        <f>IF(ISNUMBER(P34),P34*Y34/(1000*60),"")</f>
      </c>
      <c r="AD34" s="6">
        <f>IF(SUM($A$1:$A$1000)=0,IF(ROW($A34)=6,"Hidden",""),IF(ISNUMBER(AB34),AB34*T34*ABS(Z34)*1000,""))</f>
      </c>
      <c r="AE34" s="6">
        <f>IF(SUM($A$1:$A$1000)=0,IF(ROW($A34)=6,"Hidden",""),IF(ISNUMBER(AC34),AC34*U34*AA34*1000,""))</f>
      </c>
      <c r="AF34" s="6">
        <f>IF(SUM($A$1:$A$1000)=0,IF(ROW($A34)=6,"Hidden",""),IF(ISNUMBER(AD34),AD34-AE34,""))</f>
      </c>
      <c r="AG34" s="6">
        <f>IF(SUM($A$1:$A$1000)=0,IF(ROW($A34)=6,"Hidden",""),IF(ISNUMBER(AD34),IF(AD34=0,0,AE34*100/AD34),""))</f>
      </c>
      <c r="AH34" s="6">
        <f>IF(SUM($A$1:$A$1000)=0,IF(ROW($A34)=6,"Hidden",""),IF(ISNUMBER(C34),IF(R34="cocurrent",IF((D34=E34),0,(D34-C34)*100/(D34-E34)),IF((C34=E34),0,(C34-D34)*100/(C34-E34))),""))</f>
      </c>
      <c r="AI34" s="6">
        <f>IF(SUM($A$1:$A$1000)=0,IF(ROW($A34)=6,"Hidden",""),IF(ISNUMBER(C34),IF(R34="cocurrent",IF(C34=E34,0,(F34-E34)*100/(D34-E34)),IF(C34=E34,0,(F34-E34)*100/(C34-E34))),""))</f>
      </c>
      <c r="AJ34" s="6">
        <f>IF(SUM($A$1:$A$1000)=0,IF(ROW($A34)=6,"Hidden",""),IF(ISNUMBER(AH34),(AH34+AI34)/2,""))</f>
      </c>
      <c r="AK34" s="11">
        <f>IF(C34=F34,0,(D34-E34)/(C34-F34))</f>
      </c>
      <c r="AL34" s="8">
        <f>IF(ISNUMBER(F34),IF(OR(AK34&lt;=0,AK34=1),0,((D34-E34)-(C34-F34))/LN(AK34)),"")</f>
      </c>
      <c r="AM34" s="8">
        <f>IF(ISNUMBER(AL34),IF(AL34=0,0,(AB34*T34*Z34*1000)/(PI()*0.006*1.008*AL34)),"")</f>
      </c>
      <c r="AN34" s="12">
        <f>IF(ISNUMBER(A34),IF(ROW(A34)=2,1-(A34/13),""),"")</f>
      </c>
    </row>
    <row x14ac:dyDescent="0.25" r="35" customHeight="1" ht="12.75">
      <c r="A35" s="4">
        <v>1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5"/>
      <c r="P35" s="8"/>
      <c r="Q35" s="6"/>
      <c r="R35" s="6">
        <f>IF(ISNUMBER(Q35),IF(Q35=1,"Countercurrent","Cocurrent"),"")</f>
      </c>
      <c r="S35" s="9"/>
      <c r="T35" s="7">
        <f>IF(ISNUMBER(C35),1.15290498E-12*(V35^6)-3.5879038802E-10*(V35^5)+4.710833256816E-08*(V35^4)-3.38194190874219E-06*(V35^3)+0.000148978977392744*(V35^2)-0.00373903643230733*(V35)+4.21734712411944,"")</f>
      </c>
      <c r="U35" s="7">
        <f>IF(ISNUMBER(D35),1.15290498E-12*(X35^6)-3.5879038802E-10*(X35^5)+4.710833256816E-08*(X35^4)-3.38194190874219E-06*(X35^3)+0.000148978977392744*(X35^2)-0.00373903643230733*(X35)+4.21734712411944,"")</f>
      </c>
      <c r="V35" s="8">
        <f>IF(ISNUMBER(C35),AVERAGE(C35,D35),"")</f>
      </c>
      <c r="W35" s="6">
        <f>IF(ISNUMBER(F35),-0.0000002301*(V35^4)+0.0000569866*(V35^3)-0.0082923226*(V35^2)+0.0654036947*V35+999.8017570756,"")</f>
      </c>
      <c r="X35" s="8">
        <f>IF(ISNUMBER(E35),AVERAGE(E35,F35),"")</f>
      </c>
      <c r="Y35" s="6">
        <f>IF(ISNUMBER(F35),-0.0000002301*(X35^4)+0.0000569866*(X35^3)-0.0082923226*(X35^2)+0.0654036947*X35+999.8017570756,"")</f>
      </c>
      <c r="Z35" s="6">
        <f>IF(ISNUMBER(C35),IF(R35="Countercurrent",C35-D35,D35-C35),"")</f>
      </c>
      <c r="AA35" s="6">
        <f>IF(ISNUMBER(E35),F35-E35,"")</f>
      </c>
      <c r="AB35" s="7">
        <f>IF(ISNUMBER(N35),N35*W35/(1000*60),"")</f>
      </c>
      <c r="AC35" s="7">
        <f>IF(ISNUMBER(P35),P35*Y35/(1000*60),"")</f>
      </c>
      <c r="AD35" s="6">
        <f>IF(SUM($A$1:$A$1000)=0,IF(ROW($A35)=6,"Hidden",""),IF(ISNUMBER(AB35),AB35*T35*ABS(Z35)*1000,""))</f>
      </c>
      <c r="AE35" s="6">
        <f>IF(SUM($A$1:$A$1000)=0,IF(ROW($A35)=6,"Hidden",""),IF(ISNUMBER(AC35),AC35*U35*AA35*1000,""))</f>
      </c>
      <c r="AF35" s="6">
        <f>IF(SUM($A$1:$A$1000)=0,IF(ROW($A35)=6,"Hidden",""),IF(ISNUMBER(AD35),AD35-AE35,""))</f>
      </c>
      <c r="AG35" s="6">
        <f>IF(SUM($A$1:$A$1000)=0,IF(ROW($A35)=6,"Hidden",""),IF(ISNUMBER(AD35),IF(AD35=0,0,AE35*100/AD35),""))</f>
      </c>
      <c r="AH35" s="6">
        <f>IF(SUM($A$1:$A$1000)=0,IF(ROW($A35)=6,"Hidden",""),IF(ISNUMBER(C35),IF(R35="cocurrent",IF((D35=E35),0,(D35-C35)*100/(D35-E35)),IF((C35=E35),0,(C35-D35)*100/(C35-E35))),""))</f>
      </c>
      <c r="AI35" s="6">
        <f>IF(SUM($A$1:$A$1000)=0,IF(ROW($A35)=6,"Hidden",""),IF(ISNUMBER(C35),IF(R35="cocurrent",IF(C35=E35,0,(F35-E35)*100/(D35-E35)),IF(C35=E35,0,(F35-E35)*100/(C35-E35))),""))</f>
      </c>
      <c r="AJ35" s="6">
        <f>IF(SUM($A$1:$A$1000)=0,IF(ROW($A35)=6,"Hidden",""),IF(ISNUMBER(AH35),(AH35+AI35)/2,""))</f>
      </c>
      <c r="AK35" s="11">
        <f>IF(C35=F35,0,(D35-E35)/(C35-F35))</f>
      </c>
      <c r="AL35" s="8">
        <f>IF(ISNUMBER(F35),IF(OR(AK35&lt;=0,AK35=1),0,((D35-E35)-(C35-F35))/LN(AK35)),"")</f>
      </c>
      <c r="AM35" s="8">
        <f>IF(ISNUMBER(AL35),IF(AL35=0,0,(AB35*T35*Z35*1000)/(PI()*0.006*1.008*AL35)),"")</f>
      </c>
      <c r="AN35" s="12">
        <f>IF(ISNUMBER(A35),IF(ROW(A35)=2,1-(A35/13),""),"")</f>
      </c>
    </row>
    <row x14ac:dyDescent="0.25" r="36" customHeight="1" ht="12.75">
      <c r="A36" s="4">
        <v>1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5"/>
      <c r="P36" s="8"/>
      <c r="Q36" s="6"/>
      <c r="R36" s="6">
        <f>IF(ISNUMBER(Q36),IF(Q36=1,"Countercurrent","Cocurrent"),"")</f>
      </c>
      <c r="S36" s="9"/>
      <c r="T36" s="7">
        <f>IF(ISNUMBER(C36),1.15290498E-12*(V36^6)-3.5879038802E-10*(V36^5)+4.710833256816E-08*(V36^4)-3.38194190874219E-06*(V36^3)+0.000148978977392744*(V36^2)-0.00373903643230733*(V36)+4.21734712411944,"")</f>
      </c>
      <c r="U36" s="7">
        <f>IF(ISNUMBER(D36),1.15290498E-12*(X36^6)-3.5879038802E-10*(X36^5)+4.710833256816E-08*(X36^4)-3.38194190874219E-06*(X36^3)+0.000148978977392744*(X36^2)-0.00373903643230733*(X36)+4.21734712411944,"")</f>
      </c>
      <c r="V36" s="8">
        <f>IF(ISNUMBER(C36),AVERAGE(C36,D36),"")</f>
      </c>
      <c r="W36" s="6">
        <f>IF(ISNUMBER(F36),-0.0000002301*(V36^4)+0.0000569866*(V36^3)-0.0082923226*(V36^2)+0.0654036947*V36+999.8017570756,"")</f>
      </c>
      <c r="X36" s="8">
        <f>IF(ISNUMBER(E36),AVERAGE(E36,F36),"")</f>
      </c>
      <c r="Y36" s="6">
        <f>IF(ISNUMBER(F36),-0.0000002301*(X36^4)+0.0000569866*(X36^3)-0.0082923226*(X36^2)+0.0654036947*X36+999.8017570756,"")</f>
      </c>
      <c r="Z36" s="6">
        <f>IF(ISNUMBER(C36),IF(R36="Countercurrent",C36-D36,D36-C36),"")</f>
      </c>
      <c r="AA36" s="6">
        <f>IF(ISNUMBER(E36),F36-E36,"")</f>
      </c>
      <c r="AB36" s="7">
        <f>IF(ISNUMBER(N36),N36*W36/(1000*60),"")</f>
      </c>
      <c r="AC36" s="7">
        <f>IF(ISNUMBER(P36),P36*Y36/(1000*60),"")</f>
      </c>
      <c r="AD36" s="6">
        <f>IF(SUM($A$1:$A$1000)=0,IF(ROW($A36)=6,"Hidden",""),IF(ISNUMBER(AB36),AB36*T36*ABS(Z36)*1000,""))</f>
      </c>
      <c r="AE36" s="6">
        <f>IF(SUM($A$1:$A$1000)=0,IF(ROW($A36)=6,"Hidden",""),IF(ISNUMBER(AC36),AC36*U36*AA36*1000,""))</f>
      </c>
      <c r="AF36" s="6">
        <f>IF(SUM($A$1:$A$1000)=0,IF(ROW($A36)=6,"Hidden",""),IF(ISNUMBER(AD36),AD36-AE36,""))</f>
      </c>
      <c r="AG36" s="6">
        <f>IF(SUM($A$1:$A$1000)=0,IF(ROW($A36)=6,"Hidden",""),IF(ISNUMBER(AD36),IF(AD36=0,0,AE36*100/AD36),""))</f>
      </c>
      <c r="AH36" s="6">
        <f>IF(SUM($A$1:$A$1000)=0,IF(ROW($A36)=6,"Hidden",""),IF(ISNUMBER(C36),IF(R36="cocurrent",IF((D36=E36),0,(D36-C36)*100/(D36-E36)),IF((C36=E36),0,(C36-D36)*100/(C36-E36))),""))</f>
      </c>
      <c r="AI36" s="6">
        <f>IF(SUM($A$1:$A$1000)=0,IF(ROW($A36)=6,"Hidden",""),IF(ISNUMBER(C36),IF(R36="cocurrent",IF(C36=E36,0,(F36-E36)*100/(D36-E36)),IF(C36=E36,0,(F36-E36)*100/(C36-E36))),""))</f>
      </c>
      <c r="AJ36" s="6">
        <f>IF(SUM($A$1:$A$1000)=0,IF(ROW($A36)=6,"Hidden",""),IF(ISNUMBER(AH36),(AH36+AI36)/2,""))</f>
      </c>
      <c r="AK36" s="11">
        <f>IF(C36=F36,0,(D36-E36)/(C36-F36))</f>
      </c>
      <c r="AL36" s="8">
        <f>IF(ISNUMBER(F36),IF(OR(AK36&lt;=0,AK36=1),0,((D36-E36)-(C36-F36))/LN(AK36)),"")</f>
      </c>
      <c r="AM36" s="8">
        <f>IF(ISNUMBER(AL36),IF(AL36=0,0,(AB36*T36*Z36*1000)/(PI()*0.006*1.008*AL36)),"")</f>
      </c>
      <c r="AN36" s="12">
        <f>IF(ISNUMBER(A36),IF(ROW(A36)=2,1-(A36/13),""),"")</f>
      </c>
    </row>
    <row x14ac:dyDescent="0.25" r="37" customHeight="1" ht="12.75">
      <c r="A37" s="4">
        <v>1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5"/>
      <c r="P37" s="8"/>
      <c r="Q37" s="6"/>
      <c r="R37" s="6">
        <f>IF(ISNUMBER(Q37),IF(Q37=1,"Countercurrent","Cocurrent"),"")</f>
      </c>
      <c r="S37" s="9"/>
      <c r="T37" s="7">
        <f>IF(ISNUMBER(C37),1.15290498E-12*(V37^6)-3.5879038802E-10*(V37^5)+4.710833256816E-08*(V37^4)-3.38194190874219E-06*(V37^3)+0.000148978977392744*(V37^2)-0.00373903643230733*(V37)+4.21734712411944,"")</f>
      </c>
      <c r="U37" s="7">
        <f>IF(ISNUMBER(D37),1.15290498E-12*(X37^6)-3.5879038802E-10*(X37^5)+4.710833256816E-08*(X37^4)-3.38194190874219E-06*(X37^3)+0.000148978977392744*(X37^2)-0.00373903643230733*(X37)+4.21734712411944,"")</f>
      </c>
      <c r="V37" s="8">
        <f>IF(ISNUMBER(C37),AVERAGE(C37,D37),"")</f>
      </c>
      <c r="W37" s="6">
        <f>IF(ISNUMBER(F37),-0.0000002301*(V37^4)+0.0000569866*(V37^3)-0.0082923226*(V37^2)+0.0654036947*V37+999.8017570756,"")</f>
      </c>
      <c r="X37" s="8">
        <f>IF(ISNUMBER(E37),AVERAGE(E37,F37),"")</f>
      </c>
      <c r="Y37" s="6">
        <f>IF(ISNUMBER(F37),-0.0000002301*(X37^4)+0.0000569866*(X37^3)-0.0082923226*(X37^2)+0.0654036947*X37+999.8017570756,"")</f>
      </c>
      <c r="Z37" s="6">
        <f>IF(ISNUMBER(C37),IF(R37="Countercurrent",C37-D37,D37-C37),"")</f>
      </c>
      <c r="AA37" s="6">
        <f>IF(ISNUMBER(E37),F37-E37,"")</f>
      </c>
      <c r="AB37" s="7">
        <f>IF(ISNUMBER(N37),N37*W37/(1000*60),"")</f>
      </c>
      <c r="AC37" s="7">
        <f>IF(ISNUMBER(P37),P37*Y37/(1000*60),"")</f>
      </c>
      <c r="AD37" s="6">
        <f>IF(SUM($A$1:$A$1000)=0,IF(ROW($A37)=6,"Hidden",""),IF(ISNUMBER(AB37),AB37*T37*ABS(Z37)*1000,""))</f>
      </c>
      <c r="AE37" s="6">
        <f>IF(SUM($A$1:$A$1000)=0,IF(ROW($A37)=6,"Hidden",""),IF(ISNUMBER(AC37),AC37*U37*AA37*1000,""))</f>
      </c>
      <c r="AF37" s="6">
        <f>IF(SUM($A$1:$A$1000)=0,IF(ROW($A37)=6,"Hidden",""),IF(ISNUMBER(AD37),AD37-AE37,""))</f>
      </c>
      <c r="AG37" s="6">
        <f>IF(SUM($A$1:$A$1000)=0,IF(ROW($A37)=6,"Hidden",""),IF(ISNUMBER(AD37),IF(AD37=0,0,AE37*100/AD37),""))</f>
      </c>
      <c r="AH37" s="6">
        <f>IF(SUM($A$1:$A$1000)=0,IF(ROW($A37)=6,"Hidden",""),IF(ISNUMBER(C37),IF(R37="cocurrent",IF((D37=E37),0,(D37-C37)*100/(D37-E37)),IF((C37=E37),0,(C37-D37)*100/(C37-E37))),""))</f>
      </c>
      <c r="AI37" s="6">
        <f>IF(SUM($A$1:$A$1000)=0,IF(ROW($A37)=6,"Hidden",""),IF(ISNUMBER(C37),IF(R37="cocurrent",IF(C37=E37,0,(F37-E37)*100/(D37-E37)),IF(C37=E37,0,(F37-E37)*100/(C37-E37))),""))</f>
      </c>
      <c r="AJ37" s="6">
        <f>IF(SUM($A$1:$A$1000)=0,IF(ROW($A37)=6,"Hidden",""),IF(ISNUMBER(AH37),(AH37+AI37)/2,""))</f>
      </c>
      <c r="AK37" s="11">
        <f>IF(C37=F37,0,(D37-E37)/(C37-F37))</f>
      </c>
      <c r="AL37" s="8">
        <f>IF(ISNUMBER(F37),IF(OR(AK37&lt;=0,AK37=1),0,((D37-E37)-(C37-F37))/LN(AK37)),"")</f>
      </c>
      <c r="AM37" s="8">
        <f>IF(ISNUMBER(AL37),IF(AL37=0,0,(AB37*T37*Z37*1000)/(PI()*0.006*1.008*AL37)),"")</f>
      </c>
      <c r="AN37" s="12">
        <f>IF(ISNUMBER(A37),IF(ROW(A37)=2,1-(A37/13),""),"")</f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7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22" width="11.719285714285713" customWidth="1" bestFit="1"/>
    <col min="3" max="3" style="23" width="8.719285714285713" customWidth="1" bestFit="1"/>
    <col min="4" max="4" style="23" width="8.719285714285713" customWidth="1" bestFit="1"/>
    <col min="5" max="5" style="23" width="8.719285714285713" customWidth="1" bestFit="1"/>
    <col min="6" max="6" style="23" width="8.719285714285713" customWidth="1" bestFit="1"/>
    <col min="7" max="7" style="23" width="13.576428571428572" customWidth="1" bestFit="1" hidden="1"/>
    <col min="8" max="8" style="23" width="13.576428571428572" customWidth="1" bestFit="1" hidden="1"/>
    <col min="9" max="9" style="23" width="13.576428571428572" customWidth="1" bestFit="1" hidden="1"/>
    <col min="10" max="10" style="23" width="13.576428571428572" customWidth="1" bestFit="1" hidden="1"/>
    <col min="11" max="11" style="23" width="13.576428571428572" customWidth="1" bestFit="1" hidden="1"/>
    <col min="12" max="12" style="23" width="13.576428571428572" customWidth="1" bestFit="1" hidden="1"/>
    <col min="13" max="13" style="24" width="11.719285714285713" customWidth="1" bestFit="1"/>
    <col min="14" max="14" style="23" width="11.719285714285713" customWidth="1" bestFit="1"/>
    <col min="15" max="15" style="22" width="11.719285714285713" customWidth="1" bestFit="1"/>
    <col min="16" max="16" style="25" width="11.719285714285713" customWidth="1" bestFit="1"/>
    <col min="17" max="17" style="23" width="13.576428571428572" customWidth="1" bestFit="1" hidden="1"/>
    <col min="18" max="18" style="14" width="11.719285714285713" customWidth="1" bestFit="1"/>
    <col min="19" max="19" style="15" width="33.005" customWidth="1" bestFit="1"/>
    <col min="20" max="20" style="14" width="13.147857142857141" customWidth="1" bestFit="1"/>
    <col min="21" max="21" style="14" width="13.147857142857141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1.719285714285713" customWidth="1" bestFit="1"/>
    <col min="27" max="27" style="14" width="11.719285714285713" customWidth="1" bestFit="1"/>
    <col min="28" max="28" style="14" width="11.719285714285713" customWidth="1" bestFit="1"/>
    <col min="29" max="29" style="14" width="11.719285714285713" customWidth="1" bestFit="1"/>
    <col min="30" max="30" style="14" width="11.719285714285713" customWidth="1" bestFit="1"/>
    <col min="31" max="31" style="14" width="11.719285714285713" customWidth="1" bestFit="1"/>
    <col min="32" max="32" style="14" width="11.719285714285713" customWidth="1" bestFit="1"/>
    <col min="33" max="33" style="14" width="11.719285714285713" customWidth="1" bestFit="1"/>
    <col min="34" max="34" style="14" width="11.719285714285713" customWidth="1" bestFit="1"/>
    <col min="35" max="35" style="14" width="11.719285714285713" customWidth="1" bestFit="1"/>
    <col min="36" max="36" style="14" width="11.719285714285713" customWidth="1" bestFit="1"/>
    <col min="37" max="37" style="16" width="13.576428571428572" customWidth="1" bestFit="1" hidden="1"/>
    <col min="38" max="38" style="14" width="13.147857142857141" customWidth="1" bestFit="1"/>
    <col min="39" max="39" style="14" width="14.147857142857141" customWidth="1" bestFit="1"/>
    <col min="40" max="40" style="14" width="11.719285714285713" customWidth="1" bestFit="1"/>
  </cols>
  <sheetData>
    <row x14ac:dyDescent="0.25" r="1" customHeight="1" ht="66.75" customFormat="1" s="1">
      <c r="A1" s="2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9" t="s">
        <v>12</v>
      </c>
      <c r="N1" s="18" t="s">
        <v>13</v>
      </c>
      <c r="O1" s="17" t="s">
        <v>14</v>
      </c>
      <c r="P1" s="20" t="s">
        <v>15</v>
      </c>
      <c r="Q1" s="18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/>
      <c r="AL1" s="3" t="s">
        <v>35</v>
      </c>
      <c r="AM1" s="3" t="s">
        <v>36</v>
      </c>
      <c r="AN1" s="3" t="s">
        <v>37</v>
      </c>
    </row>
    <row x14ac:dyDescent="0.25" r="2" customHeight="1" ht="12.75">
      <c r="A2" s="11">
        <v>1</v>
      </c>
      <c r="B2" s="5">
        <v>1</v>
      </c>
      <c r="C2" s="6">
        <v>47.764404296875</v>
      </c>
      <c r="D2" s="6">
        <v>53.024658203125</v>
      </c>
      <c r="E2" s="6">
        <v>21.073486328125</v>
      </c>
      <c r="F2" s="6">
        <v>24.450439453125</v>
      </c>
      <c r="G2" s="6">
        <v>132.967529296875</v>
      </c>
      <c r="H2" s="6">
        <v>132.967529296875</v>
      </c>
      <c r="I2" s="6">
        <v>132.967529296875</v>
      </c>
      <c r="J2" s="6">
        <v>132.967529296875</v>
      </c>
      <c r="K2" s="6">
        <v>132.967529296875</v>
      </c>
      <c r="L2" s="6">
        <v>132.967529296875</v>
      </c>
      <c r="M2" s="7">
        <v>29</v>
      </c>
      <c r="N2" s="6">
        <v>1.904296875</v>
      </c>
      <c r="O2" s="5">
        <v>60</v>
      </c>
      <c r="P2" s="8">
        <v>3.4423828125</v>
      </c>
      <c r="Q2" s="6">
        <v>0</v>
      </c>
      <c r="R2" s="10">
        <f>IF(ISNUMBER(Q2),IF(Q2=1,"Countercurrent","Cocurrent"),"")</f>
      </c>
      <c r="S2" s="21"/>
      <c r="T2" s="7">
        <f>IF(ISNUMBER(C2),1.15290498E-12*(V2^6)-3.5879038802E-10*(V2^5)+4.710833256816E-08*(V2^4)-3.38194190874219E-06*(V2^3)+0.000148978977392744*(V2^2)-0.00373903643230733*(V2)+4.21734712411944,"")</f>
      </c>
      <c r="U2" s="7">
        <f>IF(ISNUMBER(D2),1.15290498E-12*(X2^6)-3.5879038802E-10*(X2^5)+4.710833256816E-08*(X2^4)-3.38194190874219E-06*(X2^3)+0.000148978977392744*(X2^2)-0.00373903643230733*(X2)+4.21734712411944,"")</f>
      </c>
      <c r="V2" s="8">
        <f>IF(ISNUMBER(C2),AVERAGE(C2,D2),"")</f>
      </c>
      <c r="W2" s="6">
        <f>IF(ISNUMBER(F2),-0.0000002301*(V2^4)+0.0000569866*(V2^3)-0.0082923226*(V2^2)+0.0654036947*V2+999.8017570756,"")</f>
      </c>
      <c r="X2" s="8">
        <f>IF(ISNUMBER(E2),AVERAGE(E2,F2),"")</f>
      </c>
      <c r="Y2" s="6">
        <f>IF(ISNUMBER(F2),-0.0000002301*(X2^4)+0.0000569866*(X2^3)-0.0082923226*(X2^2)+0.0654036947*X2+999.8017570756,"")</f>
      </c>
      <c r="Z2" s="6">
        <f>IF(ISNUMBER(C2),IF(R2="Countercurrent",C2-D2,D2-C2),"")</f>
      </c>
      <c r="AA2" s="6">
        <f>IF(ISNUMBER(E2),F2-E2,"")</f>
      </c>
      <c r="AB2" s="7">
        <f>IF(ISNUMBER(N2),N2*W2/(1000*60),"")</f>
      </c>
      <c r="AC2" s="7">
        <f>IF(ISNUMBER(P2),P2*Y2/(1000*60),"")</f>
      </c>
      <c r="AD2" s="6">
        <f>IF(SUM($A$1:$A$1000)=0,IF(ROW($A2)=6,"Hidden",""),IF(ISNUMBER(AB2),AB2*T2*ABS(Z2)*1000,""))</f>
      </c>
      <c r="AE2" s="6">
        <f>IF(SUM($A$1:$A$1000)=0,IF(ROW($A2)=6,"Hidden",""),IF(ISNUMBER(AC2),AC2*U2*AA2*1000,""))</f>
      </c>
      <c r="AF2" s="6">
        <f>IF(SUM($A$1:$A$1000)=0,IF(ROW($A2)=6,"Hidden",""),IF(ISNUMBER(AD2),AD2-AE2,""))</f>
      </c>
      <c r="AG2" s="6">
        <f>IF(SUM($A$1:$A$1000)=0,IF(ROW($A2)=6,"Hidden",""),IF(ISNUMBER(AD2),IF(AD2=0,0,AE2*100/AD2),""))</f>
      </c>
      <c r="AH2" s="6">
        <f>IF(SUM($A$1:$A$1000)=0,IF(ROW($A2)=6,"Hidden",""),IF(ISNUMBER(C2),IF(R2="cocurrent",IF((D2=E2),0,(D2-C2)*100/(D2-E2)),IF((C2=E2),0,(C2-D2)*100/(C2-E2))),""))</f>
      </c>
      <c r="AI2" s="6">
        <f>IF(SUM($A$1:$A$1000)=0,IF(ROW($A2)=6,"Hidden",""),IF(ISNUMBER(C2),IF(R2="cocurrent",IF(C2=E2,0,(F2-E2)*100/(D2-E2)),IF(C2=E2,0,(F2-E2)*100/(C2-E2))),""))</f>
      </c>
      <c r="AJ2" s="6">
        <f>IF(SUM($A$1:$A$1000)=0,IF(ROW($A2)=6,"Hidden",""),IF(ISNUMBER(AH2),(AH2+AI2)/2,""))</f>
      </c>
      <c r="AK2" s="8">
        <f>IF(C2=F2,0,(D2-E2)/(C2-F2))</f>
      </c>
      <c r="AL2" s="8">
        <f>IF(ISNUMBER(F2),IF(OR(AK2&lt;=0,AK2=1),0,((D2-E2)-(C2-F2))/LN(AK2)),"")</f>
      </c>
      <c r="AM2" s="8">
        <f>IF(ISNUMBER(AL2),IF(AL2=0,0,(AB2*T2*Z2*1000)/(PI()*0.006*1.008*AL2)),"")</f>
      </c>
      <c r="AN2" s="12">
        <f>IF(ISNUMBER(A2),IF(ROW(A2)=2,1-(A2/13),""),"")</f>
      </c>
    </row>
    <row x14ac:dyDescent="0.25" r="3" customHeight="1" ht="12.75">
      <c r="A3" s="11">
        <v>1</v>
      </c>
      <c r="B3" s="5">
        <v>2</v>
      </c>
      <c r="C3" s="6">
        <v>47.99169921875</v>
      </c>
      <c r="D3" s="6">
        <v>52.894775390625</v>
      </c>
      <c r="E3" s="6">
        <v>21.073486328125</v>
      </c>
      <c r="F3" s="6">
        <v>24.48291015625</v>
      </c>
      <c r="G3" s="6">
        <v>132.967529296875</v>
      </c>
      <c r="H3" s="6">
        <v>132.967529296875</v>
      </c>
      <c r="I3" s="6">
        <v>132.967529296875</v>
      </c>
      <c r="J3" s="6">
        <v>132.967529296875</v>
      </c>
      <c r="K3" s="6">
        <v>132.967529296875</v>
      </c>
      <c r="L3" s="6">
        <v>132.967529296875</v>
      </c>
      <c r="M3" s="7">
        <v>30</v>
      </c>
      <c r="N3" s="6">
        <v>1.953125</v>
      </c>
      <c r="O3" s="5">
        <v>60</v>
      </c>
      <c r="P3" s="8">
        <v>3.57666015625</v>
      </c>
      <c r="Q3" s="6">
        <v>0</v>
      </c>
      <c r="R3" s="10">
        <f>IF(ISNUMBER(Q3),IF(Q3=1,"Countercurrent","Cocurrent"),"")</f>
      </c>
      <c r="S3" s="21"/>
      <c r="T3" s="7">
        <f>IF(ISNUMBER(C3),1.15290498E-12*(V3^6)-3.5879038802E-10*(V3^5)+4.710833256816E-08*(V3^4)-3.38194190874219E-06*(V3^3)+0.000148978977392744*(V3^2)-0.00373903643230733*(V3)+4.21734712411944,"")</f>
      </c>
      <c r="U3" s="7">
        <f>IF(ISNUMBER(D3),1.15290498E-12*(X3^6)-3.5879038802E-10*(X3^5)+4.710833256816E-08*(X3^4)-3.38194190874219E-06*(X3^3)+0.000148978977392744*(X3^2)-0.00373903643230733*(X3)+4.21734712411944,"")</f>
      </c>
      <c r="V3" s="8">
        <f>IF(ISNUMBER(C3),AVERAGE(C3,D3),"")</f>
      </c>
      <c r="W3" s="6">
        <f>IF(ISNUMBER(F3),-0.0000002301*(V3^4)+0.0000569866*(V3^3)-0.0082923226*(V3^2)+0.0654036947*V3+999.8017570756,"")</f>
      </c>
      <c r="X3" s="8">
        <f>IF(ISNUMBER(E3),AVERAGE(E3,F3),"")</f>
      </c>
      <c r="Y3" s="6">
        <f>IF(ISNUMBER(F3),-0.0000002301*(X3^4)+0.0000569866*(X3^3)-0.0082923226*(X3^2)+0.0654036947*X3+999.8017570756,"")</f>
      </c>
      <c r="Z3" s="6">
        <f>IF(ISNUMBER(C3),IF(R3="Countercurrent",C3-D3,D3-C3),"")</f>
      </c>
      <c r="AA3" s="6">
        <f>IF(ISNUMBER(E3),F3-E3,"")</f>
      </c>
      <c r="AB3" s="7">
        <f>IF(ISNUMBER(N3),N3*W3/(1000*60),"")</f>
      </c>
      <c r="AC3" s="7">
        <f>IF(ISNUMBER(P3),P3*Y3/(1000*60),"")</f>
      </c>
      <c r="AD3" s="6">
        <f>IF(SUM($A$1:$A$1000)=0,IF(ROW($A3)=6,"Hidden",""),IF(ISNUMBER(AB3),AB3*T3*ABS(Z3)*1000,""))</f>
      </c>
      <c r="AE3" s="6">
        <f>IF(SUM($A$1:$A$1000)=0,IF(ROW($A3)=6,"Hidden",""),IF(ISNUMBER(AC3),AC3*U3*AA3*1000,""))</f>
      </c>
      <c r="AF3" s="6">
        <f>IF(SUM($A$1:$A$1000)=0,IF(ROW($A3)=6,"Hidden",""),IF(ISNUMBER(AD3),AD3-AE3,""))</f>
      </c>
      <c r="AG3" s="6">
        <f>IF(SUM($A$1:$A$1000)=0,IF(ROW($A3)=6,"Hidden",""),IF(ISNUMBER(AD3),IF(AD3=0,0,AE3*100/AD3),""))</f>
      </c>
      <c r="AH3" s="6">
        <f>IF(SUM($A$1:$A$1000)=0,IF(ROW($A3)=6,"Hidden",""),IF(ISNUMBER(C3),IF(R3="cocurrent",IF((D3=E3),0,(D3-C3)*100/(D3-E3)),IF((C3=E3),0,(C3-D3)*100/(C3-E3))),""))</f>
      </c>
      <c r="AI3" s="6">
        <f>IF(SUM($A$1:$A$1000)=0,IF(ROW($A3)=6,"Hidden",""),IF(ISNUMBER(C3),IF(R3="cocurrent",IF(C3=E3,0,(F3-E3)*100/(D3-E3)),IF(C3=E3,0,(F3-E3)*100/(C3-E3))),""))</f>
      </c>
      <c r="AJ3" s="6">
        <f>IF(SUM($A$1:$A$1000)=0,IF(ROW($A3)=6,"Hidden",""),IF(ISNUMBER(AH3),(AH3+AI3)/2,""))</f>
      </c>
      <c r="AK3" s="8">
        <f>IF(C3=F3,0,(D3-E3)/(C3-F3))</f>
      </c>
      <c r="AL3" s="8">
        <f>IF(ISNUMBER(F3),IF(OR(AK3&lt;=0,AK3=1),0,((D3-E3)-(C3-F3))/LN(AK3)),"")</f>
      </c>
      <c r="AM3" s="8">
        <f>IF(ISNUMBER(AL3),IF(AL3=0,0,(AB3*T3*Z3*1000)/(PI()*0.006*1.008*AL3)),"")</f>
      </c>
      <c r="AN3" s="12">
        <f>IF(ISNUMBER(A3),IF(ROW(A3)=2,1-(A3/13),""),"")</f>
      </c>
    </row>
    <row x14ac:dyDescent="0.25" r="4" customHeight="1" ht="12.75">
      <c r="A4" s="11">
        <v>1</v>
      </c>
      <c r="B4" s="5">
        <v>3</v>
      </c>
      <c r="C4" s="6">
        <v>47.60205078125</v>
      </c>
      <c r="D4" s="6">
        <v>52.764892578125</v>
      </c>
      <c r="E4" s="6">
        <v>21.073486328125</v>
      </c>
      <c r="F4" s="6">
        <v>24.450439453125</v>
      </c>
      <c r="G4" s="6">
        <v>132.967529296875</v>
      </c>
      <c r="H4" s="6">
        <v>132.967529296875</v>
      </c>
      <c r="I4" s="6">
        <v>132.967529296875</v>
      </c>
      <c r="J4" s="6">
        <v>132.967529296875</v>
      </c>
      <c r="K4" s="6">
        <v>132.967529296875</v>
      </c>
      <c r="L4" s="6">
        <v>132.967529296875</v>
      </c>
      <c r="M4" s="7">
        <v>30</v>
      </c>
      <c r="N4" s="6">
        <v>2.05078125</v>
      </c>
      <c r="O4" s="5">
        <v>60</v>
      </c>
      <c r="P4" s="8">
        <v>3.57666015625</v>
      </c>
      <c r="Q4" s="6">
        <v>0</v>
      </c>
      <c r="R4" s="10">
        <f>IF(ISNUMBER(Q4),IF(Q4=1,"Countercurrent","Cocurrent"),"")</f>
      </c>
      <c r="S4" s="21"/>
      <c r="T4" s="7">
        <f>IF(ISNUMBER(C4),1.15290498E-12*(V4^6)-3.5879038802E-10*(V4^5)+4.710833256816E-08*(V4^4)-3.38194190874219E-06*(V4^3)+0.000148978977392744*(V4^2)-0.00373903643230733*(V4)+4.21734712411944,"")</f>
      </c>
      <c r="U4" s="7">
        <f>IF(ISNUMBER(D4),1.15290498E-12*(X4^6)-3.5879038802E-10*(X4^5)+4.710833256816E-08*(X4^4)-3.38194190874219E-06*(X4^3)+0.000148978977392744*(X4^2)-0.00373903643230733*(X4)+4.21734712411944,"")</f>
      </c>
      <c r="V4" s="8">
        <f>IF(ISNUMBER(C4),AVERAGE(C4,D4),"")</f>
      </c>
      <c r="W4" s="6">
        <f>IF(ISNUMBER(F4),-0.0000002301*(V4^4)+0.0000569866*(V4^3)-0.0082923226*(V4^2)+0.0654036947*V4+999.8017570756,"")</f>
      </c>
      <c r="X4" s="8">
        <f>IF(ISNUMBER(E4),AVERAGE(E4,F4),"")</f>
      </c>
      <c r="Y4" s="6">
        <f>IF(ISNUMBER(F4),-0.0000002301*(X4^4)+0.0000569866*(X4^3)-0.0082923226*(X4^2)+0.0654036947*X4+999.8017570756,"")</f>
      </c>
      <c r="Z4" s="6">
        <f>IF(ISNUMBER(C4),IF(R4="Countercurrent",C4-D4,D4-C4),"")</f>
      </c>
      <c r="AA4" s="6">
        <f>IF(ISNUMBER(E4),F4-E4,"")</f>
      </c>
      <c r="AB4" s="7">
        <f>IF(ISNUMBER(N4),N4*W4/(1000*60),"")</f>
      </c>
      <c r="AC4" s="7">
        <f>IF(ISNUMBER(P4),P4*Y4/(1000*60),"")</f>
      </c>
      <c r="AD4" s="6">
        <f>IF(SUM($A$1:$A$1000)=0,IF(ROW($A4)=6,"Hidden",""),IF(ISNUMBER(AB4),AB4*T4*ABS(Z4)*1000,""))</f>
      </c>
      <c r="AE4" s="6">
        <f>IF(SUM($A$1:$A$1000)=0,IF(ROW($A4)=6,"Hidden",""),IF(ISNUMBER(AC4),AC4*U4*AA4*1000,""))</f>
      </c>
      <c r="AF4" s="6">
        <f>IF(SUM($A$1:$A$1000)=0,IF(ROW($A4)=6,"Hidden",""),IF(ISNUMBER(AD4),AD4-AE4,""))</f>
      </c>
      <c r="AG4" s="6">
        <f>IF(SUM($A$1:$A$1000)=0,IF(ROW($A4)=6,"Hidden",""),IF(ISNUMBER(AD4),IF(AD4=0,0,AE4*100/AD4),""))</f>
      </c>
      <c r="AH4" s="6">
        <f>IF(SUM($A$1:$A$1000)=0,IF(ROW($A4)=6,"Hidden",""),IF(ISNUMBER(C4),IF(R4="cocurrent",IF((D4=E4),0,(D4-C4)*100/(D4-E4)),IF((C4=E4),0,(C4-D4)*100/(C4-E4))),""))</f>
      </c>
      <c r="AI4" s="6">
        <f>IF(SUM($A$1:$A$1000)=0,IF(ROW($A4)=6,"Hidden",""),IF(ISNUMBER(C4),IF(R4="cocurrent",IF(C4=E4,0,(F4-E4)*100/(D4-E4)),IF(C4=E4,0,(F4-E4)*100/(C4-E4))),""))</f>
      </c>
      <c r="AJ4" s="6">
        <f>IF(SUM($A$1:$A$1000)=0,IF(ROW($A4)=6,"Hidden",""),IF(ISNUMBER(AH4),(AH4+AI4)/2,""))</f>
      </c>
      <c r="AK4" s="8">
        <f>IF(C4=F4,0,(D4-E4)/(C4-F4))</f>
      </c>
      <c r="AL4" s="8">
        <f>IF(ISNUMBER(F4),IF(OR(AK4&lt;=0,AK4=1),0,((D4-E4)-(C4-F4))/LN(AK4)),"")</f>
      </c>
      <c r="AM4" s="8">
        <f>IF(ISNUMBER(AL4),IF(AL4=0,0,(AB4*T4*Z4*1000)/(PI()*0.006*1.008*AL4)),"")</f>
      </c>
      <c r="AN4" s="12">
        <f>IF(ISNUMBER(A4),IF(ROW(A4)=2,1-(A4/13),""),"")</f>
      </c>
    </row>
    <row x14ac:dyDescent="0.25" r="5" customHeight="1" ht="12.75">
      <c r="A5" s="11">
        <v>1</v>
      </c>
      <c r="B5" s="5">
        <v>4</v>
      </c>
      <c r="C5" s="6">
        <v>47.764404296875</v>
      </c>
      <c r="D5" s="6">
        <v>52.570068359375</v>
      </c>
      <c r="E5" s="6">
        <v>21.073486328125</v>
      </c>
      <c r="F5" s="6">
        <v>24.48291015625</v>
      </c>
      <c r="G5" s="6">
        <v>132.967529296875</v>
      </c>
      <c r="H5" s="6">
        <v>132.967529296875</v>
      </c>
      <c r="I5" s="6">
        <v>132.967529296875</v>
      </c>
      <c r="J5" s="6">
        <v>132.967529296875</v>
      </c>
      <c r="K5" s="6">
        <v>132.967529296875</v>
      </c>
      <c r="L5" s="6">
        <v>132.967529296875</v>
      </c>
      <c r="M5" s="7">
        <v>29</v>
      </c>
      <c r="N5" s="6">
        <v>2.099609375</v>
      </c>
      <c r="O5" s="5">
        <v>60</v>
      </c>
      <c r="P5" s="8">
        <v>3.52783203125</v>
      </c>
      <c r="Q5" s="6">
        <v>0</v>
      </c>
      <c r="R5" s="10">
        <f>IF(ISNUMBER(Q5),IF(Q5=1,"Countercurrent","Cocurrent"),"")</f>
      </c>
      <c r="S5" s="21"/>
      <c r="T5" s="7">
        <f>IF(ISNUMBER(C5),1.15290498E-12*(V5^6)-3.5879038802E-10*(V5^5)+4.710833256816E-08*(V5^4)-3.38194190874219E-06*(V5^3)+0.000148978977392744*(V5^2)-0.00373903643230733*(V5)+4.21734712411944,"")</f>
      </c>
      <c r="U5" s="7">
        <f>IF(ISNUMBER(D5),1.15290498E-12*(X5^6)-3.5879038802E-10*(X5^5)+4.710833256816E-08*(X5^4)-3.38194190874219E-06*(X5^3)+0.000148978977392744*(X5^2)-0.00373903643230733*(X5)+4.21734712411944,"")</f>
      </c>
      <c r="V5" s="8">
        <f>IF(ISNUMBER(C5),AVERAGE(C5,D5),"")</f>
      </c>
      <c r="W5" s="6">
        <f>IF(ISNUMBER(F5),-0.0000002301*(V5^4)+0.0000569866*(V5^3)-0.0082923226*(V5^2)+0.0654036947*V5+999.8017570756,"")</f>
      </c>
      <c r="X5" s="8">
        <f>IF(ISNUMBER(E5),AVERAGE(E5,F5),"")</f>
      </c>
      <c r="Y5" s="6">
        <f>IF(ISNUMBER(F5),-0.0000002301*(X5^4)+0.0000569866*(X5^3)-0.0082923226*(X5^2)+0.0654036947*X5+999.8017570756,"")</f>
      </c>
      <c r="Z5" s="6">
        <f>IF(ISNUMBER(C5),IF(R5="Countercurrent",C5-D5,D5-C5),"")</f>
      </c>
      <c r="AA5" s="6">
        <f>IF(ISNUMBER(E5),F5-E5,"")</f>
      </c>
      <c r="AB5" s="7">
        <f>IF(ISNUMBER(N5),N5*W5/(1000*60),"")</f>
      </c>
      <c r="AC5" s="7">
        <f>IF(ISNUMBER(P5),P5*Y5/(1000*60),"")</f>
      </c>
      <c r="AD5" s="6">
        <f>IF(SUM($A$1:$A$1000)=0,IF(ROW($A5)=6,"Hidden",""),IF(ISNUMBER(AB5),AB5*T5*ABS(Z5)*1000,""))</f>
      </c>
      <c r="AE5" s="6">
        <f>IF(SUM($A$1:$A$1000)=0,IF(ROW($A5)=6,"Hidden",""),IF(ISNUMBER(AC5),AC5*U5*AA5*1000,""))</f>
      </c>
      <c r="AF5" s="6">
        <f>IF(SUM($A$1:$A$1000)=0,IF(ROW($A5)=6,"Hidden",""),IF(ISNUMBER(AD5),AD5-AE5,""))</f>
      </c>
      <c r="AG5" s="6">
        <f>IF(SUM($A$1:$A$1000)=0,IF(ROW($A5)=6,"Hidden",""),IF(ISNUMBER(AD5),IF(AD5=0,0,AE5*100/AD5),""))</f>
      </c>
      <c r="AH5" s="6">
        <f>IF(SUM($A$1:$A$1000)=0,IF(ROW($A5)=6,"Hidden",""),IF(ISNUMBER(C5),IF(R5="cocurrent",IF((D5=E5),0,(D5-C5)*100/(D5-E5)),IF((C5=E5),0,(C5-D5)*100/(C5-E5))),""))</f>
      </c>
      <c r="AI5" s="6">
        <f>IF(SUM($A$1:$A$1000)=0,IF(ROW($A5)=6,"Hidden",""),IF(ISNUMBER(C5),IF(R5="cocurrent",IF(C5=E5,0,(F5-E5)*100/(D5-E5)),IF(C5=E5,0,(F5-E5)*100/(C5-E5))),""))</f>
      </c>
      <c r="AJ5" s="6">
        <f>IF(SUM($A$1:$A$1000)=0,IF(ROW($A5)=6,"Hidden",""),IF(ISNUMBER(AH5),(AH5+AI5)/2,""))</f>
      </c>
      <c r="AK5" s="8">
        <f>IF(C5=F5,0,(D5-E5)/(C5-F5))</f>
      </c>
      <c r="AL5" s="8">
        <f>IF(ISNUMBER(F5),IF(OR(AK5&lt;=0,AK5=1),0,((D5-E5)-(C5-F5))/LN(AK5)),"")</f>
      </c>
      <c r="AM5" s="8">
        <f>IF(ISNUMBER(AL5),IF(AL5=0,0,(AB5*T5*Z5*1000)/(PI()*0.006*1.008*AL5)),"")</f>
      </c>
      <c r="AN5" s="12">
        <f>IF(ISNUMBER(A5),IF(ROW(A5)=2,1-(A5/13),""),"")</f>
      </c>
    </row>
    <row x14ac:dyDescent="0.25" r="6" customHeight="1" ht="12.75">
      <c r="A6" s="11">
        <v>1</v>
      </c>
      <c r="B6" s="5">
        <v>5</v>
      </c>
      <c r="C6" s="6">
        <v>47.504638671875</v>
      </c>
      <c r="D6" s="6">
        <v>52.764892578125</v>
      </c>
      <c r="E6" s="6">
        <v>21.073486328125</v>
      </c>
      <c r="F6" s="6">
        <v>24.41796875</v>
      </c>
      <c r="G6" s="6">
        <v>132.967529296875</v>
      </c>
      <c r="H6" s="6">
        <v>132.967529296875</v>
      </c>
      <c r="I6" s="6">
        <v>132.967529296875</v>
      </c>
      <c r="J6" s="6">
        <v>132.967529296875</v>
      </c>
      <c r="K6" s="6">
        <v>132.967529296875</v>
      </c>
      <c r="L6" s="6">
        <v>132.967529296875</v>
      </c>
      <c r="M6" s="7">
        <v>29</v>
      </c>
      <c r="N6" s="6">
        <v>2.05078125</v>
      </c>
      <c r="O6" s="5">
        <v>60</v>
      </c>
      <c r="P6" s="8">
        <v>3.466796875</v>
      </c>
      <c r="Q6" s="6">
        <v>0</v>
      </c>
      <c r="R6" s="10">
        <f>IF(ISNUMBER(Q6),IF(Q6=1,"Countercurrent","Cocurrent"),"")</f>
      </c>
      <c r="S6" s="21"/>
      <c r="T6" s="7">
        <f>IF(ISNUMBER(C6),1.15290498E-12*(V6^6)-3.5879038802E-10*(V6^5)+4.710833256816E-08*(V6^4)-3.38194190874219E-06*(V6^3)+0.000148978977392744*(V6^2)-0.00373903643230733*(V6)+4.21734712411944,"")</f>
      </c>
      <c r="U6" s="7">
        <f>IF(ISNUMBER(D6),1.15290498E-12*(X6^6)-3.5879038802E-10*(X6^5)+4.710833256816E-08*(X6^4)-3.38194190874219E-06*(X6^3)+0.000148978977392744*(X6^2)-0.00373903643230733*(X6)+4.21734712411944,"")</f>
      </c>
      <c r="V6" s="8">
        <f>IF(ISNUMBER(C6),AVERAGE(C6,D6),"")</f>
      </c>
      <c r="W6" s="6">
        <f>IF(ISNUMBER(F6),-0.0000002301*(V6^4)+0.0000569866*(V6^3)-0.0082923226*(V6^2)+0.0654036947*V6+999.8017570756,"")</f>
      </c>
      <c r="X6" s="8">
        <f>IF(ISNUMBER(E6),AVERAGE(E6,F6),"")</f>
      </c>
      <c r="Y6" s="6">
        <f>IF(ISNUMBER(F6),-0.0000002301*(X6^4)+0.0000569866*(X6^3)-0.0082923226*(X6^2)+0.0654036947*X6+999.8017570756,"")</f>
      </c>
      <c r="Z6" s="6">
        <f>IF(ISNUMBER(C6),IF(R6="Countercurrent",C6-D6,D6-C6),"")</f>
      </c>
      <c r="AA6" s="6">
        <f>IF(ISNUMBER(E6),F6-E6,"")</f>
      </c>
      <c r="AB6" s="7">
        <f>IF(ISNUMBER(N6),N6*W6/(1000*60),"")</f>
      </c>
      <c r="AC6" s="7">
        <f>IF(ISNUMBER(P6),P6*Y6/(1000*60),"")</f>
      </c>
      <c r="AD6" s="6">
        <f>IF(SUM($A$1:$A$1000)=0,IF(ROW($A6)=6,"Hidden",""),IF(ISNUMBER(AB6),AB6*T6*ABS(Z6)*1000,""))</f>
      </c>
      <c r="AE6" s="6">
        <f>IF(SUM($A$1:$A$1000)=0,IF(ROW($A6)=6,"Hidden",""),IF(ISNUMBER(AC6),AC6*U6*AA6*1000,""))</f>
      </c>
      <c r="AF6" s="6">
        <f>IF(SUM($A$1:$A$1000)=0,IF(ROW($A6)=6,"Hidden",""),IF(ISNUMBER(AD6),AD6-AE6,""))</f>
      </c>
      <c r="AG6" s="6">
        <f>IF(SUM($A$1:$A$1000)=0,IF(ROW($A6)=6,"Hidden",""),IF(ISNUMBER(AD6),IF(AD6=0,0,AE6*100/AD6),""))</f>
      </c>
      <c r="AH6" s="6">
        <f>IF(SUM($A$1:$A$1000)=0,IF(ROW($A6)=6,"Hidden",""),IF(ISNUMBER(C6),IF(R6="cocurrent",IF((D6=E6),0,(D6-C6)*100/(D6-E6)),IF((C6=E6),0,(C6-D6)*100/(C6-E6))),""))</f>
      </c>
      <c r="AI6" s="6">
        <f>IF(SUM($A$1:$A$1000)=0,IF(ROW($A6)=6,"Hidden",""),IF(ISNUMBER(C6),IF(R6="cocurrent",IF(C6=E6,0,(F6-E6)*100/(D6-E6)),IF(C6=E6,0,(F6-E6)*100/(C6-E6))),""))</f>
      </c>
      <c r="AJ6" s="6">
        <f>IF(SUM($A$1:$A$1000)=0,IF(ROW($A6)=6,"Hidden",""),IF(ISNUMBER(AH6),(AH6+AI6)/2,""))</f>
      </c>
      <c r="AK6" s="8">
        <f>IF(C6=F6,0,(D6-E6)/(C6-F6))</f>
      </c>
      <c r="AL6" s="8">
        <f>IF(ISNUMBER(F6),IF(OR(AK6&lt;=0,AK6=1),0,((D6-E6)-(C6-F6))/LN(AK6)),"")</f>
      </c>
      <c r="AM6" s="8">
        <f>IF(ISNUMBER(AL6),IF(AL6=0,0,(AB6*T6*Z6*1000)/(PI()*0.006*1.008*AL6)),"")</f>
      </c>
      <c r="AN6" s="12">
        <f>IF(ISNUMBER(A6),IF(ROW(A6)=2,1-(A6/13),""),"")</f>
      </c>
    </row>
    <row x14ac:dyDescent="0.25" r="7" customHeight="1" ht="12.75">
      <c r="A7" s="11">
        <v>1</v>
      </c>
      <c r="B7" s="5">
        <v>6</v>
      </c>
      <c r="C7" s="6">
        <v>47.73193359375</v>
      </c>
      <c r="D7" s="6">
        <v>52.570068359375</v>
      </c>
      <c r="E7" s="6">
        <v>21.073486328125</v>
      </c>
      <c r="F7" s="6">
        <v>24.48291015625</v>
      </c>
      <c r="G7" s="6">
        <v>132.967529296875</v>
      </c>
      <c r="H7" s="6">
        <v>132.967529296875</v>
      </c>
      <c r="I7" s="6">
        <v>132.967529296875</v>
      </c>
      <c r="J7" s="6">
        <v>132.967529296875</v>
      </c>
      <c r="K7" s="6">
        <v>132.967529296875</v>
      </c>
      <c r="L7" s="6">
        <v>132.967529296875</v>
      </c>
      <c r="M7" s="7">
        <v>30</v>
      </c>
      <c r="N7" s="6">
        <v>1.9287109375</v>
      </c>
      <c r="O7" s="5">
        <v>60</v>
      </c>
      <c r="P7" s="8">
        <v>3.47900390625</v>
      </c>
      <c r="Q7" s="6">
        <v>0</v>
      </c>
      <c r="R7" s="10">
        <f>IF(ISNUMBER(Q7),IF(Q7=1,"Countercurrent","Cocurrent"),"")</f>
      </c>
      <c r="S7" s="21"/>
      <c r="T7" s="7">
        <f>IF(ISNUMBER(C7),1.15290498E-12*(V7^6)-3.5879038802E-10*(V7^5)+4.710833256816E-08*(V7^4)-3.38194190874219E-06*(V7^3)+0.000148978977392744*(V7^2)-0.00373903643230733*(V7)+4.21734712411944,"")</f>
      </c>
      <c r="U7" s="7">
        <f>IF(ISNUMBER(D7),1.15290498E-12*(X7^6)-3.5879038802E-10*(X7^5)+4.710833256816E-08*(X7^4)-3.38194190874219E-06*(X7^3)+0.000148978977392744*(X7^2)-0.00373903643230733*(X7)+4.21734712411944,"")</f>
      </c>
      <c r="V7" s="8">
        <f>IF(ISNUMBER(C7),AVERAGE(C7,D7),"")</f>
      </c>
      <c r="W7" s="6">
        <f>IF(ISNUMBER(F7),-0.0000002301*(V7^4)+0.0000569866*(V7^3)-0.0082923226*(V7^2)+0.0654036947*V7+999.8017570756,"")</f>
      </c>
      <c r="X7" s="8">
        <f>IF(ISNUMBER(E7),AVERAGE(E7,F7),"")</f>
      </c>
      <c r="Y7" s="6">
        <f>IF(ISNUMBER(F7),-0.0000002301*(X7^4)+0.0000569866*(X7^3)-0.0082923226*(X7^2)+0.0654036947*X7+999.8017570756,"")</f>
      </c>
      <c r="Z7" s="6">
        <f>IF(ISNUMBER(C7),IF(R7="Countercurrent",C7-D7,D7-C7),"")</f>
      </c>
      <c r="AA7" s="6">
        <f>IF(ISNUMBER(E7),F7-E7,"")</f>
      </c>
      <c r="AB7" s="7">
        <f>IF(ISNUMBER(N7),N7*W7/(1000*60),"")</f>
      </c>
      <c r="AC7" s="7">
        <f>IF(ISNUMBER(P7),P7*Y7/(1000*60),"")</f>
      </c>
      <c r="AD7" s="6">
        <f>IF(SUM($A$1:$A$1000)=0,IF(ROW($A7)=6,"Hidden",""),IF(ISNUMBER(AB7),AB7*T7*ABS(Z7)*1000,""))</f>
      </c>
      <c r="AE7" s="6">
        <f>IF(SUM($A$1:$A$1000)=0,IF(ROW($A7)=6,"Hidden",""),IF(ISNUMBER(AC7),AC7*U7*AA7*1000,""))</f>
      </c>
      <c r="AF7" s="6">
        <f>IF(SUM($A$1:$A$1000)=0,IF(ROW($A7)=6,"Hidden",""),IF(ISNUMBER(AD7),AD7-AE7,""))</f>
      </c>
      <c r="AG7" s="6">
        <f>IF(SUM($A$1:$A$1000)=0,IF(ROW($A7)=6,"Hidden",""),IF(ISNUMBER(AD7),IF(AD7=0,0,AE7*100/AD7),""))</f>
      </c>
      <c r="AH7" s="6">
        <f>IF(SUM($A$1:$A$1000)=0,IF(ROW($A7)=6,"Hidden",""),IF(ISNUMBER(C7),IF(R7="cocurrent",IF((D7=E7),0,(D7-C7)*100/(D7-E7)),IF((C7=E7),0,(C7-D7)*100/(C7-E7))),""))</f>
      </c>
      <c r="AI7" s="6">
        <f>IF(SUM($A$1:$A$1000)=0,IF(ROW($A7)=6,"Hidden",""),IF(ISNUMBER(C7),IF(R7="cocurrent",IF(C7=E7,0,(F7-E7)*100/(D7-E7)),IF(C7=E7,0,(F7-E7)*100/(C7-E7))),""))</f>
      </c>
      <c r="AJ7" s="6">
        <f>IF(SUM($A$1:$A$1000)=0,IF(ROW($A7)=6,"Hidden",""),IF(ISNUMBER(AH7),(AH7+AI7)/2,""))</f>
      </c>
      <c r="AK7" s="8">
        <f>IF(C7=F7,0,(D7-E7)/(C7-F7))</f>
      </c>
      <c r="AL7" s="8">
        <f>IF(ISNUMBER(F7),IF(OR(AK7&lt;=0,AK7=1),0,((D7-E7)-(C7-F7))/LN(AK7)),"")</f>
      </c>
      <c r="AM7" s="8">
        <f>IF(ISNUMBER(AL7),IF(AL7=0,0,(AB7*T7*Z7*1000)/(PI()*0.006*1.008*AL7)),"")</f>
      </c>
      <c r="AN7" s="12">
        <f>IF(ISNUMBER(A7),IF(ROW(A7)=2,1-(A7/13),""),"")</f>
      </c>
    </row>
    <row x14ac:dyDescent="0.25" r="8" customHeight="1" ht="12.75">
      <c r="A8" s="11">
        <v>1</v>
      </c>
      <c r="B8" s="5">
        <v>7</v>
      </c>
      <c r="C8" s="6">
        <v>47.537109375</v>
      </c>
      <c r="D8" s="6">
        <v>52.53759765625</v>
      </c>
      <c r="E8" s="6">
        <v>21.073486328125</v>
      </c>
      <c r="F8" s="6">
        <v>24.41796875</v>
      </c>
      <c r="G8" s="6">
        <v>132.967529296875</v>
      </c>
      <c r="H8" s="6">
        <v>132.967529296875</v>
      </c>
      <c r="I8" s="6">
        <v>132.967529296875</v>
      </c>
      <c r="J8" s="6">
        <v>132.967529296875</v>
      </c>
      <c r="K8" s="6">
        <v>132.967529296875</v>
      </c>
      <c r="L8" s="6">
        <v>132.967529296875</v>
      </c>
      <c r="M8" s="7">
        <v>29</v>
      </c>
      <c r="N8" s="6">
        <v>1.85546875</v>
      </c>
      <c r="O8" s="5">
        <v>60</v>
      </c>
      <c r="P8" s="8">
        <v>3.5400390625</v>
      </c>
      <c r="Q8" s="6">
        <v>0</v>
      </c>
      <c r="R8" s="10">
        <f>IF(ISNUMBER(Q8),IF(Q8=1,"Countercurrent","Cocurrent"),"")</f>
      </c>
      <c r="S8" s="21"/>
      <c r="T8" s="7">
        <f>IF(ISNUMBER(C8),1.15290498E-12*(V8^6)-3.5879038802E-10*(V8^5)+4.710833256816E-08*(V8^4)-3.38194190874219E-06*(V8^3)+0.000148978977392744*(V8^2)-0.00373903643230733*(V8)+4.21734712411944,"")</f>
      </c>
      <c r="U8" s="7">
        <f>IF(ISNUMBER(D8),1.15290498E-12*(X8^6)-3.5879038802E-10*(X8^5)+4.710833256816E-08*(X8^4)-3.38194190874219E-06*(X8^3)+0.000148978977392744*(X8^2)-0.00373903643230733*(X8)+4.21734712411944,"")</f>
      </c>
      <c r="V8" s="8">
        <f>IF(ISNUMBER(C8),AVERAGE(C8,D8),"")</f>
      </c>
      <c r="W8" s="6">
        <f>IF(ISNUMBER(F8),-0.0000002301*(V8^4)+0.0000569866*(V8^3)-0.0082923226*(V8^2)+0.0654036947*V8+999.8017570756,"")</f>
      </c>
      <c r="X8" s="8">
        <f>IF(ISNUMBER(E8),AVERAGE(E8,F8),"")</f>
      </c>
      <c r="Y8" s="6">
        <f>IF(ISNUMBER(F8),-0.0000002301*(X8^4)+0.0000569866*(X8^3)-0.0082923226*(X8^2)+0.0654036947*X8+999.8017570756,"")</f>
      </c>
      <c r="Z8" s="6">
        <f>IF(ISNUMBER(C8),IF(R8="Countercurrent",C8-D8,D8-C8),"")</f>
      </c>
      <c r="AA8" s="6">
        <f>IF(ISNUMBER(E8),F8-E8,"")</f>
      </c>
      <c r="AB8" s="7">
        <f>IF(ISNUMBER(N8),N8*W8/(1000*60),"")</f>
      </c>
      <c r="AC8" s="7">
        <f>IF(ISNUMBER(P8),P8*Y8/(1000*60),"")</f>
      </c>
      <c r="AD8" s="6">
        <f>IF(SUM($A$1:$A$1000)=0,IF(ROW($A8)=6,"Hidden",""),IF(ISNUMBER(AB8),AB8*T8*ABS(Z8)*1000,""))</f>
      </c>
      <c r="AE8" s="6">
        <f>IF(SUM($A$1:$A$1000)=0,IF(ROW($A8)=6,"Hidden",""),IF(ISNUMBER(AC8),AC8*U8*AA8*1000,""))</f>
      </c>
      <c r="AF8" s="6">
        <f>IF(SUM($A$1:$A$1000)=0,IF(ROW($A8)=6,"Hidden",""),IF(ISNUMBER(AD8),AD8-AE8,""))</f>
      </c>
      <c r="AG8" s="6">
        <f>IF(SUM($A$1:$A$1000)=0,IF(ROW($A8)=6,"Hidden",""),IF(ISNUMBER(AD8),IF(AD8=0,0,AE8*100/AD8),""))</f>
      </c>
      <c r="AH8" s="6">
        <f>IF(SUM($A$1:$A$1000)=0,IF(ROW($A8)=6,"Hidden",""),IF(ISNUMBER(C8),IF(R8="cocurrent",IF((D8=E8),0,(D8-C8)*100/(D8-E8)),IF((C8=E8),0,(C8-D8)*100/(C8-E8))),""))</f>
      </c>
      <c r="AI8" s="6">
        <f>IF(SUM($A$1:$A$1000)=0,IF(ROW($A8)=6,"Hidden",""),IF(ISNUMBER(C8),IF(R8="cocurrent",IF(C8=E8,0,(F8-E8)*100/(D8-E8)),IF(C8=E8,0,(F8-E8)*100/(C8-E8))),""))</f>
      </c>
      <c r="AJ8" s="6">
        <f>IF(SUM($A$1:$A$1000)=0,IF(ROW($A8)=6,"Hidden",""),IF(ISNUMBER(AH8),(AH8+AI8)/2,""))</f>
      </c>
      <c r="AK8" s="8">
        <f>IF(C8=F8,0,(D8-E8)/(C8-F8))</f>
      </c>
      <c r="AL8" s="8">
        <f>IF(ISNUMBER(F8),IF(OR(AK8&lt;=0,AK8=1),0,((D8-E8)-(C8-F8))/LN(AK8)),"")</f>
      </c>
      <c r="AM8" s="8">
        <f>IF(ISNUMBER(AL8),IF(AL8=0,0,(AB8*T8*Z8*1000)/(PI()*0.006*1.008*AL8)),"")</f>
      </c>
      <c r="AN8" s="12">
        <f>IF(ISNUMBER(A8),IF(ROW(A8)=2,1-(A8/13),""),"")</f>
      </c>
    </row>
    <row x14ac:dyDescent="0.25" r="9" customHeight="1" ht="12.75">
      <c r="A9" s="11">
        <v>1</v>
      </c>
      <c r="B9" s="5">
        <v>8</v>
      </c>
      <c r="C9" s="6">
        <v>47.60205078125</v>
      </c>
      <c r="D9" s="6">
        <v>52.47265625</v>
      </c>
      <c r="E9" s="6">
        <v>21.073486328125</v>
      </c>
      <c r="F9" s="6">
        <v>24.450439453125</v>
      </c>
      <c r="G9" s="6">
        <v>132.967529296875</v>
      </c>
      <c r="H9" s="6">
        <v>132.967529296875</v>
      </c>
      <c r="I9" s="6">
        <v>132.967529296875</v>
      </c>
      <c r="J9" s="6">
        <v>132.967529296875</v>
      </c>
      <c r="K9" s="6">
        <v>132.967529296875</v>
      </c>
      <c r="L9" s="6">
        <v>132.967529296875</v>
      </c>
      <c r="M9" s="7">
        <v>30</v>
      </c>
      <c r="N9" s="6">
        <v>1.98974609375</v>
      </c>
      <c r="O9" s="5">
        <v>60</v>
      </c>
      <c r="P9" s="8">
        <v>3.466796875</v>
      </c>
      <c r="Q9" s="6">
        <v>0</v>
      </c>
      <c r="R9" s="10">
        <f>IF(ISNUMBER(Q9),IF(Q9=1,"Countercurrent","Cocurrent"),"")</f>
      </c>
      <c r="S9" s="21"/>
      <c r="T9" s="7">
        <f>IF(ISNUMBER(C9),1.15290498E-12*(V9^6)-3.5879038802E-10*(V9^5)+4.710833256816E-08*(V9^4)-3.38194190874219E-06*(V9^3)+0.000148978977392744*(V9^2)-0.00373903643230733*(V9)+4.21734712411944,"")</f>
      </c>
      <c r="U9" s="7">
        <f>IF(ISNUMBER(D9),1.15290498E-12*(X9^6)-3.5879038802E-10*(X9^5)+4.710833256816E-08*(X9^4)-3.38194190874219E-06*(X9^3)+0.000148978977392744*(X9^2)-0.00373903643230733*(X9)+4.21734712411944,"")</f>
      </c>
      <c r="V9" s="8">
        <f>IF(ISNUMBER(C9),AVERAGE(C9,D9),"")</f>
      </c>
      <c r="W9" s="6">
        <f>IF(ISNUMBER(F9),-0.0000002301*(V9^4)+0.0000569866*(V9^3)-0.0082923226*(V9^2)+0.0654036947*V9+999.8017570756,"")</f>
      </c>
      <c r="X9" s="8">
        <f>IF(ISNUMBER(E9),AVERAGE(E9,F9),"")</f>
      </c>
      <c r="Y9" s="6">
        <f>IF(ISNUMBER(F9),-0.0000002301*(X9^4)+0.0000569866*(X9^3)-0.0082923226*(X9^2)+0.0654036947*X9+999.8017570756,"")</f>
      </c>
      <c r="Z9" s="6">
        <f>IF(ISNUMBER(C9),IF(R9="Countercurrent",C9-D9,D9-C9),"")</f>
      </c>
      <c r="AA9" s="6">
        <f>IF(ISNUMBER(E9),F9-E9,"")</f>
      </c>
      <c r="AB9" s="7">
        <f>IF(ISNUMBER(N9),N9*W9/(1000*60),"")</f>
      </c>
      <c r="AC9" s="7">
        <f>IF(ISNUMBER(P9),P9*Y9/(1000*60),"")</f>
      </c>
      <c r="AD9" s="6">
        <f>IF(SUM($A$1:$A$1000)=0,IF(ROW($A9)=6,"Hidden",""),IF(ISNUMBER(AB9),AB9*T9*ABS(Z9)*1000,""))</f>
      </c>
      <c r="AE9" s="6">
        <f>IF(SUM($A$1:$A$1000)=0,IF(ROW($A9)=6,"Hidden",""),IF(ISNUMBER(AC9),AC9*U9*AA9*1000,""))</f>
      </c>
      <c r="AF9" s="6">
        <f>IF(SUM($A$1:$A$1000)=0,IF(ROW($A9)=6,"Hidden",""),IF(ISNUMBER(AD9),AD9-AE9,""))</f>
      </c>
      <c r="AG9" s="6">
        <f>IF(SUM($A$1:$A$1000)=0,IF(ROW($A9)=6,"Hidden",""),IF(ISNUMBER(AD9),IF(AD9=0,0,AE9*100/AD9),""))</f>
      </c>
      <c r="AH9" s="6">
        <f>IF(SUM($A$1:$A$1000)=0,IF(ROW($A9)=6,"Hidden",""),IF(ISNUMBER(C9),IF(R9="cocurrent",IF((D9=E9),0,(D9-C9)*100/(D9-E9)),IF((C9=E9),0,(C9-D9)*100/(C9-E9))),""))</f>
      </c>
      <c r="AI9" s="6">
        <f>IF(SUM($A$1:$A$1000)=0,IF(ROW($A9)=6,"Hidden",""),IF(ISNUMBER(C9),IF(R9="cocurrent",IF(C9=E9,0,(F9-E9)*100/(D9-E9)),IF(C9=E9,0,(F9-E9)*100/(C9-E9))),""))</f>
      </c>
      <c r="AJ9" s="6">
        <f>IF(SUM($A$1:$A$1000)=0,IF(ROW($A9)=6,"Hidden",""),IF(ISNUMBER(AH9),(AH9+AI9)/2,""))</f>
      </c>
      <c r="AK9" s="8">
        <f>IF(C9=F9,0,(D9-E9)/(C9-F9))</f>
      </c>
      <c r="AL9" s="8">
        <f>IF(ISNUMBER(F9),IF(OR(AK9&lt;=0,AK9=1),0,((D9-E9)-(C9-F9))/LN(AK9)),"")</f>
      </c>
      <c r="AM9" s="8">
        <f>IF(ISNUMBER(AL9),IF(AL9=0,0,(AB9*T9*Z9*1000)/(PI()*0.006*1.008*AL9)),"")</f>
      </c>
      <c r="AN9" s="12">
        <f>IF(ISNUMBER(A9),IF(ROW(A9)=2,1-(A9/13),""),"")</f>
      </c>
    </row>
    <row x14ac:dyDescent="0.25" r="10" customHeight="1" ht="12.75">
      <c r="A10" s="11">
        <v>1</v>
      </c>
      <c r="B10" s="5">
        <v>9</v>
      </c>
      <c r="C10" s="6">
        <v>47.537109375</v>
      </c>
      <c r="D10" s="6">
        <v>52.699951171875</v>
      </c>
      <c r="E10" s="6">
        <v>21.073486328125</v>
      </c>
      <c r="F10" s="6">
        <v>24.41796875</v>
      </c>
      <c r="G10" s="6">
        <v>132.967529296875</v>
      </c>
      <c r="H10" s="6">
        <v>132.967529296875</v>
      </c>
      <c r="I10" s="6">
        <v>132.967529296875</v>
      </c>
      <c r="J10" s="6">
        <v>132.967529296875</v>
      </c>
      <c r="K10" s="6">
        <v>132.967529296875</v>
      </c>
      <c r="L10" s="6">
        <v>132.967529296875</v>
      </c>
      <c r="M10" s="7">
        <v>30</v>
      </c>
      <c r="N10" s="6">
        <v>1.94091796875</v>
      </c>
      <c r="O10" s="5">
        <v>60</v>
      </c>
      <c r="P10" s="8">
        <v>3.3935546875</v>
      </c>
      <c r="Q10" s="6">
        <v>0</v>
      </c>
      <c r="R10" s="10">
        <f>IF(ISNUMBER(Q10),IF(Q10=1,"Countercurrent","Cocurrent"),"")</f>
      </c>
      <c r="S10" s="21"/>
      <c r="T10" s="7">
        <f>IF(ISNUMBER(C10),1.15290498E-12*(V10^6)-3.5879038802E-10*(V10^5)+4.710833256816E-08*(V10^4)-3.38194190874219E-06*(V10^3)+0.000148978977392744*(V10^2)-0.00373903643230733*(V10)+4.21734712411944,"")</f>
      </c>
      <c r="U10" s="7">
        <f>IF(ISNUMBER(D10),1.15290498E-12*(X10^6)-3.5879038802E-10*(X10^5)+4.710833256816E-08*(X10^4)-3.38194190874219E-06*(X10^3)+0.000148978977392744*(X10^2)-0.00373903643230733*(X10)+4.21734712411944,"")</f>
      </c>
      <c r="V10" s="8">
        <f>IF(ISNUMBER(C10),AVERAGE(C10,D10),"")</f>
      </c>
      <c r="W10" s="6">
        <f>IF(ISNUMBER(F10),-0.0000002301*(V10^4)+0.0000569866*(V10^3)-0.0082923226*(V10^2)+0.0654036947*V10+999.8017570756,"")</f>
      </c>
      <c r="X10" s="8">
        <f>IF(ISNUMBER(E10),AVERAGE(E10,F10),"")</f>
      </c>
      <c r="Y10" s="6">
        <f>IF(ISNUMBER(F10),-0.0000002301*(X10^4)+0.0000569866*(X10^3)-0.0082923226*(X10^2)+0.0654036947*X10+999.8017570756,"")</f>
      </c>
      <c r="Z10" s="6">
        <f>IF(ISNUMBER(C10),IF(R10="Countercurrent",C10-D10,D10-C10),"")</f>
      </c>
      <c r="AA10" s="6">
        <f>IF(ISNUMBER(E10),F10-E10,"")</f>
      </c>
      <c r="AB10" s="7">
        <f>IF(ISNUMBER(N10),N10*W10/(1000*60),"")</f>
      </c>
      <c r="AC10" s="7">
        <f>IF(ISNUMBER(P10),P10*Y10/(1000*60),"")</f>
      </c>
      <c r="AD10" s="6">
        <f>IF(SUM($A$1:$A$1000)=0,IF(ROW($A10)=6,"Hidden",""),IF(ISNUMBER(AB10),AB10*T10*ABS(Z10)*1000,""))</f>
      </c>
      <c r="AE10" s="6">
        <f>IF(SUM($A$1:$A$1000)=0,IF(ROW($A10)=6,"Hidden",""),IF(ISNUMBER(AC10),AC10*U10*AA10*1000,""))</f>
      </c>
      <c r="AF10" s="6">
        <f>IF(SUM($A$1:$A$1000)=0,IF(ROW($A10)=6,"Hidden",""),IF(ISNUMBER(AD10),AD10-AE10,""))</f>
      </c>
      <c r="AG10" s="6">
        <f>IF(SUM($A$1:$A$1000)=0,IF(ROW($A10)=6,"Hidden",""),IF(ISNUMBER(AD10),IF(AD10=0,0,AE10*100/AD10),""))</f>
      </c>
      <c r="AH10" s="6">
        <f>IF(SUM($A$1:$A$1000)=0,IF(ROW($A10)=6,"Hidden",""),IF(ISNUMBER(C10),IF(R10="cocurrent",IF((D10=E10),0,(D10-C10)*100/(D10-E10)),IF((C10=E10),0,(C10-D10)*100/(C10-E10))),""))</f>
      </c>
      <c r="AI10" s="6">
        <f>IF(SUM($A$1:$A$1000)=0,IF(ROW($A10)=6,"Hidden",""),IF(ISNUMBER(C10),IF(R10="cocurrent",IF(C10=E10,0,(F10-E10)*100/(D10-E10)),IF(C10=E10,0,(F10-E10)*100/(C10-E10))),""))</f>
      </c>
      <c r="AJ10" s="6">
        <f>IF(SUM($A$1:$A$1000)=0,IF(ROW($A10)=6,"Hidden",""),IF(ISNUMBER(AH10),(AH10+AI10)/2,""))</f>
      </c>
      <c r="AK10" s="8">
        <f>IF(C10=F10,0,(D10-E10)/(C10-F10))</f>
      </c>
      <c r="AL10" s="8">
        <f>IF(ISNUMBER(F10),IF(OR(AK10&lt;=0,AK10=1),0,((D10-E10)-(C10-F10))/LN(AK10)),"")</f>
      </c>
      <c r="AM10" s="8">
        <f>IF(ISNUMBER(AL10),IF(AL10=0,0,(AB10*T10*Z10*1000)/(PI()*0.006*1.008*AL10)),"")</f>
      </c>
      <c r="AN10" s="12">
        <f>IF(ISNUMBER(A10),IF(ROW(A10)=2,1-(A10/13),""),"")</f>
      </c>
    </row>
    <row x14ac:dyDescent="0.25" r="11" customHeight="1" ht="12.75">
      <c r="A11" s="11">
        <v>1</v>
      </c>
      <c r="B11" s="5">
        <v>10</v>
      </c>
      <c r="C11" s="6">
        <v>47.959228515625</v>
      </c>
      <c r="D11" s="6">
        <v>52.894775390625</v>
      </c>
      <c r="E11" s="6">
        <v>21.073486328125</v>
      </c>
      <c r="F11" s="6">
        <v>24.5478515625</v>
      </c>
      <c r="G11" s="6">
        <v>132.967529296875</v>
      </c>
      <c r="H11" s="6">
        <v>132.967529296875</v>
      </c>
      <c r="I11" s="6">
        <v>132.967529296875</v>
      </c>
      <c r="J11" s="6">
        <v>132.967529296875</v>
      </c>
      <c r="K11" s="6">
        <v>132.967529296875</v>
      </c>
      <c r="L11" s="6">
        <v>132.967529296875</v>
      </c>
      <c r="M11" s="7">
        <v>30</v>
      </c>
      <c r="N11" s="6">
        <v>2.05078125</v>
      </c>
      <c r="O11" s="5">
        <v>60</v>
      </c>
      <c r="P11" s="8">
        <v>3.5888671875</v>
      </c>
      <c r="Q11" s="6">
        <v>0</v>
      </c>
      <c r="R11" s="10">
        <f>IF(ISNUMBER(Q11),IF(Q11=1,"Countercurrent","Cocurrent"),"")</f>
      </c>
      <c r="S11" s="21"/>
      <c r="T11" s="7">
        <f>IF(ISNUMBER(C11),1.15290498E-12*(V11^6)-3.5879038802E-10*(V11^5)+4.710833256816E-08*(V11^4)-3.38194190874219E-06*(V11^3)+0.000148978977392744*(V11^2)-0.00373903643230733*(V11)+4.21734712411944,"")</f>
      </c>
      <c r="U11" s="7">
        <f>IF(ISNUMBER(D11),1.15290498E-12*(X11^6)-3.5879038802E-10*(X11^5)+4.710833256816E-08*(X11^4)-3.38194190874219E-06*(X11^3)+0.000148978977392744*(X11^2)-0.00373903643230733*(X11)+4.21734712411944,"")</f>
      </c>
      <c r="V11" s="8">
        <f>IF(ISNUMBER(C11),AVERAGE(C11,D11),"")</f>
      </c>
      <c r="W11" s="6">
        <f>IF(ISNUMBER(F11),-0.0000002301*(V11^4)+0.0000569866*(V11^3)-0.0082923226*(V11^2)+0.0654036947*V11+999.8017570756,"")</f>
      </c>
      <c r="X11" s="8">
        <f>IF(ISNUMBER(E11),AVERAGE(E11,F11),"")</f>
      </c>
      <c r="Y11" s="6">
        <f>IF(ISNUMBER(F11),-0.0000002301*(X11^4)+0.0000569866*(X11^3)-0.0082923226*(X11^2)+0.0654036947*X11+999.8017570756,"")</f>
      </c>
      <c r="Z11" s="6">
        <f>IF(ISNUMBER(C11),IF(R11="Countercurrent",C11-D11,D11-C11),"")</f>
      </c>
      <c r="AA11" s="6">
        <f>IF(ISNUMBER(E11),F11-E11,"")</f>
      </c>
      <c r="AB11" s="7">
        <f>IF(ISNUMBER(N11),N11*W11/(1000*60),"")</f>
      </c>
      <c r="AC11" s="7">
        <f>IF(ISNUMBER(P11),P11*Y11/(1000*60),"")</f>
      </c>
      <c r="AD11" s="6">
        <f>IF(SUM($A$1:$A$1000)=0,IF(ROW($A11)=6,"Hidden",""),IF(ISNUMBER(AB11),AB11*T11*ABS(Z11)*1000,""))</f>
      </c>
      <c r="AE11" s="6">
        <f>IF(SUM($A$1:$A$1000)=0,IF(ROW($A11)=6,"Hidden",""),IF(ISNUMBER(AC11),AC11*U11*AA11*1000,""))</f>
      </c>
      <c r="AF11" s="6">
        <f>IF(SUM($A$1:$A$1000)=0,IF(ROW($A11)=6,"Hidden",""),IF(ISNUMBER(AD11),AD11-AE11,""))</f>
      </c>
      <c r="AG11" s="6">
        <f>IF(SUM($A$1:$A$1000)=0,IF(ROW($A11)=6,"Hidden",""),IF(ISNUMBER(AD11),IF(AD11=0,0,AE11*100/AD11),""))</f>
      </c>
      <c r="AH11" s="6">
        <f>IF(SUM($A$1:$A$1000)=0,IF(ROW($A11)=6,"Hidden",""),IF(ISNUMBER(C11),IF(R11="cocurrent",IF((D11=E11),0,(D11-C11)*100/(D11-E11)),IF((C11=E11),0,(C11-D11)*100/(C11-E11))),""))</f>
      </c>
      <c r="AI11" s="6">
        <f>IF(SUM($A$1:$A$1000)=0,IF(ROW($A11)=6,"Hidden",""),IF(ISNUMBER(C11),IF(R11="cocurrent",IF(C11=E11,0,(F11-E11)*100/(D11-E11)),IF(C11=E11,0,(F11-E11)*100/(C11-E11))),""))</f>
      </c>
      <c r="AJ11" s="6">
        <f>IF(SUM($A$1:$A$1000)=0,IF(ROW($A11)=6,"Hidden",""),IF(ISNUMBER(AH11),(AH11+AI11)/2,""))</f>
      </c>
      <c r="AK11" s="8">
        <f>IF(C11=F11,0,(D11-E11)/(C11-F11))</f>
      </c>
      <c r="AL11" s="8">
        <f>IF(ISNUMBER(F11),IF(OR(AK11&lt;=0,AK11=1),0,((D11-E11)-(C11-F11))/LN(AK11)),"")</f>
      </c>
      <c r="AM11" s="8">
        <f>IF(ISNUMBER(AL11),IF(AL11=0,0,(AB11*T11*Z11*1000)/(PI()*0.006*1.008*AL11)),"")</f>
      </c>
      <c r="AN11" s="12">
        <f>IF(ISNUMBER(A11),IF(ROW(A11)=2,1-(A11/13),""),"")</f>
      </c>
    </row>
    <row x14ac:dyDescent="0.25" r="12" customHeight="1" ht="12.75">
      <c r="A12" s="11">
        <v>1</v>
      </c>
      <c r="B12" s="5">
        <v>11</v>
      </c>
      <c r="C12" s="6">
        <v>47.569580078125</v>
      </c>
      <c r="D12" s="6">
        <v>52.699951171875</v>
      </c>
      <c r="E12" s="6">
        <v>21.073486328125</v>
      </c>
      <c r="F12" s="6">
        <v>24.48291015625</v>
      </c>
      <c r="G12" s="6">
        <v>132.967529296875</v>
      </c>
      <c r="H12" s="6">
        <v>132.967529296875</v>
      </c>
      <c r="I12" s="6">
        <v>132.967529296875</v>
      </c>
      <c r="J12" s="6">
        <v>132.967529296875</v>
      </c>
      <c r="K12" s="6">
        <v>132.967529296875</v>
      </c>
      <c r="L12" s="6">
        <v>132.967529296875</v>
      </c>
      <c r="M12" s="7">
        <v>30</v>
      </c>
      <c r="N12" s="6">
        <v>2.01416015625</v>
      </c>
      <c r="O12" s="5">
        <v>60</v>
      </c>
      <c r="P12" s="8">
        <v>3.55224609375</v>
      </c>
      <c r="Q12" s="6">
        <v>0</v>
      </c>
      <c r="R12" s="10">
        <f>IF(ISNUMBER(Q12),IF(Q12=1,"Countercurrent","Cocurrent"),"")</f>
      </c>
      <c r="S12" s="21"/>
      <c r="T12" s="7">
        <f>IF(ISNUMBER(C12),1.15290498E-12*(V12^6)-3.5879038802E-10*(V12^5)+4.710833256816E-08*(V12^4)-3.38194190874219E-06*(V12^3)+0.000148978977392744*(V12^2)-0.00373903643230733*(V12)+4.21734712411944,"")</f>
      </c>
      <c r="U12" s="7">
        <f>IF(ISNUMBER(D12),1.15290498E-12*(X12^6)-3.5879038802E-10*(X12^5)+4.710833256816E-08*(X12^4)-3.38194190874219E-06*(X12^3)+0.000148978977392744*(X12^2)-0.00373903643230733*(X12)+4.21734712411944,"")</f>
      </c>
      <c r="V12" s="8">
        <f>IF(ISNUMBER(C12),AVERAGE(C12,D12),"")</f>
      </c>
      <c r="W12" s="6">
        <f>IF(ISNUMBER(F12),-0.0000002301*(V12^4)+0.0000569866*(V12^3)-0.0082923226*(V12^2)+0.0654036947*V12+999.8017570756,"")</f>
      </c>
      <c r="X12" s="8">
        <f>IF(ISNUMBER(E12),AVERAGE(E12,F12),"")</f>
      </c>
      <c r="Y12" s="6">
        <f>IF(ISNUMBER(F12),-0.0000002301*(X12^4)+0.0000569866*(X12^3)-0.0082923226*(X12^2)+0.0654036947*X12+999.8017570756,"")</f>
      </c>
      <c r="Z12" s="6">
        <f>IF(ISNUMBER(C12),IF(R12="Countercurrent",C12-D12,D12-C12),"")</f>
      </c>
      <c r="AA12" s="6">
        <f>IF(ISNUMBER(E12),F12-E12,"")</f>
      </c>
      <c r="AB12" s="7">
        <f>IF(ISNUMBER(N12),N12*W12/(1000*60),"")</f>
      </c>
      <c r="AC12" s="7">
        <f>IF(ISNUMBER(P12),P12*Y12/(1000*60),"")</f>
      </c>
      <c r="AD12" s="6">
        <f>IF(SUM($A$1:$A$1000)=0,IF(ROW($A12)=6,"Hidden",""),IF(ISNUMBER(AB12),AB12*T12*ABS(Z12)*1000,""))</f>
      </c>
      <c r="AE12" s="6">
        <f>IF(SUM($A$1:$A$1000)=0,IF(ROW($A12)=6,"Hidden",""),IF(ISNUMBER(AC12),AC12*U12*AA12*1000,""))</f>
      </c>
      <c r="AF12" s="6">
        <f>IF(SUM($A$1:$A$1000)=0,IF(ROW($A12)=6,"Hidden",""),IF(ISNUMBER(AD12),AD12-AE12,""))</f>
      </c>
      <c r="AG12" s="6">
        <f>IF(SUM($A$1:$A$1000)=0,IF(ROW($A12)=6,"Hidden",""),IF(ISNUMBER(AD12),IF(AD12=0,0,AE12*100/AD12),""))</f>
      </c>
      <c r="AH12" s="6">
        <f>IF(SUM($A$1:$A$1000)=0,IF(ROW($A12)=6,"Hidden",""),IF(ISNUMBER(C12),IF(R12="cocurrent",IF((D12=E12),0,(D12-C12)*100/(D12-E12)),IF((C12=E12),0,(C12-D12)*100/(C12-E12))),""))</f>
      </c>
      <c r="AI12" s="6">
        <f>IF(SUM($A$1:$A$1000)=0,IF(ROW($A12)=6,"Hidden",""),IF(ISNUMBER(C12),IF(R12="cocurrent",IF(C12=E12,0,(F12-E12)*100/(D12-E12)),IF(C12=E12,0,(F12-E12)*100/(C12-E12))),""))</f>
      </c>
      <c r="AJ12" s="6">
        <f>IF(SUM($A$1:$A$1000)=0,IF(ROW($A12)=6,"Hidden",""),IF(ISNUMBER(AH12),(AH12+AI12)/2,""))</f>
      </c>
      <c r="AK12" s="8">
        <f>IF(C12=F12,0,(D12-E12)/(C12-F12))</f>
      </c>
      <c r="AL12" s="8">
        <f>IF(ISNUMBER(F12),IF(OR(AK12&lt;=0,AK12=1),0,((D12-E12)-(C12-F12))/LN(AK12)),"")</f>
      </c>
      <c r="AM12" s="8">
        <f>IF(ISNUMBER(AL12),IF(AL12=0,0,(AB12*T12*Z12*1000)/(PI()*0.006*1.008*AL12)),"")</f>
      </c>
      <c r="AN12" s="12">
        <f>IF(ISNUMBER(A12),IF(ROW(A12)=2,1-(A12/13),""),"")</f>
      </c>
    </row>
    <row x14ac:dyDescent="0.25" r="13" customHeight="1" ht="12.75">
      <c r="A13" s="11">
        <v>1</v>
      </c>
      <c r="B13" s="5">
        <v>12</v>
      </c>
      <c r="C13" s="6">
        <v>47.959228515625</v>
      </c>
      <c r="D13" s="6">
        <v>52.894775390625</v>
      </c>
      <c r="E13" s="6">
        <v>21.073486328125</v>
      </c>
      <c r="F13" s="6">
        <v>24.515380859375</v>
      </c>
      <c r="G13" s="6">
        <v>132.967529296875</v>
      </c>
      <c r="H13" s="6">
        <v>132.967529296875</v>
      </c>
      <c r="I13" s="6">
        <v>132.967529296875</v>
      </c>
      <c r="J13" s="6">
        <v>132.967529296875</v>
      </c>
      <c r="K13" s="6">
        <v>132.967529296875</v>
      </c>
      <c r="L13" s="6">
        <v>132.967529296875</v>
      </c>
      <c r="M13" s="7">
        <v>30</v>
      </c>
      <c r="N13" s="6">
        <v>1.953125</v>
      </c>
      <c r="O13" s="5">
        <v>60</v>
      </c>
      <c r="P13" s="8">
        <v>3.64990234375</v>
      </c>
      <c r="Q13" s="6">
        <v>0</v>
      </c>
      <c r="R13" s="10">
        <f>IF(ISNUMBER(Q13),IF(Q13=1,"Countercurrent","Cocurrent"),"")</f>
      </c>
      <c r="S13" s="21"/>
      <c r="T13" s="7">
        <f>IF(ISNUMBER(C13),1.15290498E-12*(V13^6)-3.5879038802E-10*(V13^5)+4.710833256816E-08*(V13^4)-3.38194190874219E-06*(V13^3)+0.000148978977392744*(V13^2)-0.00373903643230733*(V13)+4.21734712411944,"")</f>
      </c>
      <c r="U13" s="7">
        <f>IF(ISNUMBER(D13),1.15290498E-12*(X13^6)-3.5879038802E-10*(X13^5)+4.710833256816E-08*(X13^4)-3.38194190874219E-06*(X13^3)+0.000148978977392744*(X13^2)-0.00373903643230733*(X13)+4.21734712411944,"")</f>
      </c>
      <c r="V13" s="8">
        <f>IF(ISNUMBER(C13),AVERAGE(C13,D13),"")</f>
      </c>
      <c r="W13" s="6">
        <f>IF(ISNUMBER(F13),-0.0000002301*(V13^4)+0.0000569866*(V13^3)-0.0082923226*(V13^2)+0.0654036947*V13+999.8017570756,"")</f>
      </c>
      <c r="X13" s="8">
        <f>IF(ISNUMBER(E13),AVERAGE(E13,F13),"")</f>
      </c>
      <c r="Y13" s="6">
        <f>IF(ISNUMBER(F13),-0.0000002301*(X13^4)+0.0000569866*(X13^3)-0.0082923226*(X13^2)+0.0654036947*X13+999.8017570756,"")</f>
      </c>
      <c r="Z13" s="6">
        <f>IF(ISNUMBER(C13),IF(R13="Countercurrent",C13-D13,D13-C13),"")</f>
      </c>
      <c r="AA13" s="6">
        <f>IF(ISNUMBER(E13),F13-E13,"")</f>
      </c>
      <c r="AB13" s="7">
        <f>IF(ISNUMBER(N13),N13*W13/(1000*60),"")</f>
      </c>
      <c r="AC13" s="7">
        <f>IF(ISNUMBER(P13),P13*Y13/(1000*60),"")</f>
      </c>
      <c r="AD13" s="6">
        <f>IF(SUM($A$1:$A$1000)=0,IF(ROW($A13)=6,"Hidden",""),IF(ISNUMBER(AB13),AB13*T13*ABS(Z13)*1000,""))</f>
      </c>
      <c r="AE13" s="6">
        <f>IF(SUM($A$1:$A$1000)=0,IF(ROW($A13)=6,"Hidden",""),IF(ISNUMBER(AC13),AC13*U13*AA13*1000,""))</f>
      </c>
      <c r="AF13" s="6">
        <f>IF(SUM($A$1:$A$1000)=0,IF(ROW($A13)=6,"Hidden",""),IF(ISNUMBER(AD13),AD13-AE13,""))</f>
      </c>
      <c r="AG13" s="6">
        <f>IF(SUM($A$1:$A$1000)=0,IF(ROW($A13)=6,"Hidden",""),IF(ISNUMBER(AD13),IF(AD13=0,0,AE13*100/AD13),""))</f>
      </c>
      <c r="AH13" s="6">
        <f>IF(SUM($A$1:$A$1000)=0,IF(ROW($A13)=6,"Hidden",""),IF(ISNUMBER(C13),IF(R13="cocurrent",IF((D13=E13),0,(D13-C13)*100/(D13-E13)),IF((C13=E13),0,(C13-D13)*100/(C13-E13))),""))</f>
      </c>
      <c r="AI13" s="6">
        <f>IF(SUM($A$1:$A$1000)=0,IF(ROW($A13)=6,"Hidden",""),IF(ISNUMBER(C13),IF(R13="cocurrent",IF(C13=E13,0,(F13-E13)*100/(D13-E13)),IF(C13=E13,0,(F13-E13)*100/(C13-E13))),""))</f>
      </c>
      <c r="AJ13" s="6">
        <f>IF(SUM($A$1:$A$1000)=0,IF(ROW($A13)=6,"Hidden",""),IF(ISNUMBER(AH13),(AH13+AI13)/2,""))</f>
      </c>
      <c r="AK13" s="8">
        <f>IF(C13=F13,0,(D13-E13)/(C13-F13))</f>
      </c>
      <c r="AL13" s="8">
        <f>IF(ISNUMBER(F13),IF(OR(AK13&lt;=0,AK13=1),0,((D13-E13)-(C13-F13))/LN(AK13)),"")</f>
      </c>
      <c r="AM13" s="8">
        <f>IF(ISNUMBER(AL13),IF(AL13=0,0,(AB13*T13*Z13*1000)/(PI()*0.006*1.008*AL13)),"")</f>
      </c>
      <c r="AN13" s="12">
        <f>IF(ISNUMBER(A13),IF(ROW(A13)=2,1-(A13/13),""),"")</f>
      </c>
    </row>
    <row x14ac:dyDescent="0.25" r="14" customHeight="1" ht="12.75">
      <c r="A14" s="11">
        <v>1</v>
      </c>
      <c r="B14" s="5">
        <v>13</v>
      </c>
      <c r="C14" s="6">
        <v>47.60205078125</v>
      </c>
      <c r="D14" s="6">
        <v>52.699951171875</v>
      </c>
      <c r="E14" s="6">
        <v>21.073486328125</v>
      </c>
      <c r="F14" s="6">
        <v>24.450439453125</v>
      </c>
      <c r="G14" s="6">
        <v>132.967529296875</v>
      </c>
      <c r="H14" s="6">
        <v>132.967529296875</v>
      </c>
      <c r="I14" s="6">
        <v>132.967529296875</v>
      </c>
      <c r="J14" s="6">
        <v>132.967529296875</v>
      </c>
      <c r="K14" s="6">
        <v>132.967529296875</v>
      </c>
      <c r="L14" s="6">
        <v>132.967529296875</v>
      </c>
      <c r="M14" s="7">
        <v>30</v>
      </c>
      <c r="N14" s="6">
        <v>1.904296875</v>
      </c>
      <c r="O14" s="5">
        <v>60</v>
      </c>
      <c r="P14" s="8">
        <v>3.564453125</v>
      </c>
      <c r="Q14" s="6">
        <v>0</v>
      </c>
      <c r="R14" s="10">
        <f>IF(ISNUMBER(Q14),IF(Q14=1,"Countercurrent","Cocurrent"),"")</f>
      </c>
      <c r="S14" s="21"/>
      <c r="T14" s="7">
        <f>IF(ISNUMBER(C14),1.15290498E-12*(V14^6)-3.5879038802E-10*(V14^5)+4.710833256816E-08*(V14^4)-3.38194190874219E-06*(V14^3)+0.000148978977392744*(V14^2)-0.00373903643230733*(V14)+4.21734712411944,"")</f>
      </c>
      <c r="U14" s="7">
        <f>IF(ISNUMBER(D14),1.15290498E-12*(X14^6)-3.5879038802E-10*(X14^5)+4.710833256816E-08*(X14^4)-3.38194190874219E-06*(X14^3)+0.000148978977392744*(X14^2)-0.00373903643230733*(X14)+4.21734712411944,"")</f>
      </c>
      <c r="V14" s="8">
        <f>IF(ISNUMBER(C14),AVERAGE(C14,D14),"")</f>
      </c>
      <c r="W14" s="6">
        <f>IF(ISNUMBER(F14),-0.0000002301*(V14^4)+0.0000569866*(V14^3)-0.0082923226*(V14^2)+0.0654036947*V14+999.8017570756,"")</f>
      </c>
      <c r="X14" s="8">
        <f>IF(ISNUMBER(E14),AVERAGE(E14,F14),"")</f>
      </c>
      <c r="Y14" s="6">
        <f>IF(ISNUMBER(F14),-0.0000002301*(X14^4)+0.0000569866*(X14^3)-0.0082923226*(X14^2)+0.0654036947*X14+999.8017570756,"")</f>
      </c>
      <c r="Z14" s="6">
        <f>IF(ISNUMBER(C14),IF(R14="Countercurrent",C14-D14,D14-C14),"")</f>
      </c>
      <c r="AA14" s="6">
        <f>IF(ISNUMBER(E14),F14-E14,"")</f>
      </c>
      <c r="AB14" s="7">
        <f>IF(ISNUMBER(N14),N14*W14/(1000*60),"")</f>
      </c>
      <c r="AC14" s="7">
        <f>IF(ISNUMBER(P14),P14*Y14/(1000*60),"")</f>
      </c>
      <c r="AD14" s="6">
        <f>IF(SUM($A$1:$A$1000)=0,IF(ROW($A14)=6,"Hidden",""),IF(ISNUMBER(AB14),AB14*T14*ABS(Z14)*1000,""))</f>
      </c>
      <c r="AE14" s="6">
        <f>IF(SUM($A$1:$A$1000)=0,IF(ROW($A14)=6,"Hidden",""),IF(ISNUMBER(AC14),AC14*U14*AA14*1000,""))</f>
      </c>
      <c r="AF14" s="6">
        <f>IF(SUM($A$1:$A$1000)=0,IF(ROW($A14)=6,"Hidden",""),IF(ISNUMBER(AD14),AD14-AE14,""))</f>
      </c>
      <c r="AG14" s="6">
        <f>IF(SUM($A$1:$A$1000)=0,IF(ROW($A14)=6,"Hidden",""),IF(ISNUMBER(AD14),IF(AD14=0,0,AE14*100/AD14),""))</f>
      </c>
      <c r="AH14" s="6">
        <f>IF(SUM($A$1:$A$1000)=0,IF(ROW($A14)=6,"Hidden",""),IF(ISNUMBER(C14),IF(R14="cocurrent",IF((D14=E14),0,(D14-C14)*100/(D14-E14)),IF((C14=E14),0,(C14-D14)*100/(C14-E14))),""))</f>
      </c>
      <c r="AI14" s="6">
        <f>IF(SUM($A$1:$A$1000)=0,IF(ROW($A14)=6,"Hidden",""),IF(ISNUMBER(C14),IF(R14="cocurrent",IF(C14=E14,0,(F14-E14)*100/(D14-E14)),IF(C14=E14,0,(F14-E14)*100/(C14-E14))),""))</f>
      </c>
      <c r="AJ14" s="6">
        <f>IF(SUM($A$1:$A$1000)=0,IF(ROW($A14)=6,"Hidden",""),IF(ISNUMBER(AH14),(AH14+AI14)/2,""))</f>
      </c>
      <c r="AK14" s="8">
        <f>IF(C14=F14,0,(D14-E14)/(C14-F14))</f>
      </c>
      <c r="AL14" s="8">
        <f>IF(ISNUMBER(F14),IF(OR(AK14&lt;=0,AK14=1),0,((D14-E14)-(C14-F14))/LN(AK14)),"")</f>
      </c>
      <c r="AM14" s="8">
        <f>IF(ISNUMBER(AL14),IF(AL14=0,0,(AB14*T14*Z14*1000)/(PI()*0.006*1.008*AL14)),"")</f>
      </c>
      <c r="AN14" s="12">
        <f>IF(ISNUMBER(A14),IF(ROW(A14)=2,1-(A14/13),""),"")</f>
      </c>
    </row>
    <row x14ac:dyDescent="0.25" r="15" customHeight="1" ht="12.75">
      <c r="A15" s="11">
        <v>1</v>
      </c>
      <c r="B15" s="5">
        <v>14</v>
      </c>
      <c r="C15" s="6">
        <v>48.024169921875</v>
      </c>
      <c r="D15" s="6">
        <v>52.894775390625</v>
      </c>
      <c r="E15" s="6">
        <v>21.073486328125</v>
      </c>
      <c r="F15" s="6">
        <v>24.515380859375</v>
      </c>
      <c r="G15" s="6">
        <v>132.967529296875</v>
      </c>
      <c r="H15" s="6">
        <v>132.967529296875</v>
      </c>
      <c r="I15" s="6">
        <v>132.967529296875</v>
      </c>
      <c r="J15" s="6">
        <v>132.967529296875</v>
      </c>
      <c r="K15" s="6">
        <v>132.967529296875</v>
      </c>
      <c r="L15" s="6">
        <v>132.967529296875</v>
      </c>
      <c r="M15" s="7">
        <v>30</v>
      </c>
      <c r="N15" s="6">
        <v>2.0263671875</v>
      </c>
      <c r="O15" s="5">
        <v>60</v>
      </c>
      <c r="P15" s="8">
        <v>3.564453125</v>
      </c>
      <c r="Q15" s="6">
        <v>0</v>
      </c>
      <c r="R15" s="10">
        <f>IF(ISNUMBER(Q15),IF(Q15=1,"Countercurrent","Cocurrent"),"")</f>
      </c>
      <c r="S15" s="21"/>
      <c r="T15" s="7">
        <f>IF(ISNUMBER(C15),1.15290498E-12*(V15^6)-3.5879038802E-10*(V15^5)+4.710833256816E-08*(V15^4)-3.38194190874219E-06*(V15^3)+0.000148978977392744*(V15^2)-0.00373903643230733*(V15)+4.21734712411944,"")</f>
      </c>
      <c r="U15" s="7">
        <f>IF(ISNUMBER(D15),1.15290498E-12*(X15^6)-3.5879038802E-10*(X15^5)+4.710833256816E-08*(X15^4)-3.38194190874219E-06*(X15^3)+0.000148978977392744*(X15^2)-0.00373903643230733*(X15)+4.21734712411944,"")</f>
      </c>
      <c r="V15" s="8">
        <f>IF(ISNUMBER(C15),AVERAGE(C15,D15),"")</f>
      </c>
      <c r="W15" s="6">
        <f>IF(ISNUMBER(F15),-0.0000002301*(V15^4)+0.0000569866*(V15^3)-0.0082923226*(V15^2)+0.0654036947*V15+999.8017570756,"")</f>
      </c>
      <c r="X15" s="8">
        <f>IF(ISNUMBER(E15),AVERAGE(E15,F15),"")</f>
      </c>
      <c r="Y15" s="6">
        <f>IF(ISNUMBER(F15),-0.0000002301*(X15^4)+0.0000569866*(X15^3)-0.0082923226*(X15^2)+0.0654036947*X15+999.8017570756,"")</f>
      </c>
      <c r="Z15" s="6">
        <f>IF(ISNUMBER(C15),IF(R15="Countercurrent",C15-D15,D15-C15),"")</f>
      </c>
      <c r="AA15" s="6">
        <f>IF(ISNUMBER(E15),F15-E15,"")</f>
      </c>
      <c r="AB15" s="7">
        <f>IF(ISNUMBER(N15),N15*W15/(1000*60),"")</f>
      </c>
      <c r="AC15" s="7">
        <f>IF(ISNUMBER(P15),P15*Y15/(1000*60),"")</f>
      </c>
      <c r="AD15" s="6">
        <f>IF(SUM($A$1:$A$1000)=0,IF(ROW($A15)=6,"Hidden",""),IF(ISNUMBER(AB15),AB15*T15*ABS(Z15)*1000,""))</f>
      </c>
      <c r="AE15" s="6">
        <f>IF(SUM($A$1:$A$1000)=0,IF(ROW($A15)=6,"Hidden",""),IF(ISNUMBER(AC15),AC15*U15*AA15*1000,""))</f>
      </c>
      <c r="AF15" s="6">
        <f>IF(SUM($A$1:$A$1000)=0,IF(ROW($A15)=6,"Hidden",""),IF(ISNUMBER(AD15),AD15-AE15,""))</f>
      </c>
      <c r="AG15" s="6">
        <f>IF(SUM($A$1:$A$1000)=0,IF(ROW($A15)=6,"Hidden",""),IF(ISNUMBER(AD15),IF(AD15=0,0,AE15*100/AD15),""))</f>
      </c>
      <c r="AH15" s="6">
        <f>IF(SUM($A$1:$A$1000)=0,IF(ROW($A15)=6,"Hidden",""),IF(ISNUMBER(C15),IF(R15="cocurrent",IF((D15=E15),0,(D15-C15)*100/(D15-E15)),IF((C15=E15),0,(C15-D15)*100/(C15-E15))),""))</f>
      </c>
      <c r="AI15" s="6">
        <f>IF(SUM($A$1:$A$1000)=0,IF(ROW($A15)=6,"Hidden",""),IF(ISNUMBER(C15),IF(R15="cocurrent",IF(C15=E15,0,(F15-E15)*100/(D15-E15)),IF(C15=E15,0,(F15-E15)*100/(C15-E15))),""))</f>
      </c>
      <c r="AJ15" s="6">
        <f>IF(SUM($A$1:$A$1000)=0,IF(ROW($A15)=6,"Hidden",""),IF(ISNUMBER(AH15),(AH15+AI15)/2,""))</f>
      </c>
      <c r="AK15" s="8">
        <f>IF(C15=F15,0,(D15-E15)/(C15-F15))</f>
      </c>
      <c r="AL15" s="8">
        <f>IF(ISNUMBER(F15),IF(OR(AK15&lt;=0,AK15=1),0,((D15-E15)-(C15-F15))/LN(AK15)),"")</f>
      </c>
      <c r="AM15" s="8">
        <f>IF(ISNUMBER(AL15),IF(AL15=0,0,(AB15*T15*Z15*1000)/(PI()*0.006*1.008*AL15)),"")</f>
      </c>
      <c r="AN15" s="12">
        <f>IF(ISNUMBER(A15),IF(ROW(A15)=2,1-(A15/13),""),"")</f>
      </c>
    </row>
    <row x14ac:dyDescent="0.25" r="16" customHeight="1" ht="12.75">
      <c r="A16" s="11">
        <v>1</v>
      </c>
      <c r="B16" s="5">
        <v>15</v>
      </c>
      <c r="C16" s="6">
        <v>47.504638671875</v>
      </c>
      <c r="D16" s="6">
        <v>52.440185546875</v>
      </c>
      <c r="E16" s="6">
        <v>21.073486328125</v>
      </c>
      <c r="F16" s="6">
        <v>24.450439453125</v>
      </c>
      <c r="G16" s="6">
        <v>132.967529296875</v>
      </c>
      <c r="H16" s="6">
        <v>132.967529296875</v>
      </c>
      <c r="I16" s="6">
        <v>132.967529296875</v>
      </c>
      <c r="J16" s="6">
        <v>132.967529296875</v>
      </c>
      <c r="K16" s="6">
        <v>132.967529296875</v>
      </c>
      <c r="L16" s="6">
        <v>132.967529296875</v>
      </c>
      <c r="M16" s="7">
        <v>30</v>
      </c>
      <c r="N16" s="6">
        <v>2.0263671875</v>
      </c>
      <c r="O16" s="5">
        <v>60</v>
      </c>
      <c r="P16" s="8">
        <v>3.4912109375</v>
      </c>
      <c r="Q16" s="6">
        <v>0</v>
      </c>
      <c r="R16" s="10">
        <f>IF(ISNUMBER(Q16),IF(Q16=1,"Countercurrent","Cocurrent"),"")</f>
      </c>
      <c r="S16" s="21"/>
      <c r="T16" s="7">
        <f>IF(ISNUMBER(C16),1.15290498E-12*(V16^6)-3.5879038802E-10*(V16^5)+4.710833256816E-08*(V16^4)-3.38194190874219E-06*(V16^3)+0.000148978977392744*(V16^2)-0.00373903643230733*(V16)+4.21734712411944,"")</f>
      </c>
      <c r="U16" s="7">
        <f>IF(ISNUMBER(D16),1.15290498E-12*(X16^6)-3.5879038802E-10*(X16^5)+4.710833256816E-08*(X16^4)-3.38194190874219E-06*(X16^3)+0.000148978977392744*(X16^2)-0.00373903643230733*(X16)+4.21734712411944,"")</f>
      </c>
      <c r="V16" s="8">
        <f>IF(ISNUMBER(C16),AVERAGE(C16,D16),"")</f>
      </c>
      <c r="W16" s="6">
        <f>IF(ISNUMBER(F16),-0.0000002301*(V16^4)+0.0000569866*(V16^3)-0.0082923226*(V16^2)+0.0654036947*V16+999.8017570756,"")</f>
      </c>
      <c r="X16" s="8">
        <f>IF(ISNUMBER(E16),AVERAGE(E16,F16),"")</f>
      </c>
      <c r="Y16" s="6">
        <f>IF(ISNUMBER(F16),-0.0000002301*(X16^4)+0.0000569866*(X16^3)-0.0082923226*(X16^2)+0.0654036947*X16+999.8017570756,"")</f>
      </c>
      <c r="Z16" s="6">
        <f>IF(ISNUMBER(C16),IF(R16="Countercurrent",C16-D16,D16-C16),"")</f>
      </c>
      <c r="AA16" s="6">
        <f>IF(ISNUMBER(E16),F16-E16,"")</f>
      </c>
      <c r="AB16" s="7">
        <f>IF(ISNUMBER(N16),N16*W16/(1000*60),"")</f>
      </c>
      <c r="AC16" s="7">
        <f>IF(ISNUMBER(P16),P16*Y16/(1000*60),"")</f>
      </c>
      <c r="AD16" s="6">
        <f>IF(SUM($A$1:$A$1000)=0,IF(ROW($A16)=6,"Hidden",""),IF(ISNUMBER(AB16),AB16*T16*ABS(Z16)*1000,""))</f>
      </c>
      <c r="AE16" s="6">
        <f>IF(SUM($A$1:$A$1000)=0,IF(ROW($A16)=6,"Hidden",""),IF(ISNUMBER(AC16),AC16*U16*AA16*1000,""))</f>
      </c>
      <c r="AF16" s="6">
        <f>IF(SUM($A$1:$A$1000)=0,IF(ROW($A16)=6,"Hidden",""),IF(ISNUMBER(AD16),AD16-AE16,""))</f>
      </c>
      <c r="AG16" s="6">
        <f>IF(SUM($A$1:$A$1000)=0,IF(ROW($A16)=6,"Hidden",""),IF(ISNUMBER(AD16),IF(AD16=0,0,AE16*100/AD16),""))</f>
      </c>
      <c r="AH16" s="6">
        <f>IF(SUM($A$1:$A$1000)=0,IF(ROW($A16)=6,"Hidden",""),IF(ISNUMBER(C16),IF(R16="cocurrent",IF((D16=E16),0,(D16-C16)*100/(D16-E16)),IF((C16=E16),0,(C16-D16)*100/(C16-E16))),""))</f>
      </c>
      <c r="AI16" s="6">
        <f>IF(SUM($A$1:$A$1000)=0,IF(ROW($A16)=6,"Hidden",""),IF(ISNUMBER(C16),IF(R16="cocurrent",IF(C16=E16,0,(F16-E16)*100/(D16-E16)),IF(C16=E16,0,(F16-E16)*100/(C16-E16))),""))</f>
      </c>
      <c r="AJ16" s="6">
        <f>IF(SUM($A$1:$A$1000)=0,IF(ROW($A16)=6,"Hidden",""),IF(ISNUMBER(AH16),(AH16+AI16)/2,""))</f>
      </c>
      <c r="AK16" s="8">
        <f>IF(C16=F16,0,(D16-E16)/(C16-F16))</f>
      </c>
      <c r="AL16" s="8">
        <f>IF(ISNUMBER(F16),IF(OR(AK16&lt;=0,AK16=1),0,((D16-E16)-(C16-F16))/LN(AK16)),"")</f>
      </c>
      <c r="AM16" s="8">
        <f>IF(ISNUMBER(AL16),IF(AL16=0,0,(AB16*T16*Z16*1000)/(PI()*0.006*1.008*AL16)),"")</f>
      </c>
      <c r="AN16" s="12">
        <f>IF(ISNUMBER(A16),IF(ROW(A16)=2,1-(A16/13),""),"")</f>
      </c>
    </row>
    <row x14ac:dyDescent="0.25" r="17" customHeight="1" ht="12.75">
      <c r="A17" s="11">
        <v>1</v>
      </c>
      <c r="B17" s="5">
        <v>16</v>
      </c>
      <c r="C17" s="6">
        <v>47.764404296875</v>
      </c>
      <c r="D17" s="6">
        <v>52.66748046875</v>
      </c>
      <c r="E17" s="6">
        <v>21.073486328125</v>
      </c>
      <c r="F17" s="6">
        <v>24.48291015625</v>
      </c>
      <c r="G17" s="6">
        <v>132.967529296875</v>
      </c>
      <c r="H17" s="6">
        <v>132.967529296875</v>
      </c>
      <c r="I17" s="6">
        <v>132.967529296875</v>
      </c>
      <c r="J17" s="6">
        <v>132.967529296875</v>
      </c>
      <c r="K17" s="6">
        <v>132.967529296875</v>
      </c>
      <c r="L17" s="6">
        <v>132.967529296875</v>
      </c>
      <c r="M17" s="7">
        <v>30</v>
      </c>
      <c r="N17" s="6">
        <v>1.94091796875</v>
      </c>
      <c r="O17" s="5">
        <v>60</v>
      </c>
      <c r="P17" s="8">
        <v>3.61328125</v>
      </c>
      <c r="Q17" s="6">
        <v>0</v>
      </c>
      <c r="R17" s="10">
        <f>IF(ISNUMBER(Q17),IF(Q17=1,"Countercurrent","Cocurrent"),"")</f>
      </c>
      <c r="S17" s="21"/>
      <c r="T17" s="7">
        <f>IF(ISNUMBER(C17),1.15290498E-12*(V17^6)-3.5879038802E-10*(V17^5)+4.710833256816E-08*(V17^4)-3.38194190874219E-06*(V17^3)+0.000148978977392744*(V17^2)-0.00373903643230733*(V17)+4.21734712411944,"")</f>
      </c>
      <c r="U17" s="7">
        <f>IF(ISNUMBER(D17),1.15290498E-12*(X17^6)-3.5879038802E-10*(X17^5)+4.710833256816E-08*(X17^4)-3.38194190874219E-06*(X17^3)+0.000148978977392744*(X17^2)-0.00373903643230733*(X17)+4.21734712411944,"")</f>
      </c>
      <c r="V17" s="8">
        <f>IF(ISNUMBER(C17),AVERAGE(C17,D17),"")</f>
      </c>
      <c r="W17" s="6">
        <f>IF(ISNUMBER(F17),-0.0000002301*(V17^4)+0.0000569866*(V17^3)-0.0082923226*(V17^2)+0.0654036947*V17+999.8017570756,"")</f>
      </c>
      <c r="X17" s="8">
        <f>IF(ISNUMBER(E17),AVERAGE(E17,F17),"")</f>
      </c>
      <c r="Y17" s="6">
        <f>IF(ISNUMBER(F17),-0.0000002301*(X17^4)+0.0000569866*(X17^3)-0.0082923226*(X17^2)+0.0654036947*X17+999.8017570756,"")</f>
      </c>
      <c r="Z17" s="6">
        <f>IF(ISNUMBER(C17),IF(R17="Countercurrent",C17-D17,D17-C17),"")</f>
      </c>
      <c r="AA17" s="6">
        <f>IF(ISNUMBER(E17),F17-E17,"")</f>
      </c>
      <c r="AB17" s="7">
        <f>IF(ISNUMBER(N17),N17*W17/(1000*60),"")</f>
      </c>
      <c r="AC17" s="7">
        <f>IF(ISNUMBER(P17),P17*Y17/(1000*60),"")</f>
      </c>
      <c r="AD17" s="6">
        <f>IF(SUM($A$1:$A$1000)=0,IF(ROW($A17)=6,"Hidden",""),IF(ISNUMBER(AB17),AB17*T17*ABS(Z17)*1000,""))</f>
      </c>
      <c r="AE17" s="6">
        <f>IF(SUM($A$1:$A$1000)=0,IF(ROW($A17)=6,"Hidden",""),IF(ISNUMBER(AC17),AC17*U17*AA17*1000,""))</f>
      </c>
      <c r="AF17" s="6">
        <f>IF(SUM($A$1:$A$1000)=0,IF(ROW($A17)=6,"Hidden",""),IF(ISNUMBER(AD17),AD17-AE17,""))</f>
      </c>
      <c r="AG17" s="6">
        <f>IF(SUM($A$1:$A$1000)=0,IF(ROW($A17)=6,"Hidden",""),IF(ISNUMBER(AD17),IF(AD17=0,0,AE17*100/AD17),""))</f>
      </c>
      <c r="AH17" s="6">
        <f>IF(SUM($A$1:$A$1000)=0,IF(ROW($A17)=6,"Hidden",""),IF(ISNUMBER(C17),IF(R17="cocurrent",IF((D17=E17),0,(D17-C17)*100/(D17-E17)),IF((C17=E17),0,(C17-D17)*100/(C17-E17))),""))</f>
      </c>
      <c r="AI17" s="6">
        <f>IF(SUM($A$1:$A$1000)=0,IF(ROW($A17)=6,"Hidden",""),IF(ISNUMBER(C17),IF(R17="cocurrent",IF(C17=E17,0,(F17-E17)*100/(D17-E17)),IF(C17=E17,0,(F17-E17)*100/(C17-E17))),""))</f>
      </c>
      <c r="AJ17" s="6">
        <f>IF(SUM($A$1:$A$1000)=0,IF(ROW($A17)=6,"Hidden",""),IF(ISNUMBER(AH17),(AH17+AI17)/2,""))</f>
      </c>
      <c r="AK17" s="8">
        <f>IF(C17=F17,0,(D17-E17)/(C17-F17))</f>
      </c>
      <c r="AL17" s="8">
        <f>IF(ISNUMBER(F17),IF(OR(AK17&lt;=0,AK17=1),0,((D17-E17)-(C17-F17))/LN(AK17)),"")</f>
      </c>
      <c r="AM17" s="8">
        <f>IF(ISNUMBER(AL17),IF(AL17=0,0,(AB17*T17*Z17*1000)/(PI()*0.006*1.008*AL17)),"")</f>
      </c>
      <c r="AN17" s="12">
        <f>IF(ISNUMBER(A17),IF(ROW(A17)=2,1-(A17/13),""),"")</f>
      </c>
    </row>
    <row x14ac:dyDescent="0.25" r="18" customHeight="1" ht="12.75">
      <c r="A18" s="11">
        <v>1</v>
      </c>
      <c r="B18" s="5">
        <v>17</v>
      </c>
      <c r="C18" s="6">
        <v>47.569580078125</v>
      </c>
      <c r="D18" s="6">
        <v>52.635009765625</v>
      </c>
      <c r="E18" s="6">
        <v>21.10595703125</v>
      </c>
      <c r="F18" s="6">
        <v>24.48291015625</v>
      </c>
      <c r="G18" s="6">
        <v>132.967529296875</v>
      </c>
      <c r="H18" s="6">
        <v>132.967529296875</v>
      </c>
      <c r="I18" s="6">
        <v>132.967529296875</v>
      </c>
      <c r="J18" s="6">
        <v>132.967529296875</v>
      </c>
      <c r="K18" s="6">
        <v>132.967529296875</v>
      </c>
      <c r="L18" s="6">
        <v>132.967529296875</v>
      </c>
      <c r="M18" s="7">
        <v>30</v>
      </c>
      <c r="N18" s="6">
        <v>2.01416015625</v>
      </c>
      <c r="O18" s="5">
        <v>60</v>
      </c>
      <c r="P18" s="8">
        <v>3.52783203125</v>
      </c>
      <c r="Q18" s="6">
        <v>0</v>
      </c>
      <c r="R18" s="10">
        <f>IF(ISNUMBER(Q18),IF(Q18=1,"Countercurrent","Cocurrent"),"")</f>
      </c>
      <c r="S18" s="21"/>
      <c r="T18" s="7">
        <f>IF(ISNUMBER(C18),1.15290498E-12*(V18^6)-3.5879038802E-10*(V18^5)+4.710833256816E-08*(V18^4)-3.38194190874219E-06*(V18^3)+0.000148978977392744*(V18^2)-0.00373903643230733*(V18)+4.21734712411944,"")</f>
      </c>
      <c r="U18" s="7">
        <f>IF(ISNUMBER(D18),1.15290498E-12*(X18^6)-3.5879038802E-10*(X18^5)+4.710833256816E-08*(X18^4)-3.38194190874219E-06*(X18^3)+0.000148978977392744*(X18^2)-0.00373903643230733*(X18)+4.21734712411944,"")</f>
      </c>
      <c r="V18" s="8">
        <f>IF(ISNUMBER(C18),AVERAGE(C18,D18),"")</f>
      </c>
      <c r="W18" s="6">
        <f>IF(ISNUMBER(F18),-0.0000002301*(V18^4)+0.0000569866*(V18^3)-0.0082923226*(V18^2)+0.0654036947*V18+999.8017570756,"")</f>
      </c>
      <c r="X18" s="8">
        <f>IF(ISNUMBER(E18),AVERAGE(E18,F18),"")</f>
      </c>
      <c r="Y18" s="6">
        <f>IF(ISNUMBER(F18),-0.0000002301*(X18^4)+0.0000569866*(X18^3)-0.0082923226*(X18^2)+0.0654036947*X18+999.8017570756,"")</f>
      </c>
      <c r="Z18" s="6">
        <f>IF(ISNUMBER(C18),IF(R18="Countercurrent",C18-D18,D18-C18),"")</f>
      </c>
      <c r="AA18" s="6">
        <f>IF(ISNUMBER(E18),F18-E18,"")</f>
      </c>
      <c r="AB18" s="7">
        <f>IF(ISNUMBER(N18),N18*W18/(1000*60),"")</f>
      </c>
      <c r="AC18" s="7">
        <f>IF(ISNUMBER(P18),P18*Y18/(1000*60),"")</f>
      </c>
      <c r="AD18" s="6">
        <f>IF(SUM($A$1:$A$1000)=0,IF(ROW($A18)=6,"Hidden",""),IF(ISNUMBER(AB18),AB18*T18*ABS(Z18)*1000,""))</f>
      </c>
      <c r="AE18" s="6">
        <f>IF(SUM($A$1:$A$1000)=0,IF(ROW($A18)=6,"Hidden",""),IF(ISNUMBER(AC18),AC18*U18*AA18*1000,""))</f>
      </c>
      <c r="AF18" s="6">
        <f>IF(SUM($A$1:$A$1000)=0,IF(ROW($A18)=6,"Hidden",""),IF(ISNUMBER(AD18),AD18-AE18,""))</f>
      </c>
      <c r="AG18" s="6">
        <f>IF(SUM($A$1:$A$1000)=0,IF(ROW($A18)=6,"Hidden",""),IF(ISNUMBER(AD18),IF(AD18=0,0,AE18*100/AD18),""))</f>
      </c>
      <c r="AH18" s="6">
        <f>IF(SUM($A$1:$A$1000)=0,IF(ROW($A18)=6,"Hidden",""),IF(ISNUMBER(C18),IF(R18="cocurrent",IF((D18=E18),0,(D18-C18)*100/(D18-E18)),IF((C18=E18),0,(C18-D18)*100/(C18-E18))),""))</f>
      </c>
      <c r="AI18" s="6">
        <f>IF(SUM($A$1:$A$1000)=0,IF(ROW($A18)=6,"Hidden",""),IF(ISNUMBER(C18),IF(R18="cocurrent",IF(C18=E18,0,(F18-E18)*100/(D18-E18)),IF(C18=E18,0,(F18-E18)*100/(C18-E18))),""))</f>
      </c>
      <c r="AJ18" s="6">
        <f>IF(SUM($A$1:$A$1000)=0,IF(ROW($A18)=6,"Hidden",""),IF(ISNUMBER(AH18),(AH18+AI18)/2,""))</f>
      </c>
      <c r="AK18" s="8">
        <f>IF(C18=F18,0,(D18-E18)/(C18-F18))</f>
      </c>
      <c r="AL18" s="8">
        <f>IF(ISNUMBER(F18),IF(OR(AK18&lt;=0,AK18=1),0,((D18-E18)-(C18-F18))/LN(AK18)),"")</f>
      </c>
      <c r="AM18" s="8">
        <f>IF(ISNUMBER(AL18),IF(AL18=0,0,(AB18*T18*Z18*1000)/(PI()*0.006*1.008*AL18)),"")</f>
      </c>
      <c r="AN18" s="12">
        <f>IF(ISNUMBER(A18),IF(ROW(A18)=2,1-(A18/13),""),"")</f>
      </c>
    </row>
    <row x14ac:dyDescent="0.25" r="19" customHeight="1" ht="12.75">
      <c r="A19" s="11">
        <v>1</v>
      </c>
      <c r="B19" s="5">
        <v>18</v>
      </c>
      <c r="C19" s="6">
        <v>48.056640625</v>
      </c>
      <c r="D19" s="6">
        <v>52.9921875</v>
      </c>
      <c r="E19" s="6">
        <v>21.073486328125</v>
      </c>
      <c r="F19" s="6">
        <v>24.5478515625</v>
      </c>
      <c r="G19" s="6">
        <v>132.967529296875</v>
      </c>
      <c r="H19" s="6">
        <v>132.967529296875</v>
      </c>
      <c r="I19" s="6">
        <v>132.967529296875</v>
      </c>
      <c r="J19" s="6">
        <v>132.967529296875</v>
      </c>
      <c r="K19" s="6">
        <v>132.967529296875</v>
      </c>
      <c r="L19" s="6">
        <v>132.967529296875</v>
      </c>
      <c r="M19" s="7">
        <v>30</v>
      </c>
      <c r="N19" s="6">
        <v>2.06298828125</v>
      </c>
      <c r="O19" s="5">
        <v>60</v>
      </c>
      <c r="P19" s="8">
        <v>3.6376953125</v>
      </c>
      <c r="Q19" s="6">
        <v>0</v>
      </c>
      <c r="R19" s="10">
        <f>IF(ISNUMBER(Q19),IF(Q19=1,"Countercurrent","Cocurrent"),"")</f>
      </c>
      <c r="S19" s="21"/>
      <c r="T19" s="7">
        <f>IF(ISNUMBER(C19),1.15290498E-12*(V19^6)-3.5879038802E-10*(V19^5)+4.710833256816E-08*(V19^4)-3.38194190874219E-06*(V19^3)+0.000148978977392744*(V19^2)-0.00373903643230733*(V19)+4.21734712411944,"")</f>
      </c>
      <c r="U19" s="7">
        <f>IF(ISNUMBER(D19),1.15290498E-12*(X19^6)-3.5879038802E-10*(X19^5)+4.710833256816E-08*(X19^4)-3.38194190874219E-06*(X19^3)+0.000148978977392744*(X19^2)-0.00373903643230733*(X19)+4.21734712411944,"")</f>
      </c>
      <c r="V19" s="8">
        <f>IF(ISNUMBER(C19),AVERAGE(C19,D19),"")</f>
      </c>
      <c r="W19" s="6">
        <f>IF(ISNUMBER(F19),-0.0000002301*(V19^4)+0.0000569866*(V19^3)-0.0082923226*(V19^2)+0.0654036947*V19+999.8017570756,"")</f>
      </c>
      <c r="X19" s="8">
        <f>IF(ISNUMBER(E19),AVERAGE(E19,F19),"")</f>
      </c>
      <c r="Y19" s="6">
        <f>IF(ISNUMBER(F19),-0.0000002301*(X19^4)+0.0000569866*(X19^3)-0.0082923226*(X19^2)+0.0654036947*X19+999.8017570756,"")</f>
      </c>
      <c r="Z19" s="6">
        <f>IF(ISNUMBER(C19),IF(R19="Countercurrent",C19-D19,D19-C19),"")</f>
      </c>
      <c r="AA19" s="6">
        <f>IF(ISNUMBER(E19),F19-E19,"")</f>
      </c>
      <c r="AB19" s="7">
        <f>IF(ISNUMBER(N19),N19*W19/(1000*60),"")</f>
      </c>
      <c r="AC19" s="7">
        <f>IF(ISNUMBER(P19),P19*Y19/(1000*60),"")</f>
      </c>
      <c r="AD19" s="6">
        <f>IF(SUM($A$1:$A$1000)=0,IF(ROW($A19)=6,"Hidden",""),IF(ISNUMBER(AB19),AB19*T19*ABS(Z19)*1000,""))</f>
      </c>
      <c r="AE19" s="6">
        <f>IF(SUM($A$1:$A$1000)=0,IF(ROW($A19)=6,"Hidden",""),IF(ISNUMBER(AC19),AC19*U19*AA19*1000,""))</f>
      </c>
      <c r="AF19" s="6">
        <f>IF(SUM($A$1:$A$1000)=0,IF(ROW($A19)=6,"Hidden",""),IF(ISNUMBER(AD19),AD19-AE19,""))</f>
      </c>
      <c r="AG19" s="6">
        <f>IF(SUM($A$1:$A$1000)=0,IF(ROW($A19)=6,"Hidden",""),IF(ISNUMBER(AD19),IF(AD19=0,0,AE19*100/AD19),""))</f>
      </c>
      <c r="AH19" s="6">
        <f>IF(SUM($A$1:$A$1000)=0,IF(ROW($A19)=6,"Hidden",""),IF(ISNUMBER(C19),IF(R19="cocurrent",IF((D19=E19),0,(D19-C19)*100/(D19-E19)),IF((C19=E19),0,(C19-D19)*100/(C19-E19))),""))</f>
      </c>
      <c r="AI19" s="6">
        <f>IF(SUM($A$1:$A$1000)=0,IF(ROW($A19)=6,"Hidden",""),IF(ISNUMBER(C19),IF(R19="cocurrent",IF(C19=E19,0,(F19-E19)*100/(D19-E19)),IF(C19=E19,0,(F19-E19)*100/(C19-E19))),""))</f>
      </c>
      <c r="AJ19" s="6">
        <f>IF(SUM($A$1:$A$1000)=0,IF(ROW($A19)=6,"Hidden",""),IF(ISNUMBER(AH19),(AH19+AI19)/2,""))</f>
      </c>
      <c r="AK19" s="8">
        <f>IF(C19=F19,0,(D19-E19)/(C19-F19))</f>
      </c>
      <c r="AL19" s="8">
        <f>IF(ISNUMBER(F19),IF(OR(AK19&lt;=0,AK19=1),0,((D19-E19)-(C19-F19))/LN(AK19)),"")</f>
      </c>
      <c r="AM19" s="8">
        <f>IF(ISNUMBER(AL19),IF(AL19=0,0,(AB19*T19*Z19*1000)/(PI()*0.006*1.008*AL19)),"")</f>
      </c>
      <c r="AN19" s="12">
        <f>IF(ISNUMBER(A19),IF(ROW(A19)=2,1-(A19/13),""),"")</f>
      </c>
    </row>
    <row x14ac:dyDescent="0.25" r="20" customHeight="1" ht="12.75">
      <c r="A20" s="11">
        <v>1</v>
      </c>
      <c r="B20" s="5">
        <v>19</v>
      </c>
      <c r="C20" s="6">
        <v>47.73193359375</v>
      </c>
      <c r="D20" s="6">
        <v>52.8623046875</v>
      </c>
      <c r="E20" s="6">
        <v>21.073486328125</v>
      </c>
      <c r="F20" s="6">
        <v>24.515380859375</v>
      </c>
      <c r="G20" s="6">
        <v>132.967529296875</v>
      </c>
      <c r="H20" s="6">
        <v>132.967529296875</v>
      </c>
      <c r="I20" s="6">
        <v>132.967529296875</v>
      </c>
      <c r="J20" s="6">
        <v>132.967529296875</v>
      </c>
      <c r="K20" s="6">
        <v>132.967529296875</v>
      </c>
      <c r="L20" s="6">
        <v>132.967529296875</v>
      </c>
      <c r="M20" s="7">
        <v>30</v>
      </c>
      <c r="N20" s="6">
        <v>1.96533203125</v>
      </c>
      <c r="O20" s="5">
        <v>60</v>
      </c>
      <c r="P20" s="8">
        <v>3.47900390625</v>
      </c>
      <c r="Q20" s="6">
        <v>0</v>
      </c>
      <c r="R20" s="10">
        <f>IF(ISNUMBER(Q20),IF(Q20=1,"Countercurrent","Cocurrent"),"")</f>
      </c>
      <c r="S20" s="21"/>
      <c r="T20" s="7">
        <f>IF(ISNUMBER(C20),1.15290498E-12*(V20^6)-3.5879038802E-10*(V20^5)+4.710833256816E-08*(V20^4)-3.38194190874219E-06*(V20^3)+0.000148978977392744*(V20^2)-0.00373903643230733*(V20)+4.21734712411944,"")</f>
      </c>
      <c r="U20" s="7">
        <f>IF(ISNUMBER(D20),1.15290498E-12*(X20^6)-3.5879038802E-10*(X20^5)+4.710833256816E-08*(X20^4)-3.38194190874219E-06*(X20^3)+0.000148978977392744*(X20^2)-0.00373903643230733*(X20)+4.21734712411944,"")</f>
      </c>
      <c r="V20" s="8">
        <f>IF(ISNUMBER(C20),AVERAGE(C20,D20),"")</f>
      </c>
      <c r="W20" s="6">
        <f>IF(ISNUMBER(F20),-0.0000002301*(V20^4)+0.0000569866*(V20^3)-0.0082923226*(V20^2)+0.0654036947*V20+999.8017570756,"")</f>
      </c>
      <c r="X20" s="8">
        <f>IF(ISNUMBER(E20),AVERAGE(E20,F20),"")</f>
      </c>
      <c r="Y20" s="6">
        <f>IF(ISNUMBER(F20),-0.0000002301*(X20^4)+0.0000569866*(X20^3)-0.0082923226*(X20^2)+0.0654036947*X20+999.8017570756,"")</f>
      </c>
      <c r="Z20" s="6">
        <f>IF(ISNUMBER(C20),IF(R20="Countercurrent",C20-D20,D20-C20),"")</f>
      </c>
      <c r="AA20" s="6">
        <f>IF(ISNUMBER(E20),F20-E20,"")</f>
      </c>
      <c r="AB20" s="7">
        <f>IF(ISNUMBER(N20),N20*W20/(1000*60),"")</f>
      </c>
      <c r="AC20" s="7">
        <f>IF(ISNUMBER(P20),P20*Y20/(1000*60),"")</f>
      </c>
      <c r="AD20" s="6">
        <f>IF(SUM($A$1:$A$1000)=0,IF(ROW($A20)=6,"Hidden",""),IF(ISNUMBER(AB20),AB20*T20*ABS(Z20)*1000,""))</f>
      </c>
      <c r="AE20" s="6">
        <f>IF(SUM($A$1:$A$1000)=0,IF(ROW($A20)=6,"Hidden",""),IF(ISNUMBER(AC20),AC20*U20*AA20*1000,""))</f>
      </c>
      <c r="AF20" s="6">
        <f>IF(SUM($A$1:$A$1000)=0,IF(ROW($A20)=6,"Hidden",""),IF(ISNUMBER(AD20),AD20-AE20,""))</f>
      </c>
      <c r="AG20" s="6">
        <f>IF(SUM($A$1:$A$1000)=0,IF(ROW($A20)=6,"Hidden",""),IF(ISNUMBER(AD20),IF(AD20=0,0,AE20*100/AD20),""))</f>
      </c>
      <c r="AH20" s="6">
        <f>IF(SUM($A$1:$A$1000)=0,IF(ROW($A20)=6,"Hidden",""),IF(ISNUMBER(C20),IF(R20="cocurrent",IF((D20=E20),0,(D20-C20)*100/(D20-E20)),IF((C20=E20),0,(C20-D20)*100/(C20-E20))),""))</f>
      </c>
      <c r="AI20" s="6">
        <f>IF(SUM($A$1:$A$1000)=0,IF(ROW($A20)=6,"Hidden",""),IF(ISNUMBER(C20),IF(R20="cocurrent",IF(C20=E20,0,(F20-E20)*100/(D20-E20)),IF(C20=E20,0,(F20-E20)*100/(C20-E20))),""))</f>
      </c>
      <c r="AJ20" s="6">
        <f>IF(SUM($A$1:$A$1000)=0,IF(ROW($A20)=6,"Hidden",""),IF(ISNUMBER(AH20),(AH20+AI20)/2,""))</f>
      </c>
      <c r="AK20" s="8">
        <f>IF(C20=F20,0,(D20-E20)/(C20-F20))</f>
      </c>
      <c r="AL20" s="8">
        <f>IF(ISNUMBER(F20),IF(OR(AK20&lt;=0,AK20=1),0,((D20-E20)-(C20-F20))/LN(AK20)),"")</f>
      </c>
      <c r="AM20" s="8">
        <f>IF(ISNUMBER(AL20),IF(AL20=0,0,(AB20*T20*Z20*1000)/(PI()*0.006*1.008*AL20)),"")</f>
      </c>
      <c r="AN20" s="12">
        <f>IF(ISNUMBER(A20),IF(ROW(A20)=2,1-(A20/13),""),"")</f>
      </c>
    </row>
    <row x14ac:dyDescent="0.25" r="21" customHeight="1" ht="12.75">
      <c r="A21" s="11">
        <v>1</v>
      </c>
      <c r="B21" s="5">
        <v>20</v>
      </c>
      <c r="C21" s="6">
        <v>48.25146484375</v>
      </c>
      <c r="D21" s="6">
        <v>53.18701171875</v>
      </c>
      <c r="E21" s="6">
        <v>21.10595703125</v>
      </c>
      <c r="F21" s="6">
        <v>24.580322265625</v>
      </c>
      <c r="G21" s="6">
        <v>132.967529296875</v>
      </c>
      <c r="H21" s="6">
        <v>132.967529296875</v>
      </c>
      <c r="I21" s="6">
        <v>132.967529296875</v>
      </c>
      <c r="J21" s="6">
        <v>132.967529296875</v>
      </c>
      <c r="K21" s="6">
        <v>132.967529296875</v>
      </c>
      <c r="L21" s="6">
        <v>132.967529296875</v>
      </c>
      <c r="M21" s="7">
        <v>30</v>
      </c>
      <c r="N21" s="6">
        <v>2.099609375</v>
      </c>
      <c r="O21" s="5">
        <v>60</v>
      </c>
      <c r="P21" s="8">
        <v>3.466796875</v>
      </c>
      <c r="Q21" s="6">
        <v>0</v>
      </c>
      <c r="R21" s="10">
        <f>IF(ISNUMBER(Q21),IF(Q21=1,"Countercurrent","Cocurrent"),"")</f>
      </c>
      <c r="S21" s="21"/>
      <c r="T21" s="7">
        <f>IF(ISNUMBER(C21),1.15290498E-12*(V21^6)-3.5879038802E-10*(V21^5)+4.710833256816E-08*(V21^4)-3.38194190874219E-06*(V21^3)+0.000148978977392744*(V21^2)-0.00373903643230733*(V21)+4.21734712411944,"")</f>
      </c>
      <c r="U21" s="7">
        <f>IF(ISNUMBER(D21),1.15290498E-12*(X21^6)-3.5879038802E-10*(X21^5)+4.710833256816E-08*(X21^4)-3.38194190874219E-06*(X21^3)+0.000148978977392744*(X21^2)-0.00373903643230733*(X21)+4.21734712411944,"")</f>
      </c>
      <c r="V21" s="8">
        <f>IF(ISNUMBER(C21),AVERAGE(C21,D21),"")</f>
      </c>
      <c r="W21" s="6">
        <f>IF(ISNUMBER(F21),-0.0000002301*(V21^4)+0.0000569866*(V21^3)-0.0082923226*(V21^2)+0.0654036947*V21+999.8017570756,"")</f>
      </c>
      <c r="X21" s="8">
        <f>IF(ISNUMBER(E21),AVERAGE(E21,F21),"")</f>
      </c>
      <c r="Y21" s="6">
        <f>IF(ISNUMBER(F21),-0.0000002301*(X21^4)+0.0000569866*(X21^3)-0.0082923226*(X21^2)+0.0654036947*X21+999.8017570756,"")</f>
      </c>
      <c r="Z21" s="6">
        <f>IF(ISNUMBER(C21),IF(R21="Countercurrent",C21-D21,D21-C21),"")</f>
      </c>
      <c r="AA21" s="6">
        <f>IF(ISNUMBER(E21),F21-E21,"")</f>
      </c>
      <c r="AB21" s="7">
        <f>IF(ISNUMBER(N21),N21*W21/(1000*60),"")</f>
      </c>
      <c r="AC21" s="7">
        <f>IF(ISNUMBER(P21),P21*Y21/(1000*60),"")</f>
      </c>
      <c r="AD21" s="6">
        <f>IF(SUM($A$1:$A$1000)=0,IF(ROW($A21)=6,"Hidden",""),IF(ISNUMBER(AB21),AB21*T21*ABS(Z21)*1000,""))</f>
      </c>
      <c r="AE21" s="6">
        <f>IF(SUM($A$1:$A$1000)=0,IF(ROW($A21)=6,"Hidden",""),IF(ISNUMBER(AC21),AC21*U21*AA21*1000,""))</f>
      </c>
      <c r="AF21" s="6">
        <f>IF(SUM($A$1:$A$1000)=0,IF(ROW($A21)=6,"Hidden",""),IF(ISNUMBER(AD21),AD21-AE21,""))</f>
      </c>
      <c r="AG21" s="6">
        <f>IF(SUM($A$1:$A$1000)=0,IF(ROW($A21)=6,"Hidden",""),IF(ISNUMBER(AD21),IF(AD21=0,0,AE21*100/AD21),""))</f>
      </c>
      <c r="AH21" s="6">
        <f>IF(SUM($A$1:$A$1000)=0,IF(ROW($A21)=6,"Hidden",""),IF(ISNUMBER(C21),IF(R21="cocurrent",IF((D21=E21),0,(D21-C21)*100/(D21-E21)),IF((C21=E21),0,(C21-D21)*100/(C21-E21))),""))</f>
      </c>
      <c r="AI21" s="6">
        <f>IF(SUM($A$1:$A$1000)=0,IF(ROW($A21)=6,"Hidden",""),IF(ISNUMBER(C21),IF(R21="cocurrent",IF(C21=E21,0,(F21-E21)*100/(D21-E21)),IF(C21=E21,0,(F21-E21)*100/(C21-E21))),""))</f>
      </c>
      <c r="AJ21" s="6">
        <f>IF(SUM($A$1:$A$1000)=0,IF(ROW($A21)=6,"Hidden",""),IF(ISNUMBER(AH21),(AH21+AI21)/2,""))</f>
      </c>
      <c r="AK21" s="8">
        <f>IF(C21=F21,0,(D21-E21)/(C21-F21))</f>
      </c>
      <c r="AL21" s="8">
        <f>IF(ISNUMBER(F21),IF(OR(AK21&lt;=0,AK21=1),0,((D21-E21)-(C21-F21))/LN(AK21)),"")</f>
      </c>
      <c r="AM21" s="8">
        <f>IF(ISNUMBER(AL21),IF(AL21=0,0,(AB21*T21*Z21*1000)/(PI()*0.006*1.008*AL21)),"")</f>
      </c>
      <c r="AN21" s="12">
        <f>IF(ISNUMBER(A21),IF(ROW(A21)=2,1-(A21/13),""),"")</f>
      </c>
    </row>
    <row x14ac:dyDescent="0.25" r="22" customHeight="1" ht="12.75">
      <c r="A22" s="11">
        <v>1</v>
      </c>
      <c r="B22" s="5">
        <v>21</v>
      </c>
      <c r="C22" s="6">
        <v>47.796875</v>
      </c>
      <c r="D22" s="6">
        <v>52.9921875</v>
      </c>
      <c r="E22" s="6">
        <v>21.073486328125</v>
      </c>
      <c r="F22" s="6">
        <v>24.515380859375</v>
      </c>
      <c r="G22" s="6">
        <v>132.967529296875</v>
      </c>
      <c r="H22" s="6">
        <v>132.967529296875</v>
      </c>
      <c r="I22" s="6">
        <v>132.967529296875</v>
      </c>
      <c r="J22" s="6">
        <v>132.967529296875</v>
      </c>
      <c r="K22" s="6">
        <v>132.967529296875</v>
      </c>
      <c r="L22" s="6">
        <v>132.967529296875</v>
      </c>
      <c r="M22" s="7">
        <v>29</v>
      </c>
      <c r="N22" s="6">
        <v>2.01416015625</v>
      </c>
      <c r="O22" s="5">
        <v>60</v>
      </c>
      <c r="P22" s="8">
        <v>3.564453125</v>
      </c>
      <c r="Q22" s="6">
        <v>0</v>
      </c>
      <c r="R22" s="10">
        <f>IF(ISNUMBER(Q22),IF(Q22=1,"Countercurrent","Cocurrent"),"")</f>
      </c>
      <c r="S22" s="21"/>
      <c r="T22" s="7">
        <f>IF(ISNUMBER(C22),1.15290498E-12*(V22^6)-3.5879038802E-10*(V22^5)+4.710833256816E-08*(V22^4)-3.38194190874219E-06*(V22^3)+0.000148978977392744*(V22^2)-0.00373903643230733*(V22)+4.21734712411944,"")</f>
      </c>
      <c r="U22" s="7">
        <f>IF(ISNUMBER(D22),1.15290498E-12*(X22^6)-3.5879038802E-10*(X22^5)+4.710833256816E-08*(X22^4)-3.38194190874219E-06*(X22^3)+0.000148978977392744*(X22^2)-0.00373903643230733*(X22)+4.21734712411944,"")</f>
      </c>
      <c r="V22" s="8">
        <f>IF(ISNUMBER(C22),AVERAGE(C22,D22),"")</f>
      </c>
      <c r="W22" s="6">
        <f>IF(ISNUMBER(F22),-0.0000002301*(V22^4)+0.0000569866*(V22^3)-0.0082923226*(V22^2)+0.0654036947*V22+999.8017570756,"")</f>
      </c>
      <c r="X22" s="8">
        <f>IF(ISNUMBER(E22),AVERAGE(E22,F22),"")</f>
      </c>
      <c r="Y22" s="6">
        <f>IF(ISNUMBER(F22),-0.0000002301*(X22^4)+0.0000569866*(X22^3)-0.0082923226*(X22^2)+0.0654036947*X22+999.8017570756,"")</f>
      </c>
      <c r="Z22" s="6">
        <f>IF(ISNUMBER(C22),IF(R22="Countercurrent",C22-D22,D22-C22),"")</f>
      </c>
      <c r="AA22" s="6">
        <f>IF(ISNUMBER(E22),F22-E22,"")</f>
      </c>
      <c r="AB22" s="7">
        <f>IF(ISNUMBER(N22),N22*W22/(1000*60),"")</f>
      </c>
      <c r="AC22" s="7">
        <f>IF(ISNUMBER(P22),P22*Y22/(1000*60),"")</f>
      </c>
      <c r="AD22" s="6">
        <f>IF(SUM($A$1:$A$1000)=0,IF(ROW($A22)=6,"Hidden",""),IF(ISNUMBER(AB22),AB22*T22*ABS(Z22)*1000,""))</f>
      </c>
      <c r="AE22" s="6">
        <f>IF(SUM($A$1:$A$1000)=0,IF(ROW($A22)=6,"Hidden",""),IF(ISNUMBER(AC22),AC22*U22*AA22*1000,""))</f>
      </c>
      <c r="AF22" s="6">
        <f>IF(SUM($A$1:$A$1000)=0,IF(ROW($A22)=6,"Hidden",""),IF(ISNUMBER(AD22),AD22-AE22,""))</f>
      </c>
      <c r="AG22" s="6">
        <f>IF(SUM($A$1:$A$1000)=0,IF(ROW($A22)=6,"Hidden",""),IF(ISNUMBER(AD22),IF(AD22=0,0,AE22*100/AD22),""))</f>
      </c>
      <c r="AH22" s="6">
        <f>IF(SUM($A$1:$A$1000)=0,IF(ROW($A22)=6,"Hidden",""),IF(ISNUMBER(C22),IF(R22="cocurrent",IF((D22=E22),0,(D22-C22)*100/(D22-E22)),IF((C22=E22),0,(C22-D22)*100/(C22-E22))),""))</f>
      </c>
      <c r="AI22" s="6">
        <f>IF(SUM($A$1:$A$1000)=0,IF(ROW($A22)=6,"Hidden",""),IF(ISNUMBER(C22),IF(R22="cocurrent",IF(C22=E22,0,(F22-E22)*100/(D22-E22)),IF(C22=E22,0,(F22-E22)*100/(C22-E22))),""))</f>
      </c>
      <c r="AJ22" s="6">
        <f>IF(SUM($A$1:$A$1000)=0,IF(ROW($A22)=6,"Hidden",""),IF(ISNUMBER(AH22),(AH22+AI22)/2,""))</f>
      </c>
      <c r="AK22" s="8">
        <f>IF(C22=F22,0,(D22-E22)/(C22-F22))</f>
      </c>
      <c r="AL22" s="8">
        <f>IF(ISNUMBER(F22),IF(OR(AK22&lt;=0,AK22=1),0,((D22-E22)-(C22-F22))/LN(AK22)),"")</f>
      </c>
      <c r="AM22" s="8">
        <f>IF(ISNUMBER(AL22),IF(AL22=0,0,(AB22*T22*Z22*1000)/(PI()*0.006*1.008*AL22)),"")</f>
      </c>
      <c r="AN22" s="12">
        <f>IF(ISNUMBER(A22),IF(ROW(A22)=2,1-(A22/13),""),"")</f>
      </c>
    </row>
    <row x14ac:dyDescent="0.25" r="23" customHeight="1" ht="12.75">
      <c r="A23" s="11">
        <v>1</v>
      </c>
      <c r="B23" s="5">
        <v>22</v>
      </c>
      <c r="C23" s="6">
        <v>47.99169921875</v>
      </c>
      <c r="D23" s="6">
        <v>52.8623046875</v>
      </c>
      <c r="E23" s="6">
        <v>21.073486328125</v>
      </c>
      <c r="F23" s="6">
        <v>24.450439453125</v>
      </c>
      <c r="G23" s="6">
        <v>132.967529296875</v>
      </c>
      <c r="H23" s="6">
        <v>132.967529296875</v>
      </c>
      <c r="I23" s="6">
        <v>132.967529296875</v>
      </c>
      <c r="J23" s="6">
        <v>132.967529296875</v>
      </c>
      <c r="K23" s="6">
        <v>132.967529296875</v>
      </c>
      <c r="L23" s="6">
        <v>132.967529296875</v>
      </c>
      <c r="M23" s="7">
        <v>30</v>
      </c>
      <c r="N23" s="6">
        <v>2.0263671875</v>
      </c>
      <c r="O23" s="5">
        <v>60</v>
      </c>
      <c r="P23" s="8">
        <v>3.4423828125</v>
      </c>
      <c r="Q23" s="6">
        <v>0</v>
      </c>
      <c r="R23" s="10">
        <f>IF(ISNUMBER(Q23),IF(Q23=1,"Countercurrent","Cocurrent"),"")</f>
      </c>
      <c r="S23" s="21"/>
      <c r="T23" s="7">
        <f>IF(ISNUMBER(C23),1.15290498E-12*(V23^6)-3.5879038802E-10*(V23^5)+4.710833256816E-08*(V23^4)-3.38194190874219E-06*(V23^3)+0.000148978977392744*(V23^2)-0.00373903643230733*(V23)+4.21734712411944,"")</f>
      </c>
      <c r="U23" s="7">
        <f>IF(ISNUMBER(D23),1.15290498E-12*(X23^6)-3.5879038802E-10*(X23^5)+4.710833256816E-08*(X23^4)-3.38194190874219E-06*(X23^3)+0.000148978977392744*(X23^2)-0.00373903643230733*(X23)+4.21734712411944,"")</f>
      </c>
      <c r="V23" s="8">
        <f>IF(ISNUMBER(C23),AVERAGE(C23,D23),"")</f>
      </c>
      <c r="W23" s="6">
        <f>IF(ISNUMBER(F23),-0.0000002301*(V23^4)+0.0000569866*(V23^3)-0.0082923226*(V23^2)+0.0654036947*V23+999.8017570756,"")</f>
      </c>
      <c r="X23" s="8">
        <f>IF(ISNUMBER(E23),AVERAGE(E23,F23),"")</f>
      </c>
      <c r="Y23" s="6">
        <f>IF(ISNUMBER(F23),-0.0000002301*(X23^4)+0.0000569866*(X23^3)-0.0082923226*(X23^2)+0.0654036947*X23+999.8017570756,"")</f>
      </c>
      <c r="Z23" s="6">
        <f>IF(ISNUMBER(C23),IF(R23="Countercurrent",C23-D23,D23-C23),"")</f>
      </c>
      <c r="AA23" s="6">
        <f>IF(ISNUMBER(E23),F23-E23,"")</f>
      </c>
      <c r="AB23" s="7">
        <f>IF(ISNUMBER(N23),N23*W23/(1000*60),"")</f>
      </c>
      <c r="AC23" s="7">
        <f>IF(ISNUMBER(P23),P23*Y23/(1000*60),"")</f>
      </c>
      <c r="AD23" s="6">
        <f>IF(SUM($A$1:$A$1000)=0,IF(ROW($A23)=6,"Hidden",""),IF(ISNUMBER(AB23),AB23*T23*ABS(Z23)*1000,""))</f>
      </c>
      <c r="AE23" s="6">
        <f>IF(SUM($A$1:$A$1000)=0,IF(ROW($A23)=6,"Hidden",""),IF(ISNUMBER(AC23),AC23*U23*AA23*1000,""))</f>
      </c>
      <c r="AF23" s="6">
        <f>IF(SUM($A$1:$A$1000)=0,IF(ROW($A23)=6,"Hidden",""),IF(ISNUMBER(AD23),AD23-AE23,""))</f>
      </c>
      <c r="AG23" s="6">
        <f>IF(SUM($A$1:$A$1000)=0,IF(ROW($A23)=6,"Hidden",""),IF(ISNUMBER(AD23),IF(AD23=0,0,AE23*100/AD23),""))</f>
      </c>
      <c r="AH23" s="6">
        <f>IF(SUM($A$1:$A$1000)=0,IF(ROW($A23)=6,"Hidden",""),IF(ISNUMBER(C23),IF(R23="cocurrent",IF((D23=E23),0,(D23-C23)*100/(D23-E23)),IF((C23=E23),0,(C23-D23)*100/(C23-E23))),""))</f>
      </c>
      <c r="AI23" s="6">
        <f>IF(SUM($A$1:$A$1000)=0,IF(ROW($A23)=6,"Hidden",""),IF(ISNUMBER(C23),IF(R23="cocurrent",IF(C23=E23,0,(F23-E23)*100/(D23-E23)),IF(C23=E23,0,(F23-E23)*100/(C23-E23))),""))</f>
      </c>
      <c r="AJ23" s="6">
        <f>IF(SUM($A$1:$A$1000)=0,IF(ROW($A23)=6,"Hidden",""),IF(ISNUMBER(AH23),(AH23+AI23)/2,""))</f>
      </c>
      <c r="AK23" s="8">
        <f>IF(C23=F23,0,(D23-E23)/(C23-F23))</f>
      </c>
      <c r="AL23" s="8">
        <f>IF(ISNUMBER(F23),IF(OR(AK23&lt;=0,AK23=1),0,((D23-E23)-(C23-F23))/LN(AK23)),"")</f>
      </c>
      <c r="AM23" s="8">
        <f>IF(ISNUMBER(AL23),IF(AL23=0,0,(AB23*T23*Z23*1000)/(PI()*0.006*1.008*AL23)),"")</f>
      </c>
      <c r="AN23" s="12">
        <f>IF(ISNUMBER(A23),IF(ROW(A23)=2,1-(A23/13),""),"")</f>
      </c>
    </row>
    <row x14ac:dyDescent="0.25" r="24" customHeight="1" ht="12.75">
      <c r="A24" s="11">
        <v>1</v>
      </c>
      <c r="B24" s="5">
        <v>23</v>
      </c>
      <c r="C24" s="6">
        <v>47.4072265625</v>
      </c>
      <c r="D24" s="6">
        <v>52.375244140625</v>
      </c>
      <c r="E24" s="6">
        <v>21.073486328125</v>
      </c>
      <c r="F24" s="6">
        <v>24.450439453125</v>
      </c>
      <c r="G24" s="6">
        <v>132.967529296875</v>
      </c>
      <c r="H24" s="6">
        <v>132.967529296875</v>
      </c>
      <c r="I24" s="6">
        <v>132.967529296875</v>
      </c>
      <c r="J24" s="6">
        <v>132.967529296875</v>
      </c>
      <c r="K24" s="6">
        <v>132.967529296875</v>
      </c>
      <c r="L24" s="6">
        <v>132.967529296875</v>
      </c>
      <c r="M24" s="7">
        <v>30</v>
      </c>
      <c r="N24" s="6">
        <v>1.91650390625</v>
      </c>
      <c r="O24" s="5">
        <v>60</v>
      </c>
      <c r="P24" s="8">
        <v>3.5400390625</v>
      </c>
      <c r="Q24" s="6">
        <v>0</v>
      </c>
      <c r="R24" s="10">
        <f>IF(ISNUMBER(Q24),IF(Q24=1,"Countercurrent","Cocurrent"),"")</f>
      </c>
      <c r="S24" s="21"/>
      <c r="T24" s="7">
        <f>IF(ISNUMBER(C24),1.15290498E-12*(V24^6)-3.5879038802E-10*(V24^5)+4.710833256816E-08*(V24^4)-3.38194190874219E-06*(V24^3)+0.000148978977392744*(V24^2)-0.00373903643230733*(V24)+4.21734712411944,"")</f>
      </c>
      <c r="U24" s="7">
        <f>IF(ISNUMBER(D24),1.15290498E-12*(X24^6)-3.5879038802E-10*(X24^5)+4.710833256816E-08*(X24^4)-3.38194190874219E-06*(X24^3)+0.000148978977392744*(X24^2)-0.00373903643230733*(X24)+4.21734712411944,"")</f>
      </c>
      <c r="V24" s="8">
        <f>IF(ISNUMBER(C24),AVERAGE(C24,D24),"")</f>
      </c>
      <c r="W24" s="6">
        <f>IF(ISNUMBER(F24),-0.0000002301*(V24^4)+0.0000569866*(V24^3)-0.0082923226*(V24^2)+0.0654036947*V24+999.8017570756,"")</f>
      </c>
      <c r="X24" s="8">
        <f>IF(ISNUMBER(E24),AVERAGE(E24,F24),"")</f>
      </c>
      <c r="Y24" s="6">
        <f>IF(ISNUMBER(F24),-0.0000002301*(X24^4)+0.0000569866*(X24^3)-0.0082923226*(X24^2)+0.0654036947*X24+999.8017570756,"")</f>
      </c>
      <c r="Z24" s="6">
        <f>IF(ISNUMBER(C24),IF(R24="Countercurrent",C24-D24,D24-C24),"")</f>
      </c>
      <c r="AA24" s="6">
        <f>IF(ISNUMBER(E24),F24-E24,"")</f>
      </c>
      <c r="AB24" s="7">
        <f>IF(ISNUMBER(N24),N24*W24/(1000*60),"")</f>
      </c>
      <c r="AC24" s="7">
        <f>IF(ISNUMBER(P24),P24*Y24/(1000*60),"")</f>
      </c>
      <c r="AD24" s="6">
        <f>IF(SUM($A$1:$A$1000)=0,IF(ROW($A24)=6,"Hidden",""),IF(ISNUMBER(AB24),AB24*T24*ABS(Z24)*1000,""))</f>
      </c>
      <c r="AE24" s="6">
        <f>IF(SUM($A$1:$A$1000)=0,IF(ROW($A24)=6,"Hidden",""),IF(ISNUMBER(AC24),AC24*U24*AA24*1000,""))</f>
      </c>
      <c r="AF24" s="6">
        <f>IF(SUM($A$1:$A$1000)=0,IF(ROW($A24)=6,"Hidden",""),IF(ISNUMBER(AD24),AD24-AE24,""))</f>
      </c>
      <c r="AG24" s="6">
        <f>IF(SUM($A$1:$A$1000)=0,IF(ROW($A24)=6,"Hidden",""),IF(ISNUMBER(AD24),IF(AD24=0,0,AE24*100/AD24),""))</f>
      </c>
      <c r="AH24" s="6">
        <f>IF(SUM($A$1:$A$1000)=0,IF(ROW($A24)=6,"Hidden",""),IF(ISNUMBER(C24),IF(R24="cocurrent",IF((D24=E24),0,(D24-C24)*100/(D24-E24)),IF((C24=E24),0,(C24-D24)*100/(C24-E24))),""))</f>
      </c>
      <c r="AI24" s="6">
        <f>IF(SUM($A$1:$A$1000)=0,IF(ROW($A24)=6,"Hidden",""),IF(ISNUMBER(C24),IF(R24="cocurrent",IF(C24=E24,0,(F24-E24)*100/(D24-E24)),IF(C24=E24,0,(F24-E24)*100/(C24-E24))),""))</f>
      </c>
      <c r="AJ24" s="6">
        <f>IF(SUM($A$1:$A$1000)=0,IF(ROW($A24)=6,"Hidden",""),IF(ISNUMBER(AH24),(AH24+AI24)/2,""))</f>
      </c>
      <c r="AK24" s="8">
        <f>IF(C24=F24,0,(D24-E24)/(C24-F24))</f>
      </c>
      <c r="AL24" s="8">
        <f>IF(ISNUMBER(F24),IF(OR(AK24&lt;=0,AK24=1),0,((D24-E24)-(C24-F24))/LN(AK24)),"")</f>
      </c>
      <c r="AM24" s="8">
        <f>IF(ISNUMBER(AL24),IF(AL24=0,0,(AB24*T24*Z24*1000)/(PI()*0.006*1.008*AL24)),"")</f>
      </c>
      <c r="AN24" s="12">
        <f>IF(ISNUMBER(A24),IF(ROW(A24)=2,1-(A24/13),""),"")</f>
      </c>
    </row>
    <row x14ac:dyDescent="0.25" r="25" customHeight="1" ht="12.75">
      <c r="A25" s="11">
        <v>1</v>
      </c>
      <c r="B25" s="5">
        <v>24</v>
      </c>
      <c r="C25" s="6">
        <v>47.796875</v>
      </c>
      <c r="D25" s="6">
        <v>52.699951171875</v>
      </c>
      <c r="E25" s="6">
        <v>21.073486328125</v>
      </c>
      <c r="F25" s="6">
        <v>24.450439453125</v>
      </c>
      <c r="G25" s="6">
        <v>132.967529296875</v>
      </c>
      <c r="H25" s="6">
        <v>132.967529296875</v>
      </c>
      <c r="I25" s="6">
        <v>132.967529296875</v>
      </c>
      <c r="J25" s="6">
        <v>132.967529296875</v>
      </c>
      <c r="K25" s="6">
        <v>132.967529296875</v>
      </c>
      <c r="L25" s="6">
        <v>132.967529296875</v>
      </c>
      <c r="M25" s="7">
        <v>30</v>
      </c>
      <c r="N25" s="6">
        <v>1.91650390625</v>
      </c>
      <c r="O25" s="5">
        <v>60</v>
      </c>
      <c r="P25" s="8">
        <v>3.5888671875</v>
      </c>
      <c r="Q25" s="6">
        <v>0</v>
      </c>
      <c r="R25" s="10">
        <f>IF(ISNUMBER(Q25),IF(Q25=1,"Countercurrent","Cocurrent"),"")</f>
      </c>
      <c r="S25" s="21"/>
      <c r="T25" s="7">
        <f>IF(ISNUMBER(C25),1.15290498E-12*(V25^6)-3.5879038802E-10*(V25^5)+4.710833256816E-08*(V25^4)-3.38194190874219E-06*(V25^3)+0.000148978977392744*(V25^2)-0.00373903643230733*(V25)+4.21734712411944,"")</f>
      </c>
      <c r="U25" s="7">
        <f>IF(ISNUMBER(D25),1.15290498E-12*(X25^6)-3.5879038802E-10*(X25^5)+4.710833256816E-08*(X25^4)-3.38194190874219E-06*(X25^3)+0.000148978977392744*(X25^2)-0.00373903643230733*(X25)+4.21734712411944,"")</f>
      </c>
      <c r="V25" s="8">
        <f>IF(ISNUMBER(C25),AVERAGE(C25,D25),"")</f>
      </c>
      <c r="W25" s="6">
        <f>IF(ISNUMBER(F25),-0.0000002301*(V25^4)+0.0000569866*(V25^3)-0.0082923226*(V25^2)+0.0654036947*V25+999.8017570756,"")</f>
      </c>
      <c r="X25" s="8">
        <f>IF(ISNUMBER(E25),AVERAGE(E25,F25),"")</f>
      </c>
      <c r="Y25" s="6">
        <f>IF(ISNUMBER(F25),-0.0000002301*(X25^4)+0.0000569866*(X25^3)-0.0082923226*(X25^2)+0.0654036947*X25+999.8017570756,"")</f>
      </c>
      <c r="Z25" s="6">
        <f>IF(ISNUMBER(C25),IF(R25="Countercurrent",C25-D25,D25-C25),"")</f>
      </c>
      <c r="AA25" s="6">
        <f>IF(ISNUMBER(E25),F25-E25,"")</f>
      </c>
      <c r="AB25" s="7">
        <f>IF(ISNUMBER(N25),N25*W25/(1000*60),"")</f>
      </c>
      <c r="AC25" s="7">
        <f>IF(ISNUMBER(P25),P25*Y25/(1000*60),"")</f>
      </c>
      <c r="AD25" s="6">
        <f>IF(SUM($A$1:$A$1000)=0,IF(ROW($A25)=6,"Hidden",""),IF(ISNUMBER(AB25),AB25*T25*ABS(Z25)*1000,""))</f>
      </c>
      <c r="AE25" s="6">
        <f>IF(SUM($A$1:$A$1000)=0,IF(ROW($A25)=6,"Hidden",""),IF(ISNUMBER(AC25),AC25*U25*AA25*1000,""))</f>
      </c>
      <c r="AF25" s="6">
        <f>IF(SUM($A$1:$A$1000)=0,IF(ROW($A25)=6,"Hidden",""),IF(ISNUMBER(AD25),AD25-AE25,""))</f>
      </c>
      <c r="AG25" s="6">
        <f>IF(SUM($A$1:$A$1000)=0,IF(ROW($A25)=6,"Hidden",""),IF(ISNUMBER(AD25),IF(AD25=0,0,AE25*100/AD25),""))</f>
      </c>
      <c r="AH25" s="6">
        <f>IF(SUM($A$1:$A$1000)=0,IF(ROW($A25)=6,"Hidden",""),IF(ISNUMBER(C25),IF(R25="cocurrent",IF((D25=E25),0,(D25-C25)*100/(D25-E25)),IF((C25=E25),0,(C25-D25)*100/(C25-E25))),""))</f>
      </c>
      <c r="AI25" s="6">
        <f>IF(SUM($A$1:$A$1000)=0,IF(ROW($A25)=6,"Hidden",""),IF(ISNUMBER(C25),IF(R25="cocurrent",IF(C25=E25,0,(F25-E25)*100/(D25-E25)),IF(C25=E25,0,(F25-E25)*100/(C25-E25))),""))</f>
      </c>
      <c r="AJ25" s="6">
        <f>IF(SUM($A$1:$A$1000)=0,IF(ROW($A25)=6,"Hidden",""),IF(ISNUMBER(AH25),(AH25+AI25)/2,""))</f>
      </c>
      <c r="AK25" s="8">
        <f>IF(C25=F25,0,(D25-E25)/(C25-F25))</f>
      </c>
      <c r="AL25" s="8">
        <f>IF(ISNUMBER(F25),IF(OR(AK25&lt;=0,AK25=1),0,((D25-E25)-(C25-F25))/LN(AK25)),"")</f>
      </c>
      <c r="AM25" s="8">
        <f>IF(ISNUMBER(AL25),IF(AL25=0,0,(AB25*T25*Z25*1000)/(PI()*0.006*1.008*AL25)),"")</f>
      </c>
      <c r="AN25" s="12">
        <f>IF(ISNUMBER(A25),IF(ROW(A25)=2,1-(A25/13),""),"")</f>
      </c>
    </row>
    <row x14ac:dyDescent="0.25" r="26" customHeight="1" ht="12.75">
      <c r="A26" s="11">
        <v>1</v>
      </c>
      <c r="B26" s="5">
        <v>25</v>
      </c>
      <c r="C26" s="6">
        <v>47.439697265625</v>
      </c>
      <c r="D26" s="6">
        <v>52.40771484375</v>
      </c>
      <c r="E26" s="6">
        <v>21.073486328125</v>
      </c>
      <c r="F26" s="6">
        <v>24.450439453125</v>
      </c>
      <c r="G26" s="6">
        <v>132.967529296875</v>
      </c>
      <c r="H26" s="6">
        <v>132.967529296875</v>
      </c>
      <c r="I26" s="6">
        <v>132.967529296875</v>
      </c>
      <c r="J26" s="6">
        <v>132.967529296875</v>
      </c>
      <c r="K26" s="6">
        <v>132.967529296875</v>
      </c>
      <c r="L26" s="6">
        <v>132.967529296875</v>
      </c>
      <c r="M26" s="7">
        <v>30</v>
      </c>
      <c r="N26" s="6">
        <v>2.06298828125</v>
      </c>
      <c r="O26" s="5">
        <v>60</v>
      </c>
      <c r="P26" s="8">
        <v>3.5888671875</v>
      </c>
      <c r="Q26" s="6">
        <v>0</v>
      </c>
      <c r="R26" s="10">
        <f>IF(ISNUMBER(Q26),IF(Q26=1,"Countercurrent","Cocurrent"),"")</f>
      </c>
      <c r="S26" s="21"/>
      <c r="T26" s="7">
        <f>IF(ISNUMBER(C26),1.15290498E-12*(V26^6)-3.5879038802E-10*(V26^5)+4.710833256816E-08*(V26^4)-3.38194190874219E-06*(V26^3)+0.000148978977392744*(V26^2)-0.00373903643230733*(V26)+4.21734712411944,"")</f>
      </c>
      <c r="U26" s="7">
        <f>IF(ISNUMBER(D26),1.15290498E-12*(X26^6)-3.5879038802E-10*(X26^5)+4.710833256816E-08*(X26^4)-3.38194190874219E-06*(X26^3)+0.000148978977392744*(X26^2)-0.00373903643230733*(X26)+4.21734712411944,"")</f>
      </c>
      <c r="V26" s="8">
        <f>IF(ISNUMBER(C26),AVERAGE(C26,D26),"")</f>
      </c>
      <c r="W26" s="6">
        <f>IF(ISNUMBER(F26),-0.0000002301*(V26^4)+0.0000569866*(V26^3)-0.0082923226*(V26^2)+0.0654036947*V26+999.8017570756,"")</f>
      </c>
      <c r="X26" s="8">
        <f>IF(ISNUMBER(E26),AVERAGE(E26,F26),"")</f>
      </c>
      <c r="Y26" s="6">
        <f>IF(ISNUMBER(F26),-0.0000002301*(X26^4)+0.0000569866*(X26^3)-0.0082923226*(X26^2)+0.0654036947*X26+999.8017570756,"")</f>
      </c>
      <c r="Z26" s="6">
        <f>IF(ISNUMBER(C26),IF(R26="Countercurrent",C26-D26,D26-C26),"")</f>
      </c>
      <c r="AA26" s="6">
        <f>IF(ISNUMBER(E26),F26-E26,"")</f>
      </c>
      <c r="AB26" s="7">
        <f>IF(ISNUMBER(N26),N26*W26/(1000*60),"")</f>
      </c>
      <c r="AC26" s="7">
        <f>IF(ISNUMBER(P26),P26*Y26/(1000*60),"")</f>
      </c>
      <c r="AD26" s="6">
        <f>IF(SUM($A$1:$A$1000)=0,IF(ROW($A26)=6,"Hidden",""),IF(ISNUMBER(AB26),AB26*T26*ABS(Z26)*1000,""))</f>
      </c>
      <c r="AE26" s="6">
        <f>IF(SUM($A$1:$A$1000)=0,IF(ROW($A26)=6,"Hidden",""),IF(ISNUMBER(AC26),AC26*U26*AA26*1000,""))</f>
      </c>
      <c r="AF26" s="6">
        <f>IF(SUM($A$1:$A$1000)=0,IF(ROW($A26)=6,"Hidden",""),IF(ISNUMBER(AD26),AD26-AE26,""))</f>
      </c>
      <c r="AG26" s="6">
        <f>IF(SUM($A$1:$A$1000)=0,IF(ROW($A26)=6,"Hidden",""),IF(ISNUMBER(AD26),IF(AD26=0,0,AE26*100/AD26),""))</f>
      </c>
      <c r="AH26" s="6">
        <f>IF(SUM($A$1:$A$1000)=0,IF(ROW($A26)=6,"Hidden",""),IF(ISNUMBER(C26),IF(R26="cocurrent",IF((D26=E26),0,(D26-C26)*100/(D26-E26)),IF((C26=E26),0,(C26-D26)*100/(C26-E26))),""))</f>
      </c>
      <c r="AI26" s="6">
        <f>IF(SUM($A$1:$A$1000)=0,IF(ROW($A26)=6,"Hidden",""),IF(ISNUMBER(C26),IF(R26="cocurrent",IF(C26=E26,0,(F26-E26)*100/(D26-E26)),IF(C26=E26,0,(F26-E26)*100/(C26-E26))),""))</f>
      </c>
      <c r="AJ26" s="6">
        <f>IF(SUM($A$1:$A$1000)=0,IF(ROW($A26)=6,"Hidden",""),IF(ISNUMBER(AH26),(AH26+AI26)/2,""))</f>
      </c>
      <c r="AK26" s="8">
        <f>IF(C26=F26,0,(D26-E26)/(C26-F26))</f>
      </c>
      <c r="AL26" s="8">
        <f>IF(ISNUMBER(F26),IF(OR(AK26&lt;=0,AK26=1),0,((D26-E26)-(C26-F26))/LN(AK26)),"")</f>
      </c>
      <c r="AM26" s="8">
        <f>IF(ISNUMBER(AL26),IF(AL26=0,0,(AB26*T26*Z26*1000)/(PI()*0.006*1.008*AL26)),"")</f>
      </c>
      <c r="AN26" s="12">
        <f>IF(ISNUMBER(A26),IF(ROW(A26)=2,1-(A26/13),""),"")</f>
      </c>
    </row>
    <row x14ac:dyDescent="0.25" r="27" customHeight="1" ht="12.75">
      <c r="A27" s="11">
        <v>1</v>
      </c>
      <c r="B27" s="5">
        <v>26</v>
      </c>
      <c r="C27" s="6">
        <v>47.959228515625</v>
      </c>
      <c r="D27" s="6">
        <v>52.92724609375</v>
      </c>
      <c r="E27" s="6">
        <v>21.073486328125</v>
      </c>
      <c r="F27" s="6">
        <v>24.515380859375</v>
      </c>
      <c r="G27" s="6">
        <v>132.967529296875</v>
      </c>
      <c r="H27" s="6">
        <v>132.967529296875</v>
      </c>
      <c r="I27" s="6">
        <v>132.967529296875</v>
      </c>
      <c r="J27" s="6">
        <v>132.967529296875</v>
      </c>
      <c r="K27" s="6">
        <v>132.967529296875</v>
      </c>
      <c r="L27" s="6">
        <v>132.967529296875</v>
      </c>
      <c r="M27" s="7">
        <v>30</v>
      </c>
      <c r="N27" s="6">
        <v>2.0751953125</v>
      </c>
      <c r="O27" s="5">
        <v>60</v>
      </c>
      <c r="P27" s="8">
        <v>3.60107421875</v>
      </c>
      <c r="Q27" s="6">
        <v>0</v>
      </c>
      <c r="R27" s="10">
        <f>IF(ISNUMBER(Q27),IF(Q27=1,"Countercurrent","Cocurrent"),"")</f>
      </c>
      <c r="S27" s="21"/>
      <c r="T27" s="7">
        <f>IF(ISNUMBER(C27),1.15290498E-12*(V27^6)-3.5879038802E-10*(V27^5)+4.710833256816E-08*(V27^4)-3.38194190874219E-06*(V27^3)+0.000148978977392744*(V27^2)-0.00373903643230733*(V27)+4.21734712411944,"")</f>
      </c>
      <c r="U27" s="7">
        <f>IF(ISNUMBER(D27),1.15290498E-12*(X27^6)-3.5879038802E-10*(X27^5)+4.710833256816E-08*(X27^4)-3.38194190874219E-06*(X27^3)+0.000148978977392744*(X27^2)-0.00373903643230733*(X27)+4.21734712411944,"")</f>
      </c>
      <c r="V27" s="8">
        <f>IF(ISNUMBER(C27),AVERAGE(C27,D27),"")</f>
      </c>
      <c r="W27" s="6">
        <f>IF(ISNUMBER(F27),-0.0000002301*(V27^4)+0.0000569866*(V27^3)-0.0082923226*(V27^2)+0.0654036947*V27+999.8017570756,"")</f>
      </c>
      <c r="X27" s="8">
        <f>IF(ISNUMBER(E27),AVERAGE(E27,F27),"")</f>
      </c>
      <c r="Y27" s="6">
        <f>IF(ISNUMBER(F27),-0.0000002301*(X27^4)+0.0000569866*(X27^3)-0.0082923226*(X27^2)+0.0654036947*X27+999.8017570756,"")</f>
      </c>
      <c r="Z27" s="6">
        <f>IF(ISNUMBER(C27),IF(R27="Countercurrent",C27-D27,D27-C27),"")</f>
      </c>
      <c r="AA27" s="6">
        <f>IF(ISNUMBER(E27),F27-E27,"")</f>
      </c>
      <c r="AB27" s="7">
        <f>IF(ISNUMBER(N27),N27*W27/(1000*60),"")</f>
      </c>
      <c r="AC27" s="7">
        <f>IF(ISNUMBER(P27),P27*Y27/(1000*60),"")</f>
      </c>
      <c r="AD27" s="6">
        <f>IF(SUM($A$1:$A$1000)=0,IF(ROW($A27)=6,"Hidden",""),IF(ISNUMBER(AB27),AB27*T27*ABS(Z27)*1000,""))</f>
      </c>
      <c r="AE27" s="6">
        <f>IF(SUM($A$1:$A$1000)=0,IF(ROW($A27)=6,"Hidden",""),IF(ISNUMBER(AC27),AC27*U27*AA27*1000,""))</f>
      </c>
      <c r="AF27" s="6">
        <f>IF(SUM($A$1:$A$1000)=0,IF(ROW($A27)=6,"Hidden",""),IF(ISNUMBER(AD27),AD27-AE27,""))</f>
      </c>
      <c r="AG27" s="6">
        <f>IF(SUM($A$1:$A$1000)=0,IF(ROW($A27)=6,"Hidden",""),IF(ISNUMBER(AD27),IF(AD27=0,0,AE27*100/AD27),""))</f>
      </c>
      <c r="AH27" s="6">
        <f>IF(SUM($A$1:$A$1000)=0,IF(ROW($A27)=6,"Hidden",""),IF(ISNUMBER(C27),IF(R27="cocurrent",IF((D27=E27),0,(D27-C27)*100/(D27-E27)),IF((C27=E27),0,(C27-D27)*100/(C27-E27))),""))</f>
      </c>
      <c r="AI27" s="6">
        <f>IF(SUM($A$1:$A$1000)=0,IF(ROW($A27)=6,"Hidden",""),IF(ISNUMBER(C27),IF(R27="cocurrent",IF(C27=E27,0,(F27-E27)*100/(D27-E27)),IF(C27=E27,0,(F27-E27)*100/(C27-E27))),""))</f>
      </c>
      <c r="AJ27" s="6">
        <f>IF(SUM($A$1:$A$1000)=0,IF(ROW($A27)=6,"Hidden",""),IF(ISNUMBER(AH27),(AH27+AI27)/2,""))</f>
      </c>
      <c r="AK27" s="8">
        <f>IF(C27=F27,0,(D27-E27)/(C27-F27))</f>
      </c>
      <c r="AL27" s="8">
        <f>IF(ISNUMBER(F27),IF(OR(AK27&lt;=0,AK27=1),0,((D27-E27)-(C27-F27))/LN(AK27)),"")</f>
      </c>
      <c r="AM27" s="8">
        <f>IF(ISNUMBER(AL27),IF(AL27=0,0,(AB27*T27*Z27*1000)/(PI()*0.006*1.008*AL27)),"")</f>
      </c>
      <c r="AN27" s="12">
        <f>IF(ISNUMBER(A27),IF(ROW(A27)=2,1-(A27/13),""),"")</f>
      </c>
    </row>
    <row x14ac:dyDescent="0.25" r="28" customHeight="1" ht="12.75">
      <c r="A28" s="11">
        <v>1</v>
      </c>
      <c r="B28" s="5">
        <v>27</v>
      </c>
      <c r="C28" s="6">
        <v>47.60205078125</v>
      </c>
      <c r="D28" s="6">
        <v>52.6025390625</v>
      </c>
      <c r="E28" s="6">
        <v>21.073486328125</v>
      </c>
      <c r="F28" s="6">
        <v>24.450439453125</v>
      </c>
      <c r="G28" s="6">
        <v>132.967529296875</v>
      </c>
      <c r="H28" s="6">
        <v>132.967529296875</v>
      </c>
      <c r="I28" s="6">
        <v>132.967529296875</v>
      </c>
      <c r="J28" s="6">
        <v>132.967529296875</v>
      </c>
      <c r="K28" s="6">
        <v>132.967529296875</v>
      </c>
      <c r="L28" s="6">
        <v>132.967529296875</v>
      </c>
      <c r="M28" s="7">
        <v>30</v>
      </c>
      <c r="N28" s="6">
        <v>1.904296875</v>
      </c>
      <c r="O28" s="5">
        <v>60</v>
      </c>
      <c r="P28" s="8">
        <v>3.55224609375</v>
      </c>
      <c r="Q28" s="6">
        <v>0</v>
      </c>
      <c r="R28" s="10">
        <f>IF(ISNUMBER(Q28),IF(Q28=1,"Countercurrent","Cocurrent"),"")</f>
      </c>
      <c r="S28" s="21"/>
      <c r="T28" s="7">
        <f>IF(ISNUMBER(C28),1.15290498E-12*(V28^6)-3.5879038802E-10*(V28^5)+4.710833256816E-08*(V28^4)-3.38194190874219E-06*(V28^3)+0.000148978977392744*(V28^2)-0.00373903643230733*(V28)+4.21734712411944,"")</f>
      </c>
      <c r="U28" s="7">
        <f>IF(ISNUMBER(D28),1.15290498E-12*(X28^6)-3.5879038802E-10*(X28^5)+4.710833256816E-08*(X28^4)-3.38194190874219E-06*(X28^3)+0.000148978977392744*(X28^2)-0.00373903643230733*(X28)+4.21734712411944,"")</f>
      </c>
      <c r="V28" s="8">
        <f>IF(ISNUMBER(C28),AVERAGE(C28,D28),"")</f>
      </c>
      <c r="W28" s="6">
        <f>IF(ISNUMBER(F28),-0.0000002301*(V28^4)+0.0000569866*(V28^3)-0.0082923226*(V28^2)+0.0654036947*V28+999.8017570756,"")</f>
      </c>
      <c r="X28" s="8">
        <f>IF(ISNUMBER(E28),AVERAGE(E28,F28),"")</f>
      </c>
      <c r="Y28" s="6">
        <f>IF(ISNUMBER(F28),-0.0000002301*(X28^4)+0.0000569866*(X28^3)-0.0082923226*(X28^2)+0.0654036947*X28+999.8017570756,"")</f>
      </c>
      <c r="Z28" s="6">
        <f>IF(ISNUMBER(C28),IF(R28="Countercurrent",C28-D28,D28-C28),"")</f>
      </c>
      <c r="AA28" s="6">
        <f>IF(ISNUMBER(E28),F28-E28,"")</f>
      </c>
      <c r="AB28" s="7">
        <f>IF(ISNUMBER(N28),N28*W28/(1000*60),"")</f>
      </c>
      <c r="AC28" s="7">
        <f>IF(ISNUMBER(P28),P28*Y28/(1000*60),"")</f>
      </c>
      <c r="AD28" s="6">
        <f>IF(SUM($A$1:$A$1000)=0,IF(ROW($A28)=6,"Hidden",""),IF(ISNUMBER(AB28),AB28*T28*ABS(Z28)*1000,""))</f>
      </c>
      <c r="AE28" s="6">
        <f>IF(SUM($A$1:$A$1000)=0,IF(ROW($A28)=6,"Hidden",""),IF(ISNUMBER(AC28),AC28*U28*AA28*1000,""))</f>
      </c>
      <c r="AF28" s="6">
        <f>IF(SUM($A$1:$A$1000)=0,IF(ROW($A28)=6,"Hidden",""),IF(ISNUMBER(AD28),AD28-AE28,""))</f>
      </c>
      <c r="AG28" s="6">
        <f>IF(SUM($A$1:$A$1000)=0,IF(ROW($A28)=6,"Hidden",""),IF(ISNUMBER(AD28),IF(AD28=0,0,AE28*100/AD28),""))</f>
      </c>
      <c r="AH28" s="6">
        <f>IF(SUM($A$1:$A$1000)=0,IF(ROW($A28)=6,"Hidden",""),IF(ISNUMBER(C28),IF(R28="cocurrent",IF((D28=E28),0,(D28-C28)*100/(D28-E28)),IF((C28=E28),0,(C28-D28)*100/(C28-E28))),""))</f>
      </c>
      <c r="AI28" s="6">
        <f>IF(SUM($A$1:$A$1000)=0,IF(ROW($A28)=6,"Hidden",""),IF(ISNUMBER(C28),IF(R28="cocurrent",IF(C28=E28,0,(F28-E28)*100/(D28-E28)),IF(C28=E28,0,(F28-E28)*100/(C28-E28))),""))</f>
      </c>
      <c r="AJ28" s="6">
        <f>IF(SUM($A$1:$A$1000)=0,IF(ROW($A28)=6,"Hidden",""),IF(ISNUMBER(AH28),(AH28+AI28)/2,""))</f>
      </c>
      <c r="AK28" s="8">
        <f>IF(C28=F28,0,(D28-E28)/(C28-F28))</f>
      </c>
      <c r="AL28" s="8">
        <f>IF(ISNUMBER(F28),IF(OR(AK28&lt;=0,AK28=1),0,((D28-E28)-(C28-F28))/LN(AK28)),"")</f>
      </c>
      <c r="AM28" s="8">
        <f>IF(ISNUMBER(AL28),IF(AL28=0,0,(AB28*T28*Z28*1000)/(PI()*0.006*1.008*AL28)),"")</f>
      </c>
      <c r="AN28" s="12">
        <f>IF(ISNUMBER(A28),IF(ROW(A28)=2,1-(A28/13),""),"")</f>
      </c>
    </row>
    <row x14ac:dyDescent="0.25" r="29" customHeight="1" ht="12.75">
      <c r="A29" s="11">
        <v>1</v>
      </c>
      <c r="B29" s="5">
        <v>28</v>
      </c>
      <c r="C29" s="6">
        <v>47.894287109375</v>
      </c>
      <c r="D29" s="6">
        <v>52.959716796875</v>
      </c>
      <c r="E29" s="6">
        <v>21.073486328125</v>
      </c>
      <c r="F29" s="6">
        <v>24.515380859375</v>
      </c>
      <c r="G29" s="6">
        <v>132.967529296875</v>
      </c>
      <c r="H29" s="6">
        <v>132.967529296875</v>
      </c>
      <c r="I29" s="6">
        <v>132.967529296875</v>
      </c>
      <c r="J29" s="6">
        <v>132.967529296875</v>
      </c>
      <c r="K29" s="6">
        <v>132.967529296875</v>
      </c>
      <c r="L29" s="6">
        <v>132.967529296875</v>
      </c>
      <c r="M29" s="7">
        <v>30</v>
      </c>
      <c r="N29" s="6">
        <v>2.08740234375</v>
      </c>
      <c r="O29" s="5">
        <v>60</v>
      </c>
      <c r="P29" s="8">
        <v>3.4423828125</v>
      </c>
      <c r="Q29" s="6">
        <v>0</v>
      </c>
      <c r="R29" s="10">
        <f>IF(ISNUMBER(Q29),IF(Q29=1,"Countercurrent","Cocurrent"),"")</f>
      </c>
      <c r="S29" s="21"/>
      <c r="T29" s="7">
        <f>IF(ISNUMBER(C29),1.15290498E-12*(V29^6)-3.5879038802E-10*(V29^5)+4.710833256816E-08*(V29^4)-3.38194190874219E-06*(V29^3)+0.000148978977392744*(V29^2)-0.00373903643230733*(V29)+4.21734712411944,"")</f>
      </c>
      <c r="U29" s="7">
        <f>IF(ISNUMBER(D29),1.15290498E-12*(X29^6)-3.5879038802E-10*(X29^5)+4.710833256816E-08*(X29^4)-3.38194190874219E-06*(X29^3)+0.000148978977392744*(X29^2)-0.00373903643230733*(X29)+4.21734712411944,"")</f>
      </c>
      <c r="V29" s="8">
        <f>IF(ISNUMBER(C29),AVERAGE(C29,D29),"")</f>
      </c>
      <c r="W29" s="6">
        <f>IF(ISNUMBER(F29),-0.0000002301*(V29^4)+0.0000569866*(V29^3)-0.0082923226*(V29^2)+0.0654036947*V29+999.8017570756,"")</f>
      </c>
      <c r="X29" s="8">
        <f>IF(ISNUMBER(E29),AVERAGE(E29,F29),"")</f>
      </c>
      <c r="Y29" s="6">
        <f>IF(ISNUMBER(F29),-0.0000002301*(X29^4)+0.0000569866*(X29^3)-0.0082923226*(X29^2)+0.0654036947*X29+999.8017570756,"")</f>
      </c>
      <c r="Z29" s="6">
        <f>IF(ISNUMBER(C29),IF(R29="Countercurrent",C29-D29,D29-C29),"")</f>
      </c>
      <c r="AA29" s="6">
        <f>IF(ISNUMBER(E29),F29-E29,"")</f>
      </c>
      <c r="AB29" s="7">
        <f>IF(ISNUMBER(N29),N29*W29/(1000*60),"")</f>
      </c>
      <c r="AC29" s="7">
        <f>IF(ISNUMBER(P29),P29*Y29/(1000*60),"")</f>
      </c>
      <c r="AD29" s="6">
        <f>IF(SUM($A$1:$A$1000)=0,IF(ROW($A29)=6,"Hidden",""),IF(ISNUMBER(AB29),AB29*T29*ABS(Z29)*1000,""))</f>
      </c>
      <c r="AE29" s="6">
        <f>IF(SUM($A$1:$A$1000)=0,IF(ROW($A29)=6,"Hidden",""),IF(ISNUMBER(AC29),AC29*U29*AA29*1000,""))</f>
      </c>
      <c r="AF29" s="6">
        <f>IF(SUM($A$1:$A$1000)=0,IF(ROW($A29)=6,"Hidden",""),IF(ISNUMBER(AD29),AD29-AE29,""))</f>
      </c>
      <c r="AG29" s="6">
        <f>IF(SUM($A$1:$A$1000)=0,IF(ROW($A29)=6,"Hidden",""),IF(ISNUMBER(AD29),IF(AD29=0,0,AE29*100/AD29),""))</f>
      </c>
      <c r="AH29" s="6">
        <f>IF(SUM($A$1:$A$1000)=0,IF(ROW($A29)=6,"Hidden",""),IF(ISNUMBER(C29),IF(R29="cocurrent",IF((D29=E29),0,(D29-C29)*100/(D29-E29)),IF((C29=E29),0,(C29-D29)*100/(C29-E29))),""))</f>
      </c>
      <c r="AI29" s="6">
        <f>IF(SUM($A$1:$A$1000)=0,IF(ROW($A29)=6,"Hidden",""),IF(ISNUMBER(C29),IF(R29="cocurrent",IF(C29=E29,0,(F29-E29)*100/(D29-E29)),IF(C29=E29,0,(F29-E29)*100/(C29-E29))),""))</f>
      </c>
      <c r="AJ29" s="6">
        <f>IF(SUM($A$1:$A$1000)=0,IF(ROW($A29)=6,"Hidden",""),IF(ISNUMBER(AH29),(AH29+AI29)/2,""))</f>
      </c>
      <c r="AK29" s="8">
        <f>IF(C29=F29,0,(D29-E29)/(C29-F29))</f>
      </c>
      <c r="AL29" s="8">
        <f>IF(ISNUMBER(F29),IF(OR(AK29&lt;=0,AK29=1),0,((D29-E29)-(C29-F29))/LN(AK29)),"")</f>
      </c>
      <c r="AM29" s="8">
        <f>IF(ISNUMBER(AL29),IF(AL29=0,0,(AB29*T29*Z29*1000)/(PI()*0.006*1.008*AL29)),"")</f>
      </c>
      <c r="AN29" s="12">
        <f>IF(ISNUMBER(A29),IF(ROW(A29)=2,1-(A29/13),""),"")</f>
      </c>
    </row>
    <row x14ac:dyDescent="0.25" r="30" customHeight="1" ht="12.75">
      <c r="A30" s="11">
        <v>1</v>
      </c>
      <c r="B30" s="5">
        <v>29</v>
      </c>
      <c r="C30" s="6">
        <v>47.4072265625</v>
      </c>
      <c r="D30" s="6">
        <v>52.40771484375</v>
      </c>
      <c r="E30" s="6">
        <v>21.10595703125</v>
      </c>
      <c r="F30" s="6">
        <v>24.450439453125</v>
      </c>
      <c r="G30" s="6">
        <v>132.967529296875</v>
      </c>
      <c r="H30" s="6">
        <v>132.967529296875</v>
      </c>
      <c r="I30" s="6">
        <v>132.967529296875</v>
      </c>
      <c r="J30" s="6">
        <v>132.967529296875</v>
      </c>
      <c r="K30" s="6">
        <v>132.967529296875</v>
      </c>
      <c r="L30" s="6">
        <v>132.967529296875</v>
      </c>
      <c r="M30" s="7">
        <v>30</v>
      </c>
      <c r="N30" s="6">
        <v>2.01416015625</v>
      </c>
      <c r="O30" s="5">
        <v>60</v>
      </c>
      <c r="P30" s="8">
        <v>3.466796875</v>
      </c>
      <c r="Q30" s="6">
        <v>0</v>
      </c>
      <c r="R30" s="10">
        <f>IF(ISNUMBER(Q30),IF(Q30=1,"Countercurrent","Cocurrent"),"")</f>
      </c>
      <c r="S30" s="21"/>
      <c r="T30" s="7">
        <f>IF(ISNUMBER(C30),1.15290498E-12*(V30^6)-3.5879038802E-10*(V30^5)+4.710833256816E-08*(V30^4)-3.38194190874219E-06*(V30^3)+0.000148978977392744*(V30^2)-0.00373903643230733*(V30)+4.21734712411944,"")</f>
      </c>
      <c r="U30" s="7">
        <f>IF(ISNUMBER(D30),1.15290498E-12*(X30^6)-3.5879038802E-10*(X30^5)+4.710833256816E-08*(X30^4)-3.38194190874219E-06*(X30^3)+0.000148978977392744*(X30^2)-0.00373903643230733*(X30)+4.21734712411944,"")</f>
      </c>
      <c r="V30" s="8">
        <f>IF(ISNUMBER(C30),AVERAGE(C30,D30),"")</f>
      </c>
      <c r="W30" s="6">
        <f>IF(ISNUMBER(F30),-0.0000002301*(V30^4)+0.0000569866*(V30^3)-0.0082923226*(V30^2)+0.0654036947*V30+999.8017570756,"")</f>
      </c>
      <c r="X30" s="8">
        <f>IF(ISNUMBER(E30),AVERAGE(E30,F30),"")</f>
      </c>
      <c r="Y30" s="6">
        <f>IF(ISNUMBER(F30),-0.0000002301*(X30^4)+0.0000569866*(X30^3)-0.0082923226*(X30^2)+0.0654036947*X30+999.8017570756,"")</f>
      </c>
      <c r="Z30" s="6">
        <f>IF(ISNUMBER(C30),IF(R30="Countercurrent",C30-D30,D30-C30),"")</f>
      </c>
      <c r="AA30" s="6">
        <f>IF(ISNUMBER(E30),F30-E30,"")</f>
      </c>
      <c r="AB30" s="7">
        <f>IF(ISNUMBER(N30),N30*W30/(1000*60),"")</f>
      </c>
      <c r="AC30" s="7">
        <f>IF(ISNUMBER(P30),P30*Y30/(1000*60),"")</f>
      </c>
      <c r="AD30" s="6">
        <f>IF(SUM($A$1:$A$1000)=0,IF(ROW($A30)=6,"Hidden",""),IF(ISNUMBER(AB30),AB30*T30*ABS(Z30)*1000,""))</f>
      </c>
      <c r="AE30" s="6">
        <f>IF(SUM($A$1:$A$1000)=0,IF(ROW($A30)=6,"Hidden",""),IF(ISNUMBER(AC30),AC30*U30*AA30*1000,""))</f>
      </c>
      <c r="AF30" s="6">
        <f>IF(SUM($A$1:$A$1000)=0,IF(ROW($A30)=6,"Hidden",""),IF(ISNUMBER(AD30),AD30-AE30,""))</f>
      </c>
      <c r="AG30" s="6">
        <f>IF(SUM($A$1:$A$1000)=0,IF(ROW($A30)=6,"Hidden",""),IF(ISNUMBER(AD30),IF(AD30=0,0,AE30*100/AD30),""))</f>
      </c>
      <c r="AH30" s="6">
        <f>IF(SUM($A$1:$A$1000)=0,IF(ROW($A30)=6,"Hidden",""),IF(ISNUMBER(C30),IF(R30="cocurrent",IF((D30=E30),0,(D30-C30)*100/(D30-E30)),IF((C30=E30),0,(C30-D30)*100/(C30-E30))),""))</f>
      </c>
      <c r="AI30" s="6">
        <f>IF(SUM($A$1:$A$1000)=0,IF(ROW($A30)=6,"Hidden",""),IF(ISNUMBER(C30),IF(R30="cocurrent",IF(C30=E30,0,(F30-E30)*100/(D30-E30)),IF(C30=E30,0,(F30-E30)*100/(C30-E30))),""))</f>
      </c>
      <c r="AJ30" s="6">
        <f>IF(SUM($A$1:$A$1000)=0,IF(ROW($A30)=6,"Hidden",""),IF(ISNUMBER(AH30),(AH30+AI30)/2,""))</f>
      </c>
      <c r="AK30" s="8">
        <f>IF(C30=F30,0,(D30-E30)/(C30-F30))</f>
      </c>
      <c r="AL30" s="8">
        <f>IF(ISNUMBER(F30),IF(OR(AK30&lt;=0,AK30=1),0,((D30-E30)-(C30-F30))/LN(AK30)),"")</f>
      </c>
      <c r="AM30" s="8">
        <f>IF(ISNUMBER(AL30),IF(AL30=0,0,(AB30*T30*Z30*1000)/(PI()*0.006*1.008*AL30)),"")</f>
      </c>
      <c r="AN30" s="12">
        <f>IF(ISNUMBER(A30),IF(ROW(A30)=2,1-(A30/13),""),"")</f>
      </c>
    </row>
    <row x14ac:dyDescent="0.25" r="31" customHeight="1" ht="12.75">
      <c r="A31" s="11">
        <v>1</v>
      </c>
      <c r="B31" s="5">
        <v>30</v>
      </c>
      <c r="C31" s="6">
        <v>47.894287109375</v>
      </c>
      <c r="D31" s="6">
        <v>52.8623046875</v>
      </c>
      <c r="E31" s="6">
        <v>21.073486328125</v>
      </c>
      <c r="F31" s="6">
        <v>24.515380859375</v>
      </c>
      <c r="G31" s="6">
        <v>132.967529296875</v>
      </c>
      <c r="H31" s="6">
        <v>132.967529296875</v>
      </c>
      <c r="I31" s="6">
        <v>132.967529296875</v>
      </c>
      <c r="J31" s="6">
        <v>132.967529296875</v>
      </c>
      <c r="K31" s="6">
        <v>132.967529296875</v>
      </c>
      <c r="L31" s="6">
        <v>132.967529296875</v>
      </c>
      <c r="M31" s="7">
        <v>30</v>
      </c>
      <c r="N31" s="6">
        <v>2.0263671875</v>
      </c>
      <c r="O31" s="5">
        <v>60</v>
      </c>
      <c r="P31" s="8">
        <v>3.41796875</v>
      </c>
      <c r="Q31" s="6">
        <v>0</v>
      </c>
      <c r="R31" s="10">
        <f>IF(ISNUMBER(Q31),IF(Q31=1,"Countercurrent","Cocurrent"),"")</f>
      </c>
      <c r="S31" s="21"/>
      <c r="T31" s="7">
        <f>IF(ISNUMBER(C31),1.15290498E-12*(V31^6)-3.5879038802E-10*(V31^5)+4.710833256816E-08*(V31^4)-3.38194190874219E-06*(V31^3)+0.000148978977392744*(V31^2)-0.00373903643230733*(V31)+4.21734712411944,"")</f>
      </c>
      <c r="U31" s="7">
        <f>IF(ISNUMBER(D31),1.15290498E-12*(X31^6)-3.5879038802E-10*(X31^5)+4.710833256816E-08*(X31^4)-3.38194190874219E-06*(X31^3)+0.000148978977392744*(X31^2)-0.00373903643230733*(X31)+4.21734712411944,"")</f>
      </c>
      <c r="V31" s="8">
        <f>IF(ISNUMBER(C31),AVERAGE(C31,D31),"")</f>
      </c>
      <c r="W31" s="6">
        <f>IF(ISNUMBER(F31),-0.0000002301*(V31^4)+0.0000569866*(V31^3)-0.0082923226*(V31^2)+0.0654036947*V31+999.8017570756,"")</f>
      </c>
      <c r="X31" s="8">
        <f>IF(ISNUMBER(E31),AVERAGE(E31,F31),"")</f>
      </c>
      <c r="Y31" s="6">
        <f>IF(ISNUMBER(F31),-0.0000002301*(X31^4)+0.0000569866*(X31^3)-0.0082923226*(X31^2)+0.0654036947*X31+999.8017570756,"")</f>
      </c>
      <c r="Z31" s="6">
        <f>IF(ISNUMBER(C31),IF(R31="Countercurrent",C31-D31,D31-C31),"")</f>
      </c>
      <c r="AA31" s="6">
        <f>IF(ISNUMBER(E31),F31-E31,"")</f>
      </c>
      <c r="AB31" s="7">
        <f>IF(ISNUMBER(N31),N31*W31/(1000*60),"")</f>
      </c>
      <c r="AC31" s="7">
        <f>IF(ISNUMBER(P31),P31*Y31/(1000*60),"")</f>
      </c>
      <c r="AD31" s="6">
        <f>IF(SUM($A$1:$A$1000)=0,IF(ROW($A31)=6,"Hidden",""),IF(ISNUMBER(AB31),AB31*T31*ABS(Z31)*1000,""))</f>
      </c>
      <c r="AE31" s="6">
        <f>IF(SUM($A$1:$A$1000)=0,IF(ROW($A31)=6,"Hidden",""),IF(ISNUMBER(AC31),AC31*U31*AA31*1000,""))</f>
      </c>
      <c r="AF31" s="6">
        <f>IF(SUM($A$1:$A$1000)=0,IF(ROW($A31)=6,"Hidden",""),IF(ISNUMBER(AD31),AD31-AE31,""))</f>
      </c>
      <c r="AG31" s="6">
        <f>IF(SUM($A$1:$A$1000)=0,IF(ROW($A31)=6,"Hidden",""),IF(ISNUMBER(AD31),IF(AD31=0,0,AE31*100/AD31),""))</f>
      </c>
      <c r="AH31" s="6">
        <f>IF(SUM($A$1:$A$1000)=0,IF(ROW($A31)=6,"Hidden",""),IF(ISNUMBER(C31),IF(R31="cocurrent",IF((D31=E31),0,(D31-C31)*100/(D31-E31)),IF((C31=E31),0,(C31-D31)*100/(C31-E31))),""))</f>
      </c>
      <c r="AI31" s="6">
        <f>IF(SUM($A$1:$A$1000)=0,IF(ROW($A31)=6,"Hidden",""),IF(ISNUMBER(C31),IF(R31="cocurrent",IF(C31=E31,0,(F31-E31)*100/(D31-E31)),IF(C31=E31,0,(F31-E31)*100/(C31-E31))),""))</f>
      </c>
      <c r="AJ31" s="6">
        <f>IF(SUM($A$1:$A$1000)=0,IF(ROW($A31)=6,"Hidden",""),IF(ISNUMBER(AH31),(AH31+AI31)/2,""))</f>
      </c>
      <c r="AK31" s="8">
        <f>IF(C31=F31,0,(D31-E31)/(C31-F31))</f>
      </c>
      <c r="AL31" s="8">
        <f>IF(ISNUMBER(F31),IF(OR(AK31&lt;=0,AK31=1),0,((D31-E31)-(C31-F31))/LN(AK31)),"")</f>
      </c>
      <c r="AM31" s="8">
        <f>IF(ISNUMBER(AL31),IF(AL31=0,0,(AB31*T31*Z31*1000)/(PI()*0.006*1.008*AL31)),"")</f>
      </c>
      <c r="AN31" s="12">
        <f>IF(ISNUMBER(A31),IF(ROW(A31)=2,1-(A31/13),""),"")</f>
      </c>
    </row>
    <row x14ac:dyDescent="0.25" r="32" customHeight="1" ht="12.75">
      <c r="A32" s="4">
        <v>1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6"/>
      <c r="O32" s="5"/>
      <c r="P32" s="8"/>
      <c r="Q32" s="6"/>
      <c r="R32" s="6">
        <f>IF(ISNUMBER(Q32),IF(Q32=1,"Countercurrent","Cocurrent"),"")</f>
      </c>
      <c r="S32" s="9"/>
      <c r="T32" s="7">
        <f>IF(ISNUMBER(C32),1.15290498E-12*(V32^6)-3.5879038802E-10*(V32^5)+4.710833256816E-08*(V32^4)-3.38194190874219E-06*(V32^3)+0.000148978977392744*(V32^2)-0.00373903643230733*(V32)+4.21734712411944,"")</f>
      </c>
      <c r="U32" s="7">
        <f>IF(ISNUMBER(D32),1.15290498E-12*(X32^6)-3.5879038802E-10*(X32^5)+4.710833256816E-08*(X32^4)-3.38194190874219E-06*(X32^3)+0.000148978977392744*(X32^2)-0.00373903643230733*(X32)+4.21734712411944,"")</f>
      </c>
      <c r="V32" s="8">
        <f>IF(ISNUMBER(C32),AVERAGE(C32,D32),"")</f>
      </c>
      <c r="W32" s="6">
        <f>IF(ISNUMBER(F32),-0.0000002301*(V32^4)+0.0000569866*(V32^3)-0.0082923226*(V32^2)+0.0654036947*V32+999.8017570756,"")</f>
      </c>
      <c r="X32" s="8">
        <f>IF(ISNUMBER(E32),AVERAGE(E32,F32),"")</f>
      </c>
      <c r="Y32" s="6">
        <f>IF(ISNUMBER(F32),-0.0000002301*(X32^4)+0.0000569866*(X32^3)-0.0082923226*(X32^2)+0.0654036947*X32+999.8017570756,"")</f>
      </c>
      <c r="Z32" s="6">
        <f>IF(ISNUMBER(C32),IF(R32="Countercurrent",C32-D32,D32-C32),"")</f>
      </c>
      <c r="AA32" s="6">
        <f>IF(ISNUMBER(E32),F32-E32,"")</f>
      </c>
      <c r="AB32" s="7">
        <f>IF(ISNUMBER(N32),N32*W32/(1000*60),"")</f>
      </c>
      <c r="AC32" s="7">
        <f>IF(ISNUMBER(P32),P32*Y32/(1000*60),"")</f>
      </c>
      <c r="AD32" s="6">
        <f>IF(SUM($A$1:$A$1000)=0,IF(ROW($A32)=6,"Hidden",""),IF(ISNUMBER(AB32),AB32*T32*ABS(Z32)*1000,""))</f>
      </c>
      <c r="AE32" s="6">
        <f>IF(SUM($A$1:$A$1000)=0,IF(ROW($A32)=6,"Hidden",""),IF(ISNUMBER(AC32),AC32*U32*AA32*1000,""))</f>
      </c>
      <c r="AF32" s="6">
        <f>IF(SUM($A$1:$A$1000)=0,IF(ROW($A32)=6,"Hidden",""),IF(ISNUMBER(AD32),AD32-AE32,""))</f>
      </c>
      <c r="AG32" s="6">
        <f>IF(SUM($A$1:$A$1000)=0,IF(ROW($A32)=6,"Hidden",""),IF(ISNUMBER(AD32),IF(AD32=0,0,AE32*100/AD32),""))</f>
      </c>
      <c r="AH32" s="6">
        <f>IF(SUM($A$1:$A$1000)=0,IF(ROW($A32)=6,"Hidden",""),IF(ISNUMBER(C32),IF(R32="cocurrent",IF((D32=E32),0,(D32-C32)*100/(D32-E32)),IF((C32=E32),0,(C32-D32)*100/(C32-E32))),""))</f>
      </c>
      <c r="AI32" s="6">
        <f>IF(SUM($A$1:$A$1000)=0,IF(ROW($A32)=6,"Hidden",""),IF(ISNUMBER(C32),IF(R32="cocurrent",IF(C32=E32,0,(F32-E32)*100/(D32-E32)),IF(C32=E32,0,(F32-E32)*100/(C32-E32))),""))</f>
      </c>
      <c r="AJ32" s="6">
        <f>IF(SUM($A$1:$A$1000)=0,IF(ROW($A32)=6,"Hidden",""),IF(ISNUMBER(AH32),(AH32+AI32)/2,""))</f>
      </c>
      <c r="AK32" s="11">
        <f>IF(C32=F32,0,(D32-E32)/(C32-F32))</f>
      </c>
      <c r="AL32" s="8">
        <f>IF(ISNUMBER(F32),IF(OR(AK32&lt;=0,AK32=1),0,((D32-E32)-(C32-F32))/LN(AK32)),"")</f>
      </c>
      <c r="AM32" s="8">
        <f>IF(ISNUMBER(AL32),IF(AL32=0,0,(AB32*T32*Z32*1000)/(PI()*0.006*1.008*AL32)),"")</f>
      </c>
      <c r="AN32" s="12">
        <f>IF(ISNUMBER(A32),IF(ROW(A32)=2,1-(A32/13),""),"")</f>
      </c>
    </row>
    <row x14ac:dyDescent="0.25" r="33" customHeight="1" ht="12.75">
      <c r="A33" s="4">
        <v>1</v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5"/>
      <c r="P33" s="8"/>
      <c r="Q33" s="6"/>
      <c r="R33" s="6">
        <f>IF(ISNUMBER(Q33),IF(Q33=1,"Countercurrent","Cocurrent"),"")</f>
      </c>
      <c r="S33" s="9"/>
      <c r="T33" s="7">
        <f>IF(ISNUMBER(C33),1.15290498E-12*(V33^6)-3.5879038802E-10*(V33^5)+4.710833256816E-08*(V33^4)-3.38194190874219E-06*(V33^3)+0.000148978977392744*(V33^2)-0.00373903643230733*(V33)+4.21734712411944,"")</f>
      </c>
      <c r="U33" s="7">
        <f>IF(ISNUMBER(D33),1.15290498E-12*(X33^6)-3.5879038802E-10*(X33^5)+4.710833256816E-08*(X33^4)-3.38194190874219E-06*(X33^3)+0.000148978977392744*(X33^2)-0.00373903643230733*(X33)+4.21734712411944,"")</f>
      </c>
      <c r="V33" s="8">
        <f>IF(ISNUMBER(C33),AVERAGE(C33,D33),"")</f>
      </c>
      <c r="W33" s="6">
        <f>IF(ISNUMBER(F33),-0.0000002301*(V33^4)+0.0000569866*(V33^3)-0.0082923226*(V33^2)+0.0654036947*V33+999.8017570756,"")</f>
      </c>
      <c r="X33" s="8">
        <f>IF(ISNUMBER(E33),AVERAGE(E33,F33),"")</f>
      </c>
      <c r="Y33" s="6">
        <f>IF(ISNUMBER(F33),-0.0000002301*(X33^4)+0.0000569866*(X33^3)-0.0082923226*(X33^2)+0.0654036947*X33+999.8017570756,"")</f>
      </c>
      <c r="Z33" s="6">
        <f>IF(ISNUMBER(C33),IF(R33="Countercurrent",C33-D33,D33-C33),"")</f>
      </c>
      <c r="AA33" s="6">
        <f>IF(ISNUMBER(E33),F33-E33,"")</f>
      </c>
      <c r="AB33" s="7">
        <f>IF(ISNUMBER(N33),N33*W33/(1000*60),"")</f>
      </c>
      <c r="AC33" s="7">
        <f>IF(ISNUMBER(P33),P33*Y33/(1000*60),"")</f>
      </c>
      <c r="AD33" s="6">
        <f>IF(SUM($A$1:$A$1000)=0,IF(ROW($A33)=6,"Hidden",""),IF(ISNUMBER(AB33),AB33*T33*ABS(Z33)*1000,""))</f>
      </c>
      <c r="AE33" s="6">
        <f>IF(SUM($A$1:$A$1000)=0,IF(ROW($A33)=6,"Hidden",""),IF(ISNUMBER(AC33),AC33*U33*AA33*1000,""))</f>
      </c>
      <c r="AF33" s="6">
        <f>IF(SUM($A$1:$A$1000)=0,IF(ROW($A33)=6,"Hidden",""),IF(ISNUMBER(AD33),AD33-AE33,""))</f>
      </c>
      <c r="AG33" s="6">
        <f>IF(SUM($A$1:$A$1000)=0,IF(ROW($A33)=6,"Hidden",""),IF(ISNUMBER(AD33),IF(AD33=0,0,AE33*100/AD33),""))</f>
      </c>
      <c r="AH33" s="6">
        <f>IF(SUM($A$1:$A$1000)=0,IF(ROW($A33)=6,"Hidden",""),IF(ISNUMBER(C33),IF(R33="cocurrent",IF((D33=E33),0,(D33-C33)*100/(D33-E33)),IF((C33=E33),0,(C33-D33)*100/(C33-E33))),""))</f>
      </c>
      <c r="AI33" s="6">
        <f>IF(SUM($A$1:$A$1000)=0,IF(ROW($A33)=6,"Hidden",""),IF(ISNUMBER(C33),IF(R33="cocurrent",IF(C33=E33,0,(F33-E33)*100/(D33-E33)),IF(C33=E33,0,(F33-E33)*100/(C33-E33))),""))</f>
      </c>
      <c r="AJ33" s="6">
        <f>IF(SUM($A$1:$A$1000)=0,IF(ROW($A33)=6,"Hidden",""),IF(ISNUMBER(AH33),(AH33+AI33)/2,""))</f>
      </c>
      <c r="AK33" s="11">
        <f>IF(C33=F33,0,(D33-E33)/(C33-F33))</f>
      </c>
      <c r="AL33" s="8">
        <f>IF(ISNUMBER(F33),IF(OR(AK33&lt;=0,AK33=1),0,((D33-E33)-(C33-F33))/LN(AK33)),"")</f>
      </c>
      <c r="AM33" s="8">
        <f>IF(ISNUMBER(AL33),IF(AL33=0,0,(AB33*T33*Z33*1000)/(PI()*0.006*1.008*AL33)),"")</f>
      </c>
      <c r="AN33" s="12">
        <f>IF(ISNUMBER(A33),IF(ROW(A33)=2,1-(A33/13),""),"")</f>
      </c>
    </row>
    <row x14ac:dyDescent="0.25" r="34" customHeight="1" ht="12.75">
      <c r="A34" s="4">
        <v>1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5"/>
      <c r="P34" s="8"/>
      <c r="Q34" s="6"/>
      <c r="R34" s="6">
        <f>IF(ISNUMBER(Q34),IF(Q34=1,"Countercurrent","Cocurrent"),"")</f>
      </c>
      <c r="S34" s="9"/>
      <c r="T34" s="7">
        <f>IF(ISNUMBER(C34),1.15290498E-12*(V34^6)-3.5879038802E-10*(V34^5)+4.710833256816E-08*(V34^4)-3.38194190874219E-06*(V34^3)+0.000148978977392744*(V34^2)-0.00373903643230733*(V34)+4.21734712411944,"")</f>
      </c>
      <c r="U34" s="7">
        <f>IF(ISNUMBER(D34),1.15290498E-12*(X34^6)-3.5879038802E-10*(X34^5)+4.710833256816E-08*(X34^4)-3.38194190874219E-06*(X34^3)+0.000148978977392744*(X34^2)-0.00373903643230733*(X34)+4.21734712411944,"")</f>
      </c>
      <c r="V34" s="8">
        <f>IF(ISNUMBER(C34),AVERAGE(C34,D34),"")</f>
      </c>
      <c r="W34" s="6">
        <f>IF(ISNUMBER(F34),-0.0000002301*(V34^4)+0.0000569866*(V34^3)-0.0082923226*(V34^2)+0.0654036947*V34+999.8017570756,"")</f>
      </c>
      <c r="X34" s="8">
        <f>IF(ISNUMBER(E34),AVERAGE(E34,F34),"")</f>
      </c>
      <c r="Y34" s="6">
        <f>IF(ISNUMBER(F34),-0.0000002301*(X34^4)+0.0000569866*(X34^3)-0.0082923226*(X34^2)+0.0654036947*X34+999.8017570756,"")</f>
      </c>
      <c r="Z34" s="6">
        <f>IF(ISNUMBER(C34),IF(R34="Countercurrent",C34-D34,D34-C34),"")</f>
      </c>
      <c r="AA34" s="6">
        <f>IF(ISNUMBER(E34),F34-E34,"")</f>
      </c>
      <c r="AB34" s="7">
        <f>IF(ISNUMBER(N34),N34*W34/(1000*60),"")</f>
      </c>
      <c r="AC34" s="7">
        <f>IF(ISNUMBER(P34),P34*Y34/(1000*60),"")</f>
      </c>
      <c r="AD34" s="6">
        <f>IF(SUM($A$1:$A$1000)=0,IF(ROW($A34)=6,"Hidden",""),IF(ISNUMBER(AB34),AB34*T34*ABS(Z34)*1000,""))</f>
      </c>
      <c r="AE34" s="6">
        <f>IF(SUM($A$1:$A$1000)=0,IF(ROW($A34)=6,"Hidden",""),IF(ISNUMBER(AC34),AC34*U34*AA34*1000,""))</f>
      </c>
      <c r="AF34" s="6">
        <f>IF(SUM($A$1:$A$1000)=0,IF(ROW($A34)=6,"Hidden",""),IF(ISNUMBER(AD34),AD34-AE34,""))</f>
      </c>
      <c r="AG34" s="6">
        <f>IF(SUM($A$1:$A$1000)=0,IF(ROW($A34)=6,"Hidden",""),IF(ISNUMBER(AD34),IF(AD34=0,0,AE34*100/AD34),""))</f>
      </c>
      <c r="AH34" s="6">
        <f>IF(SUM($A$1:$A$1000)=0,IF(ROW($A34)=6,"Hidden",""),IF(ISNUMBER(C34),IF(R34="cocurrent",IF((D34=E34),0,(D34-C34)*100/(D34-E34)),IF((C34=E34),0,(C34-D34)*100/(C34-E34))),""))</f>
      </c>
      <c r="AI34" s="6">
        <f>IF(SUM($A$1:$A$1000)=0,IF(ROW($A34)=6,"Hidden",""),IF(ISNUMBER(C34),IF(R34="cocurrent",IF(C34=E34,0,(F34-E34)*100/(D34-E34)),IF(C34=E34,0,(F34-E34)*100/(C34-E34))),""))</f>
      </c>
      <c r="AJ34" s="6">
        <f>IF(SUM($A$1:$A$1000)=0,IF(ROW($A34)=6,"Hidden",""),IF(ISNUMBER(AH34),(AH34+AI34)/2,""))</f>
      </c>
      <c r="AK34" s="11">
        <f>IF(C34=F34,0,(D34-E34)/(C34-F34))</f>
      </c>
      <c r="AL34" s="8">
        <f>IF(ISNUMBER(F34),IF(OR(AK34&lt;=0,AK34=1),0,((D34-E34)-(C34-F34))/LN(AK34)),"")</f>
      </c>
      <c r="AM34" s="8">
        <f>IF(ISNUMBER(AL34),IF(AL34=0,0,(AB34*T34*Z34*1000)/(PI()*0.006*1.008*AL34)),"")</f>
      </c>
      <c r="AN34" s="12">
        <f>IF(ISNUMBER(A34),IF(ROW(A34)=2,1-(A34/13),""),"")</f>
      </c>
    </row>
    <row x14ac:dyDescent="0.25" r="35" customHeight="1" ht="12.75">
      <c r="A35" s="4">
        <v>1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5"/>
      <c r="P35" s="8"/>
      <c r="Q35" s="6"/>
      <c r="R35" s="6">
        <f>IF(ISNUMBER(Q35),IF(Q35=1,"Countercurrent","Cocurrent"),"")</f>
      </c>
      <c r="S35" s="9"/>
      <c r="T35" s="7">
        <f>IF(ISNUMBER(C35),1.15290498E-12*(V35^6)-3.5879038802E-10*(V35^5)+4.710833256816E-08*(V35^4)-3.38194190874219E-06*(V35^3)+0.000148978977392744*(V35^2)-0.00373903643230733*(V35)+4.21734712411944,"")</f>
      </c>
      <c r="U35" s="7">
        <f>IF(ISNUMBER(D35),1.15290498E-12*(X35^6)-3.5879038802E-10*(X35^5)+4.710833256816E-08*(X35^4)-3.38194190874219E-06*(X35^3)+0.000148978977392744*(X35^2)-0.00373903643230733*(X35)+4.21734712411944,"")</f>
      </c>
      <c r="V35" s="8">
        <f>IF(ISNUMBER(C35),AVERAGE(C35,D35),"")</f>
      </c>
      <c r="W35" s="6">
        <f>IF(ISNUMBER(F35),-0.0000002301*(V35^4)+0.0000569866*(V35^3)-0.0082923226*(V35^2)+0.0654036947*V35+999.8017570756,"")</f>
      </c>
      <c r="X35" s="8">
        <f>IF(ISNUMBER(E35),AVERAGE(E35,F35),"")</f>
      </c>
      <c r="Y35" s="6">
        <f>IF(ISNUMBER(F35),-0.0000002301*(X35^4)+0.0000569866*(X35^3)-0.0082923226*(X35^2)+0.0654036947*X35+999.8017570756,"")</f>
      </c>
      <c r="Z35" s="6">
        <f>IF(ISNUMBER(C35),IF(R35="Countercurrent",C35-D35,D35-C35),"")</f>
      </c>
      <c r="AA35" s="6">
        <f>IF(ISNUMBER(E35),F35-E35,"")</f>
      </c>
      <c r="AB35" s="7">
        <f>IF(ISNUMBER(N35),N35*W35/(1000*60),"")</f>
      </c>
      <c r="AC35" s="7">
        <f>IF(ISNUMBER(P35),P35*Y35/(1000*60),"")</f>
      </c>
      <c r="AD35" s="6">
        <f>IF(SUM($A$1:$A$1000)=0,IF(ROW($A35)=6,"Hidden",""),IF(ISNUMBER(AB35),AB35*T35*ABS(Z35)*1000,""))</f>
      </c>
      <c r="AE35" s="6">
        <f>IF(SUM($A$1:$A$1000)=0,IF(ROW($A35)=6,"Hidden",""),IF(ISNUMBER(AC35),AC35*U35*AA35*1000,""))</f>
      </c>
      <c r="AF35" s="6">
        <f>IF(SUM($A$1:$A$1000)=0,IF(ROW($A35)=6,"Hidden",""),IF(ISNUMBER(AD35),AD35-AE35,""))</f>
      </c>
      <c r="AG35" s="6">
        <f>IF(SUM($A$1:$A$1000)=0,IF(ROW($A35)=6,"Hidden",""),IF(ISNUMBER(AD35),IF(AD35=0,0,AE35*100/AD35),""))</f>
      </c>
      <c r="AH35" s="6">
        <f>IF(SUM($A$1:$A$1000)=0,IF(ROW($A35)=6,"Hidden",""),IF(ISNUMBER(C35),IF(R35="cocurrent",IF((D35=E35),0,(D35-C35)*100/(D35-E35)),IF((C35=E35),0,(C35-D35)*100/(C35-E35))),""))</f>
      </c>
      <c r="AI35" s="6">
        <f>IF(SUM($A$1:$A$1000)=0,IF(ROW($A35)=6,"Hidden",""),IF(ISNUMBER(C35),IF(R35="cocurrent",IF(C35=E35,0,(F35-E35)*100/(D35-E35)),IF(C35=E35,0,(F35-E35)*100/(C35-E35))),""))</f>
      </c>
      <c r="AJ35" s="6">
        <f>IF(SUM($A$1:$A$1000)=0,IF(ROW($A35)=6,"Hidden",""),IF(ISNUMBER(AH35),(AH35+AI35)/2,""))</f>
      </c>
      <c r="AK35" s="11">
        <f>IF(C35=F35,0,(D35-E35)/(C35-F35))</f>
      </c>
      <c r="AL35" s="8">
        <f>IF(ISNUMBER(F35),IF(OR(AK35&lt;=0,AK35=1),0,((D35-E35)-(C35-F35))/LN(AK35)),"")</f>
      </c>
      <c r="AM35" s="8">
        <f>IF(ISNUMBER(AL35),IF(AL35=0,0,(AB35*T35*Z35*1000)/(PI()*0.006*1.008*AL35)),"")</f>
      </c>
      <c r="AN35" s="12">
        <f>IF(ISNUMBER(A35),IF(ROW(A35)=2,1-(A35/13),""),"")</f>
      </c>
    </row>
    <row x14ac:dyDescent="0.25" r="36" customHeight="1" ht="12.75">
      <c r="A36" s="4">
        <v>1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5"/>
      <c r="P36" s="8"/>
      <c r="Q36" s="6"/>
      <c r="R36" s="6">
        <f>IF(ISNUMBER(Q36),IF(Q36=1,"Countercurrent","Cocurrent"),"")</f>
      </c>
      <c r="S36" s="9"/>
      <c r="T36" s="7">
        <f>IF(ISNUMBER(C36),1.15290498E-12*(V36^6)-3.5879038802E-10*(V36^5)+4.710833256816E-08*(V36^4)-3.38194190874219E-06*(V36^3)+0.000148978977392744*(V36^2)-0.00373903643230733*(V36)+4.21734712411944,"")</f>
      </c>
      <c r="U36" s="7">
        <f>IF(ISNUMBER(D36),1.15290498E-12*(X36^6)-3.5879038802E-10*(X36^5)+4.710833256816E-08*(X36^4)-3.38194190874219E-06*(X36^3)+0.000148978977392744*(X36^2)-0.00373903643230733*(X36)+4.21734712411944,"")</f>
      </c>
      <c r="V36" s="8">
        <f>IF(ISNUMBER(C36),AVERAGE(C36,D36),"")</f>
      </c>
      <c r="W36" s="6">
        <f>IF(ISNUMBER(F36),-0.0000002301*(V36^4)+0.0000569866*(V36^3)-0.0082923226*(V36^2)+0.0654036947*V36+999.8017570756,"")</f>
      </c>
      <c r="X36" s="8">
        <f>IF(ISNUMBER(E36),AVERAGE(E36,F36),"")</f>
      </c>
      <c r="Y36" s="6">
        <f>IF(ISNUMBER(F36),-0.0000002301*(X36^4)+0.0000569866*(X36^3)-0.0082923226*(X36^2)+0.0654036947*X36+999.8017570756,"")</f>
      </c>
      <c r="Z36" s="6">
        <f>IF(ISNUMBER(C36),IF(R36="Countercurrent",C36-D36,D36-C36),"")</f>
      </c>
      <c r="AA36" s="6">
        <f>IF(ISNUMBER(E36),F36-E36,"")</f>
      </c>
      <c r="AB36" s="7">
        <f>IF(ISNUMBER(N36),N36*W36/(1000*60),"")</f>
      </c>
      <c r="AC36" s="7">
        <f>IF(ISNUMBER(P36),P36*Y36/(1000*60),"")</f>
      </c>
      <c r="AD36" s="6">
        <f>IF(SUM($A$1:$A$1000)=0,IF(ROW($A36)=6,"Hidden",""),IF(ISNUMBER(AB36),AB36*T36*ABS(Z36)*1000,""))</f>
      </c>
      <c r="AE36" s="6">
        <f>IF(SUM($A$1:$A$1000)=0,IF(ROW($A36)=6,"Hidden",""),IF(ISNUMBER(AC36),AC36*U36*AA36*1000,""))</f>
      </c>
      <c r="AF36" s="6">
        <f>IF(SUM($A$1:$A$1000)=0,IF(ROW($A36)=6,"Hidden",""),IF(ISNUMBER(AD36),AD36-AE36,""))</f>
      </c>
      <c r="AG36" s="6">
        <f>IF(SUM($A$1:$A$1000)=0,IF(ROW($A36)=6,"Hidden",""),IF(ISNUMBER(AD36),IF(AD36=0,0,AE36*100/AD36),""))</f>
      </c>
      <c r="AH36" s="6">
        <f>IF(SUM($A$1:$A$1000)=0,IF(ROW($A36)=6,"Hidden",""),IF(ISNUMBER(C36),IF(R36="cocurrent",IF((D36=E36),0,(D36-C36)*100/(D36-E36)),IF((C36=E36),0,(C36-D36)*100/(C36-E36))),""))</f>
      </c>
      <c r="AI36" s="6">
        <f>IF(SUM($A$1:$A$1000)=0,IF(ROW($A36)=6,"Hidden",""),IF(ISNUMBER(C36),IF(R36="cocurrent",IF(C36=E36,0,(F36-E36)*100/(D36-E36)),IF(C36=E36,0,(F36-E36)*100/(C36-E36))),""))</f>
      </c>
      <c r="AJ36" s="6">
        <f>IF(SUM($A$1:$A$1000)=0,IF(ROW($A36)=6,"Hidden",""),IF(ISNUMBER(AH36),(AH36+AI36)/2,""))</f>
      </c>
      <c r="AK36" s="11">
        <f>IF(C36=F36,0,(D36-E36)/(C36-F36))</f>
      </c>
      <c r="AL36" s="8">
        <f>IF(ISNUMBER(F36),IF(OR(AK36&lt;=0,AK36=1),0,((D36-E36)-(C36-F36))/LN(AK36)),"")</f>
      </c>
      <c r="AM36" s="8">
        <f>IF(ISNUMBER(AL36),IF(AL36=0,0,(AB36*T36*Z36*1000)/(PI()*0.006*1.008*AL36)),"")</f>
      </c>
      <c r="AN36" s="12">
        <f>IF(ISNUMBER(A36),IF(ROW(A36)=2,1-(A36/13),""),"")</f>
      </c>
    </row>
    <row x14ac:dyDescent="0.25" r="37" customHeight="1" ht="12.75">
      <c r="A37" s="4">
        <v>1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5"/>
      <c r="P37" s="8"/>
      <c r="Q37" s="6"/>
      <c r="R37" s="6">
        <f>IF(ISNUMBER(Q37),IF(Q37=1,"Countercurrent","Cocurrent"),"")</f>
      </c>
      <c r="S37" s="9"/>
      <c r="T37" s="7">
        <f>IF(ISNUMBER(C37),1.15290498E-12*(V37^6)-3.5879038802E-10*(V37^5)+4.710833256816E-08*(V37^4)-3.38194190874219E-06*(V37^3)+0.000148978977392744*(V37^2)-0.00373903643230733*(V37)+4.21734712411944,"")</f>
      </c>
      <c r="U37" s="7">
        <f>IF(ISNUMBER(D37),1.15290498E-12*(X37^6)-3.5879038802E-10*(X37^5)+4.710833256816E-08*(X37^4)-3.38194190874219E-06*(X37^3)+0.000148978977392744*(X37^2)-0.00373903643230733*(X37)+4.21734712411944,"")</f>
      </c>
      <c r="V37" s="8">
        <f>IF(ISNUMBER(C37),AVERAGE(C37,D37),"")</f>
      </c>
      <c r="W37" s="6">
        <f>IF(ISNUMBER(F37),-0.0000002301*(V37^4)+0.0000569866*(V37^3)-0.0082923226*(V37^2)+0.0654036947*V37+999.8017570756,"")</f>
      </c>
      <c r="X37" s="8">
        <f>IF(ISNUMBER(E37),AVERAGE(E37,F37),"")</f>
      </c>
      <c r="Y37" s="6">
        <f>IF(ISNUMBER(F37),-0.0000002301*(X37^4)+0.0000569866*(X37^3)-0.0082923226*(X37^2)+0.0654036947*X37+999.8017570756,"")</f>
      </c>
      <c r="Z37" s="6">
        <f>IF(ISNUMBER(C37),IF(R37="Countercurrent",C37-D37,D37-C37),"")</f>
      </c>
      <c r="AA37" s="6">
        <f>IF(ISNUMBER(E37),F37-E37,"")</f>
      </c>
      <c r="AB37" s="7">
        <f>IF(ISNUMBER(N37),N37*W37/(1000*60),"")</f>
      </c>
      <c r="AC37" s="7">
        <f>IF(ISNUMBER(P37),P37*Y37/(1000*60),"")</f>
      </c>
      <c r="AD37" s="6">
        <f>IF(SUM($A$1:$A$1000)=0,IF(ROW($A37)=6,"Hidden",""),IF(ISNUMBER(AB37),AB37*T37*ABS(Z37)*1000,""))</f>
      </c>
      <c r="AE37" s="6">
        <f>IF(SUM($A$1:$A$1000)=0,IF(ROW($A37)=6,"Hidden",""),IF(ISNUMBER(AC37),AC37*U37*AA37*1000,""))</f>
      </c>
      <c r="AF37" s="6">
        <f>IF(SUM($A$1:$A$1000)=0,IF(ROW($A37)=6,"Hidden",""),IF(ISNUMBER(AD37),AD37-AE37,""))</f>
      </c>
      <c r="AG37" s="6">
        <f>IF(SUM($A$1:$A$1000)=0,IF(ROW($A37)=6,"Hidden",""),IF(ISNUMBER(AD37),IF(AD37=0,0,AE37*100/AD37),""))</f>
      </c>
      <c r="AH37" s="6">
        <f>IF(SUM($A$1:$A$1000)=0,IF(ROW($A37)=6,"Hidden",""),IF(ISNUMBER(C37),IF(R37="cocurrent",IF((D37=E37),0,(D37-C37)*100/(D37-E37)),IF((C37=E37),0,(C37-D37)*100/(C37-E37))),""))</f>
      </c>
      <c r="AI37" s="6">
        <f>IF(SUM($A$1:$A$1000)=0,IF(ROW($A37)=6,"Hidden",""),IF(ISNUMBER(C37),IF(R37="cocurrent",IF(C37=E37,0,(F37-E37)*100/(D37-E37)),IF(C37=E37,0,(F37-E37)*100/(C37-E37))),""))</f>
      </c>
      <c r="AJ37" s="6">
        <f>IF(SUM($A$1:$A$1000)=0,IF(ROW($A37)=6,"Hidden",""),IF(ISNUMBER(AH37),(AH37+AI37)/2,""))</f>
      </c>
      <c r="AK37" s="11">
        <f>IF(C37=F37,0,(D37-E37)/(C37-F37))</f>
      </c>
      <c r="AL37" s="8">
        <f>IF(ISNUMBER(F37),IF(OR(AK37&lt;=0,AK37=1),0,((D37-E37)-(C37-F37))/LN(AK37)),"")</f>
      </c>
      <c r="AM37" s="8">
        <f>IF(ISNUMBER(AL37),IF(AL37=0,0,(AB37*T37*Z37*1000)/(PI()*0.006*1.008*AL37)),"")</f>
      </c>
      <c r="AN37" s="12">
        <f>IF(ISNUMBER(A37),IF(ROW(A37)=2,1-(A37/13),""),"")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7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22" width="11.719285714285713" customWidth="1" bestFit="1"/>
    <col min="3" max="3" style="23" width="8.719285714285713" customWidth="1" bestFit="1"/>
    <col min="4" max="4" style="23" width="8.719285714285713" customWidth="1" bestFit="1"/>
    <col min="5" max="5" style="23" width="8.719285714285713" customWidth="1" bestFit="1"/>
    <col min="6" max="6" style="23" width="8.719285714285713" customWidth="1" bestFit="1"/>
    <col min="7" max="7" style="23" width="13.576428571428572" customWidth="1" bestFit="1" hidden="1"/>
    <col min="8" max="8" style="23" width="13.576428571428572" customWidth="1" bestFit="1" hidden="1"/>
    <col min="9" max="9" style="23" width="13.576428571428572" customWidth="1" bestFit="1" hidden="1"/>
    <col min="10" max="10" style="23" width="13.576428571428572" customWidth="1" bestFit="1" hidden="1"/>
    <col min="11" max="11" style="23" width="13.576428571428572" customWidth="1" bestFit="1" hidden="1"/>
    <col min="12" max="12" style="23" width="13.576428571428572" customWidth="1" bestFit="1" hidden="1"/>
    <col min="13" max="13" style="24" width="11.719285714285713" customWidth="1" bestFit="1"/>
    <col min="14" max="14" style="23" width="11.719285714285713" customWidth="1" bestFit="1"/>
    <col min="15" max="15" style="22" width="11.719285714285713" customWidth="1" bestFit="1"/>
    <col min="16" max="16" style="25" width="11.719285714285713" customWidth="1" bestFit="1"/>
    <col min="17" max="17" style="23" width="13.576428571428572" customWidth="1" bestFit="1" hidden="1"/>
    <col min="18" max="18" style="14" width="11.719285714285713" customWidth="1" bestFit="1"/>
    <col min="19" max="19" style="15" width="33.005" customWidth="1" bestFit="1"/>
    <col min="20" max="20" style="14" width="13.147857142857141" customWidth="1" bestFit="1"/>
    <col min="21" max="21" style="14" width="13.147857142857141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1.719285714285713" customWidth="1" bestFit="1"/>
    <col min="27" max="27" style="14" width="11.719285714285713" customWidth="1" bestFit="1"/>
    <col min="28" max="28" style="14" width="11.719285714285713" customWidth="1" bestFit="1"/>
    <col min="29" max="29" style="14" width="11.719285714285713" customWidth="1" bestFit="1"/>
    <col min="30" max="30" style="14" width="11.719285714285713" customWidth="1" bestFit="1"/>
    <col min="31" max="31" style="14" width="11.719285714285713" customWidth="1" bestFit="1"/>
    <col min="32" max="32" style="14" width="11.719285714285713" customWidth="1" bestFit="1"/>
    <col min="33" max="33" style="14" width="11.719285714285713" customWidth="1" bestFit="1"/>
    <col min="34" max="34" style="14" width="11.719285714285713" customWidth="1" bestFit="1"/>
    <col min="35" max="35" style="14" width="11.719285714285713" customWidth="1" bestFit="1"/>
    <col min="36" max="36" style="14" width="11.719285714285713" customWidth="1" bestFit="1"/>
    <col min="37" max="37" style="16" width="13.576428571428572" customWidth="1" bestFit="1" hidden="1"/>
    <col min="38" max="38" style="14" width="13.147857142857141" customWidth="1" bestFit="1"/>
    <col min="39" max="39" style="14" width="14.147857142857141" customWidth="1" bestFit="1"/>
    <col min="40" max="40" style="14" width="11.719285714285713" customWidth="1" bestFit="1"/>
  </cols>
  <sheetData>
    <row x14ac:dyDescent="0.25" r="1" customHeight="1" ht="66.75" customFormat="1" s="1">
      <c r="A1" s="2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9" t="s">
        <v>12</v>
      </c>
      <c r="N1" s="18" t="s">
        <v>13</v>
      </c>
      <c r="O1" s="17" t="s">
        <v>14</v>
      </c>
      <c r="P1" s="20" t="s">
        <v>15</v>
      </c>
      <c r="Q1" s="18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/>
      <c r="AL1" s="3" t="s">
        <v>35</v>
      </c>
      <c r="AM1" s="3" t="s">
        <v>36</v>
      </c>
      <c r="AN1" s="3" t="s">
        <v>37</v>
      </c>
    </row>
    <row x14ac:dyDescent="0.25" r="2" customHeight="1" ht="12.75">
      <c r="A2" s="11">
        <v>1</v>
      </c>
      <c r="B2" s="5">
        <v>1</v>
      </c>
      <c r="C2" s="6">
        <v>49.4853515625</v>
      </c>
      <c r="D2" s="6">
        <v>54.972900390625</v>
      </c>
      <c r="E2" s="6">
        <v>21.138427734375</v>
      </c>
      <c r="F2" s="6">
        <v>24.775146484375</v>
      </c>
      <c r="G2" s="6">
        <v>132.967529296875</v>
      </c>
      <c r="H2" s="6">
        <v>132.967529296875</v>
      </c>
      <c r="I2" s="6">
        <v>132.967529296875</v>
      </c>
      <c r="J2" s="6">
        <v>132.967529296875</v>
      </c>
      <c r="K2" s="6">
        <v>132.967529296875</v>
      </c>
      <c r="L2" s="6">
        <v>132.967529296875</v>
      </c>
      <c r="M2" s="7">
        <v>29</v>
      </c>
      <c r="N2" s="6">
        <v>2.11181640625</v>
      </c>
      <c r="O2" s="5">
        <v>60</v>
      </c>
      <c r="P2" s="8">
        <v>3.564453125</v>
      </c>
      <c r="Q2" s="6">
        <v>0</v>
      </c>
      <c r="R2" s="10">
        <f>IF(ISNUMBER(Q2),IF(Q2=1,"Countercurrent","Cocurrent"),"")</f>
      </c>
      <c r="S2" s="21"/>
      <c r="T2" s="7">
        <f>IF(ISNUMBER(C2),1.15290498E-12*(V2^6)-3.5879038802E-10*(V2^5)+4.710833256816E-08*(V2^4)-3.38194190874219E-06*(V2^3)+0.000148978977392744*(V2^2)-0.00373903643230733*(V2)+4.21734712411944,"")</f>
      </c>
      <c r="U2" s="7">
        <f>IF(ISNUMBER(D2),1.15290498E-12*(X2^6)-3.5879038802E-10*(X2^5)+4.710833256816E-08*(X2^4)-3.38194190874219E-06*(X2^3)+0.000148978977392744*(X2^2)-0.00373903643230733*(X2)+4.21734712411944,"")</f>
      </c>
      <c r="V2" s="8">
        <f>IF(ISNUMBER(C2),AVERAGE(C2,D2),"")</f>
      </c>
      <c r="W2" s="6">
        <f>IF(ISNUMBER(F2),-0.0000002301*(V2^4)+0.0000569866*(V2^3)-0.0082923226*(V2^2)+0.0654036947*V2+999.8017570756,"")</f>
      </c>
      <c r="X2" s="8">
        <f>IF(ISNUMBER(E2),AVERAGE(E2,F2),"")</f>
      </c>
      <c r="Y2" s="6">
        <f>IF(ISNUMBER(F2),-0.0000002301*(X2^4)+0.0000569866*(X2^3)-0.0082923226*(X2^2)+0.0654036947*X2+999.8017570756,"")</f>
      </c>
      <c r="Z2" s="6">
        <f>IF(ISNUMBER(C2),IF(R2="Countercurrent",C2-D2,D2-C2),"")</f>
      </c>
      <c r="AA2" s="6">
        <f>IF(ISNUMBER(E2),F2-E2,"")</f>
      </c>
      <c r="AB2" s="7">
        <f>IF(ISNUMBER(N2),N2*W2/(1000*60),"")</f>
      </c>
      <c r="AC2" s="7">
        <f>IF(ISNUMBER(P2),P2*Y2/(1000*60),"")</f>
      </c>
      <c r="AD2" s="6">
        <f>IF(SUM($A$1:$A$1000)=0,IF(ROW($A2)=6,"Hidden",""),IF(ISNUMBER(AB2),AB2*T2*ABS(Z2)*1000,""))</f>
      </c>
      <c r="AE2" s="6">
        <f>IF(SUM($A$1:$A$1000)=0,IF(ROW($A2)=6,"Hidden",""),IF(ISNUMBER(AC2),AC2*U2*AA2*1000,""))</f>
      </c>
      <c r="AF2" s="6">
        <f>IF(SUM($A$1:$A$1000)=0,IF(ROW($A2)=6,"Hidden",""),IF(ISNUMBER(AD2),AD2-AE2,""))</f>
      </c>
      <c r="AG2" s="6">
        <f>IF(SUM($A$1:$A$1000)=0,IF(ROW($A2)=6,"Hidden",""),IF(ISNUMBER(AD2),IF(AD2=0,0,AE2*100/AD2),""))</f>
      </c>
      <c r="AH2" s="6">
        <f>IF(SUM($A$1:$A$1000)=0,IF(ROW($A2)=6,"Hidden",""),IF(ISNUMBER(C2),IF(R2="cocurrent",IF((D2=E2),0,(D2-C2)*100/(D2-E2)),IF((C2=E2),0,(C2-D2)*100/(C2-E2))),""))</f>
      </c>
      <c r="AI2" s="6">
        <f>IF(SUM($A$1:$A$1000)=0,IF(ROW($A2)=6,"Hidden",""),IF(ISNUMBER(C2),IF(R2="cocurrent",IF(C2=E2,0,(F2-E2)*100/(D2-E2)),IF(C2=E2,0,(F2-E2)*100/(C2-E2))),""))</f>
      </c>
      <c r="AJ2" s="6">
        <f>IF(SUM($A$1:$A$1000)=0,IF(ROW($A2)=6,"Hidden",""),IF(ISNUMBER(AH2),(AH2+AI2)/2,""))</f>
      </c>
      <c r="AK2" s="8">
        <f>IF(C2=F2,0,(D2-E2)/(C2-F2))</f>
      </c>
      <c r="AL2" s="8">
        <f>IF(ISNUMBER(F2),IF(OR(AK2&lt;=0,AK2=1),0,((D2-E2)-(C2-F2))/LN(AK2)),"")</f>
      </c>
      <c r="AM2" s="8">
        <f>IF(ISNUMBER(AL2),IF(AL2=0,0,(AB2*T2*Z2*1000)/(PI()*0.006*1.008*AL2)),"")</f>
      </c>
      <c r="AN2" s="12">
        <f>IF(ISNUMBER(A2),IF(ROW(A2)=2,1-(A2/13),""),"")</f>
      </c>
    </row>
    <row x14ac:dyDescent="0.25" r="3" customHeight="1" ht="12.75">
      <c r="A3" s="11">
        <v>1</v>
      </c>
      <c r="B3" s="5">
        <v>2</v>
      </c>
      <c r="C3" s="6">
        <v>49.29052734375</v>
      </c>
      <c r="D3" s="6">
        <v>54.48583984375</v>
      </c>
      <c r="E3" s="6">
        <v>21.138427734375</v>
      </c>
      <c r="F3" s="6">
        <v>24.74267578125</v>
      </c>
      <c r="G3" s="6">
        <v>132.967529296875</v>
      </c>
      <c r="H3" s="6">
        <v>132.967529296875</v>
      </c>
      <c r="I3" s="6">
        <v>132.967529296875</v>
      </c>
      <c r="J3" s="6">
        <v>132.967529296875</v>
      </c>
      <c r="K3" s="6">
        <v>132.967529296875</v>
      </c>
      <c r="L3" s="6">
        <v>132.967529296875</v>
      </c>
      <c r="M3" s="7">
        <v>30</v>
      </c>
      <c r="N3" s="6">
        <v>2.05078125</v>
      </c>
      <c r="O3" s="5">
        <v>60</v>
      </c>
      <c r="P3" s="8">
        <v>3.41796875</v>
      </c>
      <c r="Q3" s="6">
        <v>0</v>
      </c>
      <c r="R3" s="10">
        <f>IF(ISNUMBER(Q3),IF(Q3=1,"Countercurrent","Cocurrent"),"")</f>
      </c>
      <c r="S3" s="21"/>
      <c r="T3" s="7">
        <f>IF(ISNUMBER(C3),1.15290498E-12*(V3^6)-3.5879038802E-10*(V3^5)+4.710833256816E-08*(V3^4)-3.38194190874219E-06*(V3^3)+0.000148978977392744*(V3^2)-0.00373903643230733*(V3)+4.21734712411944,"")</f>
      </c>
      <c r="U3" s="7">
        <f>IF(ISNUMBER(D3),1.15290498E-12*(X3^6)-3.5879038802E-10*(X3^5)+4.710833256816E-08*(X3^4)-3.38194190874219E-06*(X3^3)+0.000148978977392744*(X3^2)-0.00373903643230733*(X3)+4.21734712411944,"")</f>
      </c>
      <c r="V3" s="8">
        <f>IF(ISNUMBER(C3),AVERAGE(C3,D3),"")</f>
      </c>
      <c r="W3" s="6">
        <f>IF(ISNUMBER(F3),-0.0000002301*(V3^4)+0.0000569866*(V3^3)-0.0082923226*(V3^2)+0.0654036947*V3+999.8017570756,"")</f>
      </c>
      <c r="X3" s="8">
        <f>IF(ISNUMBER(E3),AVERAGE(E3,F3),"")</f>
      </c>
      <c r="Y3" s="6">
        <f>IF(ISNUMBER(F3),-0.0000002301*(X3^4)+0.0000569866*(X3^3)-0.0082923226*(X3^2)+0.0654036947*X3+999.8017570756,"")</f>
      </c>
      <c r="Z3" s="6">
        <f>IF(ISNUMBER(C3),IF(R3="Countercurrent",C3-D3,D3-C3),"")</f>
      </c>
      <c r="AA3" s="6">
        <f>IF(ISNUMBER(E3),F3-E3,"")</f>
      </c>
      <c r="AB3" s="7">
        <f>IF(ISNUMBER(N3),N3*W3/(1000*60),"")</f>
      </c>
      <c r="AC3" s="7">
        <f>IF(ISNUMBER(P3),P3*Y3/(1000*60),"")</f>
      </c>
      <c r="AD3" s="6">
        <f>IF(SUM($A$1:$A$1000)=0,IF(ROW($A3)=6,"Hidden",""),IF(ISNUMBER(AB3),AB3*T3*ABS(Z3)*1000,""))</f>
      </c>
      <c r="AE3" s="6">
        <f>IF(SUM($A$1:$A$1000)=0,IF(ROW($A3)=6,"Hidden",""),IF(ISNUMBER(AC3),AC3*U3*AA3*1000,""))</f>
      </c>
      <c r="AF3" s="6">
        <f>IF(SUM($A$1:$A$1000)=0,IF(ROW($A3)=6,"Hidden",""),IF(ISNUMBER(AD3),AD3-AE3,""))</f>
      </c>
      <c r="AG3" s="6">
        <f>IF(SUM($A$1:$A$1000)=0,IF(ROW($A3)=6,"Hidden",""),IF(ISNUMBER(AD3),IF(AD3=0,0,AE3*100/AD3),""))</f>
      </c>
      <c r="AH3" s="6">
        <f>IF(SUM($A$1:$A$1000)=0,IF(ROW($A3)=6,"Hidden",""),IF(ISNUMBER(C3),IF(R3="cocurrent",IF((D3=E3),0,(D3-C3)*100/(D3-E3)),IF((C3=E3),0,(C3-D3)*100/(C3-E3))),""))</f>
      </c>
      <c r="AI3" s="6">
        <f>IF(SUM($A$1:$A$1000)=0,IF(ROW($A3)=6,"Hidden",""),IF(ISNUMBER(C3),IF(R3="cocurrent",IF(C3=E3,0,(F3-E3)*100/(D3-E3)),IF(C3=E3,0,(F3-E3)*100/(C3-E3))),""))</f>
      </c>
      <c r="AJ3" s="6">
        <f>IF(SUM($A$1:$A$1000)=0,IF(ROW($A3)=6,"Hidden",""),IF(ISNUMBER(AH3),(AH3+AI3)/2,""))</f>
      </c>
      <c r="AK3" s="8">
        <f>IF(C3=F3,0,(D3-E3)/(C3-F3))</f>
      </c>
      <c r="AL3" s="8">
        <f>IF(ISNUMBER(F3),IF(OR(AK3&lt;=0,AK3=1),0,((D3-E3)-(C3-F3))/LN(AK3)),"")</f>
      </c>
      <c r="AM3" s="8">
        <f>IF(ISNUMBER(AL3),IF(AL3=0,0,(AB3*T3*Z3*1000)/(PI()*0.006*1.008*AL3)),"")</f>
      </c>
      <c r="AN3" s="12">
        <f>IF(ISNUMBER(A3),IF(ROW(A3)=2,1-(A3/13),""),"")</f>
      </c>
    </row>
    <row x14ac:dyDescent="0.25" r="4" customHeight="1" ht="12.75">
      <c r="A4" s="11">
        <v>1</v>
      </c>
      <c r="B4" s="5">
        <v>3</v>
      </c>
      <c r="C4" s="6">
        <v>49.517822265625</v>
      </c>
      <c r="D4" s="6">
        <v>55.0703125</v>
      </c>
      <c r="E4" s="6">
        <v>21.138427734375</v>
      </c>
      <c r="F4" s="6">
        <v>24.74267578125</v>
      </c>
      <c r="G4" s="6">
        <v>132.967529296875</v>
      </c>
      <c r="H4" s="6">
        <v>132.967529296875</v>
      </c>
      <c r="I4" s="6">
        <v>132.967529296875</v>
      </c>
      <c r="J4" s="6">
        <v>132.967529296875</v>
      </c>
      <c r="K4" s="6">
        <v>132.967529296875</v>
      </c>
      <c r="L4" s="6">
        <v>132.967529296875</v>
      </c>
      <c r="M4" s="7">
        <v>30</v>
      </c>
      <c r="N4" s="6">
        <v>1.8798828125</v>
      </c>
      <c r="O4" s="5">
        <v>60</v>
      </c>
      <c r="P4" s="8">
        <v>3.55224609375</v>
      </c>
      <c r="Q4" s="6">
        <v>0</v>
      </c>
      <c r="R4" s="10">
        <f>IF(ISNUMBER(Q4),IF(Q4=1,"Countercurrent","Cocurrent"),"")</f>
      </c>
      <c r="S4" s="21"/>
      <c r="T4" s="7">
        <f>IF(ISNUMBER(C4),1.15290498E-12*(V4^6)-3.5879038802E-10*(V4^5)+4.710833256816E-08*(V4^4)-3.38194190874219E-06*(V4^3)+0.000148978977392744*(V4^2)-0.00373903643230733*(V4)+4.21734712411944,"")</f>
      </c>
      <c r="U4" s="7">
        <f>IF(ISNUMBER(D4),1.15290498E-12*(X4^6)-3.5879038802E-10*(X4^5)+4.710833256816E-08*(X4^4)-3.38194190874219E-06*(X4^3)+0.000148978977392744*(X4^2)-0.00373903643230733*(X4)+4.21734712411944,"")</f>
      </c>
      <c r="V4" s="8">
        <f>IF(ISNUMBER(C4),AVERAGE(C4,D4),"")</f>
      </c>
      <c r="W4" s="6">
        <f>IF(ISNUMBER(F4),-0.0000002301*(V4^4)+0.0000569866*(V4^3)-0.0082923226*(V4^2)+0.0654036947*V4+999.8017570756,"")</f>
      </c>
      <c r="X4" s="8">
        <f>IF(ISNUMBER(E4),AVERAGE(E4,F4),"")</f>
      </c>
      <c r="Y4" s="6">
        <f>IF(ISNUMBER(F4),-0.0000002301*(X4^4)+0.0000569866*(X4^3)-0.0082923226*(X4^2)+0.0654036947*X4+999.8017570756,"")</f>
      </c>
      <c r="Z4" s="6">
        <f>IF(ISNUMBER(C4),IF(R4="Countercurrent",C4-D4,D4-C4),"")</f>
      </c>
      <c r="AA4" s="6">
        <f>IF(ISNUMBER(E4),F4-E4,"")</f>
      </c>
      <c r="AB4" s="7">
        <f>IF(ISNUMBER(N4),N4*W4/(1000*60),"")</f>
      </c>
      <c r="AC4" s="7">
        <f>IF(ISNUMBER(P4),P4*Y4/(1000*60),"")</f>
      </c>
      <c r="AD4" s="6">
        <f>IF(SUM($A$1:$A$1000)=0,IF(ROW($A4)=6,"Hidden",""),IF(ISNUMBER(AB4),AB4*T4*ABS(Z4)*1000,""))</f>
      </c>
      <c r="AE4" s="6">
        <f>IF(SUM($A$1:$A$1000)=0,IF(ROW($A4)=6,"Hidden",""),IF(ISNUMBER(AC4),AC4*U4*AA4*1000,""))</f>
      </c>
      <c r="AF4" s="6">
        <f>IF(SUM($A$1:$A$1000)=0,IF(ROW($A4)=6,"Hidden",""),IF(ISNUMBER(AD4),AD4-AE4,""))</f>
      </c>
      <c r="AG4" s="6">
        <f>IF(SUM($A$1:$A$1000)=0,IF(ROW($A4)=6,"Hidden",""),IF(ISNUMBER(AD4),IF(AD4=0,0,AE4*100/AD4),""))</f>
      </c>
      <c r="AH4" s="6">
        <f>IF(SUM($A$1:$A$1000)=0,IF(ROW($A4)=6,"Hidden",""),IF(ISNUMBER(C4),IF(R4="cocurrent",IF((D4=E4),0,(D4-C4)*100/(D4-E4)),IF((C4=E4),0,(C4-D4)*100/(C4-E4))),""))</f>
      </c>
      <c r="AI4" s="6">
        <f>IF(SUM($A$1:$A$1000)=0,IF(ROW($A4)=6,"Hidden",""),IF(ISNUMBER(C4),IF(R4="cocurrent",IF(C4=E4,0,(F4-E4)*100/(D4-E4)),IF(C4=E4,0,(F4-E4)*100/(C4-E4))),""))</f>
      </c>
      <c r="AJ4" s="6">
        <f>IF(SUM($A$1:$A$1000)=0,IF(ROW($A4)=6,"Hidden",""),IF(ISNUMBER(AH4),(AH4+AI4)/2,""))</f>
      </c>
      <c r="AK4" s="8">
        <f>IF(C4=F4,0,(D4-E4)/(C4-F4))</f>
      </c>
      <c r="AL4" s="8">
        <f>IF(ISNUMBER(F4),IF(OR(AK4&lt;=0,AK4=1),0,((D4-E4)-(C4-F4))/LN(AK4)),"")</f>
      </c>
      <c r="AM4" s="8">
        <f>IF(ISNUMBER(AL4),IF(AL4=0,0,(AB4*T4*Z4*1000)/(PI()*0.006*1.008*AL4)),"")</f>
      </c>
      <c r="AN4" s="12">
        <f>IF(ISNUMBER(A4),IF(ROW(A4)=2,1-(A4/13),""),"")</f>
      </c>
    </row>
    <row x14ac:dyDescent="0.25" r="5" customHeight="1" ht="12.75">
      <c r="A5" s="11">
        <v>1</v>
      </c>
      <c r="B5" s="5">
        <v>4</v>
      </c>
      <c r="C5" s="6">
        <v>49.517822265625</v>
      </c>
      <c r="D5" s="6">
        <v>54.810546875</v>
      </c>
      <c r="E5" s="6">
        <v>21.138427734375</v>
      </c>
      <c r="F5" s="6">
        <v>24.775146484375</v>
      </c>
      <c r="G5" s="6">
        <v>132.967529296875</v>
      </c>
      <c r="H5" s="6">
        <v>132.967529296875</v>
      </c>
      <c r="I5" s="6">
        <v>132.967529296875</v>
      </c>
      <c r="J5" s="6">
        <v>132.967529296875</v>
      </c>
      <c r="K5" s="6">
        <v>132.967529296875</v>
      </c>
      <c r="L5" s="6">
        <v>132.967529296875</v>
      </c>
      <c r="M5" s="7">
        <v>30</v>
      </c>
      <c r="N5" s="6">
        <v>1.86767578125</v>
      </c>
      <c r="O5" s="5">
        <v>60</v>
      </c>
      <c r="P5" s="8">
        <v>3.4912109375</v>
      </c>
      <c r="Q5" s="6">
        <v>0</v>
      </c>
      <c r="R5" s="10">
        <f>IF(ISNUMBER(Q5),IF(Q5=1,"Countercurrent","Cocurrent"),"")</f>
      </c>
      <c r="S5" s="21"/>
      <c r="T5" s="7">
        <f>IF(ISNUMBER(C5),1.15290498E-12*(V5^6)-3.5879038802E-10*(V5^5)+4.710833256816E-08*(V5^4)-3.38194190874219E-06*(V5^3)+0.000148978977392744*(V5^2)-0.00373903643230733*(V5)+4.21734712411944,"")</f>
      </c>
      <c r="U5" s="7">
        <f>IF(ISNUMBER(D5),1.15290498E-12*(X5^6)-3.5879038802E-10*(X5^5)+4.710833256816E-08*(X5^4)-3.38194190874219E-06*(X5^3)+0.000148978977392744*(X5^2)-0.00373903643230733*(X5)+4.21734712411944,"")</f>
      </c>
      <c r="V5" s="8">
        <f>IF(ISNUMBER(C5),AVERAGE(C5,D5),"")</f>
      </c>
      <c r="W5" s="6">
        <f>IF(ISNUMBER(F5),-0.0000002301*(V5^4)+0.0000569866*(V5^3)-0.0082923226*(V5^2)+0.0654036947*V5+999.8017570756,"")</f>
      </c>
      <c r="X5" s="8">
        <f>IF(ISNUMBER(E5),AVERAGE(E5,F5),"")</f>
      </c>
      <c r="Y5" s="6">
        <f>IF(ISNUMBER(F5),-0.0000002301*(X5^4)+0.0000569866*(X5^3)-0.0082923226*(X5^2)+0.0654036947*X5+999.8017570756,"")</f>
      </c>
      <c r="Z5" s="6">
        <f>IF(ISNUMBER(C5),IF(R5="Countercurrent",C5-D5,D5-C5),"")</f>
      </c>
      <c r="AA5" s="6">
        <f>IF(ISNUMBER(E5),F5-E5,"")</f>
      </c>
      <c r="AB5" s="7">
        <f>IF(ISNUMBER(N5),N5*W5/(1000*60),"")</f>
      </c>
      <c r="AC5" s="7">
        <f>IF(ISNUMBER(P5),P5*Y5/(1000*60),"")</f>
      </c>
      <c r="AD5" s="6">
        <f>IF(SUM($A$1:$A$1000)=0,IF(ROW($A5)=6,"Hidden",""),IF(ISNUMBER(AB5),AB5*T5*ABS(Z5)*1000,""))</f>
      </c>
      <c r="AE5" s="6">
        <f>IF(SUM($A$1:$A$1000)=0,IF(ROW($A5)=6,"Hidden",""),IF(ISNUMBER(AC5),AC5*U5*AA5*1000,""))</f>
      </c>
      <c r="AF5" s="6">
        <f>IF(SUM($A$1:$A$1000)=0,IF(ROW($A5)=6,"Hidden",""),IF(ISNUMBER(AD5),AD5-AE5,""))</f>
      </c>
      <c r="AG5" s="6">
        <f>IF(SUM($A$1:$A$1000)=0,IF(ROW($A5)=6,"Hidden",""),IF(ISNUMBER(AD5),IF(AD5=0,0,AE5*100/AD5),""))</f>
      </c>
      <c r="AH5" s="6">
        <f>IF(SUM($A$1:$A$1000)=0,IF(ROW($A5)=6,"Hidden",""),IF(ISNUMBER(C5),IF(R5="cocurrent",IF((D5=E5),0,(D5-C5)*100/(D5-E5)),IF((C5=E5),0,(C5-D5)*100/(C5-E5))),""))</f>
      </c>
      <c r="AI5" s="6">
        <f>IF(SUM($A$1:$A$1000)=0,IF(ROW($A5)=6,"Hidden",""),IF(ISNUMBER(C5),IF(R5="cocurrent",IF(C5=E5,0,(F5-E5)*100/(D5-E5)),IF(C5=E5,0,(F5-E5)*100/(C5-E5))),""))</f>
      </c>
      <c r="AJ5" s="6">
        <f>IF(SUM($A$1:$A$1000)=0,IF(ROW($A5)=6,"Hidden",""),IF(ISNUMBER(AH5),(AH5+AI5)/2,""))</f>
      </c>
      <c r="AK5" s="8">
        <f>IF(C5=F5,0,(D5-E5)/(C5-F5))</f>
      </c>
      <c r="AL5" s="8">
        <f>IF(ISNUMBER(F5),IF(OR(AK5&lt;=0,AK5=1),0,((D5-E5)-(C5-F5))/LN(AK5)),"")</f>
      </c>
      <c r="AM5" s="8">
        <f>IF(ISNUMBER(AL5),IF(AL5=0,0,(AB5*T5*Z5*1000)/(PI()*0.006*1.008*AL5)),"")</f>
      </c>
      <c r="AN5" s="12">
        <f>IF(ISNUMBER(A5),IF(ROW(A5)=2,1-(A5/13),""),"")</f>
      </c>
    </row>
    <row x14ac:dyDescent="0.25" r="6" customHeight="1" ht="12.75">
      <c r="A6" s="11">
        <v>1</v>
      </c>
      <c r="B6" s="5">
        <v>5</v>
      </c>
      <c r="C6" s="6">
        <v>49.29052734375</v>
      </c>
      <c r="D6" s="6">
        <v>54.778076171875</v>
      </c>
      <c r="E6" s="6">
        <v>21.138427734375</v>
      </c>
      <c r="F6" s="6">
        <v>24.775146484375</v>
      </c>
      <c r="G6" s="6">
        <v>132.967529296875</v>
      </c>
      <c r="H6" s="6">
        <v>132.967529296875</v>
      </c>
      <c r="I6" s="6">
        <v>132.967529296875</v>
      </c>
      <c r="J6" s="6">
        <v>132.967529296875</v>
      </c>
      <c r="K6" s="6">
        <v>132.967529296875</v>
      </c>
      <c r="L6" s="6">
        <v>132.967529296875</v>
      </c>
      <c r="M6" s="7">
        <v>31</v>
      </c>
      <c r="N6" s="6">
        <v>1.806640625</v>
      </c>
      <c r="O6" s="5">
        <v>60</v>
      </c>
      <c r="P6" s="8">
        <v>3.662109375</v>
      </c>
      <c r="Q6" s="6">
        <v>0</v>
      </c>
      <c r="R6" s="10">
        <f>IF(ISNUMBER(Q6),IF(Q6=1,"Countercurrent","Cocurrent"),"")</f>
      </c>
      <c r="S6" s="21"/>
      <c r="T6" s="7">
        <f>IF(ISNUMBER(C6),1.15290498E-12*(V6^6)-3.5879038802E-10*(V6^5)+4.710833256816E-08*(V6^4)-3.38194190874219E-06*(V6^3)+0.000148978977392744*(V6^2)-0.00373903643230733*(V6)+4.21734712411944,"")</f>
      </c>
      <c r="U6" s="7">
        <f>IF(ISNUMBER(D6),1.15290498E-12*(X6^6)-3.5879038802E-10*(X6^5)+4.710833256816E-08*(X6^4)-3.38194190874219E-06*(X6^3)+0.000148978977392744*(X6^2)-0.00373903643230733*(X6)+4.21734712411944,"")</f>
      </c>
      <c r="V6" s="8">
        <f>IF(ISNUMBER(C6),AVERAGE(C6,D6),"")</f>
      </c>
      <c r="W6" s="6">
        <f>IF(ISNUMBER(F6),-0.0000002301*(V6^4)+0.0000569866*(V6^3)-0.0082923226*(V6^2)+0.0654036947*V6+999.8017570756,"")</f>
      </c>
      <c r="X6" s="8">
        <f>IF(ISNUMBER(E6),AVERAGE(E6,F6),"")</f>
      </c>
      <c r="Y6" s="6">
        <f>IF(ISNUMBER(F6),-0.0000002301*(X6^4)+0.0000569866*(X6^3)-0.0082923226*(X6^2)+0.0654036947*X6+999.8017570756,"")</f>
      </c>
      <c r="Z6" s="6">
        <f>IF(ISNUMBER(C6),IF(R6="Countercurrent",C6-D6,D6-C6),"")</f>
      </c>
      <c r="AA6" s="6">
        <f>IF(ISNUMBER(E6),F6-E6,"")</f>
      </c>
      <c r="AB6" s="7">
        <f>IF(ISNUMBER(N6),N6*W6/(1000*60),"")</f>
      </c>
      <c r="AC6" s="7">
        <f>IF(ISNUMBER(P6),P6*Y6/(1000*60),"")</f>
      </c>
      <c r="AD6" s="6">
        <f>IF(SUM($A$1:$A$1000)=0,IF(ROW($A6)=6,"Hidden",""),IF(ISNUMBER(AB6),AB6*T6*ABS(Z6)*1000,""))</f>
      </c>
      <c r="AE6" s="6">
        <f>IF(SUM($A$1:$A$1000)=0,IF(ROW($A6)=6,"Hidden",""),IF(ISNUMBER(AC6),AC6*U6*AA6*1000,""))</f>
      </c>
      <c r="AF6" s="6">
        <f>IF(SUM($A$1:$A$1000)=0,IF(ROW($A6)=6,"Hidden",""),IF(ISNUMBER(AD6),AD6-AE6,""))</f>
      </c>
      <c r="AG6" s="6">
        <f>IF(SUM($A$1:$A$1000)=0,IF(ROW($A6)=6,"Hidden",""),IF(ISNUMBER(AD6),IF(AD6=0,0,AE6*100/AD6),""))</f>
      </c>
      <c r="AH6" s="6">
        <f>IF(SUM($A$1:$A$1000)=0,IF(ROW($A6)=6,"Hidden",""),IF(ISNUMBER(C6),IF(R6="cocurrent",IF((D6=E6),0,(D6-C6)*100/(D6-E6)),IF((C6=E6),0,(C6-D6)*100/(C6-E6))),""))</f>
      </c>
      <c r="AI6" s="6">
        <f>IF(SUM($A$1:$A$1000)=0,IF(ROW($A6)=6,"Hidden",""),IF(ISNUMBER(C6),IF(R6="cocurrent",IF(C6=E6,0,(F6-E6)*100/(D6-E6)),IF(C6=E6,0,(F6-E6)*100/(C6-E6))),""))</f>
      </c>
      <c r="AJ6" s="6">
        <f>IF(SUM($A$1:$A$1000)=0,IF(ROW($A6)=6,"Hidden",""),IF(ISNUMBER(AH6),(AH6+AI6)/2,""))</f>
      </c>
      <c r="AK6" s="8">
        <f>IF(C6=F6,0,(D6-E6)/(C6-F6))</f>
      </c>
      <c r="AL6" s="8">
        <f>IF(ISNUMBER(F6),IF(OR(AK6&lt;=0,AK6=1),0,((D6-E6)-(C6-F6))/LN(AK6)),"")</f>
      </c>
      <c r="AM6" s="8">
        <f>IF(ISNUMBER(AL6),IF(AL6=0,0,(AB6*T6*Z6*1000)/(PI()*0.006*1.008*AL6)),"")</f>
      </c>
      <c r="AN6" s="12">
        <f>IF(ISNUMBER(A6),IF(ROW(A6)=2,1-(A6/13),""),"")</f>
      </c>
    </row>
    <row x14ac:dyDescent="0.25" r="7" customHeight="1" ht="12.75">
      <c r="A7" s="11">
        <v>1</v>
      </c>
      <c r="B7" s="5">
        <v>6</v>
      </c>
      <c r="C7" s="6">
        <v>49.517822265625</v>
      </c>
      <c r="D7" s="6">
        <v>54.87548828125</v>
      </c>
      <c r="E7" s="6">
        <v>21.138427734375</v>
      </c>
      <c r="F7" s="6">
        <v>24.775146484375</v>
      </c>
      <c r="G7" s="6">
        <v>132.967529296875</v>
      </c>
      <c r="H7" s="6">
        <v>132.967529296875</v>
      </c>
      <c r="I7" s="6">
        <v>132.967529296875</v>
      </c>
      <c r="J7" s="6">
        <v>132.967529296875</v>
      </c>
      <c r="K7" s="6">
        <v>132.967529296875</v>
      </c>
      <c r="L7" s="6">
        <v>132.967529296875</v>
      </c>
      <c r="M7" s="7">
        <v>30</v>
      </c>
      <c r="N7" s="6">
        <v>1.9287109375</v>
      </c>
      <c r="O7" s="5">
        <v>60</v>
      </c>
      <c r="P7" s="8">
        <v>3.62548828125</v>
      </c>
      <c r="Q7" s="6">
        <v>0</v>
      </c>
      <c r="R7" s="10">
        <f>IF(ISNUMBER(Q7),IF(Q7=1,"Countercurrent","Cocurrent"),"")</f>
      </c>
      <c r="S7" s="21"/>
      <c r="T7" s="7">
        <f>IF(ISNUMBER(C7),1.15290498E-12*(V7^6)-3.5879038802E-10*(V7^5)+4.710833256816E-08*(V7^4)-3.38194190874219E-06*(V7^3)+0.000148978977392744*(V7^2)-0.00373903643230733*(V7)+4.21734712411944,"")</f>
      </c>
      <c r="U7" s="7">
        <f>IF(ISNUMBER(D7),1.15290498E-12*(X7^6)-3.5879038802E-10*(X7^5)+4.710833256816E-08*(X7^4)-3.38194190874219E-06*(X7^3)+0.000148978977392744*(X7^2)-0.00373903643230733*(X7)+4.21734712411944,"")</f>
      </c>
      <c r="V7" s="8">
        <f>IF(ISNUMBER(C7),AVERAGE(C7,D7),"")</f>
      </c>
      <c r="W7" s="6">
        <f>IF(ISNUMBER(F7),-0.0000002301*(V7^4)+0.0000569866*(V7^3)-0.0082923226*(V7^2)+0.0654036947*V7+999.8017570756,"")</f>
      </c>
      <c r="X7" s="8">
        <f>IF(ISNUMBER(E7),AVERAGE(E7,F7),"")</f>
      </c>
      <c r="Y7" s="6">
        <f>IF(ISNUMBER(F7),-0.0000002301*(X7^4)+0.0000569866*(X7^3)-0.0082923226*(X7^2)+0.0654036947*X7+999.8017570756,"")</f>
      </c>
      <c r="Z7" s="6">
        <f>IF(ISNUMBER(C7),IF(R7="Countercurrent",C7-D7,D7-C7),"")</f>
      </c>
      <c r="AA7" s="6">
        <f>IF(ISNUMBER(E7),F7-E7,"")</f>
      </c>
      <c r="AB7" s="7">
        <f>IF(ISNUMBER(N7),N7*W7/(1000*60),"")</f>
      </c>
      <c r="AC7" s="7">
        <f>IF(ISNUMBER(P7),P7*Y7/(1000*60),"")</f>
      </c>
      <c r="AD7" s="6">
        <f>IF(SUM($A$1:$A$1000)=0,IF(ROW($A7)=6,"Hidden",""),IF(ISNUMBER(AB7),AB7*T7*ABS(Z7)*1000,""))</f>
      </c>
      <c r="AE7" s="6">
        <f>IF(SUM($A$1:$A$1000)=0,IF(ROW($A7)=6,"Hidden",""),IF(ISNUMBER(AC7),AC7*U7*AA7*1000,""))</f>
      </c>
      <c r="AF7" s="6">
        <f>IF(SUM($A$1:$A$1000)=0,IF(ROW($A7)=6,"Hidden",""),IF(ISNUMBER(AD7),AD7-AE7,""))</f>
      </c>
      <c r="AG7" s="6">
        <f>IF(SUM($A$1:$A$1000)=0,IF(ROW($A7)=6,"Hidden",""),IF(ISNUMBER(AD7),IF(AD7=0,0,AE7*100/AD7),""))</f>
      </c>
      <c r="AH7" s="6">
        <f>IF(SUM($A$1:$A$1000)=0,IF(ROW($A7)=6,"Hidden",""),IF(ISNUMBER(C7),IF(R7="cocurrent",IF((D7=E7),0,(D7-C7)*100/(D7-E7)),IF((C7=E7),0,(C7-D7)*100/(C7-E7))),""))</f>
      </c>
      <c r="AI7" s="6">
        <f>IF(SUM($A$1:$A$1000)=0,IF(ROW($A7)=6,"Hidden",""),IF(ISNUMBER(C7),IF(R7="cocurrent",IF(C7=E7,0,(F7-E7)*100/(D7-E7)),IF(C7=E7,0,(F7-E7)*100/(C7-E7))),""))</f>
      </c>
      <c r="AJ7" s="6">
        <f>IF(SUM($A$1:$A$1000)=0,IF(ROW($A7)=6,"Hidden",""),IF(ISNUMBER(AH7),(AH7+AI7)/2,""))</f>
      </c>
      <c r="AK7" s="8">
        <f>IF(C7=F7,0,(D7-E7)/(C7-F7))</f>
      </c>
      <c r="AL7" s="8">
        <f>IF(ISNUMBER(F7),IF(OR(AK7&lt;=0,AK7=1),0,((D7-E7)-(C7-F7))/LN(AK7)),"")</f>
      </c>
      <c r="AM7" s="8">
        <f>IF(ISNUMBER(AL7),IF(AL7=0,0,(AB7*T7*Z7*1000)/(PI()*0.006*1.008*AL7)),"")</f>
      </c>
      <c r="AN7" s="12">
        <f>IF(ISNUMBER(A7),IF(ROW(A7)=2,1-(A7/13),""),"")</f>
      </c>
    </row>
    <row x14ac:dyDescent="0.25" r="8" customHeight="1" ht="12.75">
      <c r="A8" s="11">
        <v>1</v>
      </c>
      <c r="B8" s="5">
        <v>7</v>
      </c>
      <c r="C8" s="6">
        <v>49.35546875</v>
      </c>
      <c r="D8" s="6">
        <v>55.037841796875</v>
      </c>
      <c r="E8" s="6">
        <v>21.138427734375</v>
      </c>
      <c r="F8" s="6">
        <v>24.74267578125</v>
      </c>
      <c r="G8" s="6">
        <v>132.967529296875</v>
      </c>
      <c r="H8" s="6">
        <v>132.967529296875</v>
      </c>
      <c r="I8" s="6">
        <v>132.967529296875</v>
      </c>
      <c r="J8" s="6">
        <v>132.967529296875</v>
      </c>
      <c r="K8" s="6">
        <v>132.967529296875</v>
      </c>
      <c r="L8" s="6">
        <v>132.967529296875</v>
      </c>
      <c r="M8" s="7">
        <v>30</v>
      </c>
      <c r="N8" s="6">
        <v>2.0263671875</v>
      </c>
      <c r="O8" s="5">
        <v>60</v>
      </c>
      <c r="P8" s="8">
        <v>3.45458984375</v>
      </c>
      <c r="Q8" s="6">
        <v>0</v>
      </c>
      <c r="R8" s="10">
        <f>IF(ISNUMBER(Q8),IF(Q8=1,"Countercurrent","Cocurrent"),"")</f>
      </c>
      <c r="S8" s="21"/>
      <c r="T8" s="7">
        <f>IF(ISNUMBER(C8),1.15290498E-12*(V8^6)-3.5879038802E-10*(V8^5)+4.710833256816E-08*(V8^4)-3.38194190874219E-06*(V8^3)+0.000148978977392744*(V8^2)-0.00373903643230733*(V8)+4.21734712411944,"")</f>
      </c>
      <c r="U8" s="7">
        <f>IF(ISNUMBER(D8),1.15290498E-12*(X8^6)-3.5879038802E-10*(X8^5)+4.710833256816E-08*(X8^4)-3.38194190874219E-06*(X8^3)+0.000148978977392744*(X8^2)-0.00373903643230733*(X8)+4.21734712411944,"")</f>
      </c>
      <c r="V8" s="8">
        <f>IF(ISNUMBER(C8),AVERAGE(C8,D8),"")</f>
      </c>
      <c r="W8" s="6">
        <f>IF(ISNUMBER(F8),-0.0000002301*(V8^4)+0.0000569866*(V8^3)-0.0082923226*(V8^2)+0.0654036947*V8+999.8017570756,"")</f>
      </c>
      <c r="X8" s="8">
        <f>IF(ISNUMBER(E8),AVERAGE(E8,F8),"")</f>
      </c>
      <c r="Y8" s="6">
        <f>IF(ISNUMBER(F8),-0.0000002301*(X8^4)+0.0000569866*(X8^3)-0.0082923226*(X8^2)+0.0654036947*X8+999.8017570756,"")</f>
      </c>
      <c r="Z8" s="6">
        <f>IF(ISNUMBER(C8),IF(R8="Countercurrent",C8-D8,D8-C8),"")</f>
      </c>
      <c r="AA8" s="6">
        <f>IF(ISNUMBER(E8),F8-E8,"")</f>
      </c>
      <c r="AB8" s="7">
        <f>IF(ISNUMBER(N8),N8*W8/(1000*60),"")</f>
      </c>
      <c r="AC8" s="7">
        <f>IF(ISNUMBER(P8),P8*Y8/(1000*60),"")</f>
      </c>
      <c r="AD8" s="6">
        <f>IF(SUM($A$1:$A$1000)=0,IF(ROW($A8)=6,"Hidden",""),IF(ISNUMBER(AB8),AB8*T8*ABS(Z8)*1000,""))</f>
      </c>
      <c r="AE8" s="6">
        <f>IF(SUM($A$1:$A$1000)=0,IF(ROW($A8)=6,"Hidden",""),IF(ISNUMBER(AC8),AC8*U8*AA8*1000,""))</f>
      </c>
      <c r="AF8" s="6">
        <f>IF(SUM($A$1:$A$1000)=0,IF(ROW($A8)=6,"Hidden",""),IF(ISNUMBER(AD8),AD8-AE8,""))</f>
      </c>
      <c r="AG8" s="6">
        <f>IF(SUM($A$1:$A$1000)=0,IF(ROW($A8)=6,"Hidden",""),IF(ISNUMBER(AD8),IF(AD8=0,0,AE8*100/AD8),""))</f>
      </c>
      <c r="AH8" s="6">
        <f>IF(SUM($A$1:$A$1000)=0,IF(ROW($A8)=6,"Hidden",""),IF(ISNUMBER(C8),IF(R8="cocurrent",IF((D8=E8),0,(D8-C8)*100/(D8-E8)),IF((C8=E8),0,(C8-D8)*100/(C8-E8))),""))</f>
      </c>
      <c r="AI8" s="6">
        <f>IF(SUM($A$1:$A$1000)=0,IF(ROW($A8)=6,"Hidden",""),IF(ISNUMBER(C8),IF(R8="cocurrent",IF(C8=E8,0,(F8-E8)*100/(D8-E8)),IF(C8=E8,0,(F8-E8)*100/(C8-E8))),""))</f>
      </c>
      <c r="AJ8" s="6">
        <f>IF(SUM($A$1:$A$1000)=0,IF(ROW($A8)=6,"Hidden",""),IF(ISNUMBER(AH8),(AH8+AI8)/2,""))</f>
      </c>
      <c r="AK8" s="8">
        <f>IF(C8=F8,0,(D8-E8)/(C8-F8))</f>
      </c>
      <c r="AL8" s="8">
        <f>IF(ISNUMBER(F8),IF(OR(AK8&lt;=0,AK8=1),0,((D8-E8)-(C8-F8))/LN(AK8)),"")</f>
      </c>
      <c r="AM8" s="8">
        <f>IF(ISNUMBER(AL8),IF(AL8=0,0,(AB8*T8*Z8*1000)/(PI()*0.006*1.008*AL8)),"")</f>
      </c>
      <c r="AN8" s="12">
        <f>IF(ISNUMBER(A8),IF(ROW(A8)=2,1-(A8/13),""),"")</f>
      </c>
    </row>
    <row x14ac:dyDescent="0.25" r="9" customHeight="1" ht="12.75">
      <c r="A9" s="11">
        <v>1</v>
      </c>
      <c r="B9" s="5">
        <v>8</v>
      </c>
      <c r="C9" s="6">
        <v>49.7451171875</v>
      </c>
      <c r="D9" s="6">
        <v>55.037841796875</v>
      </c>
      <c r="E9" s="6">
        <v>21.138427734375</v>
      </c>
      <c r="F9" s="6">
        <v>24.8076171875</v>
      </c>
      <c r="G9" s="6">
        <v>132.967529296875</v>
      </c>
      <c r="H9" s="6">
        <v>132.967529296875</v>
      </c>
      <c r="I9" s="6">
        <v>132.967529296875</v>
      </c>
      <c r="J9" s="6">
        <v>132.967529296875</v>
      </c>
      <c r="K9" s="6">
        <v>132.967529296875</v>
      </c>
      <c r="L9" s="6">
        <v>132.967529296875</v>
      </c>
      <c r="M9" s="7">
        <v>30</v>
      </c>
      <c r="N9" s="6">
        <v>1.953125</v>
      </c>
      <c r="O9" s="5">
        <v>60</v>
      </c>
      <c r="P9" s="8">
        <v>3.5400390625</v>
      </c>
      <c r="Q9" s="6">
        <v>0</v>
      </c>
      <c r="R9" s="10">
        <f>IF(ISNUMBER(Q9),IF(Q9=1,"Countercurrent","Cocurrent"),"")</f>
      </c>
      <c r="S9" s="21"/>
      <c r="T9" s="7">
        <f>IF(ISNUMBER(C9),1.15290498E-12*(V9^6)-3.5879038802E-10*(V9^5)+4.710833256816E-08*(V9^4)-3.38194190874219E-06*(V9^3)+0.000148978977392744*(V9^2)-0.00373903643230733*(V9)+4.21734712411944,"")</f>
      </c>
      <c r="U9" s="7">
        <f>IF(ISNUMBER(D9),1.15290498E-12*(X9^6)-3.5879038802E-10*(X9^5)+4.710833256816E-08*(X9^4)-3.38194190874219E-06*(X9^3)+0.000148978977392744*(X9^2)-0.00373903643230733*(X9)+4.21734712411944,"")</f>
      </c>
      <c r="V9" s="8">
        <f>IF(ISNUMBER(C9),AVERAGE(C9,D9),"")</f>
      </c>
      <c r="W9" s="6">
        <f>IF(ISNUMBER(F9),-0.0000002301*(V9^4)+0.0000569866*(V9^3)-0.0082923226*(V9^2)+0.0654036947*V9+999.8017570756,"")</f>
      </c>
      <c r="X9" s="8">
        <f>IF(ISNUMBER(E9),AVERAGE(E9,F9),"")</f>
      </c>
      <c r="Y9" s="6">
        <f>IF(ISNUMBER(F9),-0.0000002301*(X9^4)+0.0000569866*(X9^3)-0.0082923226*(X9^2)+0.0654036947*X9+999.8017570756,"")</f>
      </c>
      <c r="Z9" s="6">
        <f>IF(ISNUMBER(C9),IF(R9="Countercurrent",C9-D9,D9-C9),"")</f>
      </c>
      <c r="AA9" s="6">
        <f>IF(ISNUMBER(E9),F9-E9,"")</f>
      </c>
      <c r="AB9" s="7">
        <f>IF(ISNUMBER(N9),N9*W9/(1000*60),"")</f>
      </c>
      <c r="AC9" s="7">
        <f>IF(ISNUMBER(P9),P9*Y9/(1000*60),"")</f>
      </c>
      <c r="AD9" s="6">
        <f>IF(SUM($A$1:$A$1000)=0,IF(ROW($A9)=6,"Hidden",""),IF(ISNUMBER(AB9),AB9*T9*ABS(Z9)*1000,""))</f>
      </c>
      <c r="AE9" s="6">
        <f>IF(SUM($A$1:$A$1000)=0,IF(ROW($A9)=6,"Hidden",""),IF(ISNUMBER(AC9),AC9*U9*AA9*1000,""))</f>
      </c>
      <c r="AF9" s="6">
        <f>IF(SUM($A$1:$A$1000)=0,IF(ROW($A9)=6,"Hidden",""),IF(ISNUMBER(AD9),AD9-AE9,""))</f>
      </c>
      <c r="AG9" s="6">
        <f>IF(SUM($A$1:$A$1000)=0,IF(ROW($A9)=6,"Hidden",""),IF(ISNUMBER(AD9),IF(AD9=0,0,AE9*100/AD9),""))</f>
      </c>
      <c r="AH9" s="6">
        <f>IF(SUM($A$1:$A$1000)=0,IF(ROW($A9)=6,"Hidden",""),IF(ISNUMBER(C9),IF(R9="cocurrent",IF((D9=E9),0,(D9-C9)*100/(D9-E9)),IF((C9=E9),0,(C9-D9)*100/(C9-E9))),""))</f>
      </c>
      <c r="AI9" s="6">
        <f>IF(SUM($A$1:$A$1000)=0,IF(ROW($A9)=6,"Hidden",""),IF(ISNUMBER(C9),IF(R9="cocurrent",IF(C9=E9,0,(F9-E9)*100/(D9-E9)),IF(C9=E9,0,(F9-E9)*100/(C9-E9))),""))</f>
      </c>
      <c r="AJ9" s="6">
        <f>IF(SUM($A$1:$A$1000)=0,IF(ROW($A9)=6,"Hidden",""),IF(ISNUMBER(AH9),(AH9+AI9)/2,""))</f>
      </c>
      <c r="AK9" s="8">
        <f>IF(C9=F9,0,(D9-E9)/(C9-F9))</f>
      </c>
      <c r="AL9" s="8">
        <f>IF(ISNUMBER(F9),IF(OR(AK9&lt;=0,AK9=1),0,((D9-E9)-(C9-F9))/LN(AK9)),"")</f>
      </c>
      <c r="AM9" s="8">
        <f>IF(ISNUMBER(AL9),IF(AL9=0,0,(AB9*T9*Z9*1000)/(PI()*0.006*1.008*AL9)),"")</f>
      </c>
      <c r="AN9" s="12">
        <f>IF(ISNUMBER(A9),IF(ROW(A9)=2,1-(A9/13),""),"")</f>
      </c>
    </row>
    <row x14ac:dyDescent="0.25" r="10" customHeight="1" ht="12.75">
      <c r="A10" s="11">
        <v>1</v>
      </c>
      <c r="B10" s="5">
        <v>9</v>
      </c>
      <c r="C10" s="6">
        <v>49.42041015625</v>
      </c>
      <c r="D10" s="6">
        <v>55.13525390625</v>
      </c>
      <c r="E10" s="6">
        <v>21.138427734375</v>
      </c>
      <c r="F10" s="6">
        <v>24.8076171875</v>
      </c>
      <c r="G10" s="6">
        <v>132.967529296875</v>
      </c>
      <c r="H10" s="6">
        <v>132.967529296875</v>
      </c>
      <c r="I10" s="6">
        <v>132.967529296875</v>
      </c>
      <c r="J10" s="6">
        <v>132.967529296875</v>
      </c>
      <c r="K10" s="6">
        <v>132.967529296875</v>
      </c>
      <c r="L10" s="6">
        <v>132.967529296875</v>
      </c>
      <c r="M10" s="7">
        <v>30</v>
      </c>
      <c r="N10" s="6">
        <v>2.0263671875</v>
      </c>
      <c r="O10" s="5">
        <v>60</v>
      </c>
      <c r="P10" s="8">
        <v>3.466796875</v>
      </c>
      <c r="Q10" s="6">
        <v>0</v>
      </c>
      <c r="R10" s="10">
        <f>IF(ISNUMBER(Q10),IF(Q10=1,"Countercurrent","Cocurrent"),"")</f>
      </c>
      <c r="S10" s="21"/>
      <c r="T10" s="7">
        <f>IF(ISNUMBER(C10),1.15290498E-12*(V10^6)-3.5879038802E-10*(V10^5)+4.710833256816E-08*(V10^4)-3.38194190874219E-06*(V10^3)+0.000148978977392744*(V10^2)-0.00373903643230733*(V10)+4.21734712411944,"")</f>
      </c>
      <c r="U10" s="7">
        <f>IF(ISNUMBER(D10),1.15290498E-12*(X10^6)-3.5879038802E-10*(X10^5)+4.710833256816E-08*(X10^4)-3.38194190874219E-06*(X10^3)+0.000148978977392744*(X10^2)-0.00373903643230733*(X10)+4.21734712411944,"")</f>
      </c>
      <c r="V10" s="8">
        <f>IF(ISNUMBER(C10),AVERAGE(C10,D10),"")</f>
      </c>
      <c r="W10" s="6">
        <f>IF(ISNUMBER(F10),-0.0000002301*(V10^4)+0.0000569866*(V10^3)-0.0082923226*(V10^2)+0.0654036947*V10+999.8017570756,"")</f>
      </c>
      <c r="X10" s="8">
        <f>IF(ISNUMBER(E10),AVERAGE(E10,F10),"")</f>
      </c>
      <c r="Y10" s="6">
        <f>IF(ISNUMBER(F10),-0.0000002301*(X10^4)+0.0000569866*(X10^3)-0.0082923226*(X10^2)+0.0654036947*X10+999.8017570756,"")</f>
      </c>
      <c r="Z10" s="6">
        <f>IF(ISNUMBER(C10),IF(R10="Countercurrent",C10-D10,D10-C10),"")</f>
      </c>
      <c r="AA10" s="6">
        <f>IF(ISNUMBER(E10),F10-E10,"")</f>
      </c>
      <c r="AB10" s="7">
        <f>IF(ISNUMBER(N10),N10*W10/(1000*60),"")</f>
      </c>
      <c r="AC10" s="7">
        <f>IF(ISNUMBER(P10),P10*Y10/(1000*60),"")</f>
      </c>
      <c r="AD10" s="6">
        <f>IF(SUM($A$1:$A$1000)=0,IF(ROW($A10)=6,"Hidden",""),IF(ISNUMBER(AB10),AB10*T10*ABS(Z10)*1000,""))</f>
      </c>
      <c r="AE10" s="6">
        <f>IF(SUM($A$1:$A$1000)=0,IF(ROW($A10)=6,"Hidden",""),IF(ISNUMBER(AC10),AC10*U10*AA10*1000,""))</f>
      </c>
      <c r="AF10" s="6">
        <f>IF(SUM($A$1:$A$1000)=0,IF(ROW($A10)=6,"Hidden",""),IF(ISNUMBER(AD10),AD10-AE10,""))</f>
      </c>
      <c r="AG10" s="6">
        <f>IF(SUM($A$1:$A$1000)=0,IF(ROW($A10)=6,"Hidden",""),IF(ISNUMBER(AD10),IF(AD10=0,0,AE10*100/AD10),""))</f>
      </c>
      <c r="AH10" s="6">
        <f>IF(SUM($A$1:$A$1000)=0,IF(ROW($A10)=6,"Hidden",""),IF(ISNUMBER(C10),IF(R10="cocurrent",IF((D10=E10),0,(D10-C10)*100/(D10-E10)),IF((C10=E10),0,(C10-D10)*100/(C10-E10))),""))</f>
      </c>
      <c r="AI10" s="6">
        <f>IF(SUM($A$1:$A$1000)=0,IF(ROW($A10)=6,"Hidden",""),IF(ISNUMBER(C10),IF(R10="cocurrent",IF(C10=E10,0,(F10-E10)*100/(D10-E10)),IF(C10=E10,0,(F10-E10)*100/(C10-E10))),""))</f>
      </c>
      <c r="AJ10" s="6">
        <f>IF(SUM($A$1:$A$1000)=0,IF(ROW($A10)=6,"Hidden",""),IF(ISNUMBER(AH10),(AH10+AI10)/2,""))</f>
      </c>
      <c r="AK10" s="8">
        <f>IF(C10=F10,0,(D10-E10)/(C10-F10))</f>
      </c>
      <c r="AL10" s="8">
        <f>IF(ISNUMBER(F10),IF(OR(AK10&lt;=0,AK10=1),0,((D10-E10)-(C10-F10))/LN(AK10)),"")</f>
      </c>
      <c r="AM10" s="8">
        <f>IF(ISNUMBER(AL10),IF(AL10=0,0,(AB10*T10*Z10*1000)/(PI()*0.006*1.008*AL10)),"")</f>
      </c>
      <c r="AN10" s="12">
        <f>IF(ISNUMBER(A10),IF(ROW(A10)=2,1-(A10/13),""),"")</f>
      </c>
    </row>
    <row x14ac:dyDescent="0.25" r="11" customHeight="1" ht="12.75">
      <c r="A11" s="11">
        <v>1</v>
      </c>
      <c r="B11" s="5">
        <v>10</v>
      </c>
      <c r="C11" s="6">
        <v>49.777587890625</v>
      </c>
      <c r="D11" s="6">
        <v>55.00537109375</v>
      </c>
      <c r="E11" s="6">
        <v>21.138427734375</v>
      </c>
      <c r="F11" s="6">
        <v>24.840087890625</v>
      </c>
      <c r="G11" s="6">
        <v>132.967529296875</v>
      </c>
      <c r="H11" s="6">
        <v>132.967529296875</v>
      </c>
      <c r="I11" s="6">
        <v>132.967529296875</v>
      </c>
      <c r="J11" s="6">
        <v>132.967529296875</v>
      </c>
      <c r="K11" s="6">
        <v>132.967529296875</v>
      </c>
      <c r="L11" s="6">
        <v>132.967529296875</v>
      </c>
      <c r="M11" s="7">
        <v>30</v>
      </c>
      <c r="N11" s="6">
        <v>1.94091796875</v>
      </c>
      <c r="O11" s="5">
        <v>60</v>
      </c>
      <c r="P11" s="8">
        <v>3.38134765625</v>
      </c>
      <c r="Q11" s="6">
        <v>0</v>
      </c>
      <c r="R11" s="10">
        <f>IF(ISNUMBER(Q11),IF(Q11=1,"Countercurrent","Cocurrent"),"")</f>
      </c>
      <c r="S11" s="21"/>
      <c r="T11" s="7">
        <f>IF(ISNUMBER(C11),1.15290498E-12*(V11^6)-3.5879038802E-10*(V11^5)+4.710833256816E-08*(V11^4)-3.38194190874219E-06*(V11^3)+0.000148978977392744*(V11^2)-0.00373903643230733*(V11)+4.21734712411944,"")</f>
      </c>
      <c r="U11" s="7">
        <f>IF(ISNUMBER(D11),1.15290498E-12*(X11^6)-3.5879038802E-10*(X11^5)+4.710833256816E-08*(X11^4)-3.38194190874219E-06*(X11^3)+0.000148978977392744*(X11^2)-0.00373903643230733*(X11)+4.21734712411944,"")</f>
      </c>
      <c r="V11" s="8">
        <f>IF(ISNUMBER(C11),AVERAGE(C11,D11),"")</f>
      </c>
      <c r="W11" s="6">
        <f>IF(ISNUMBER(F11),-0.0000002301*(V11^4)+0.0000569866*(V11^3)-0.0082923226*(V11^2)+0.0654036947*V11+999.8017570756,"")</f>
      </c>
      <c r="X11" s="8">
        <f>IF(ISNUMBER(E11),AVERAGE(E11,F11),"")</f>
      </c>
      <c r="Y11" s="6">
        <f>IF(ISNUMBER(F11),-0.0000002301*(X11^4)+0.0000569866*(X11^3)-0.0082923226*(X11^2)+0.0654036947*X11+999.8017570756,"")</f>
      </c>
      <c r="Z11" s="6">
        <f>IF(ISNUMBER(C11),IF(R11="Countercurrent",C11-D11,D11-C11),"")</f>
      </c>
      <c r="AA11" s="6">
        <f>IF(ISNUMBER(E11),F11-E11,"")</f>
      </c>
      <c r="AB11" s="7">
        <f>IF(ISNUMBER(N11),N11*W11/(1000*60),"")</f>
      </c>
      <c r="AC11" s="7">
        <f>IF(ISNUMBER(P11),P11*Y11/(1000*60),"")</f>
      </c>
      <c r="AD11" s="6">
        <f>IF(SUM($A$1:$A$1000)=0,IF(ROW($A11)=6,"Hidden",""),IF(ISNUMBER(AB11),AB11*T11*ABS(Z11)*1000,""))</f>
      </c>
      <c r="AE11" s="6">
        <f>IF(SUM($A$1:$A$1000)=0,IF(ROW($A11)=6,"Hidden",""),IF(ISNUMBER(AC11),AC11*U11*AA11*1000,""))</f>
      </c>
      <c r="AF11" s="6">
        <f>IF(SUM($A$1:$A$1000)=0,IF(ROW($A11)=6,"Hidden",""),IF(ISNUMBER(AD11),AD11-AE11,""))</f>
      </c>
      <c r="AG11" s="6">
        <f>IF(SUM($A$1:$A$1000)=0,IF(ROW($A11)=6,"Hidden",""),IF(ISNUMBER(AD11),IF(AD11=0,0,AE11*100/AD11),""))</f>
      </c>
      <c r="AH11" s="6">
        <f>IF(SUM($A$1:$A$1000)=0,IF(ROW($A11)=6,"Hidden",""),IF(ISNUMBER(C11),IF(R11="cocurrent",IF((D11=E11),0,(D11-C11)*100/(D11-E11)),IF((C11=E11),0,(C11-D11)*100/(C11-E11))),""))</f>
      </c>
      <c r="AI11" s="6">
        <f>IF(SUM($A$1:$A$1000)=0,IF(ROW($A11)=6,"Hidden",""),IF(ISNUMBER(C11),IF(R11="cocurrent",IF(C11=E11,0,(F11-E11)*100/(D11-E11)),IF(C11=E11,0,(F11-E11)*100/(C11-E11))),""))</f>
      </c>
      <c r="AJ11" s="6">
        <f>IF(SUM($A$1:$A$1000)=0,IF(ROW($A11)=6,"Hidden",""),IF(ISNUMBER(AH11),(AH11+AI11)/2,""))</f>
      </c>
      <c r="AK11" s="8">
        <f>IF(C11=F11,0,(D11-E11)/(C11-F11))</f>
      </c>
      <c r="AL11" s="8">
        <f>IF(ISNUMBER(F11),IF(OR(AK11&lt;=0,AK11=1),0,((D11-E11)-(C11-F11))/LN(AK11)),"")</f>
      </c>
      <c r="AM11" s="8">
        <f>IF(ISNUMBER(AL11),IF(AL11=0,0,(AB11*T11*Z11*1000)/(PI()*0.006*1.008*AL11)),"")</f>
      </c>
      <c r="AN11" s="12">
        <f>IF(ISNUMBER(A11),IF(ROW(A11)=2,1-(A11/13),""),"")</f>
      </c>
    </row>
    <row x14ac:dyDescent="0.25" r="12" customHeight="1" ht="12.75">
      <c r="A12" s="11">
        <v>1</v>
      </c>
      <c r="B12" s="5">
        <v>11</v>
      </c>
      <c r="C12" s="6">
        <v>49.452880859375</v>
      </c>
      <c r="D12" s="6">
        <v>55.102783203125</v>
      </c>
      <c r="E12" s="6">
        <v>21.138427734375</v>
      </c>
      <c r="F12" s="6">
        <v>24.775146484375</v>
      </c>
      <c r="G12" s="6">
        <v>132.967529296875</v>
      </c>
      <c r="H12" s="6">
        <v>132.967529296875</v>
      </c>
      <c r="I12" s="6">
        <v>132.967529296875</v>
      </c>
      <c r="J12" s="6">
        <v>132.967529296875</v>
      </c>
      <c r="K12" s="6">
        <v>132.967529296875</v>
      </c>
      <c r="L12" s="6">
        <v>132.967529296875</v>
      </c>
      <c r="M12" s="7">
        <v>30</v>
      </c>
      <c r="N12" s="6">
        <v>1.9775390625</v>
      </c>
      <c r="O12" s="5">
        <v>60</v>
      </c>
      <c r="P12" s="8">
        <v>3.52783203125</v>
      </c>
      <c r="Q12" s="6">
        <v>0</v>
      </c>
      <c r="R12" s="10">
        <f>IF(ISNUMBER(Q12),IF(Q12=1,"Countercurrent","Cocurrent"),"")</f>
      </c>
      <c r="S12" s="21"/>
      <c r="T12" s="7">
        <f>IF(ISNUMBER(C12),1.15290498E-12*(V12^6)-3.5879038802E-10*(V12^5)+4.710833256816E-08*(V12^4)-3.38194190874219E-06*(V12^3)+0.000148978977392744*(V12^2)-0.00373903643230733*(V12)+4.21734712411944,"")</f>
      </c>
      <c r="U12" s="7">
        <f>IF(ISNUMBER(D12),1.15290498E-12*(X12^6)-3.5879038802E-10*(X12^5)+4.710833256816E-08*(X12^4)-3.38194190874219E-06*(X12^3)+0.000148978977392744*(X12^2)-0.00373903643230733*(X12)+4.21734712411944,"")</f>
      </c>
      <c r="V12" s="8">
        <f>IF(ISNUMBER(C12),AVERAGE(C12,D12),"")</f>
      </c>
      <c r="W12" s="6">
        <f>IF(ISNUMBER(F12),-0.0000002301*(V12^4)+0.0000569866*(V12^3)-0.0082923226*(V12^2)+0.0654036947*V12+999.8017570756,"")</f>
      </c>
      <c r="X12" s="8">
        <f>IF(ISNUMBER(E12),AVERAGE(E12,F12),"")</f>
      </c>
      <c r="Y12" s="6">
        <f>IF(ISNUMBER(F12),-0.0000002301*(X12^4)+0.0000569866*(X12^3)-0.0082923226*(X12^2)+0.0654036947*X12+999.8017570756,"")</f>
      </c>
      <c r="Z12" s="6">
        <f>IF(ISNUMBER(C12),IF(R12="Countercurrent",C12-D12,D12-C12),"")</f>
      </c>
      <c r="AA12" s="6">
        <f>IF(ISNUMBER(E12),F12-E12,"")</f>
      </c>
      <c r="AB12" s="7">
        <f>IF(ISNUMBER(N12),N12*W12/(1000*60),"")</f>
      </c>
      <c r="AC12" s="7">
        <f>IF(ISNUMBER(P12),P12*Y12/(1000*60),"")</f>
      </c>
      <c r="AD12" s="6">
        <f>IF(SUM($A$1:$A$1000)=0,IF(ROW($A12)=6,"Hidden",""),IF(ISNUMBER(AB12),AB12*T12*ABS(Z12)*1000,""))</f>
      </c>
      <c r="AE12" s="6">
        <f>IF(SUM($A$1:$A$1000)=0,IF(ROW($A12)=6,"Hidden",""),IF(ISNUMBER(AC12),AC12*U12*AA12*1000,""))</f>
      </c>
      <c r="AF12" s="6">
        <f>IF(SUM($A$1:$A$1000)=0,IF(ROW($A12)=6,"Hidden",""),IF(ISNUMBER(AD12),AD12-AE12,""))</f>
      </c>
      <c r="AG12" s="6">
        <f>IF(SUM($A$1:$A$1000)=0,IF(ROW($A12)=6,"Hidden",""),IF(ISNUMBER(AD12),IF(AD12=0,0,AE12*100/AD12),""))</f>
      </c>
      <c r="AH12" s="6">
        <f>IF(SUM($A$1:$A$1000)=0,IF(ROW($A12)=6,"Hidden",""),IF(ISNUMBER(C12),IF(R12="cocurrent",IF((D12=E12),0,(D12-C12)*100/(D12-E12)),IF((C12=E12),0,(C12-D12)*100/(C12-E12))),""))</f>
      </c>
      <c r="AI12" s="6">
        <f>IF(SUM($A$1:$A$1000)=0,IF(ROW($A12)=6,"Hidden",""),IF(ISNUMBER(C12),IF(R12="cocurrent",IF(C12=E12,0,(F12-E12)*100/(D12-E12)),IF(C12=E12,0,(F12-E12)*100/(C12-E12))),""))</f>
      </c>
      <c r="AJ12" s="6">
        <f>IF(SUM($A$1:$A$1000)=0,IF(ROW($A12)=6,"Hidden",""),IF(ISNUMBER(AH12),(AH12+AI12)/2,""))</f>
      </c>
      <c r="AK12" s="8">
        <f>IF(C12=F12,0,(D12-E12)/(C12-F12))</f>
      </c>
      <c r="AL12" s="8">
        <f>IF(ISNUMBER(F12),IF(OR(AK12&lt;=0,AK12=1),0,((D12-E12)-(C12-F12))/LN(AK12)),"")</f>
      </c>
      <c r="AM12" s="8">
        <f>IF(ISNUMBER(AL12),IF(AL12=0,0,(AB12*T12*Z12*1000)/(PI()*0.006*1.008*AL12)),"")</f>
      </c>
      <c r="AN12" s="12">
        <f>IF(ISNUMBER(A12),IF(ROW(A12)=2,1-(A12/13),""),"")</f>
      </c>
    </row>
    <row x14ac:dyDescent="0.25" r="13" customHeight="1" ht="12.75">
      <c r="A13" s="11">
        <v>1</v>
      </c>
      <c r="B13" s="5">
        <v>12</v>
      </c>
      <c r="C13" s="6">
        <v>49.907470703125</v>
      </c>
      <c r="D13" s="6">
        <v>55.232666015625</v>
      </c>
      <c r="E13" s="6">
        <v>21.138427734375</v>
      </c>
      <c r="F13" s="6">
        <v>24.87255859375</v>
      </c>
      <c r="G13" s="6">
        <v>132.967529296875</v>
      </c>
      <c r="H13" s="6">
        <v>132.967529296875</v>
      </c>
      <c r="I13" s="6">
        <v>132.967529296875</v>
      </c>
      <c r="J13" s="6">
        <v>132.967529296875</v>
      </c>
      <c r="K13" s="6">
        <v>132.967529296875</v>
      </c>
      <c r="L13" s="6">
        <v>132.967529296875</v>
      </c>
      <c r="M13" s="7">
        <v>30</v>
      </c>
      <c r="N13" s="6">
        <v>2.001953125</v>
      </c>
      <c r="O13" s="5">
        <v>60</v>
      </c>
      <c r="P13" s="8">
        <v>3.55224609375</v>
      </c>
      <c r="Q13" s="6">
        <v>0</v>
      </c>
      <c r="R13" s="10">
        <f>IF(ISNUMBER(Q13),IF(Q13=1,"Countercurrent","Cocurrent"),"")</f>
      </c>
      <c r="S13" s="21"/>
      <c r="T13" s="7">
        <f>IF(ISNUMBER(C13),1.15290498E-12*(V13^6)-3.5879038802E-10*(V13^5)+4.710833256816E-08*(V13^4)-3.38194190874219E-06*(V13^3)+0.000148978977392744*(V13^2)-0.00373903643230733*(V13)+4.21734712411944,"")</f>
      </c>
      <c r="U13" s="7">
        <f>IF(ISNUMBER(D13),1.15290498E-12*(X13^6)-3.5879038802E-10*(X13^5)+4.710833256816E-08*(X13^4)-3.38194190874219E-06*(X13^3)+0.000148978977392744*(X13^2)-0.00373903643230733*(X13)+4.21734712411944,"")</f>
      </c>
      <c r="V13" s="8">
        <f>IF(ISNUMBER(C13),AVERAGE(C13,D13),"")</f>
      </c>
      <c r="W13" s="6">
        <f>IF(ISNUMBER(F13),-0.0000002301*(V13^4)+0.0000569866*(V13^3)-0.0082923226*(V13^2)+0.0654036947*V13+999.8017570756,"")</f>
      </c>
      <c r="X13" s="8">
        <f>IF(ISNUMBER(E13),AVERAGE(E13,F13),"")</f>
      </c>
      <c r="Y13" s="6">
        <f>IF(ISNUMBER(F13),-0.0000002301*(X13^4)+0.0000569866*(X13^3)-0.0082923226*(X13^2)+0.0654036947*X13+999.8017570756,"")</f>
      </c>
      <c r="Z13" s="6">
        <f>IF(ISNUMBER(C13),IF(R13="Countercurrent",C13-D13,D13-C13),"")</f>
      </c>
      <c r="AA13" s="6">
        <f>IF(ISNUMBER(E13),F13-E13,"")</f>
      </c>
      <c r="AB13" s="7">
        <f>IF(ISNUMBER(N13),N13*W13/(1000*60),"")</f>
      </c>
      <c r="AC13" s="7">
        <f>IF(ISNUMBER(P13),P13*Y13/(1000*60),"")</f>
      </c>
      <c r="AD13" s="6">
        <f>IF(SUM($A$1:$A$1000)=0,IF(ROW($A13)=6,"Hidden",""),IF(ISNUMBER(AB13),AB13*T13*ABS(Z13)*1000,""))</f>
      </c>
      <c r="AE13" s="6">
        <f>IF(SUM($A$1:$A$1000)=0,IF(ROW($A13)=6,"Hidden",""),IF(ISNUMBER(AC13),AC13*U13*AA13*1000,""))</f>
      </c>
      <c r="AF13" s="6">
        <f>IF(SUM($A$1:$A$1000)=0,IF(ROW($A13)=6,"Hidden",""),IF(ISNUMBER(AD13),AD13-AE13,""))</f>
      </c>
      <c r="AG13" s="6">
        <f>IF(SUM($A$1:$A$1000)=0,IF(ROW($A13)=6,"Hidden",""),IF(ISNUMBER(AD13),IF(AD13=0,0,AE13*100/AD13),""))</f>
      </c>
      <c r="AH13" s="6">
        <f>IF(SUM($A$1:$A$1000)=0,IF(ROW($A13)=6,"Hidden",""),IF(ISNUMBER(C13),IF(R13="cocurrent",IF((D13=E13),0,(D13-C13)*100/(D13-E13)),IF((C13=E13),0,(C13-D13)*100/(C13-E13))),""))</f>
      </c>
      <c r="AI13" s="6">
        <f>IF(SUM($A$1:$A$1000)=0,IF(ROW($A13)=6,"Hidden",""),IF(ISNUMBER(C13),IF(R13="cocurrent",IF(C13=E13,0,(F13-E13)*100/(D13-E13)),IF(C13=E13,0,(F13-E13)*100/(C13-E13))),""))</f>
      </c>
      <c r="AJ13" s="6">
        <f>IF(SUM($A$1:$A$1000)=0,IF(ROW($A13)=6,"Hidden",""),IF(ISNUMBER(AH13),(AH13+AI13)/2,""))</f>
      </c>
      <c r="AK13" s="8">
        <f>IF(C13=F13,0,(D13-E13)/(C13-F13))</f>
      </c>
      <c r="AL13" s="8">
        <f>IF(ISNUMBER(F13),IF(OR(AK13&lt;=0,AK13=1),0,((D13-E13)-(C13-F13))/LN(AK13)),"")</f>
      </c>
      <c r="AM13" s="8">
        <f>IF(ISNUMBER(AL13),IF(AL13=0,0,(AB13*T13*Z13*1000)/(PI()*0.006*1.008*AL13)),"")</f>
      </c>
      <c r="AN13" s="12">
        <f>IF(ISNUMBER(A13),IF(ROW(A13)=2,1-(A13/13),""),"")</f>
      </c>
    </row>
    <row x14ac:dyDescent="0.25" r="14" customHeight="1" ht="12.75">
      <c r="A14" s="11">
        <v>1</v>
      </c>
      <c r="B14" s="5">
        <v>13</v>
      </c>
      <c r="C14" s="6">
        <v>49.387939453125</v>
      </c>
      <c r="D14" s="6">
        <v>54.87548828125</v>
      </c>
      <c r="E14" s="6">
        <v>21.138427734375</v>
      </c>
      <c r="F14" s="6">
        <v>24.8076171875</v>
      </c>
      <c r="G14" s="6">
        <v>132.967529296875</v>
      </c>
      <c r="H14" s="6">
        <v>132.967529296875</v>
      </c>
      <c r="I14" s="6">
        <v>132.967529296875</v>
      </c>
      <c r="J14" s="6">
        <v>132.967529296875</v>
      </c>
      <c r="K14" s="6">
        <v>132.967529296875</v>
      </c>
      <c r="L14" s="6">
        <v>132.967529296875</v>
      </c>
      <c r="M14" s="7">
        <v>30</v>
      </c>
      <c r="N14" s="6">
        <v>2.01416015625</v>
      </c>
      <c r="O14" s="5">
        <v>60</v>
      </c>
      <c r="P14" s="8">
        <v>3.38134765625</v>
      </c>
      <c r="Q14" s="6">
        <v>0</v>
      </c>
      <c r="R14" s="10">
        <f>IF(ISNUMBER(Q14),IF(Q14=1,"Countercurrent","Cocurrent"),"")</f>
      </c>
      <c r="S14" s="21"/>
      <c r="T14" s="7">
        <f>IF(ISNUMBER(C14),1.15290498E-12*(V14^6)-3.5879038802E-10*(V14^5)+4.710833256816E-08*(V14^4)-3.38194190874219E-06*(V14^3)+0.000148978977392744*(V14^2)-0.00373903643230733*(V14)+4.21734712411944,"")</f>
      </c>
      <c r="U14" s="7">
        <f>IF(ISNUMBER(D14),1.15290498E-12*(X14^6)-3.5879038802E-10*(X14^5)+4.710833256816E-08*(X14^4)-3.38194190874219E-06*(X14^3)+0.000148978977392744*(X14^2)-0.00373903643230733*(X14)+4.21734712411944,"")</f>
      </c>
      <c r="V14" s="8">
        <f>IF(ISNUMBER(C14),AVERAGE(C14,D14),"")</f>
      </c>
      <c r="W14" s="6">
        <f>IF(ISNUMBER(F14),-0.0000002301*(V14^4)+0.0000569866*(V14^3)-0.0082923226*(V14^2)+0.0654036947*V14+999.8017570756,"")</f>
      </c>
      <c r="X14" s="8">
        <f>IF(ISNUMBER(E14),AVERAGE(E14,F14),"")</f>
      </c>
      <c r="Y14" s="6">
        <f>IF(ISNUMBER(F14),-0.0000002301*(X14^4)+0.0000569866*(X14^3)-0.0082923226*(X14^2)+0.0654036947*X14+999.8017570756,"")</f>
      </c>
      <c r="Z14" s="6">
        <f>IF(ISNUMBER(C14),IF(R14="Countercurrent",C14-D14,D14-C14),"")</f>
      </c>
      <c r="AA14" s="6">
        <f>IF(ISNUMBER(E14),F14-E14,"")</f>
      </c>
      <c r="AB14" s="7">
        <f>IF(ISNUMBER(N14),N14*W14/(1000*60),"")</f>
      </c>
      <c r="AC14" s="7">
        <f>IF(ISNUMBER(P14),P14*Y14/(1000*60),"")</f>
      </c>
      <c r="AD14" s="6">
        <f>IF(SUM($A$1:$A$1000)=0,IF(ROW($A14)=6,"Hidden",""),IF(ISNUMBER(AB14),AB14*T14*ABS(Z14)*1000,""))</f>
      </c>
      <c r="AE14" s="6">
        <f>IF(SUM($A$1:$A$1000)=0,IF(ROW($A14)=6,"Hidden",""),IF(ISNUMBER(AC14),AC14*U14*AA14*1000,""))</f>
      </c>
      <c r="AF14" s="6">
        <f>IF(SUM($A$1:$A$1000)=0,IF(ROW($A14)=6,"Hidden",""),IF(ISNUMBER(AD14),AD14-AE14,""))</f>
      </c>
      <c r="AG14" s="6">
        <f>IF(SUM($A$1:$A$1000)=0,IF(ROW($A14)=6,"Hidden",""),IF(ISNUMBER(AD14),IF(AD14=0,0,AE14*100/AD14),""))</f>
      </c>
      <c r="AH14" s="6">
        <f>IF(SUM($A$1:$A$1000)=0,IF(ROW($A14)=6,"Hidden",""),IF(ISNUMBER(C14),IF(R14="cocurrent",IF((D14=E14),0,(D14-C14)*100/(D14-E14)),IF((C14=E14),0,(C14-D14)*100/(C14-E14))),""))</f>
      </c>
      <c r="AI14" s="6">
        <f>IF(SUM($A$1:$A$1000)=0,IF(ROW($A14)=6,"Hidden",""),IF(ISNUMBER(C14),IF(R14="cocurrent",IF(C14=E14,0,(F14-E14)*100/(D14-E14)),IF(C14=E14,0,(F14-E14)*100/(C14-E14))),""))</f>
      </c>
      <c r="AJ14" s="6">
        <f>IF(SUM($A$1:$A$1000)=0,IF(ROW($A14)=6,"Hidden",""),IF(ISNUMBER(AH14),(AH14+AI14)/2,""))</f>
      </c>
      <c r="AK14" s="8">
        <f>IF(C14=F14,0,(D14-E14)/(C14-F14))</f>
      </c>
      <c r="AL14" s="8">
        <f>IF(ISNUMBER(F14),IF(OR(AK14&lt;=0,AK14=1),0,((D14-E14)-(C14-F14))/LN(AK14)),"")</f>
      </c>
      <c r="AM14" s="8">
        <f>IF(ISNUMBER(AL14),IF(AL14=0,0,(AB14*T14*Z14*1000)/(PI()*0.006*1.008*AL14)),"")</f>
      </c>
      <c r="AN14" s="12">
        <f>IF(ISNUMBER(A14),IF(ROW(A14)=2,1-(A14/13),""),"")</f>
      </c>
    </row>
    <row x14ac:dyDescent="0.25" r="15" customHeight="1" ht="12.75">
      <c r="A15" s="11">
        <v>1</v>
      </c>
      <c r="B15" s="5">
        <v>14</v>
      </c>
      <c r="C15" s="6">
        <v>49.712646484375</v>
      </c>
      <c r="D15" s="6">
        <v>54.972900390625</v>
      </c>
      <c r="E15" s="6">
        <v>21.138427734375</v>
      </c>
      <c r="F15" s="6">
        <v>24.8076171875</v>
      </c>
      <c r="G15" s="6">
        <v>132.967529296875</v>
      </c>
      <c r="H15" s="6">
        <v>132.967529296875</v>
      </c>
      <c r="I15" s="6">
        <v>132.967529296875</v>
      </c>
      <c r="J15" s="6">
        <v>132.967529296875</v>
      </c>
      <c r="K15" s="6">
        <v>132.967529296875</v>
      </c>
      <c r="L15" s="6">
        <v>132.967529296875</v>
      </c>
      <c r="M15" s="7">
        <v>30</v>
      </c>
      <c r="N15" s="6">
        <v>2.001953125</v>
      </c>
      <c r="O15" s="5">
        <v>60</v>
      </c>
      <c r="P15" s="8">
        <v>3.5888671875</v>
      </c>
      <c r="Q15" s="6">
        <v>0</v>
      </c>
      <c r="R15" s="10">
        <f>IF(ISNUMBER(Q15),IF(Q15=1,"Countercurrent","Cocurrent"),"")</f>
      </c>
      <c r="S15" s="21"/>
      <c r="T15" s="7">
        <f>IF(ISNUMBER(C15),1.15290498E-12*(V15^6)-3.5879038802E-10*(V15^5)+4.710833256816E-08*(V15^4)-3.38194190874219E-06*(V15^3)+0.000148978977392744*(V15^2)-0.00373903643230733*(V15)+4.21734712411944,"")</f>
      </c>
      <c r="U15" s="7">
        <f>IF(ISNUMBER(D15),1.15290498E-12*(X15^6)-3.5879038802E-10*(X15^5)+4.710833256816E-08*(X15^4)-3.38194190874219E-06*(X15^3)+0.000148978977392744*(X15^2)-0.00373903643230733*(X15)+4.21734712411944,"")</f>
      </c>
      <c r="V15" s="8">
        <f>IF(ISNUMBER(C15),AVERAGE(C15,D15),"")</f>
      </c>
      <c r="W15" s="6">
        <f>IF(ISNUMBER(F15),-0.0000002301*(V15^4)+0.0000569866*(V15^3)-0.0082923226*(V15^2)+0.0654036947*V15+999.8017570756,"")</f>
      </c>
      <c r="X15" s="8">
        <f>IF(ISNUMBER(E15),AVERAGE(E15,F15),"")</f>
      </c>
      <c r="Y15" s="6">
        <f>IF(ISNUMBER(F15),-0.0000002301*(X15^4)+0.0000569866*(X15^3)-0.0082923226*(X15^2)+0.0654036947*X15+999.8017570756,"")</f>
      </c>
      <c r="Z15" s="6">
        <f>IF(ISNUMBER(C15),IF(R15="Countercurrent",C15-D15,D15-C15),"")</f>
      </c>
      <c r="AA15" s="6">
        <f>IF(ISNUMBER(E15),F15-E15,"")</f>
      </c>
      <c r="AB15" s="7">
        <f>IF(ISNUMBER(N15),N15*W15/(1000*60),"")</f>
      </c>
      <c r="AC15" s="7">
        <f>IF(ISNUMBER(P15),P15*Y15/(1000*60),"")</f>
      </c>
      <c r="AD15" s="6">
        <f>IF(SUM($A$1:$A$1000)=0,IF(ROW($A15)=6,"Hidden",""),IF(ISNUMBER(AB15),AB15*T15*ABS(Z15)*1000,""))</f>
      </c>
      <c r="AE15" s="6">
        <f>IF(SUM($A$1:$A$1000)=0,IF(ROW($A15)=6,"Hidden",""),IF(ISNUMBER(AC15),AC15*U15*AA15*1000,""))</f>
      </c>
      <c r="AF15" s="6">
        <f>IF(SUM($A$1:$A$1000)=0,IF(ROW($A15)=6,"Hidden",""),IF(ISNUMBER(AD15),AD15-AE15,""))</f>
      </c>
      <c r="AG15" s="6">
        <f>IF(SUM($A$1:$A$1000)=0,IF(ROW($A15)=6,"Hidden",""),IF(ISNUMBER(AD15),IF(AD15=0,0,AE15*100/AD15),""))</f>
      </c>
      <c r="AH15" s="6">
        <f>IF(SUM($A$1:$A$1000)=0,IF(ROW($A15)=6,"Hidden",""),IF(ISNUMBER(C15),IF(R15="cocurrent",IF((D15=E15),0,(D15-C15)*100/(D15-E15)),IF((C15=E15),0,(C15-D15)*100/(C15-E15))),""))</f>
      </c>
      <c r="AI15" s="6">
        <f>IF(SUM($A$1:$A$1000)=0,IF(ROW($A15)=6,"Hidden",""),IF(ISNUMBER(C15),IF(R15="cocurrent",IF(C15=E15,0,(F15-E15)*100/(D15-E15)),IF(C15=E15,0,(F15-E15)*100/(C15-E15))),""))</f>
      </c>
      <c r="AJ15" s="6">
        <f>IF(SUM($A$1:$A$1000)=0,IF(ROW($A15)=6,"Hidden",""),IF(ISNUMBER(AH15),(AH15+AI15)/2,""))</f>
      </c>
      <c r="AK15" s="8">
        <f>IF(C15=F15,0,(D15-E15)/(C15-F15))</f>
      </c>
      <c r="AL15" s="8">
        <f>IF(ISNUMBER(F15),IF(OR(AK15&lt;=0,AK15=1),0,((D15-E15)-(C15-F15))/LN(AK15)),"")</f>
      </c>
      <c r="AM15" s="8">
        <f>IF(ISNUMBER(AL15),IF(AL15=0,0,(AB15*T15*Z15*1000)/(PI()*0.006*1.008*AL15)),"")</f>
      </c>
      <c r="AN15" s="12">
        <f>IF(ISNUMBER(A15),IF(ROW(A15)=2,1-(A15/13),""),"")</f>
      </c>
    </row>
    <row x14ac:dyDescent="0.25" r="16" customHeight="1" ht="12.75">
      <c r="A16" s="11">
        <v>1</v>
      </c>
      <c r="B16" s="5">
        <v>15</v>
      </c>
      <c r="C16" s="6">
        <v>49.4853515625</v>
      </c>
      <c r="D16" s="6">
        <v>54.9404296875</v>
      </c>
      <c r="E16" s="6">
        <v>21.138427734375</v>
      </c>
      <c r="F16" s="6">
        <v>24.775146484375</v>
      </c>
      <c r="G16" s="6">
        <v>132.967529296875</v>
      </c>
      <c r="H16" s="6">
        <v>132.967529296875</v>
      </c>
      <c r="I16" s="6">
        <v>132.967529296875</v>
      </c>
      <c r="J16" s="6">
        <v>132.967529296875</v>
      </c>
      <c r="K16" s="6">
        <v>132.967529296875</v>
      </c>
      <c r="L16" s="6">
        <v>132.967529296875</v>
      </c>
      <c r="M16" s="7">
        <v>30</v>
      </c>
      <c r="N16" s="6">
        <v>1.91650390625</v>
      </c>
      <c r="O16" s="5">
        <v>60</v>
      </c>
      <c r="P16" s="8">
        <v>3.47900390625</v>
      </c>
      <c r="Q16" s="6">
        <v>0</v>
      </c>
      <c r="R16" s="10">
        <f>IF(ISNUMBER(Q16),IF(Q16=1,"Countercurrent","Cocurrent"),"")</f>
      </c>
      <c r="S16" s="21"/>
      <c r="T16" s="7">
        <f>IF(ISNUMBER(C16),1.15290498E-12*(V16^6)-3.5879038802E-10*(V16^5)+4.710833256816E-08*(V16^4)-3.38194190874219E-06*(V16^3)+0.000148978977392744*(V16^2)-0.00373903643230733*(V16)+4.21734712411944,"")</f>
      </c>
      <c r="U16" s="7">
        <f>IF(ISNUMBER(D16),1.15290498E-12*(X16^6)-3.5879038802E-10*(X16^5)+4.710833256816E-08*(X16^4)-3.38194190874219E-06*(X16^3)+0.000148978977392744*(X16^2)-0.00373903643230733*(X16)+4.21734712411944,"")</f>
      </c>
      <c r="V16" s="8">
        <f>IF(ISNUMBER(C16),AVERAGE(C16,D16),"")</f>
      </c>
      <c r="W16" s="6">
        <f>IF(ISNUMBER(F16),-0.0000002301*(V16^4)+0.0000569866*(V16^3)-0.0082923226*(V16^2)+0.0654036947*V16+999.8017570756,"")</f>
      </c>
      <c r="X16" s="8">
        <f>IF(ISNUMBER(E16),AVERAGE(E16,F16),"")</f>
      </c>
      <c r="Y16" s="6">
        <f>IF(ISNUMBER(F16),-0.0000002301*(X16^4)+0.0000569866*(X16^3)-0.0082923226*(X16^2)+0.0654036947*X16+999.8017570756,"")</f>
      </c>
      <c r="Z16" s="6">
        <f>IF(ISNUMBER(C16),IF(R16="Countercurrent",C16-D16,D16-C16),"")</f>
      </c>
      <c r="AA16" s="6">
        <f>IF(ISNUMBER(E16),F16-E16,"")</f>
      </c>
      <c r="AB16" s="7">
        <f>IF(ISNUMBER(N16),N16*W16/(1000*60),"")</f>
      </c>
      <c r="AC16" s="7">
        <f>IF(ISNUMBER(P16),P16*Y16/(1000*60),"")</f>
      </c>
      <c r="AD16" s="6">
        <f>IF(SUM($A$1:$A$1000)=0,IF(ROW($A16)=6,"Hidden",""),IF(ISNUMBER(AB16),AB16*T16*ABS(Z16)*1000,""))</f>
      </c>
      <c r="AE16" s="6">
        <f>IF(SUM($A$1:$A$1000)=0,IF(ROW($A16)=6,"Hidden",""),IF(ISNUMBER(AC16),AC16*U16*AA16*1000,""))</f>
      </c>
      <c r="AF16" s="6">
        <f>IF(SUM($A$1:$A$1000)=0,IF(ROW($A16)=6,"Hidden",""),IF(ISNUMBER(AD16),AD16-AE16,""))</f>
      </c>
      <c r="AG16" s="6">
        <f>IF(SUM($A$1:$A$1000)=0,IF(ROW($A16)=6,"Hidden",""),IF(ISNUMBER(AD16),IF(AD16=0,0,AE16*100/AD16),""))</f>
      </c>
      <c r="AH16" s="6">
        <f>IF(SUM($A$1:$A$1000)=0,IF(ROW($A16)=6,"Hidden",""),IF(ISNUMBER(C16),IF(R16="cocurrent",IF((D16=E16),0,(D16-C16)*100/(D16-E16)),IF((C16=E16),0,(C16-D16)*100/(C16-E16))),""))</f>
      </c>
      <c r="AI16" s="6">
        <f>IF(SUM($A$1:$A$1000)=0,IF(ROW($A16)=6,"Hidden",""),IF(ISNUMBER(C16),IF(R16="cocurrent",IF(C16=E16,0,(F16-E16)*100/(D16-E16)),IF(C16=E16,0,(F16-E16)*100/(C16-E16))),""))</f>
      </c>
      <c r="AJ16" s="6">
        <f>IF(SUM($A$1:$A$1000)=0,IF(ROW($A16)=6,"Hidden",""),IF(ISNUMBER(AH16),(AH16+AI16)/2,""))</f>
      </c>
      <c r="AK16" s="8">
        <f>IF(C16=F16,0,(D16-E16)/(C16-F16))</f>
      </c>
      <c r="AL16" s="8">
        <f>IF(ISNUMBER(F16),IF(OR(AK16&lt;=0,AK16=1),0,((D16-E16)-(C16-F16))/LN(AK16)),"")</f>
      </c>
      <c r="AM16" s="8">
        <f>IF(ISNUMBER(AL16),IF(AL16=0,0,(AB16*T16*Z16*1000)/(PI()*0.006*1.008*AL16)),"")</f>
      </c>
      <c r="AN16" s="12">
        <f>IF(ISNUMBER(A16),IF(ROW(A16)=2,1-(A16/13),""),"")</f>
      </c>
    </row>
    <row x14ac:dyDescent="0.25" r="17" customHeight="1" ht="12.75">
      <c r="A17" s="11">
        <v>1</v>
      </c>
      <c r="B17" s="5">
        <v>16</v>
      </c>
      <c r="C17" s="6">
        <v>49.7451171875</v>
      </c>
      <c r="D17" s="6">
        <v>54.972900390625</v>
      </c>
      <c r="E17" s="6">
        <v>21.138427734375</v>
      </c>
      <c r="F17" s="6">
        <v>24.8076171875</v>
      </c>
      <c r="G17" s="6">
        <v>132.967529296875</v>
      </c>
      <c r="H17" s="6">
        <v>132.967529296875</v>
      </c>
      <c r="I17" s="6">
        <v>132.967529296875</v>
      </c>
      <c r="J17" s="6">
        <v>132.967529296875</v>
      </c>
      <c r="K17" s="6">
        <v>132.967529296875</v>
      </c>
      <c r="L17" s="6">
        <v>132.967529296875</v>
      </c>
      <c r="M17" s="7">
        <v>30</v>
      </c>
      <c r="N17" s="6">
        <v>2.06298828125</v>
      </c>
      <c r="O17" s="5">
        <v>60</v>
      </c>
      <c r="P17" s="8">
        <v>3.5400390625</v>
      </c>
      <c r="Q17" s="6">
        <v>0</v>
      </c>
      <c r="R17" s="10">
        <f>IF(ISNUMBER(Q17),IF(Q17=1,"Countercurrent","Cocurrent"),"")</f>
      </c>
      <c r="S17" s="21"/>
      <c r="T17" s="7">
        <f>IF(ISNUMBER(C17),1.15290498E-12*(V17^6)-3.5879038802E-10*(V17^5)+4.710833256816E-08*(V17^4)-3.38194190874219E-06*(V17^3)+0.000148978977392744*(V17^2)-0.00373903643230733*(V17)+4.21734712411944,"")</f>
      </c>
      <c r="U17" s="7">
        <f>IF(ISNUMBER(D17),1.15290498E-12*(X17^6)-3.5879038802E-10*(X17^5)+4.710833256816E-08*(X17^4)-3.38194190874219E-06*(X17^3)+0.000148978977392744*(X17^2)-0.00373903643230733*(X17)+4.21734712411944,"")</f>
      </c>
      <c r="V17" s="8">
        <f>IF(ISNUMBER(C17),AVERAGE(C17,D17),"")</f>
      </c>
      <c r="W17" s="6">
        <f>IF(ISNUMBER(F17),-0.0000002301*(V17^4)+0.0000569866*(V17^3)-0.0082923226*(V17^2)+0.0654036947*V17+999.8017570756,"")</f>
      </c>
      <c r="X17" s="8">
        <f>IF(ISNUMBER(E17),AVERAGE(E17,F17),"")</f>
      </c>
      <c r="Y17" s="6">
        <f>IF(ISNUMBER(F17),-0.0000002301*(X17^4)+0.0000569866*(X17^3)-0.0082923226*(X17^2)+0.0654036947*X17+999.8017570756,"")</f>
      </c>
      <c r="Z17" s="6">
        <f>IF(ISNUMBER(C17),IF(R17="Countercurrent",C17-D17,D17-C17),"")</f>
      </c>
      <c r="AA17" s="6">
        <f>IF(ISNUMBER(E17),F17-E17,"")</f>
      </c>
      <c r="AB17" s="7">
        <f>IF(ISNUMBER(N17),N17*W17/(1000*60),"")</f>
      </c>
      <c r="AC17" s="7">
        <f>IF(ISNUMBER(P17),P17*Y17/(1000*60),"")</f>
      </c>
      <c r="AD17" s="6">
        <f>IF(SUM($A$1:$A$1000)=0,IF(ROW($A17)=6,"Hidden",""),IF(ISNUMBER(AB17),AB17*T17*ABS(Z17)*1000,""))</f>
      </c>
      <c r="AE17" s="6">
        <f>IF(SUM($A$1:$A$1000)=0,IF(ROW($A17)=6,"Hidden",""),IF(ISNUMBER(AC17),AC17*U17*AA17*1000,""))</f>
      </c>
      <c r="AF17" s="6">
        <f>IF(SUM($A$1:$A$1000)=0,IF(ROW($A17)=6,"Hidden",""),IF(ISNUMBER(AD17),AD17-AE17,""))</f>
      </c>
      <c r="AG17" s="6">
        <f>IF(SUM($A$1:$A$1000)=0,IF(ROW($A17)=6,"Hidden",""),IF(ISNUMBER(AD17),IF(AD17=0,0,AE17*100/AD17),""))</f>
      </c>
      <c r="AH17" s="6">
        <f>IF(SUM($A$1:$A$1000)=0,IF(ROW($A17)=6,"Hidden",""),IF(ISNUMBER(C17),IF(R17="cocurrent",IF((D17=E17),0,(D17-C17)*100/(D17-E17)),IF((C17=E17),0,(C17-D17)*100/(C17-E17))),""))</f>
      </c>
      <c r="AI17" s="6">
        <f>IF(SUM($A$1:$A$1000)=0,IF(ROW($A17)=6,"Hidden",""),IF(ISNUMBER(C17),IF(R17="cocurrent",IF(C17=E17,0,(F17-E17)*100/(D17-E17)),IF(C17=E17,0,(F17-E17)*100/(C17-E17))),""))</f>
      </c>
      <c r="AJ17" s="6">
        <f>IF(SUM($A$1:$A$1000)=0,IF(ROW($A17)=6,"Hidden",""),IF(ISNUMBER(AH17),(AH17+AI17)/2,""))</f>
      </c>
      <c r="AK17" s="8">
        <f>IF(C17=F17,0,(D17-E17)/(C17-F17))</f>
      </c>
      <c r="AL17" s="8">
        <f>IF(ISNUMBER(F17),IF(OR(AK17&lt;=0,AK17=1),0,((D17-E17)-(C17-F17))/LN(AK17)),"")</f>
      </c>
      <c r="AM17" s="8">
        <f>IF(ISNUMBER(AL17),IF(AL17=0,0,(AB17*T17*Z17*1000)/(PI()*0.006*1.008*AL17)),"")</f>
      </c>
      <c r="AN17" s="12">
        <f>IF(ISNUMBER(A17),IF(ROW(A17)=2,1-(A17/13),""),"")</f>
      </c>
    </row>
    <row x14ac:dyDescent="0.25" r="18" customHeight="1" ht="12.75">
      <c r="A18" s="11">
        <v>1</v>
      </c>
      <c r="B18" s="5">
        <v>17</v>
      </c>
      <c r="C18" s="6">
        <v>49.615234375</v>
      </c>
      <c r="D18" s="6">
        <v>54.9404296875</v>
      </c>
      <c r="E18" s="6">
        <v>21.138427734375</v>
      </c>
      <c r="F18" s="6">
        <v>24.840087890625</v>
      </c>
      <c r="G18" s="6">
        <v>132.967529296875</v>
      </c>
      <c r="H18" s="6">
        <v>132.967529296875</v>
      </c>
      <c r="I18" s="6">
        <v>132.967529296875</v>
      </c>
      <c r="J18" s="6">
        <v>132.967529296875</v>
      </c>
      <c r="K18" s="6">
        <v>132.967529296875</v>
      </c>
      <c r="L18" s="6">
        <v>132.967529296875</v>
      </c>
      <c r="M18" s="7">
        <v>29</v>
      </c>
      <c r="N18" s="6">
        <v>2.06298828125</v>
      </c>
      <c r="O18" s="5">
        <v>60</v>
      </c>
      <c r="P18" s="8">
        <v>3.6376953125</v>
      </c>
      <c r="Q18" s="6">
        <v>0</v>
      </c>
      <c r="R18" s="10">
        <f>IF(ISNUMBER(Q18),IF(Q18=1,"Countercurrent","Cocurrent"),"")</f>
      </c>
      <c r="S18" s="21"/>
      <c r="T18" s="7">
        <f>IF(ISNUMBER(C18),1.15290498E-12*(V18^6)-3.5879038802E-10*(V18^5)+4.710833256816E-08*(V18^4)-3.38194190874219E-06*(V18^3)+0.000148978977392744*(V18^2)-0.00373903643230733*(V18)+4.21734712411944,"")</f>
      </c>
      <c r="U18" s="7">
        <f>IF(ISNUMBER(D18),1.15290498E-12*(X18^6)-3.5879038802E-10*(X18^5)+4.710833256816E-08*(X18^4)-3.38194190874219E-06*(X18^3)+0.000148978977392744*(X18^2)-0.00373903643230733*(X18)+4.21734712411944,"")</f>
      </c>
      <c r="V18" s="8">
        <f>IF(ISNUMBER(C18),AVERAGE(C18,D18),"")</f>
      </c>
      <c r="W18" s="6">
        <f>IF(ISNUMBER(F18),-0.0000002301*(V18^4)+0.0000569866*(V18^3)-0.0082923226*(V18^2)+0.0654036947*V18+999.8017570756,"")</f>
      </c>
      <c r="X18" s="8">
        <f>IF(ISNUMBER(E18),AVERAGE(E18,F18),"")</f>
      </c>
      <c r="Y18" s="6">
        <f>IF(ISNUMBER(F18),-0.0000002301*(X18^4)+0.0000569866*(X18^3)-0.0082923226*(X18^2)+0.0654036947*X18+999.8017570756,"")</f>
      </c>
      <c r="Z18" s="6">
        <f>IF(ISNUMBER(C18),IF(R18="Countercurrent",C18-D18,D18-C18),"")</f>
      </c>
      <c r="AA18" s="6">
        <f>IF(ISNUMBER(E18),F18-E18,"")</f>
      </c>
      <c r="AB18" s="7">
        <f>IF(ISNUMBER(N18),N18*W18/(1000*60),"")</f>
      </c>
      <c r="AC18" s="7">
        <f>IF(ISNUMBER(P18),P18*Y18/(1000*60),"")</f>
      </c>
      <c r="AD18" s="6">
        <f>IF(SUM($A$1:$A$1000)=0,IF(ROW($A18)=6,"Hidden",""),IF(ISNUMBER(AB18),AB18*T18*ABS(Z18)*1000,""))</f>
      </c>
      <c r="AE18" s="6">
        <f>IF(SUM($A$1:$A$1000)=0,IF(ROW($A18)=6,"Hidden",""),IF(ISNUMBER(AC18),AC18*U18*AA18*1000,""))</f>
      </c>
      <c r="AF18" s="6">
        <f>IF(SUM($A$1:$A$1000)=0,IF(ROW($A18)=6,"Hidden",""),IF(ISNUMBER(AD18),AD18-AE18,""))</f>
      </c>
      <c r="AG18" s="6">
        <f>IF(SUM($A$1:$A$1000)=0,IF(ROW($A18)=6,"Hidden",""),IF(ISNUMBER(AD18),IF(AD18=0,0,AE18*100/AD18),""))</f>
      </c>
      <c r="AH18" s="6">
        <f>IF(SUM($A$1:$A$1000)=0,IF(ROW($A18)=6,"Hidden",""),IF(ISNUMBER(C18),IF(R18="cocurrent",IF((D18=E18),0,(D18-C18)*100/(D18-E18)),IF((C18=E18),0,(C18-D18)*100/(C18-E18))),""))</f>
      </c>
      <c r="AI18" s="6">
        <f>IF(SUM($A$1:$A$1000)=0,IF(ROW($A18)=6,"Hidden",""),IF(ISNUMBER(C18),IF(R18="cocurrent",IF(C18=E18,0,(F18-E18)*100/(D18-E18)),IF(C18=E18,0,(F18-E18)*100/(C18-E18))),""))</f>
      </c>
      <c r="AJ18" s="6">
        <f>IF(SUM($A$1:$A$1000)=0,IF(ROW($A18)=6,"Hidden",""),IF(ISNUMBER(AH18),(AH18+AI18)/2,""))</f>
      </c>
      <c r="AK18" s="8">
        <f>IF(C18=F18,0,(D18-E18)/(C18-F18))</f>
      </c>
      <c r="AL18" s="8">
        <f>IF(ISNUMBER(F18),IF(OR(AK18&lt;=0,AK18=1),0,((D18-E18)-(C18-F18))/LN(AK18)),"")</f>
      </c>
      <c r="AM18" s="8">
        <f>IF(ISNUMBER(AL18),IF(AL18=0,0,(AB18*T18*Z18*1000)/(PI()*0.006*1.008*AL18)),"")</f>
      </c>
      <c r="AN18" s="12">
        <f>IF(ISNUMBER(A18),IF(ROW(A18)=2,1-(A18/13),""),"")</f>
      </c>
    </row>
    <row x14ac:dyDescent="0.25" r="19" customHeight="1" ht="12.75">
      <c r="A19" s="11">
        <v>1</v>
      </c>
      <c r="B19" s="5">
        <v>18</v>
      </c>
      <c r="C19" s="6">
        <v>49.647705078125</v>
      </c>
      <c r="D19" s="6">
        <v>55.037841796875</v>
      </c>
      <c r="E19" s="6">
        <v>21.138427734375</v>
      </c>
      <c r="F19" s="6">
        <v>24.8076171875</v>
      </c>
      <c r="G19" s="6">
        <v>132.967529296875</v>
      </c>
      <c r="H19" s="6">
        <v>132.967529296875</v>
      </c>
      <c r="I19" s="6">
        <v>132.967529296875</v>
      </c>
      <c r="J19" s="6">
        <v>132.967529296875</v>
      </c>
      <c r="K19" s="6">
        <v>132.967529296875</v>
      </c>
      <c r="L19" s="6">
        <v>132.967529296875</v>
      </c>
      <c r="M19" s="7">
        <v>29</v>
      </c>
      <c r="N19" s="6">
        <v>2.06298828125</v>
      </c>
      <c r="O19" s="5">
        <v>60</v>
      </c>
      <c r="P19" s="8">
        <v>3.466796875</v>
      </c>
      <c r="Q19" s="6">
        <v>0</v>
      </c>
      <c r="R19" s="10">
        <f>IF(ISNUMBER(Q19),IF(Q19=1,"Countercurrent","Cocurrent"),"")</f>
      </c>
      <c r="S19" s="21"/>
      <c r="T19" s="7">
        <f>IF(ISNUMBER(C19),1.15290498E-12*(V19^6)-3.5879038802E-10*(V19^5)+4.710833256816E-08*(V19^4)-3.38194190874219E-06*(V19^3)+0.000148978977392744*(V19^2)-0.00373903643230733*(V19)+4.21734712411944,"")</f>
      </c>
      <c r="U19" s="7">
        <f>IF(ISNUMBER(D19),1.15290498E-12*(X19^6)-3.5879038802E-10*(X19^5)+4.710833256816E-08*(X19^4)-3.38194190874219E-06*(X19^3)+0.000148978977392744*(X19^2)-0.00373903643230733*(X19)+4.21734712411944,"")</f>
      </c>
      <c r="V19" s="8">
        <f>IF(ISNUMBER(C19),AVERAGE(C19,D19),"")</f>
      </c>
      <c r="W19" s="6">
        <f>IF(ISNUMBER(F19),-0.0000002301*(V19^4)+0.0000569866*(V19^3)-0.0082923226*(V19^2)+0.0654036947*V19+999.8017570756,"")</f>
      </c>
      <c r="X19" s="8">
        <f>IF(ISNUMBER(E19),AVERAGE(E19,F19),"")</f>
      </c>
      <c r="Y19" s="6">
        <f>IF(ISNUMBER(F19),-0.0000002301*(X19^4)+0.0000569866*(X19^3)-0.0082923226*(X19^2)+0.0654036947*X19+999.8017570756,"")</f>
      </c>
      <c r="Z19" s="6">
        <f>IF(ISNUMBER(C19),IF(R19="Countercurrent",C19-D19,D19-C19),"")</f>
      </c>
      <c r="AA19" s="6">
        <f>IF(ISNUMBER(E19),F19-E19,"")</f>
      </c>
      <c r="AB19" s="7">
        <f>IF(ISNUMBER(N19),N19*W19/(1000*60),"")</f>
      </c>
      <c r="AC19" s="7">
        <f>IF(ISNUMBER(P19),P19*Y19/(1000*60),"")</f>
      </c>
      <c r="AD19" s="6">
        <f>IF(SUM($A$1:$A$1000)=0,IF(ROW($A19)=6,"Hidden",""),IF(ISNUMBER(AB19),AB19*T19*ABS(Z19)*1000,""))</f>
      </c>
      <c r="AE19" s="6">
        <f>IF(SUM($A$1:$A$1000)=0,IF(ROW($A19)=6,"Hidden",""),IF(ISNUMBER(AC19),AC19*U19*AA19*1000,""))</f>
      </c>
      <c r="AF19" s="6">
        <f>IF(SUM($A$1:$A$1000)=0,IF(ROW($A19)=6,"Hidden",""),IF(ISNUMBER(AD19),AD19-AE19,""))</f>
      </c>
      <c r="AG19" s="6">
        <f>IF(SUM($A$1:$A$1000)=0,IF(ROW($A19)=6,"Hidden",""),IF(ISNUMBER(AD19),IF(AD19=0,0,AE19*100/AD19),""))</f>
      </c>
      <c r="AH19" s="6">
        <f>IF(SUM($A$1:$A$1000)=0,IF(ROW($A19)=6,"Hidden",""),IF(ISNUMBER(C19),IF(R19="cocurrent",IF((D19=E19),0,(D19-C19)*100/(D19-E19)),IF((C19=E19),0,(C19-D19)*100/(C19-E19))),""))</f>
      </c>
      <c r="AI19" s="6">
        <f>IF(SUM($A$1:$A$1000)=0,IF(ROW($A19)=6,"Hidden",""),IF(ISNUMBER(C19),IF(R19="cocurrent",IF(C19=E19,0,(F19-E19)*100/(D19-E19)),IF(C19=E19,0,(F19-E19)*100/(C19-E19))),""))</f>
      </c>
      <c r="AJ19" s="6">
        <f>IF(SUM($A$1:$A$1000)=0,IF(ROW($A19)=6,"Hidden",""),IF(ISNUMBER(AH19),(AH19+AI19)/2,""))</f>
      </c>
      <c r="AK19" s="8">
        <f>IF(C19=F19,0,(D19-E19)/(C19-F19))</f>
      </c>
      <c r="AL19" s="8">
        <f>IF(ISNUMBER(F19),IF(OR(AK19&lt;=0,AK19=1),0,((D19-E19)-(C19-F19))/LN(AK19)),"")</f>
      </c>
      <c r="AM19" s="8">
        <f>IF(ISNUMBER(AL19),IF(AL19=0,0,(AB19*T19*Z19*1000)/(PI()*0.006*1.008*AL19)),"")</f>
      </c>
      <c r="AN19" s="12">
        <f>IF(ISNUMBER(A19),IF(ROW(A19)=2,1-(A19/13),""),"")</f>
      </c>
    </row>
    <row x14ac:dyDescent="0.25" r="20" customHeight="1" ht="12.75">
      <c r="A20" s="11">
        <v>1</v>
      </c>
      <c r="B20" s="5">
        <v>19</v>
      </c>
      <c r="C20" s="6">
        <v>49.517822265625</v>
      </c>
      <c r="D20" s="6">
        <v>54.907958984375</v>
      </c>
      <c r="E20" s="6">
        <v>21.138427734375</v>
      </c>
      <c r="F20" s="6">
        <v>24.775146484375</v>
      </c>
      <c r="G20" s="6">
        <v>132.967529296875</v>
      </c>
      <c r="H20" s="6">
        <v>132.967529296875</v>
      </c>
      <c r="I20" s="6">
        <v>132.967529296875</v>
      </c>
      <c r="J20" s="6">
        <v>132.967529296875</v>
      </c>
      <c r="K20" s="6">
        <v>132.967529296875</v>
      </c>
      <c r="L20" s="6">
        <v>132.967529296875</v>
      </c>
      <c r="M20" s="7">
        <v>30</v>
      </c>
      <c r="N20" s="6">
        <v>2.0263671875</v>
      </c>
      <c r="O20" s="5">
        <v>60</v>
      </c>
      <c r="P20" s="8">
        <v>3.52783203125</v>
      </c>
      <c r="Q20" s="6">
        <v>0</v>
      </c>
      <c r="R20" s="10">
        <f>IF(ISNUMBER(Q20),IF(Q20=1,"Countercurrent","Cocurrent"),"")</f>
      </c>
      <c r="S20" s="21"/>
      <c r="T20" s="7">
        <f>IF(ISNUMBER(C20),1.15290498E-12*(V20^6)-3.5879038802E-10*(V20^5)+4.710833256816E-08*(V20^4)-3.38194190874219E-06*(V20^3)+0.000148978977392744*(V20^2)-0.00373903643230733*(V20)+4.21734712411944,"")</f>
      </c>
      <c r="U20" s="7">
        <f>IF(ISNUMBER(D20),1.15290498E-12*(X20^6)-3.5879038802E-10*(X20^5)+4.710833256816E-08*(X20^4)-3.38194190874219E-06*(X20^3)+0.000148978977392744*(X20^2)-0.00373903643230733*(X20)+4.21734712411944,"")</f>
      </c>
      <c r="V20" s="8">
        <f>IF(ISNUMBER(C20),AVERAGE(C20,D20),"")</f>
      </c>
      <c r="W20" s="6">
        <f>IF(ISNUMBER(F20),-0.0000002301*(V20^4)+0.0000569866*(V20^3)-0.0082923226*(V20^2)+0.0654036947*V20+999.8017570756,"")</f>
      </c>
      <c r="X20" s="8">
        <f>IF(ISNUMBER(E20),AVERAGE(E20,F20),"")</f>
      </c>
      <c r="Y20" s="6">
        <f>IF(ISNUMBER(F20),-0.0000002301*(X20^4)+0.0000569866*(X20^3)-0.0082923226*(X20^2)+0.0654036947*X20+999.8017570756,"")</f>
      </c>
      <c r="Z20" s="6">
        <f>IF(ISNUMBER(C20),IF(R20="Countercurrent",C20-D20,D20-C20),"")</f>
      </c>
      <c r="AA20" s="6">
        <f>IF(ISNUMBER(E20),F20-E20,"")</f>
      </c>
      <c r="AB20" s="7">
        <f>IF(ISNUMBER(N20),N20*W20/(1000*60),"")</f>
      </c>
      <c r="AC20" s="7">
        <f>IF(ISNUMBER(P20),P20*Y20/(1000*60),"")</f>
      </c>
      <c r="AD20" s="6">
        <f>IF(SUM($A$1:$A$1000)=0,IF(ROW($A20)=6,"Hidden",""),IF(ISNUMBER(AB20),AB20*T20*ABS(Z20)*1000,""))</f>
      </c>
      <c r="AE20" s="6">
        <f>IF(SUM($A$1:$A$1000)=0,IF(ROW($A20)=6,"Hidden",""),IF(ISNUMBER(AC20),AC20*U20*AA20*1000,""))</f>
      </c>
      <c r="AF20" s="6">
        <f>IF(SUM($A$1:$A$1000)=0,IF(ROW($A20)=6,"Hidden",""),IF(ISNUMBER(AD20),AD20-AE20,""))</f>
      </c>
      <c r="AG20" s="6">
        <f>IF(SUM($A$1:$A$1000)=0,IF(ROW($A20)=6,"Hidden",""),IF(ISNUMBER(AD20),IF(AD20=0,0,AE20*100/AD20),""))</f>
      </c>
      <c r="AH20" s="6">
        <f>IF(SUM($A$1:$A$1000)=0,IF(ROW($A20)=6,"Hidden",""),IF(ISNUMBER(C20),IF(R20="cocurrent",IF((D20=E20),0,(D20-C20)*100/(D20-E20)),IF((C20=E20),0,(C20-D20)*100/(C20-E20))),""))</f>
      </c>
      <c r="AI20" s="6">
        <f>IF(SUM($A$1:$A$1000)=0,IF(ROW($A20)=6,"Hidden",""),IF(ISNUMBER(C20),IF(R20="cocurrent",IF(C20=E20,0,(F20-E20)*100/(D20-E20)),IF(C20=E20,0,(F20-E20)*100/(C20-E20))),""))</f>
      </c>
      <c r="AJ20" s="6">
        <f>IF(SUM($A$1:$A$1000)=0,IF(ROW($A20)=6,"Hidden",""),IF(ISNUMBER(AH20),(AH20+AI20)/2,""))</f>
      </c>
      <c r="AK20" s="8">
        <f>IF(C20=F20,0,(D20-E20)/(C20-F20))</f>
      </c>
      <c r="AL20" s="8">
        <f>IF(ISNUMBER(F20),IF(OR(AK20&lt;=0,AK20=1),0,((D20-E20)-(C20-F20))/LN(AK20)),"")</f>
      </c>
      <c r="AM20" s="8">
        <f>IF(ISNUMBER(AL20),IF(AL20=0,0,(AB20*T20*Z20*1000)/(PI()*0.006*1.008*AL20)),"")</f>
      </c>
      <c r="AN20" s="12">
        <f>IF(ISNUMBER(A20),IF(ROW(A20)=2,1-(A20/13),""),"")</f>
      </c>
    </row>
    <row x14ac:dyDescent="0.25" r="21" customHeight="1" ht="12.75">
      <c r="A21" s="11">
        <v>1</v>
      </c>
      <c r="B21" s="5">
        <v>20</v>
      </c>
      <c r="C21" s="6">
        <v>49.4853515625</v>
      </c>
      <c r="D21" s="6">
        <v>54.810546875</v>
      </c>
      <c r="E21" s="6">
        <v>21.138427734375</v>
      </c>
      <c r="F21" s="6">
        <v>24.840087890625</v>
      </c>
      <c r="G21" s="6">
        <v>132.967529296875</v>
      </c>
      <c r="H21" s="6">
        <v>132.967529296875</v>
      </c>
      <c r="I21" s="6">
        <v>132.967529296875</v>
      </c>
      <c r="J21" s="6">
        <v>132.967529296875</v>
      </c>
      <c r="K21" s="6">
        <v>132.967529296875</v>
      </c>
      <c r="L21" s="6">
        <v>132.967529296875</v>
      </c>
      <c r="M21" s="7">
        <v>30</v>
      </c>
      <c r="N21" s="6">
        <v>2.001953125</v>
      </c>
      <c r="O21" s="5">
        <v>60</v>
      </c>
      <c r="P21" s="8">
        <v>3.52783203125</v>
      </c>
      <c r="Q21" s="6">
        <v>0</v>
      </c>
      <c r="R21" s="10">
        <f>IF(ISNUMBER(Q21),IF(Q21=1,"Countercurrent","Cocurrent"),"")</f>
      </c>
      <c r="S21" s="21"/>
      <c r="T21" s="7">
        <f>IF(ISNUMBER(C21),1.15290498E-12*(V21^6)-3.5879038802E-10*(V21^5)+4.710833256816E-08*(V21^4)-3.38194190874219E-06*(V21^3)+0.000148978977392744*(V21^2)-0.00373903643230733*(V21)+4.21734712411944,"")</f>
      </c>
      <c r="U21" s="7">
        <f>IF(ISNUMBER(D21),1.15290498E-12*(X21^6)-3.5879038802E-10*(X21^5)+4.710833256816E-08*(X21^4)-3.38194190874219E-06*(X21^3)+0.000148978977392744*(X21^2)-0.00373903643230733*(X21)+4.21734712411944,"")</f>
      </c>
      <c r="V21" s="8">
        <f>IF(ISNUMBER(C21),AVERAGE(C21,D21),"")</f>
      </c>
      <c r="W21" s="6">
        <f>IF(ISNUMBER(F21),-0.0000002301*(V21^4)+0.0000569866*(V21^3)-0.0082923226*(V21^2)+0.0654036947*V21+999.8017570756,"")</f>
      </c>
      <c r="X21" s="8">
        <f>IF(ISNUMBER(E21),AVERAGE(E21,F21),"")</f>
      </c>
      <c r="Y21" s="6">
        <f>IF(ISNUMBER(F21),-0.0000002301*(X21^4)+0.0000569866*(X21^3)-0.0082923226*(X21^2)+0.0654036947*X21+999.8017570756,"")</f>
      </c>
      <c r="Z21" s="6">
        <f>IF(ISNUMBER(C21),IF(R21="Countercurrent",C21-D21,D21-C21),"")</f>
      </c>
      <c r="AA21" s="6">
        <f>IF(ISNUMBER(E21),F21-E21,"")</f>
      </c>
      <c r="AB21" s="7">
        <f>IF(ISNUMBER(N21),N21*W21/(1000*60),"")</f>
      </c>
      <c r="AC21" s="7">
        <f>IF(ISNUMBER(P21),P21*Y21/(1000*60),"")</f>
      </c>
      <c r="AD21" s="6">
        <f>IF(SUM($A$1:$A$1000)=0,IF(ROW($A21)=6,"Hidden",""),IF(ISNUMBER(AB21),AB21*T21*ABS(Z21)*1000,""))</f>
      </c>
      <c r="AE21" s="6">
        <f>IF(SUM($A$1:$A$1000)=0,IF(ROW($A21)=6,"Hidden",""),IF(ISNUMBER(AC21),AC21*U21*AA21*1000,""))</f>
      </c>
      <c r="AF21" s="6">
        <f>IF(SUM($A$1:$A$1000)=0,IF(ROW($A21)=6,"Hidden",""),IF(ISNUMBER(AD21),AD21-AE21,""))</f>
      </c>
      <c r="AG21" s="6">
        <f>IF(SUM($A$1:$A$1000)=0,IF(ROW($A21)=6,"Hidden",""),IF(ISNUMBER(AD21),IF(AD21=0,0,AE21*100/AD21),""))</f>
      </c>
      <c r="AH21" s="6">
        <f>IF(SUM($A$1:$A$1000)=0,IF(ROW($A21)=6,"Hidden",""),IF(ISNUMBER(C21),IF(R21="cocurrent",IF((D21=E21),0,(D21-C21)*100/(D21-E21)),IF((C21=E21),0,(C21-D21)*100/(C21-E21))),""))</f>
      </c>
      <c r="AI21" s="6">
        <f>IF(SUM($A$1:$A$1000)=0,IF(ROW($A21)=6,"Hidden",""),IF(ISNUMBER(C21),IF(R21="cocurrent",IF(C21=E21,0,(F21-E21)*100/(D21-E21)),IF(C21=E21,0,(F21-E21)*100/(C21-E21))),""))</f>
      </c>
      <c r="AJ21" s="6">
        <f>IF(SUM($A$1:$A$1000)=0,IF(ROW($A21)=6,"Hidden",""),IF(ISNUMBER(AH21),(AH21+AI21)/2,""))</f>
      </c>
      <c r="AK21" s="8">
        <f>IF(C21=F21,0,(D21-E21)/(C21-F21))</f>
      </c>
      <c r="AL21" s="8">
        <f>IF(ISNUMBER(F21),IF(OR(AK21&lt;=0,AK21=1),0,((D21-E21)-(C21-F21))/LN(AK21)),"")</f>
      </c>
      <c r="AM21" s="8">
        <f>IF(ISNUMBER(AL21),IF(AL21=0,0,(AB21*T21*Z21*1000)/(PI()*0.006*1.008*AL21)),"")</f>
      </c>
      <c r="AN21" s="12">
        <f>IF(ISNUMBER(A21),IF(ROW(A21)=2,1-(A21/13),""),"")</f>
      </c>
    </row>
    <row x14ac:dyDescent="0.25" r="22" customHeight="1" ht="12.75">
      <c r="A22" s="11">
        <v>1</v>
      </c>
      <c r="B22" s="5">
        <v>21</v>
      </c>
      <c r="C22" s="6">
        <v>49.517822265625</v>
      </c>
      <c r="D22" s="6">
        <v>54.907958984375</v>
      </c>
      <c r="E22" s="6">
        <v>21.138427734375</v>
      </c>
      <c r="F22" s="6">
        <v>24.775146484375</v>
      </c>
      <c r="G22" s="6">
        <v>132.967529296875</v>
      </c>
      <c r="H22" s="6">
        <v>132.967529296875</v>
      </c>
      <c r="I22" s="6">
        <v>132.967529296875</v>
      </c>
      <c r="J22" s="6">
        <v>132.967529296875</v>
      </c>
      <c r="K22" s="6">
        <v>132.967529296875</v>
      </c>
      <c r="L22" s="6">
        <v>132.967529296875</v>
      </c>
      <c r="M22" s="7">
        <v>30</v>
      </c>
      <c r="N22" s="6">
        <v>2.0263671875</v>
      </c>
      <c r="O22" s="5">
        <v>60</v>
      </c>
      <c r="P22" s="8">
        <v>3.4423828125</v>
      </c>
      <c r="Q22" s="6">
        <v>0</v>
      </c>
      <c r="R22" s="10">
        <f>IF(ISNUMBER(Q22),IF(Q22=1,"Countercurrent","Cocurrent"),"")</f>
      </c>
      <c r="S22" s="21"/>
      <c r="T22" s="7">
        <f>IF(ISNUMBER(C22),1.15290498E-12*(V22^6)-3.5879038802E-10*(V22^5)+4.710833256816E-08*(V22^4)-3.38194190874219E-06*(V22^3)+0.000148978977392744*(V22^2)-0.00373903643230733*(V22)+4.21734712411944,"")</f>
      </c>
      <c r="U22" s="7">
        <f>IF(ISNUMBER(D22),1.15290498E-12*(X22^6)-3.5879038802E-10*(X22^5)+4.710833256816E-08*(X22^4)-3.38194190874219E-06*(X22^3)+0.000148978977392744*(X22^2)-0.00373903643230733*(X22)+4.21734712411944,"")</f>
      </c>
      <c r="V22" s="8">
        <f>IF(ISNUMBER(C22),AVERAGE(C22,D22),"")</f>
      </c>
      <c r="W22" s="6">
        <f>IF(ISNUMBER(F22),-0.0000002301*(V22^4)+0.0000569866*(V22^3)-0.0082923226*(V22^2)+0.0654036947*V22+999.8017570756,"")</f>
      </c>
      <c r="X22" s="8">
        <f>IF(ISNUMBER(E22),AVERAGE(E22,F22),"")</f>
      </c>
      <c r="Y22" s="6">
        <f>IF(ISNUMBER(F22),-0.0000002301*(X22^4)+0.0000569866*(X22^3)-0.0082923226*(X22^2)+0.0654036947*X22+999.8017570756,"")</f>
      </c>
      <c r="Z22" s="6">
        <f>IF(ISNUMBER(C22),IF(R22="Countercurrent",C22-D22,D22-C22),"")</f>
      </c>
      <c r="AA22" s="6">
        <f>IF(ISNUMBER(E22),F22-E22,"")</f>
      </c>
      <c r="AB22" s="7">
        <f>IF(ISNUMBER(N22),N22*W22/(1000*60),"")</f>
      </c>
      <c r="AC22" s="7">
        <f>IF(ISNUMBER(P22),P22*Y22/(1000*60),"")</f>
      </c>
      <c r="AD22" s="6">
        <f>IF(SUM($A$1:$A$1000)=0,IF(ROW($A22)=6,"Hidden",""),IF(ISNUMBER(AB22),AB22*T22*ABS(Z22)*1000,""))</f>
      </c>
      <c r="AE22" s="6">
        <f>IF(SUM($A$1:$A$1000)=0,IF(ROW($A22)=6,"Hidden",""),IF(ISNUMBER(AC22),AC22*U22*AA22*1000,""))</f>
      </c>
      <c r="AF22" s="6">
        <f>IF(SUM($A$1:$A$1000)=0,IF(ROW($A22)=6,"Hidden",""),IF(ISNUMBER(AD22),AD22-AE22,""))</f>
      </c>
      <c r="AG22" s="6">
        <f>IF(SUM($A$1:$A$1000)=0,IF(ROW($A22)=6,"Hidden",""),IF(ISNUMBER(AD22),IF(AD22=0,0,AE22*100/AD22),""))</f>
      </c>
      <c r="AH22" s="6">
        <f>IF(SUM($A$1:$A$1000)=0,IF(ROW($A22)=6,"Hidden",""),IF(ISNUMBER(C22),IF(R22="cocurrent",IF((D22=E22),0,(D22-C22)*100/(D22-E22)),IF((C22=E22),0,(C22-D22)*100/(C22-E22))),""))</f>
      </c>
      <c r="AI22" s="6">
        <f>IF(SUM($A$1:$A$1000)=0,IF(ROW($A22)=6,"Hidden",""),IF(ISNUMBER(C22),IF(R22="cocurrent",IF(C22=E22,0,(F22-E22)*100/(D22-E22)),IF(C22=E22,0,(F22-E22)*100/(C22-E22))),""))</f>
      </c>
      <c r="AJ22" s="6">
        <f>IF(SUM($A$1:$A$1000)=0,IF(ROW($A22)=6,"Hidden",""),IF(ISNUMBER(AH22),(AH22+AI22)/2,""))</f>
      </c>
      <c r="AK22" s="8">
        <f>IF(C22=F22,0,(D22-E22)/(C22-F22))</f>
      </c>
      <c r="AL22" s="8">
        <f>IF(ISNUMBER(F22),IF(OR(AK22&lt;=0,AK22=1),0,((D22-E22)-(C22-F22))/LN(AK22)),"")</f>
      </c>
      <c r="AM22" s="8">
        <f>IF(ISNUMBER(AL22),IF(AL22=0,0,(AB22*T22*Z22*1000)/(PI()*0.006*1.008*AL22)),"")</f>
      </c>
      <c r="AN22" s="12">
        <f>IF(ISNUMBER(A22),IF(ROW(A22)=2,1-(A22/13),""),"")</f>
      </c>
    </row>
    <row x14ac:dyDescent="0.25" r="23" customHeight="1" ht="12.75">
      <c r="A23" s="11">
        <v>1</v>
      </c>
      <c r="B23" s="5">
        <v>22</v>
      </c>
      <c r="C23" s="6">
        <v>49.712646484375</v>
      </c>
      <c r="D23" s="6">
        <v>55.0703125</v>
      </c>
      <c r="E23" s="6">
        <v>21.138427734375</v>
      </c>
      <c r="F23" s="6">
        <v>24.8076171875</v>
      </c>
      <c r="G23" s="6">
        <v>132.967529296875</v>
      </c>
      <c r="H23" s="6">
        <v>132.967529296875</v>
      </c>
      <c r="I23" s="6">
        <v>132.967529296875</v>
      </c>
      <c r="J23" s="6">
        <v>132.967529296875</v>
      </c>
      <c r="K23" s="6">
        <v>132.967529296875</v>
      </c>
      <c r="L23" s="6">
        <v>132.967529296875</v>
      </c>
      <c r="M23" s="7">
        <v>30</v>
      </c>
      <c r="N23" s="6">
        <v>2.05078125</v>
      </c>
      <c r="O23" s="5">
        <v>60</v>
      </c>
      <c r="P23" s="8">
        <v>3.55224609375</v>
      </c>
      <c r="Q23" s="6">
        <v>0</v>
      </c>
      <c r="R23" s="10">
        <f>IF(ISNUMBER(Q23),IF(Q23=1,"Countercurrent","Cocurrent"),"")</f>
      </c>
      <c r="S23" s="21"/>
      <c r="T23" s="7">
        <f>IF(ISNUMBER(C23),1.15290498E-12*(V23^6)-3.5879038802E-10*(V23^5)+4.710833256816E-08*(V23^4)-3.38194190874219E-06*(V23^3)+0.000148978977392744*(V23^2)-0.00373903643230733*(V23)+4.21734712411944,"")</f>
      </c>
      <c r="U23" s="7">
        <f>IF(ISNUMBER(D23),1.15290498E-12*(X23^6)-3.5879038802E-10*(X23^5)+4.710833256816E-08*(X23^4)-3.38194190874219E-06*(X23^3)+0.000148978977392744*(X23^2)-0.00373903643230733*(X23)+4.21734712411944,"")</f>
      </c>
      <c r="V23" s="8">
        <f>IF(ISNUMBER(C23),AVERAGE(C23,D23),"")</f>
      </c>
      <c r="W23" s="6">
        <f>IF(ISNUMBER(F23),-0.0000002301*(V23^4)+0.0000569866*(V23^3)-0.0082923226*(V23^2)+0.0654036947*V23+999.8017570756,"")</f>
      </c>
      <c r="X23" s="8">
        <f>IF(ISNUMBER(E23),AVERAGE(E23,F23),"")</f>
      </c>
      <c r="Y23" s="6">
        <f>IF(ISNUMBER(F23),-0.0000002301*(X23^4)+0.0000569866*(X23^3)-0.0082923226*(X23^2)+0.0654036947*X23+999.8017570756,"")</f>
      </c>
      <c r="Z23" s="6">
        <f>IF(ISNUMBER(C23),IF(R23="Countercurrent",C23-D23,D23-C23),"")</f>
      </c>
      <c r="AA23" s="6">
        <f>IF(ISNUMBER(E23),F23-E23,"")</f>
      </c>
      <c r="AB23" s="7">
        <f>IF(ISNUMBER(N23),N23*W23/(1000*60),"")</f>
      </c>
      <c r="AC23" s="7">
        <f>IF(ISNUMBER(P23),P23*Y23/(1000*60),"")</f>
      </c>
      <c r="AD23" s="6">
        <f>IF(SUM($A$1:$A$1000)=0,IF(ROW($A23)=6,"Hidden",""),IF(ISNUMBER(AB23),AB23*T23*ABS(Z23)*1000,""))</f>
      </c>
      <c r="AE23" s="6">
        <f>IF(SUM($A$1:$A$1000)=0,IF(ROW($A23)=6,"Hidden",""),IF(ISNUMBER(AC23),AC23*U23*AA23*1000,""))</f>
      </c>
      <c r="AF23" s="6">
        <f>IF(SUM($A$1:$A$1000)=0,IF(ROW($A23)=6,"Hidden",""),IF(ISNUMBER(AD23),AD23-AE23,""))</f>
      </c>
      <c r="AG23" s="6">
        <f>IF(SUM($A$1:$A$1000)=0,IF(ROW($A23)=6,"Hidden",""),IF(ISNUMBER(AD23),IF(AD23=0,0,AE23*100/AD23),""))</f>
      </c>
      <c r="AH23" s="6">
        <f>IF(SUM($A$1:$A$1000)=0,IF(ROW($A23)=6,"Hidden",""),IF(ISNUMBER(C23),IF(R23="cocurrent",IF((D23=E23),0,(D23-C23)*100/(D23-E23)),IF((C23=E23),0,(C23-D23)*100/(C23-E23))),""))</f>
      </c>
      <c r="AI23" s="6">
        <f>IF(SUM($A$1:$A$1000)=0,IF(ROW($A23)=6,"Hidden",""),IF(ISNUMBER(C23),IF(R23="cocurrent",IF(C23=E23,0,(F23-E23)*100/(D23-E23)),IF(C23=E23,0,(F23-E23)*100/(C23-E23))),""))</f>
      </c>
      <c r="AJ23" s="6">
        <f>IF(SUM($A$1:$A$1000)=0,IF(ROW($A23)=6,"Hidden",""),IF(ISNUMBER(AH23),(AH23+AI23)/2,""))</f>
      </c>
      <c r="AK23" s="8">
        <f>IF(C23=F23,0,(D23-E23)/(C23-F23))</f>
      </c>
      <c r="AL23" s="8">
        <f>IF(ISNUMBER(F23),IF(OR(AK23&lt;=0,AK23=1),0,((D23-E23)-(C23-F23))/LN(AK23)),"")</f>
      </c>
      <c r="AM23" s="8">
        <f>IF(ISNUMBER(AL23),IF(AL23=0,0,(AB23*T23*Z23*1000)/(PI()*0.006*1.008*AL23)),"")</f>
      </c>
      <c r="AN23" s="12">
        <f>IF(ISNUMBER(A23),IF(ROW(A23)=2,1-(A23/13),""),"")</f>
      </c>
    </row>
    <row x14ac:dyDescent="0.25" r="24" customHeight="1" ht="12.75">
      <c r="A24" s="11">
        <v>1</v>
      </c>
      <c r="B24" s="5">
        <v>23</v>
      </c>
      <c r="C24" s="6">
        <v>49.4853515625</v>
      </c>
      <c r="D24" s="6">
        <v>54.907958984375</v>
      </c>
      <c r="E24" s="6">
        <v>21.1708984375</v>
      </c>
      <c r="F24" s="6">
        <v>24.840087890625</v>
      </c>
      <c r="G24" s="6">
        <v>132.967529296875</v>
      </c>
      <c r="H24" s="6">
        <v>132.967529296875</v>
      </c>
      <c r="I24" s="6">
        <v>132.967529296875</v>
      </c>
      <c r="J24" s="6">
        <v>132.967529296875</v>
      </c>
      <c r="K24" s="6">
        <v>132.967529296875</v>
      </c>
      <c r="L24" s="6">
        <v>132.967529296875</v>
      </c>
      <c r="M24" s="7">
        <v>29</v>
      </c>
      <c r="N24" s="6">
        <v>2.099609375</v>
      </c>
      <c r="O24" s="5">
        <v>60</v>
      </c>
      <c r="P24" s="8">
        <v>3.5888671875</v>
      </c>
      <c r="Q24" s="6">
        <v>0</v>
      </c>
      <c r="R24" s="10">
        <f>IF(ISNUMBER(Q24),IF(Q24=1,"Countercurrent","Cocurrent"),"")</f>
      </c>
      <c r="S24" s="21"/>
      <c r="T24" s="7">
        <f>IF(ISNUMBER(C24),1.15290498E-12*(V24^6)-3.5879038802E-10*(V24^5)+4.710833256816E-08*(V24^4)-3.38194190874219E-06*(V24^3)+0.000148978977392744*(V24^2)-0.00373903643230733*(V24)+4.21734712411944,"")</f>
      </c>
      <c r="U24" s="7">
        <f>IF(ISNUMBER(D24),1.15290498E-12*(X24^6)-3.5879038802E-10*(X24^5)+4.710833256816E-08*(X24^4)-3.38194190874219E-06*(X24^3)+0.000148978977392744*(X24^2)-0.00373903643230733*(X24)+4.21734712411944,"")</f>
      </c>
      <c r="V24" s="8">
        <f>IF(ISNUMBER(C24),AVERAGE(C24,D24),"")</f>
      </c>
      <c r="W24" s="6">
        <f>IF(ISNUMBER(F24),-0.0000002301*(V24^4)+0.0000569866*(V24^3)-0.0082923226*(V24^2)+0.0654036947*V24+999.8017570756,"")</f>
      </c>
      <c r="X24" s="8">
        <f>IF(ISNUMBER(E24),AVERAGE(E24,F24),"")</f>
      </c>
      <c r="Y24" s="6">
        <f>IF(ISNUMBER(F24),-0.0000002301*(X24^4)+0.0000569866*(X24^3)-0.0082923226*(X24^2)+0.0654036947*X24+999.8017570756,"")</f>
      </c>
      <c r="Z24" s="6">
        <f>IF(ISNUMBER(C24),IF(R24="Countercurrent",C24-D24,D24-C24),"")</f>
      </c>
      <c r="AA24" s="6">
        <f>IF(ISNUMBER(E24),F24-E24,"")</f>
      </c>
      <c r="AB24" s="7">
        <f>IF(ISNUMBER(N24),N24*W24/(1000*60),"")</f>
      </c>
      <c r="AC24" s="7">
        <f>IF(ISNUMBER(P24),P24*Y24/(1000*60),"")</f>
      </c>
      <c r="AD24" s="6">
        <f>IF(SUM($A$1:$A$1000)=0,IF(ROW($A24)=6,"Hidden",""),IF(ISNUMBER(AB24),AB24*T24*ABS(Z24)*1000,""))</f>
      </c>
      <c r="AE24" s="6">
        <f>IF(SUM($A$1:$A$1000)=0,IF(ROW($A24)=6,"Hidden",""),IF(ISNUMBER(AC24),AC24*U24*AA24*1000,""))</f>
      </c>
      <c r="AF24" s="6">
        <f>IF(SUM($A$1:$A$1000)=0,IF(ROW($A24)=6,"Hidden",""),IF(ISNUMBER(AD24),AD24-AE24,""))</f>
      </c>
      <c r="AG24" s="6">
        <f>IF(SUM($A$1:$A$1000)=0,IF(ROW($A24)=6,"Hidden",""),IF(ISNUMBER(AD24),IF(AD24=0,0,AE24*100/AD24),""))</f>
      </c>
      <c r="AH24" s="6">
        <f>IF(SUM($A$1:$A$1000)=0,IF(ROW($A24)=6,"Hidden",""),IF(ISNUMBER(C24),IF(R24="cocurrent",IF((D24=E24),0,(D24-C24)*100/(D24-E24)),IF((C24=E24),0,(C24-D24)*100/(C24-E24))),""))</f>
      </c>
      <c r="AI24" s="6">
        <f>IF(SUM($A$1:$A$1000)=0,IF(ROW($A24)=6,"Hidden",""),IF(ISNUMBER(C24),IF(R24="cocurrent",IF(C24=E24,0,(F24-E24)*100/(D24-E24)),IF(C24=E24,0,(F24-E24)*100/(C24-E24))),""))</f>
      </c>
      <c r="AJ24" s="6">
        <f>IF(SUM($A$1:$A$1000)=0,IF(ROW($A24)=6,"Hidden",""),IF(ISNUMBER(AH24),(AH24+AI24)/2,""))</f>
      </c>
      <c r="AK24" s="8">
        <f>IF(C24=F24,0,(D24-E24)/(C24-F24))</f>
      </c>
      <c r="AL24" s="8">
        <f>IF(ISNUMBER(F24),IF(OR(AK24&lt;=0,AK24=1),0,((D24-E24)-(C24-F24))/LN(AK24)),"")</f>
      </c>
      <c r="AM24" s="8">
        <f>IF(ISNUMBER(AL24),IF(AL24=0,0,(AB24*T24*Z24*1000)/(PI()*0.006*1.008*AL24)),"")</f>
      </c>
      <c r="AN24" s="12">
        <f>IF(ISNUMBER(A24),IF(ROW(A24)=2,1-(A24/13),""),"")</f>
      </c>
    </row>
    <row x14ac:dyDescent="0.25" r="25" customHeight="1" ht="12.75">
      <c r="A25" s="11">
        <v>1</v>
      </c>
      <c r="B25" s="5">
        <v>24</v>
      </c>
      <c r="C25" s="6">
        <v>49.615234375</v>
      </c>
      <c r="D25" s="6">
        <v>54.907958984375</v>
      </c>
      <c r="E25" s="6">
        <v>21.1708984375</v>
      </c>
      <c r="F25" s="6">
        <v>24.775146484375</v>
      </c>
      <c r="G25" s="6">
        <v>132.967529296875</v>
      </c>
      <c r="H25" s="6">
        <v>132.967529296875</v>
      </c>
      <c r="I25" s="6">
        <v>132.967529296875</v>
      </c>
      <c r="J25" s="6">
        <v>132.967529296875</v>
      </c>
      <c r="K25" s="6">
        <v>132.967529296875</v>
      </c>
      <c r="L25" s="6">
        <v>132.967529296875</v>
      </c>
      <c r="M25" s="7">
        <v>30</v>
      </c>
      <c r="N25" s="6">
        <v>1.98974609375</v>
      </c>
      <c r="O25" s="5">
        <v>60</v>
      </c>
      <c r="P25" s="8">
        <v>3.7353515625</v>
      </c>
      <c r="Q25" s="6">
        <v>0</v>
      </c>
      <c r="R25" s="10">
        <f>IF(ISNUMBER(Q25),IF(Q25=1,"Countercurrent","Cocurrent"),"")</f>
      </c>
      <c r="S25" s="21"/>
      <c r="T25" s="7">
        <f>IF(ISNUMBER(C25),1.15290498E-12*(V25^6)-3.5879038802E-10*(V25^5)+4.710833256816E-08*(V25^4)-3.38194190874219E-06*(V25^3)+0.000148978977392744*(V25^2)-0.00373903643230733*(V25)+4.21734712411944,"")</f>
      </c>
      <c r="U25" s="7">
        <f>IF(ISNUMBER(D25),1.15290498E-12*(X25^6)-3.5879038802E-10*(X25^5)+4.710833256816E-08*(X25^4)-3.38194190874219E-06*(X25^3)+0.000148978977392744*(X25^2)-0.00373903643230733*(X25)+4.21734712411944,"")</f>
      </c>
      <c r="V25" s="8">
        <f>IF(ISNUMBER(C25),AVERAGE(C25,D25),"")</f>
      </c>
      <c r="W25" s="6">
        <f>IF(ISNUMBER(F25),-0.0000002301*(V25^4)+0.0000569866*(V25^3)-0.0082923226*(V25^2)+0.0654036947*V25+999.8017570756,"")</f>
      </c>
      <c r="X25" s="8">
        <f>IF(ISNUMBER(E25),AVERAGE(E25,F25),"")</f>
      </c>
      <c r="Y25" s="6">
        <f>IF(ISNUMBER(F25),-0.0000002301*(X25^4)+0.0000569866*(X25^3)-0.0082923226*(X25^2)+0.0654036947*X25+999.8017570756,"")</f>
      </c>
      <c r="Z25" s="6">
        <f>IF(ISNUMBER(C25),IF(R25="Countercurrent",C25-D25,D25-C25),"")</f>
      </c>
      <c r="AA25" s="6">
        <f>IF(ISNUMBER(E25),F25-E25,"")</f>
      </c>
      <c r="AB25" s="7">
        <f>IF(ISNUMBER(N25),N25*W25/(1000*60),"")</f>
      </c>
      <c r="AC25" s="7">
        <f>IF(ISNUMBER(P25),P25*Y25/(1000*60),"")</f>
      </c>
      <c r="AD25" s="6">
        <f>IF(SUM($A$1:$A$1000)=0,IF(ROW($A25)=6,"Hidden",""),IF(ISNUMBER(AB25),AB25*T25*ABS(Z25)*1000,""))</f>
      </c>
      <c r="AE25" s="6">
        <f>IF(SUM($A$1:$A$1000)=0,IF(ROW($A25)=6,"Hidden",""),IF(ISNUMBER(AC25),AC25*U25*AA25*1000,""))</f>
      </c>
      <c r="AF25" s="6">
        <f>IF(SUM($A$1:$A$1000)=0,IF(ROW($A25)=6,"Hidden",""),IF(ISNUMBER(AD25),AD25-AE25,""))</f>
      </c>
      <c r="AG25" s="6">
        <f>IF(SUM($A$1:$A$1000)=0,IF(ROW($A25)=6,"Hidden",""),IF(ISNUMBER(AD25),IF(AD25=0,0,AE25*100/AD25),""))</f>
      </c>
      <c r="AH25" s="6">
        <f>IF(SUM($A$1:$A$1000)=0,IF(ROW($A25)=6,"Hidden",""),IF(ISNUMBER(C25),IF(R25="cocurrent",IF((D25=E25),0,(D25-C25)*100/(D25-E25)),IF((C25=E25),0,(C25-D25)*100/(C25-E25))),""))</f>
      </c>
      <c r="AI25" s="6">
        <f>IF(SUM($A$1:$A$1000)=0,IF(ROW($A25)=6,"Hidden",""),IF(ISNUMBER(C25),IF(R25="cocurrent",IF(C25=E25,0,(F25-E25)*100/(D25-E25)),IF(C25=E25,0,(F25-E25)*100/(C25-E25))),""))</f>
      </c>
      <c r="AJ25" s="6">
        <f>IF(SUM($A$1:$A$1000)=0,IF(ROW($A25)=6,"Hidden",""),IF(ISNUMBER(AH25),(AH25+AI25)/2,""))</f>
      </c>
      <c r="AK25" s="8">
        <f>IF(C25=F25,0,(D25-E25)/(C25-F25))</f>
      </c>
      <c r="AL25" s="8">
        <f>IF(ISNUMBER(F25),IF(OR(AK25&lt;=0,AK25=1),0,((D25-E25)-(C25-F25))/LN(AK25)),"")</f>
      </c>
      <c r="AM25" s="8">
        <f>IF(ISNUMBER(AL25),IF(AL25=0,0,(AB25*T25*Z25*1000)/(PI()*0.006*1.008*AL25)),"")</f>
      </c>
      <c r="AN25" s="12">
        <f>IF(ISNUMBER(A25),IF(ROW(A25)=2,1-(A25/13),""),"")</f>
      </c>
    </row>
    <row x14ac:dyDescent="0.25" r="26" customHeight="1" ht="12.75">
      <c r="A26" s="11">
        <v>1</v>
      </c>
      <c r="B26" s="5">
        <v>25</v>
      </c>
      <c r="C26" s="6">
        <v>49.517822265625</v>
      </c>
      <c r="D26" s="6">
        <v>55.037841796875</v>
      </c>
      <c r="E26" s="6">
        <v>21.1708984375</v>
      </c>
      <c r="F26" s="6">
        <v>24.775146484375</v>
      </c>
      <c r="G26" s="6">
        <v>132.967529296875</v>
      </c>
      <c r="H26" s="6">
        <v>132.967529296875</v>
      </c>
      <c r="I26" s="6">
        <v>132.967529296875</v>
      </c>
      <c r="J26" s="6">
        <v>132.967529296875</v>
      </c>
      <c r="K26" s="6">
        <v>132.967529296875</v>
      </c>
      <c r="L26" s="6">
        <v>132.967529296875</v>
      </c>
      <c r="M26" s="7">
        <v>30</v>
      </c>
      <c r="N26" s="6">
        <v>1.806640625</v>
      </c>
      <c r="O26" s="5">
        <v>60</v>
      </c>
      <c r="P26" s="8">
        <v>3.3447265625</v>
      </c>
      <c r="Q26" s="6">
        <v>0</v>
      </c>
      <c r="R26" s="10">
        <f>IF(ISNUMBER(Q26),IF(Q26=1,"Countercurrent","Cocurrent"),"")</f>
      </c>
      <c r="S26" s="21"/>
      <c r="T26" s="7">
        <f>IF(ISNUMBER(C26),1.15290498E-12*(V26^6)-3.5879038802E-10*(V26^5)+4.710833256816E-08*(V26^4)-3.38194190874219E-06*(V26^3)+0.000148978977392744*(V26^2)-0.00373903643230733*(V26)+4.21734712411944,"")</f>
      </c>
      <c r="U26" s="7">
        <f>IF(ISNUMBER(D26),1.15290498E-12*(X26^6)-3.5879038802E-10*(X26^5)+4.710833256816E-08*(X26^4)-3.38194190874219E-06*(X26^3)+0.000148978977392744*(X26^2)-0.00373903643230733*(X26)+4.21734712411944,"")</f>
      </c>
      <c r="V26" s="8">
        <f>IF(ISNUMBER(C26),AVERAGE(C26,D26),"")</f>
      </c>
      <c r="W26" s="6">
        <f>IF(ISNUMBER(F26),-0.0000002301*(V26^4)+0.0000569866*(V26^3)-0.0082923226*(V26^2)+0.0654036947*V26+999.8017570756,"")</f>
      </c>
      <c r="X26" s="8">
        <f>IF(ISNUMBER(E26),AVERAGE(E26,F26),"")</f>
      </c>
      <c r="Y26" s="6">
        <f>IF(ISNUMBER(F26),-0.0000002301*(X26^4)+0.0000569866*(X26^3)-0.0082923226*(X26^2)+0.0654036947*X26+999.8017570756,"")</f>
      </c>
      <c r="Z26" s="6">
        <f>IF(ISNUMBER(C26),IF(R26="Countercurrent",C26-D26,D26-C26),"")</f>
      </c>
      <c r="AA26" s="6">
        <f>IF(ISNUMBER(E26),F26-E26,"")</f>
      </c>
      <c r="AB26" s="7">
        <f>IF(ISNUMBER(N26),N26*W26/(1000*60),"")</f>
      </c>
      <c r="AC26" s="7">
        <f>IF(ISNUMBER(P26),P26*Y26/(1000*60),"")</f>
      </c>
      <c r="AD26" s="6">
        <f>IF(SUM($A$1:$A$1000)=0,IF(ROW($A26)=6,"Hidden",""),IF(ISNUMBER(AB26),AB26*T26*ABS(Z26)*1000,""))</f>
      </c>
      <c r="AE26" s="6">
        <f>IF(SUM($A$1:$A$1000)=0,IF(ROW($A26)=6,"Hidden",""),IF(ISNUMBER(AC26),AC26*U26*AA26*1000,""))</f>
      </c>
      <c r="AF26" s="6">
        <f>IF(SUM($A$1:$A$1000)=0,IF(ROW($A26)=6,"Hidden",""),IF(ISNUMBER(AD26),AD26-AE26,""))</f>
      </c>
      <c r="AG26" s="6">
        <f>IF(SUM($A$1:$A$1000)=0,IF(ROW($A26)=6,"Hidden",""),IF(ISNUMBER(AD26),IF(AD26=0,0,AE26*100/AD26),""))</f>
      </c>
      <c r="AH26" s="6">
        <f>IF(SUM($A$1:$A$1000)=0,IF(ROW($A26)=6,"Hidden",""),IF(ISNUMBER(C26),IF(R26="cocurrent",IF((D26=E26),0,(D26-C26)*100/(D26-E26)),IF((C26=E26),0,(C26-D26)*100/(C26-E26))),""))</f>
      </c>
      <c r="AI26" s="6">
        <f>IF(SUM($A$1:$A$1000)=0,IF(ROW($A26)=6,"Hidden",""),IF(ISNUMBER(C26),IF(R26="cocurrent",IF(C26=E26,0,(F26-E26)*100/(D26-E26)),IF(C26=E26,0,(F26-E26)*100/(C26-E26))),""))</f>
      </c>
      <c r="AJ26" s="6">
        <f>IF(SUM($A$1:$A$1000)=0,IF(ROW($A26)=6,"Hidden",""),IF(ISNUMBER(AH26),(AH26+AI26)/2,""))</f>
      </c>
      <c r="AK26" s="8">
        <f>IF(C26=F26,0,(D26-E26)/(C26-F26))</f>
      </c>
      <c r="AL26" s="8">
        <f>IF(ISNUMBER(F26),IF(OR(AK26&lt;=0,AK26=1),0,((D26-E26)-(C26-F26))/LN(AK26)),"")</f>
      </c>
      <c r="AM26" s="8">
        <f>IF(ISNUMBER(AL26),IF(AL26=0,0,(AB26*T26*Z26*1000)/(PI()*0.006*1.008*AL26)),"")</f>
      </c>
      <c r="AN26" s="12">
        <f>IF(ISNUMBER(A26),IF(ROW(A26)=2,1-(A26/13),""),"")</f>
      </c>
    </row>
    <row x14ac:dyDescent="0.25" r="27" customHeight="1" ht="12.75">
      <c r="A27" s="11">
        <v>1</v>
      </c>
      <c r="B27" s="5">
        <v>26</v>
      </c>
      <c r="C27" s="6">
        <v>49.712646484375</v>
      </c>
      <c r="D27" s="6">
        <v>55.00537109375</v>
      </c>
      <c r="E27" s="6">
        <v>21.1708984375</v>
      </c>
      <c r="F27" s="6">
        <v>24.87255859375</v>
      </c>
      <c r="G27" s="6">
        <v>132.967529296875</v>
      </c>
      <c r="H27" s="6">
        <v>132.967529296875</v>
      </c>
      <c r="I27" s="6">
        <v>132.967529296875</v>
      </c>
      <c r="J27" s="6">
        <v>132.967529296875</v>
      </c>
      <c r="K27" s="6">
        <v>132.967529296875</v>
      </c>
      <c r="L27" s="6">
        <v>132.967529296875</v>
      </c>
      <c r="M27" s="7">
        <v>30</v>
      </c>
      <c r="N27" s="6">
        <v>1.94091796875</v>
      </c>
      <c r="O27" s="5">
        <v>60</v>
      </c>
      <c r="P27" s="8">
        <v>3.57666015625</v>
      </c>
      <c r="Q27" s="6">
        <v>0</v>
      </c>
      <c r="R27" s="10">
        <f>IF(ISNUMBER(Q27),IF(Q27=1,"Countercurrent","Cocurrent"),"")</f>
      </c>
      <c r="S27" s="21"/>
      <c r="T27" s="7">
        <f>IF(ISNUMBER(C27),1.15290498E-12*(V27^6)-3.5879038802E-10*(V27^5)+4.710833256816E-08*(V27^4)-3.38194190874219E-06*(V27^3)+0.000148978977392744*(V27^2)-0.00373903643230733*(V27)+4.21734712411944,"")</f>
      </c>
      <c r="U27" s="7">
        <f>IF(ISNUMBER(D27),1.15290498E-12*(X27^6)-3.5879038802E-10*(X27^5)+4.710833256816E-08*(X27^4)-3.38194190874219E-06*(X27^3)+0.000148978977392744*(X27^2)-0.00373903643230733*(X27)+4.21734712411944,"")</f>
      </c>
      <c r="V27" s="8">
        <f>IF(ISNUMBER(C27),AVERAGE(C27,D27),"")</f>
      </c>
      <c r="W27" s="6">
        <f>IF(ISNUMBER(F27),-0.0000002301*(V27^4)+0.0000569866*(V27^3)-0.0082923226*(V27^2)+0.0654036947*V27+999.8017570756,"")</f>
      </c>
      <c r="X27" s="8">
        <f>IF(ISNUMBER(E27),AVERAGE(E27,F27),"")</f>
      </c>
      <c r="Y27" s="6">
        <f>IF(ISNUMBER(F27),-0.0000002301*(X27^4)+0.0000569866*(X27^3)-0.0082923226*(X27^2)+0.0654036947*X27+999.8017570756,"")</f>
      </c>
      <c r="Z27" s="6">
        <f>IF(ISNUMBER(C27),IF(R27="Countercurrent",C27-D27,D27-C27),"")</f>
      </c>
      <c r="AA27" s="6">
        <f>IF(ISNUMBER(E27),F27-E27,"")</f>
      </c>
      <c r="AB27" s="7">
        <f>IF(ISNUMBER(N27),N27*W27/(1000*60),"")</f>
      </c>
      <c r="AC27" s="7">
        <f>IF(ISNUMBER(P27),P27*Y27/(1000*60),"")</f>
      </c>
      <c r="AD27" s="6">
        <f>IF(SUM($A$1:$A$1000)=0,IF(ROW($A27)=6,"Hidden",""),IF(ISNUMBER(AB27),AB27*T27*ABS(Z27)*1000,""))</f>
      </c>
      <c r="AE27" s="6">
        <f>IF(SUM($A$1:$A$1000)=0,IF(ROW($A27)=6,"Hidden",""),IF(ISNUMBER(AC27),AC27*U27*AA27*1000,""))</f>
      </c>
      <c r="AF27" s="6">
        <f>IF(SUM($A$1:$A$1000)=0,IF(ROW($A27)=6,"Hidden",""),IF(ISNUMBER(AD27),AD27-AE27,""))</f>
      </c>
      <c r="AG27" s="6">
        <f>IF(SUM($A$1:$A$1000)=0,IF(ROW($A27)=6,"Hidden",""),IF(ISNUMBER(AD27),IF(AD27=0,0,AE27*100/AD27),""))</f>
      </c>
      <c r="AH27" s="6">
        <f>IF(SUM($A$1:$A$1000)=0,IF(ROW($A27)=6,"Hidden",""),IF(ISNUMBER(C27),IF(R27="cocurrent",IF((D27=E27),0,(D27-C27)*100/(D27-E27)),IF((C27=E27),0,(C27-D27)*100/(C27-E27))),""))</f>
      </c>
      <c r="AI27" s="6">
        <f>IF(SUM($A$1:$A$1000)=0,IF(ROW($A27)=6,"Hidden",""),IF(ISNUMBER(C27),IF(R27="cocurrent",IF(C27=E27,0,(F27-E27)*100/(D27-E27)),IF(C27=E27,0,(F27-E27)*100/(C27-E27))),""))</f>
      </c>
      <c r="AJ27" s="6">
        <f>IF(SUM($A$1:$A$1000)=0,IF(ROW($A27)=6,"Hidden",""),IF(ISNUMBER(AH27),(AH27+AI27)/2,""))</f>
      </c>
      <c r="AK27" s="8">
        <f>IF(C27=F27,0,(D27-E27)/(C27-F27))</f>
      </c>
      <c r="AL27" s="8">
        <f>IF(ISNUMBER(F27),IF(OR(AK27&lt;=0,AK27=1),0,((D27-E27)-(C27-F27))/LN(AK27)),"")</f>
      </c>
      <c r="AM27" s="8">
        <f>IF(ISNUMBER(AL27),IF(AL27=0,0,(AB27*T27*Z27*1000)/(PI()*0.006*1.008*AL27)),"")</f>
      </c>
      <c r="AN27" s="12">
        <f>IF(ISNUMBER(A27),IF(ROW(A27)=2,1-(A27/13),""),"")</f>
      </c>
    </row>
    <row x14ac:dyDescent="0.25" r="28" customHeight="1" ht="12.75">
      <c r="A28" s="11">
        <v>1</v>
      </c>
      <c r="B28" s="5">
        <v>27</v>
      </c>
      <c r="C28" s="6">
        <v>49.42041015625</v>
      </c>
      <c r="D28" s="6">
        <v>54.810546875</v>
      </c>
      <c r="E28" s="6">
        <v>21.1708984375</v>
      </c>
      <c r="F28" s="6">
        <v>24.8076171875</v>
      </c>
      <c r="G28" s="6">
        <v>132.967529296875</v>
      </c>
      <c r="H28" s="6">
        <v>132.967529296875</v>
      </c>
      <c r="I28" s="6">
        <v>132.967529296875</v>
      </c>
      <c r="J28" s="6">
        <v>132.967529296875</v>
      </c>
      <c r="K28" s="6">
        <v>132.967529296875</v>
      </c>
      <c r="L28" s="6">
        <v>132.967529296875</v>
      </c>
      <c r="M28" s="7">
        <v>30</v>
      </c>
      <c r="N28" s="6">
        <v>2.08740234375</v>
      </c>
      <c r="O28" s="5">
        <v>60</v>
      </c>
      <c r="P28" s="8">
        <v>3.61328125</v>
      </c>
      <c r="Q28" s="6">
        <v>0</v>
      </c>
      <c r="R28" s="10">
        <f>IF(ISNUMBER(Q28),IF(Q28=1,"Countercurrent","Cocurrent"),"")</f>
      </c>
      <c r="S28" s="21"/>
      <c r="T28" s="7">
        <f>IF(ISNUMBER(C28),1.15290498E-12*(V28^6)-3.5879038802E-10*(V28^5)+4.710833256816E-08*(V28^4)-3.38194190874219E-06*(V28^3)+0.000148978977392744*(V28^2)-0.00373903643230733*(V28)+4.21734712411944,"")</f>
      </c>
      <c r="U28" s="7">
        <f>IF(ISNUMBER(D28),1.15290498E-12*(X28^6)-3.5879038802E-10*(X28^5)+4.710833256816E-08*(X28^4)-3.38194190874219E-06*(X28^3)+0.000148978977392744*(X28^2)-0.00373903643230733*(X28)+4.21734712411944,"")</f>
      </c>
      <c r="V28" s="8">
        <f>IF(ISNUMBER(C28),AVERAGE(C28,D28),"")</f>
      </c>
      <c r="W28" s="6">
        <f>IF(ISNUMBER(F28),-0.0000002301*(V28^4)+0.0000569866*(V28^3)-0.0082923226*(V28^2)+0.0654036947*V28+999.8017570756,"")</f>
      </c>
      <c r="X28" s="8">
        <f>IF(ISNUMBER(E28),AVERAGE(E28,F28),"")</f>
      </c>
      <c r="Y28" s="6">
        <f>IF(ISNUMBER(F28),-0.0000002301*(X28^4)+0.0000569866*(X28^3)-0.0082923226*(X28^2)+0.0654036947*X28+999.8017570756,"")</f>
      </c>
      <c r="Z28" s="6">
        <f>IF(ISNUMBER(C28),IF(R28="Countercurrent",C28-D28,D28-C28),"")</f>
      </c>
      <c r="AA28" s="6">
        <f>IF(ISNUMBER(E28),F28-E28,"")</f>
      </c>
      <c r="AB28" s="7">
        <f>IF(ISNUMBER(N28),N28*W28/(1000*60),"")</f>
      </c>
      <c r="AC28" s="7">
        <f>IF(ISNUMBER(P28),P28*Y28/(1000*60),"")</f>
      </c>
      <c r="AD28" s="6">
        <f>IF(SUM($A$1:$A$1000)=0,IF(ROW($A28)=6,"Hidden",""),IF(ISNUMBER(AB28),AB28*T28*ABS(Z28)*1000,""))</f>
      </c>
      <c r="AE28" s="6">
        <f>IF(SUM($A$1:$A$1000)=0,IF(ROW($A28)=6,"Hidden",""),IF(ISNUMBER(AC28),AC28*U28*AA28*1000,""))</f>
      </c>
      <c r="AF28" s="6">
        <f>IF(SUM($A$1:$A$1000)=0,IF(ROW($A28)=6,"Hidden",""),IF(ISNUMBER(AD28),AD28-AE28,""))</f>
      </c>
      <c r="AG28" s="6">
        <f>IF(SUM($A$1:$A$1000)=0,IF(ROW($A28)=6,"Hidden",""),IF(ISNUMBER(AD28),IF(AD28=0,0,AE28*100/AD28),""))</f>
      </c>
      <c r="AH28" s="6">
        <f>IF(SUM($A$1:$A$1000)=0,IF(ROW($A28)=6,"Hidden",""),IF(ISNUMBER(C28),IF(R28="cocurrent",IF((D28=E28),0,(D28-C28)*100/(D28-E28)),IF((C28=E28),0,(C28-D28)*100/(C28-E28))),""))</f>
      </c>
      <c r="AI28" s="6">
        <f>IF(SUM($A$1:$A$1000)=0,IF(ROW($A28)=6,"Hidden",""),IF(ISNUMBER(C28),IF(R28="cocurrent",IF(C28=E28,0,(F28-E28)*100/(D28-E28)),IF(C28=E28,0,(F28-E28)*100/(C28-E28))),""))</f>
      </c>
      <c r="AJ28" s="6">
        <f>IF(SUM($A$1:$A$1000)=0,IF(ROW($A28)=6,"Hidden",""),IF(ISNUMBER(AH28),(AH28+AI28)/2,""))</f>
      </c>
      <c r="AK28" s="8">
        <f>IF(C28=F28,0,(D28-E28)/(C28-F28))</f>
      </c>
      <c r="AL28" s="8">
        <f>IF(ISNUMBER(F28),IF(OR(AK28&lt;=0,AK28=1),0,((D28-E28)-(C28-F28))/LN(AK28)),"")</f>
      </c>
      <c r="AM28" s="8">
        <f>IF(ISNUMBER(AL28),IF(AL28=0,0,(AB28*T28*Z28*1000)/(PI()*0.006*1.008*AL28)),"")</f>
      </c>
      <c r="AN28" s="12">
        <f>IF(ISNUMBER(A28),IF(ROW(A28)=2,1-(A28/13),""),"")</f>
      </c>
    </row>
    <row x14ac:dyDescent="0.25" r="29" customHeight="1" ht="12.75">
      <c r="A29" s="11">
        <v>1</v>
      </c>
      <c r="B29" s="5">
        <v>28</v>
      </c>
      <c r="C29" s="6">
        <v>49.582763671875</v>
      </c>
      <c r="D29" s="6">
        <v>55.00537109375</v>
      </c>
      <c r="E29" s="6">
        <v>21.138427734375</v>
      </c>
      <c r="F29" s="6">
        <v>24.8076171875</v>
      </c>
      <c r="G29" s="6">
        <v>132.967529296875</v>
      </c>
      <c r="H29" s="6">
        <v>132.967529296875</v>
      </c>
      <c r="I29" s="6">
        <v>132.967529296875</v>
      </c>
      <c r="J29" s="6">
        <v>132.967529296875</v>
      </c>
      <c r="K29" s="6">
        <v>132.967529296875</v>
      </c>
      <c r="L29" s="6">
        <v>132.967529296875</v>
      </c>
      <c r="M29" s="7">
        <v>30</v>
      </c>
      <c r="N29" s="6">
        <v>1.89208984375</v>
      </c>
      <c r="O29" s="5">
        <v>60</v>
      </c>
      <c r="P29" s="8">
        <v>3.5888671875</v>
      </c>
      <c r="Q29" s="6">
        <v>0</v>
      </c>
      <c r="R29" s="10">
        <f>IF(ISNUMBER(Q29),IF(Q29=1,"Countercurrent","Cocurrent"),"")</f>
      </c>
      <c r="S29" s="21"/>
      <c r="T29" s="7">
        <f>IF(ISNUMBER(C29),1.15290498E-12*(V29^6)-3.5879038802E-10*(V29^5)+4.710833256816E-08*(V29^4)-3.38194190874219E-06*(V29^3)+0.000148978977392744*(V29^2)-0.00373903643230733*(V29)+4.21734712411944,"")</f>
      </c>
      <c r="U29" s="7">
        <f>IF(ISNUMBER(D29),1.15290498E-12*(X29^6)-3.5879038802E-10*(X29^5)+4.710833256816E-08*(X29^4)-3.38194190874219E-06*(X29^3)+0.000148978977392744*(X29^2)-0.00373903643230733*(X29)+4.21734712411944,"")</f>
      </c>
      <c r="V29" s="8">
        <f>IF(ISNUMBER(C29),AVERAGE(C29,D29),"")</f>
      </c>
      <c r="W29" s="6">
        <f>IF(ISNUMBER(F29),-0.0000002301*(V29^4)+0.0000569866*(V29^3)-0.0082923226*(V29^2)+0.0654036947*V29+999.8017570756,"")</f>
      </c>
      <c r="X29" s="8">
        <f>IF(ISNUMBER(E29),AVERAGE(E29,F29),"")</f>
      </c>
      <c r="Y29" s="6">
        <f>IF(ISNUMBER(F29),-0.0000002301*(X29^4)+0.0000569866*(X29^3)-0.0082923226*(X29^2)+0.0654036947*X29+999.8017570756,"")</f>
      </c>
      <c r="Z29" s="6">
        <f>IF(ISNUMBER(C29),IF(R29="Countercurrent",C29-D29,D29-C29),"")</f>
      </c>
      <c r="AA29" s="6">
        <f>IF(ISNUMBER(E29),F29-E29,"")</f>
      </c>
      <c r="AB29" s="7">
        <f>IF(ISNUMBER(N29),N29*W29/(1000*60),"")</f>
      </c>
      <c r="AC29" s="7">
        <f>IF(ISNUMBER(P29),P29*Y29/(1000*60),"")</f>
      </c>
      <c r="AD29" s="6">
        <f>IF(SUM($A$1:$A$1000)=0,IF(ROW($A29)=6,"Hidden",""),IF(ISNUMBER(AB29),AB29*T29*ABS(Z29)*1000,""))</f>
      </c>
      <c r="AE29" s="6">
        <f>IF(SUM($A$1:$A$1000)=0,IF(ROW($A29)=6,"Hidden",""),IF(ISNUMBER(AC29),AC29*U29*AA29*1000,""))</f>
      </c>
      <c r="AF29" s="6">
        <f>IF(SUM($A$1:$A$1000)=0,IF(ROW($A29)=6,"Hidden",""),IF(ISNUMBER(AD29),AD29-AE29,""))</f>
      </c>
      <c r="AG29" s="6">
        <f>IF(SUM($A$1:$A$1000)=0,IF(ROW($A29)=6,"Hidden",""),IF(ISNUMBER(AD29),IF(AD29=0,0,AE29*100/AD29),""))</f>
      </c>
      <c r="AH29" s="6">
        <f>IF(SUM($A$1:$A$1000)=0,IF(ROW($A29)=6,"Hidden",""),IF(ISNUMBER(C29),IF(R29="cocurrent",IF((D29=E29),0,(D29-C29)*100/(D29-E29)),IF((C29=E29),0,(C29-D29)*100/(C29-E29))),""))</f>
      </c>
      <c r="AI29" s="6">
        <f>IF(SUM($A$1:$A$1000)=0,IF(ROW($A29)=6,"Hidden",""),IF(ISNUMBER(C29),IF(R29="cocurrent",IF(C29=E29,0,(F29-E29)*100/(D29-E29)),IF(C29=E29,0,(F29-E29)*100/(C29-E29))),""))</f>
      </c>
      <c r="AJ29" s="6">
        <f>IF(SUM($A$1:$A$1000)=0,IF(ROW($A29)=6,"Hidden",""),IF(ISNUMBER(AH29),(AH29+AI29)/2,""))</f>
      </c>
      <c r="AK29" s="8">
        <f>IF(C29=F29,0,(D29-E29)/(C29-F29))</f>
      </c>
      <c r="AL29" s="8">
        <f>IF(ISNUMBER(F29),IF(OR(AK29&lt;=0,AK29=1),0,((D29-E29)-(C29-F29))/LN(AK29)),"")</f>
      </c>
      <c r="AM29" s="8">
        <f>IF(ISNUMBER(AL29),IF(AL29=0,0,(AB29*T29*Z29*1000)/(PI()*0.006*1.008*AL29)),"")</f>
      </c>
      <c r="AN29" s="12">
        <f>IF(ISNUMBER(A29),IF(ROW(A29)=2,1-(A29/13),""),"")</f>
      </c>
    </row>
    <row x14ac:dyDescent="0.25" r="30" customHeight="1" ht="12.75">
      <c r="A30" s="11">
        <v>1</v>
      </c>
      <c r="B30" s="5">
        <v>29</v>
      </c>
      <c r="C30" s="6">
        <v>49.452880859375</v>
      </c>
      <c r="D30" s="6">
        <v>54.907958984375</v>
      </c>
      <c r="E30" s="6">
        <v>21.138427734375</v>
      </c>
      <c r="F30" s="6">
        <v>24.8076171875</v>
      </c>
      <c r="G30" s="6">
        <v>132.967529296875</v>
      </c>
      <c r="H30" s="6">
        <v>132.967529296875</v>
      </c>
      <c r="I30" s="6">
        <v>132.967529296875</v>
      </c>
      <c r="J30" s="6">
        <v>132.967529296875</v>
      </c>
      <c r="K30" s="6">
        <v>132.967529296875</v>
      </c>
      <c r="L30" s="6">
        <v>132.967529296875</v>
      </c>
      <c r="M30" s="7">
        <v>30</v>
      </c>
      <c r="N30" s="6">
        <v>2.08740234375</v>
      </c>
      <c r="O30" s="5">
        <v>60</v>
      </c>
      <c r="P30" s="8">
        <v>3.564453125</v>
      </c>
      <c r="Q30" s="6">
        <v>0</v>
      </c>
      <c r="R30" s="10">
        <f>IF(ISNUMBER(Q30),IF(Q30=1,"Countercurrent","Cocurrent"),"")</f>
      </c>
      <c r="S30" s="21"/>
      <c r="T30" s="7">
        <f>IF(ISNUMBER(C30),1.15290498E-12*(V30^6)-3.5879038802E-10*(V30^5)+4.710833256816E-08*(V30^4)-3.38194190874219E-06*(V30^3)+0.000148978977392744*(V30^2)-0.00373903643230733*(V30)+4.21734712411944,"")</f>
      </c>
      <c r="U30" s="7">
        <f>IF(ISNUMBER(D30),1.15290498E-12*(X30^6)-3.5879038802E-10*(X30^5)+4.710833256816E-08*(X30^4)-3.38194190874219E-06*(X30^3)+0.000148978977392744*(X30^2)-0.00373903643230733*(X30)+4.21734712411944,"")</f>
      </c>
      <c r="V30" s="8">
        <f>IF(ISNUMBER(C30),AVERAGE(C30,D30),"")</f>
      </c>
      <c r="W30" s="6">
        <f>IF(ISNUMBER(F30),-0.0000002301*(V30^4)+0.0000569866*(V30^3)-0.0082923226*(V30^2)+0.0654036947*V30+999.8017570756,"")</f>
      </c>
      <c r="X30" s="8">
        <f>IF(ISNUMBER(E30),AVERAGE(E30,F30),"")</f>
      </c>
      <c r="Y30" s="6">
        <f>IF(ISNUMBER(F30),-0.0000002301*(X30^4)+0.0000569866*(X30^3)-0.0082923226*(X30^2)+0.0654036947*X30+999.8017570756,"")</f>
      </c>
      <c r="Z30" s="6">
        <f>IF(ISNUMBER(C30),IF(R30="Countercurrent",C30-D30,D30-C30),"")</f>
      </c>
      <c r="AA30" s="6">
        <f>IF(ISNUMBER(E30),F30-E30,"")</f>
      </c>
      <c r="AB30" s="7">
        <f>IF(ISNUMBER(N30),N30*W30/(1000*60),"")</f>
      </c>
      <c r="AC30" s="7">
        <f>IF(ISNUMBER(P30),P30*Y30/(1000*60),"")</f>
      </c>
      <c r="AD30" s="6">
        <f>IF(SUM($A$1:$A$1000)=0,IF(ROW($A30)=6,"Hidden",""),IF(ISNUMBER(AB30),AB30*T30*ABS(Z30)*1000,""))</f>
      </c>
      <c r="AE30" s="6">
        <f>IF(SUM($A$1:$A$1000)=0,IF(ROW($A30)=6,"Hidden",""),IF(ISNUMBER(AC30),AC30*U30*AA30*1000,""))</f>
      </c>
      <c r="AF30" s="6">
        <f>IF(SUM($A$1:$A$1000)=0,IF(ROW($A30)=6,"Hidden",""),IF(ISNUMBER(AD30),AD30-AE30,""))</f>
      </c>
      <c r="AG30" s="6">
        <f>IF(SUM($A$1:$A$1000)=0,IF(ROW($A30)=6,"Hidden",""),IF(ISNUMBER(AD30),IF(AD30=0,0,AE30*100/AD30),""))</f>
      </c>
      <c r="AH30" s="6">
        <f>IF(SUM($A$1:$A$1000)=0,IF(ROW($A30)=6,"Hidden",""),IF(ISNUMBER(C30),IF(R30="cocurrent",IF((D30=E30),0,(D30-C30)*100/(D30-E30)),IF((C30=E30),0,(C30-D30)*100/(C30-E30))),""))</f>
      </c>
      <c r="AI30" s="6">
        <f>IF(SUM($A$1:$A$1000)=0,IF(ROW($A30)=6,"Hidden",""),IF(ISNUMBER(C30),IF(R30="cocurrent",IF(C30=E30,0,(F30-E30)*100/(D30-E30)),IF(C30=E30,0,(F30-E30)*100/(C30-E30))),""))</f>
      </c>
      <c r="AJ30" s="6">
        <f>IF(SUM($A$1:$A$1000)=0,IF(ROW($A30)=6,"Hidden",""),IF(ISNUMBER(AH30),(AH30+AI30)/2,""))</f>
      </c>
      <c r="AK30" s="8">
        <f>IF(C30=F30,0,(D30-E30)/(C30-F30))</f>
      </c>
      <c r="AL30" s="8">
        <f>IF(ISNUMBER(F30),IF(OR(AK30&lt;=0,AK30=1),0,((D30-E30)-(C30-F30))/LN(AK30)),"")</f>
      </c>
      <c r="AM30" s="8">
        <f>IF(ISNUMBER(AL30),IF(AL30=0,0,(AB30*T30*Z30*1000)/(PI()*0.006*1.008*AL30)),"")</f>
      </c>
      <c r="AN30" s="12">
        <f>IF(ISNUMBER(A30),IF(ROW(A30)=2,1-(A30/13),""),"")</f>
      </c>
    </row>
    <row x14ac:dyDescent="0.25" r="31" customHeight="1" ht="12.75">
      <c r="A31" s="11">
        <v>1</v>
      </c>
      <c r="B31" s="5">
        <v>30</v>
      </c>
      <c r="C31" s="6">
        <v>49.712646484375</v>
      </c>
      <c r="D31" s="6">
        <v>55.00537109375</v>
      </c>
      <c r="E31" s="6">
        <v>21.138427734375</v>
      </c>
      <c r="F31" s="6">
        <v>24.87255859375</v>
      </c>
      <c r="G31" s="6">
        <v>132.967529296875</v>
      </c>
      <c r="H31" s="6">
        <v>132.967529296875</v>
      </c>
      <c r="I31" s="6">
        <v>132.967529296875</v>
      </c>
      <c r="J31" s="6">
        <v>132.967529296875</v>
      </c>
      <c r="K31" s="6">
        <v>132.967529296875</v>
      </c>
      <c r="L31" s="6">
        <v>132.967529296875</v>
      </c>
      <c r="M31" s="7">
        <v>30</v>
      </c>
      <c r="N31" s="6">
        <v>2.001953125</v>
      </c>
      <c r="O31" s="5">
        <v>60</v>
      </c>
      <c r="P31" s="8">
        <v>3.60107421875</v>
      </c>
      <c r="Q31" s="6">
        <v>0</v>
      </c>
      <c r="R31" s="10">
        <f>IF(ISNUMBER(Q31),IF(Q31=1,"Countercurrent","Cocurrent"),"")</f>
      </c>
      <c r="S31" s="21"/>
      <c r="T31" s="7">
        <f>IF(ISNUMBER(C31),1.15290498E-12*(V31^6)-3.5879038802E-10*(V31^5)+4.710833256816E-08*(V31^4)-3.38194190874219E-06*(V31^3)+0.000148978977392744*(V31^2)-0.00373903643230733*(V31)+4.21734712411944,"")</f>
      </c>
      <c r="U31" s="7">
        <f>IF(ISNUMBER(D31),1.15290498E-12*(X31^6)-3.5879038802E-10*(X31^5)+4.710833256816E-08*(X31^4)-3.38194190874219E-06*(X31^3)+0.000148978977392744*(X31^2)-0.00373903643230733*(X31)+4.21734712411944,"")</f>
      </c>
      <c r="V31" s="8">
        <f>IF(ISNUMBER(C31),AVERAGE(C31,D31),"")</f>
      </c>
      <c r="W31" s="6">
        <f>IF(ISNUMBER(F31),-0.0000002301*(V31^4)+0.0000569866*(V31^3)-0.0082923226*(V31^2)+0.0654036947*V31+999.8017570756,"")</f>
      </c>
      <c r="X31" s="8">
        <f>IF(ISNUMBER(E31),AVERAGE(E31,F31),"")</f>
      </c>
      <c r="Y31" s="6">
        <f>IF(ISNUMBER(F31),-0.0000002301*(X31^4)+0.0000569866*(X31^3)-0.0082923226*(X31^2)+0.0654036947*X31+999.8017570756,"")</f>
      </c>
      <c r="Z31" s="6">
        <f>IF(ISNUMBER(C31),IF(R31="Countercurrent",C31-D31,D31-C31),"")</f>
      </c>
      <c r="AA31" s="6">
        <f>IF(ISNUMBER(E31),F31-E31,"")</f>
      </c>
      <c r="AB31" s="7">
        <f>IF(ISNUMBER(N31),N31*W31/(1000*60),"")</f>
      </c>
      <c r="AC31" s="7">
        <f>IF(ISNUMBER(P31),P31*Y31/(1000*60),"")</f>
      </c>
      <c r="AD31" s="6">
        <f>IF(SUM($A$1:$A$1000)=0,IF(ROW($A31)=6,"Hidden",""),IF(ISNUMBER(AB31),AB31*T31*ABS(Z31)*1000,""))</f>
      </c>
      <c r="AE31" s="6">
        <f>IF(SUM($A$1:$A$1000)=0,IF(ROW($A31)=6,"Hidden",""),IF(ISNUMBER(AC31),AC31*U31*AA31*1000,""))</f>
      </c>
      <c r="AF31" s="6">
        <f>IF(SUM($A$1:$A$1000)=0,IF(ROW($A31)=6,"Hidden",""),IF(ISNUMBER(AD31),AD31-AE31,""))</f>
      </c>
      <c r="AG31" s="6">
        <f>IF(SUM($A$1:$A$1000)=0,IF(ROW($A31)=6,"Hidden",""),IF(ISNUMBER(AD31),IF(AD31=0,0,AE31*100/AD31),""))</f>
      </c>
      <c r="AH31" s="6">
        <f>IF(SUM($A$1:$A$1000)=0,IF(ROW($A31)=6,"Hidden",""),IF(ISNUMBER(C31),IF(R31="cocurrent",IF((D31=E31),0,(D31-C31)*100/(D31-E31)),IF((C31=E31),0,(C31-D31)*100/(C31-E31))),""))</f>
      </c>
      <c r="AI31" s="6">
        <f>IF(SUM($A$1:$A$1000)=0,IF(ROW($A31)=6,"Hidden",""),IF(ISNUMBER(C31),IF(R31="cocurrent",IF(C31=E31,0,(F31-E31)*100/(D31-E31)),IF(C31=E31,0,(F31-E31)*100/(C31-E31))),""))</f>
      </c>
      <c r="AJ31" s="6">
        <f>IF(SUM($A$1:$A$1000)=0,IF(ROW($A31)=6,"Hidden",""),IF(ISNUMBER(AH31),(AH31+AI31)/2,""))</f>
      </c>
      <c r="AK31" s="8">
        <f>IF(C31=F31,0,(D31-E31)/(C31-F31))</f>
      </c>
      <c r="AL31" s="8">
        <f>IF(ISNUMBER(F31),IF(OR(AK31&lt;=0,AK31=1),0,((D31-E31)-(C31-F31))/LN(AK31)),"")</f>
      </c>
      <c r="AM31" s="8">
        <f>IF(ISNUMBER(AL31),IF(AL31=0,0,(AB31*T31*Z31*1000)/(PI()*0.006*1.008*AL31)),"")</f>
      </c>
      <c r="AN31" s="12">
        <f>IF(ISNUMBER(A31),IF(ROW(A31)=2,1-(A31/13),""),"")</f>
      </c>
    </row>
    <row x14ac:dyDescent="0.25" r="32" customHeight="1" ht="12.75">
      <c r="A32" s="4">
        <v>1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6"/>
      <c r="O32" s="5"/>
      <c r="P32" s="8"/>
      <c r="Q32" s="6"/>
      <c r="R32" s="6">
        <f>IF(ISNUMBER(Q32),IF(Q32=1,"Countercurrent","Cocurrent"),"")</f>
      </c>
      <c r="S32" s="9"/>
      <c r="T32" s="7">
        <f>IF(ISNUMBER(C32),1.15290498E-12*(V32^6)-3.5879038802E-10*(V32^5)+4.710833256816E-08*(V32^4)-3.38194190874219E-06*(V32^3)+0.000148978977392744*(V32^2)-0.00373903643230733*(V32)+4.21734712411944,"")</f>
      </c>
      <c r="U32" s="7">
        <f>IF(ISNUMBER(D32),1.15290498E-12*(X32^6)-3.5879038802E-10*(X32^5)+4.710833256816E-08*(X32^4)-3.38194190874219E-06*(X32^3)+0.000148978977392744*(X32^2)-0.00373903643230733*(X32)+4.21734712411944,"")</f>
      </c>
      <c r="V32" s="8">
        <f>IF(ISNUMBER(C32),AVERAGE(C32,D32),"")</f>
      </c>
      <c r="W32" s="6">
        <f>IF(ISNUMBER(F32),-0.0000002301*(V32^4)+0.0000569866*(V32^3)-0.0082923226*(V32^2)+0.0654036947*V32+999.8017570756,"")</f>
      </c>
      <c r="X32" s="8">
        <f>IF(ISNUMBER(E32),AVERAGE(E32,F32),"")</f>
      </c>
      <c r="Y32" s="6">
        <f>IF(ISNUMBER(F32),-0.0000002301*(X32^4)+0.0000569866*(X32^3)-0.0082923226*(X32^2)+0.0654036947*X32+999.8017570756,"")</f>
      </c>
      <c r="Z32" s="6">
        <f>IF(ISNUMBER(C32),IF(R32="Countercurrent",C32-D32,D32-C32),"")</f>
      </c>
      <c r="AA32" s="6">
        <f>IF(ISNUMBER(E32),F32-E32,"")</f>
      </c>
      <c r="AB32" s="7">
        <f>IF(ISNUMBER(N32),N32*W32/(1000*60),"")</f>
      </c>
      <c r="AC32" s="7">
        <f>IF(ISNUMBER(P32),P32*Y32/(1000*60),"")</f>
      </c>
      <c r="AD32" s="6">
        <f>IF(SUM($A$1:$A$1000)=0,IF(ROW($A32)=6,"Hidden",""),IF(ISNUMBER(AB32),AB32*T32*ABS(Z32)*1000,""))</f>
      </c>
      <c r="AE32" s="6">
        <f>IF(SUM($A$1:$A$1000)=0,IF(ROW($A32)=6,"Hidden",""),IF(ISNUMBER(AC32),AC32*U32*AA32*1000,""))</f>
      </c>
      <c r="AF32" s="6">
        <f>IF(SUM($A$1:$A$1000)=0,IF(ROW($A32)=6,"Hidden",""),IF(ISNUMBER(AD32),AD32-AE32,""))</f>
      </c>
      <c r="AG32" s="6">
        <f>IF(SUM($A$1:$A$1000)=0,IF(ROW($A32)=6,"Hidden",""),IF(ISNUMBER(AD32),IF(AD32=0,0,AE32*100/AD32),""))</f>
      </c>
      <c r="AH32" s="6">
        <f>IF(SUM($A$1:$A$1000)=0,IF(ROW($A32)=6,"Hidden",""),IF(ISNUMBER(C32),IF(R32="cocurrent",IF((D32=E32),0,(D32-C32)*100/(D32-E32)),IF((C32=E32),0,(C32-D32)*100/(C32-E32))),""))</f>
      </c>
      <c r="AI32" s="6">
        <f>IF(SUM($A$1:$A$1000)=0,IF(ROW($A32)=6,"Hidden",""),IF(ISNUMBER(C32),IF(R32="cocurrent",IF(C32=E32,0,(F32-E32)*100/(D32-E32)),IF(C32=E32,0,(F32-E32)*100/(C32-E32))),""))</f>
      </c>
      <c r="AJ32" s="6">
        <f>IF(SUM($A$1:$A$1000)=0,IF(ROW($A32)=6,"Hidden",""),IF(ISNUMBER(AH32),(AH32+AI32)/2,""))</f>
      </c>
      <c r="AK32" s="11">
        <f>IF(C32=F32,0,(D32-E32)/(C32-F32))</f>
      </c>
      <c r="AL32" s="8">
        <f>IF(ISNUMBER(F32),IF(OR(AK32&lt;=0,AK32=1),0,((D32-E32)-(C32-F32))/LN(AK32)),"")</f>
      </c>
      <c r="AM32" s="8">
        <f>IF(ISNUMBER(AL32),IF(AL32=0,0,(AB32*T32*Z32*1000)/(PI()*0.006*1.008*AL32)),"")</f>
      </c>
      <c r="AN32" s="12">
        <f>IF(ISNUMBER(A32),IF(ROW(A32)=2,1-(A32/13),""),"")</f>
      </c>
    </row>
    <row x14ac:dyDescent="0.25" r="33" customHeight="1" ht="12.75">
      <c r="A33" s="4">
        <v>1</v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5"/>
      <c r="P33" s="8"/>
      <c r="Q33" s="6"/>
      <c r="R33" s="6">
        <f>IF(ISNUMBER(Q33),IF(Q33=1,"Countercurrent","Cocurrent"),"")</f>
      </c>
      <c r="S33" s="9"/>
      <c r="T33" s="7">
        <f>IF(ISNUMBER(C33),1.15290498E-12*(V33^6)-3.5879038802E-10*(V33^5)+4.710833256816E-08*(V33^4)-3.38194190874219E-06*(V33^3)+0.000148978977392744*(V33^2)-0.00373903643230733*(V33)+4.21734712411944,"")</f>
      </c>
      <c r="U33" s="7">
        <f>IF(ISNUMBER(D33),1.15290498E-12*(X33^6)-3.5879038802E-10*(X33^5)+4.710833256816E-08*(X33^4)-3.38194190874219E-06*(X33^3)+0.000148978977392744*(X33^2)-0.00373903643230733*(X33)+4.21734712411944,"")</f>
      </c>
      <c r="V33" s="8">
        <f>IF(ISNUMBER(C33),AVERAGE(C33,D33),"")</f>
      </c>
      <c r="W33" s="6">
        <f>IF(ISNUMBER(F33),-0.0000002301*(V33^4)+0.0000569866*(V33^3)-0.0082923226*(V33^2)+0.0654036947*V33+999.8017570756,"")</f>
      </c>
      <c r="X33" s="8">
        <f>IF(ISNUMBER(E33),AVERAGE(E33,F33),"")</f>
      </c>
      <c r="Y33" s="6">
        <f>IF(ISNUMBER(F33),-0.0000002301*(X33^4)+0.0000569866*(X33^3)-0.0082923226*(X33^2)+0.0654036947*X33+999.8017570756,"")</f>
      </c>
      <c r="Z33" s="6">
        <f>IF(ISNUMBER(C33),IF(R33="Countercurrent",C33-D33,D33-C33),"")</f>
      </c>
      <c r="AA33" s="6">
        <f>IF(ISNUMBER(E33),F33-E33,"")</f>
      </c>
      <c r="AB33" s="7">
        <f>IF(ISNUMBER(N33),N33*W33/(1000*60),"")</f>
      </c>
      <c r="AC33" s="7">
        <f>IF(ISNUMBER(P33),P33*Y33/(1000*60),"")</f>
      </c>
      <c r="AD33" s="6">
        <f>IF(SUM($A$1:$A$1000)=0,IF(ROW($A33)=6,"Hidden",""),IF(ISNUMBER(AB33),AB33*T33*ABS(Z33)*1000,""))</f>
      </c>
      <c r="AE33" s="6">
        <f>IF(SUM($A$1:$A$1000)=0,IF(ROW($A33)=6,"Hidden",""),IF(ISNUMBER(AC33),AC33*U33*AA33*1000,""))</f>
      </c>
      <c r="AF33" s="6">
        <f>IF(SUM($A$1:$A$1000)=0,IF(ROW($A33)=6,"Hidden",""),IF(ISNUMBER(AD33),AD33-AE33,""))</f>
      </c>
      <c r="AG33" s="6">
        <f>IF(SUM($A$1:$A$1000)=0,IF(ROW($A33)=6,"Hidden",""),IF(ISNUMBER(AD33),IF(AD33=0,0,AE33*100/AD33),""))</f>
      </c>
      <c r="AH33" s="6">
        <f>IF(SUM($A$1:$A$1000)=0,IF(ROW($A33)=6,"Hidden",""),IF(ISNUMBER(C33),IF(R33="cocurrent",IF((D33=E33),0,(D33-C33)*100/(D33-E33)),IF((C33=E33),0,(C33-D33)*100/(C33-E33))),""))</f>
      </c>
      <c r="AI33" s="6">
        <f>IF(SUM($A$1:$A$1000)=0,IF(ROW($A33)=6,"Hidden",""),IF(ISNUMBER(C33),IF(R33="cocurrent",IF(C33=E33,0,(F33-E33)*100/(D33-E33)),IF(C33=E33,0,(F33-E33)*100/(C33-E33))),""))</f>
      </c>
      <c r="AJ33" s="6">
        <f>IF(SUM($A$1:$A$1000)=0,IF(ROW($A33)=6,"Hidden",""),IF(ISNUMBER(AH33),(AH33+AI33)/2,""))</f>
      </c>
      <c r="AK33" s="11">
        <f>IF(C33=F33,0,(D33-E33)/(C33-F33))</f>
      </c>
      <c r="AL33" s="8">
        <f>IF(ISNUMBER(F33),IF(OR(AK33&lt;=0,AK33=1),0,((D33-E33)-(C33-F33))/LN(AK33)),"")</f>
      </c>
      <c r="AM33" s="8">
        <f>IF(ISNUMBER(AL33),IF(AL33=0,0,(AB33*T33*Z33*1000)/(PI()*0.006*1.008*AL33)),"")</f>
      </c>
      <c r="AN33" s="12">
        <f>IF(ISNUMBER(A33),IF(ROW(A33)=2,1-(A33/13),""),"")</f>
      </c>
    </row>
    <row x14ac:dyDescent="0.25" r="34" customHeight="1" ht="12.75">
      <c r="A34" s="4">
        <v>1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5"/>
      <c r="P34" s="8"/>
      <c r="Q34" s="6"/>
      <c r="R34" s="6">
        <f>IF(ISNUMBER(Q34),IF(Q34=1,"Countercurrent","Cocurrent"),"")</f>
      </c>
      <c r="S34" s="9"/>
      <c r="T34" s="7">
        <f>IF(ISNUMBER(C34),1.15290498E-12*(V34^6)-3.5879038802E-10*(V34^5)+4.710833256816E-08*(V34^4)-3.38194190874219E-06*(V34^3)+0.000148978977392744*(V34^2)-0.00373903643230733*(V34)+4.21734712411944,"")</f>
      </c>
      <c r="U34" s="7">
        <f>IF(ISNUMBER(D34),1.15290498E-12*(X34^6)-3.5879038802E-10*(X34^5)+4.710833256816E-08*(X34^4)-3.38194190874219E-06*(X34^3)+0.000148978977392744*(X34^2)-0.00373903643230733*(X34)+4.21734712411944,"")</f>
      </c>
      <c r="V34" s="8">
        <f>IF(ISNUMBER(C34),AVERAGE(C34,D34),"")</f>
      </c>
      <c r="W34" s="6">
        <f>IF(ISNUMBER(F34),-0.0000002301*(V34^4)+0.0000569866*(V34^3)-0.0082923226*(V34^2)+0.0654036947*V34+999.8017570756,"")</f>
      </c>
      <c r="X34" s="8">
        <f>IF(ISNUMBER(E34),AVERAGE(E34,F34),"")</f>
      </c>
      <c r="Y34" s="6">
        <f>IF(ISNUMBER(F34),-0.0000002301*(X34^4)+0.0000569866*(X34^3)-0.0082923226*(X34^2)+0.0654036947*X34+999.8017570756,"")</f>
      </c>
      <c r="Z34" s="6">
        <f>IF(ISNUMBER(C34),IF(R34="Countercurrent",C34-D34,D34-C34),"")</f>
      </c>
      <c r="AA34" s="6">
        <f>IF(ISNUMBER(E34),F34-E34,"")</f>
      </c>
      <c r="AB34" s="7">
        <f>IF(ISNUMBER(N34),N34*W34/(1000*60),"")</f>
      </c>
      <c r="AC34" s="7">
        <f>IF(ISNUMBER(P34),P34*Y34/(1000*60),"")</f>
      </c>
      <c r="AD34" s="6">
        <f>IF(SUM($A$1:$A$1000)=0,IF(ROW($A34)=6,"Hidden",""),IF(ISNUMBER(AB34),AB34*T34*ABS(Z34)*1000,""))</f>
      </c>
      <c r="AE34" s="6">
        <f>IF(SUM($A$1:$A$1000)=0,IF(ROW($A34)=6,"Hidden",""),IF(ISNUMBER(AC34),AC34*U34*AA34*1000,""))</f>
      </c>
      <c r="AF34" s="6">
        <f>IF(SUM($A$1:$A$1000)=0,IF(ROW($A34)=6,"Hidden",""),IF(ISNUMBER(AD34),AD34-AE34,""))</f>
      </c>
      <c r="AG34" s="6">
        <f>IF(SUM($A$1:$A$1000)=0,IF(ROW($A34)=6,"Hidden",""),IF(ISNUMBER(AD34),IF(AD34=0,0,AE34*100/AD34),""))</f>
      </c>
      <c r="AH34" s="6">
        <f>IF(SUM($A$1:$A$1000)=0,IF(ROW($A34)=6,"Hidden",""),IF(ISNUMBER(C34),IF(R34="cocurrent",IF((D34=E34),0,(D34-C34)*100/(D34-E34)),IF((C34=E34),0,(C34-D34)*100/(C34-E34))),""))</f>
      </c>
      <c r="AI34" s="6">
        <f>IF(SUM($A$1:$A$1000)=0,IF(ROW($A34)=6,"Hidden",""),IF(ISNUMBER(C34),IF(R34="cocurrent",IF(C34=E34,0,(F34-E34)*100/(D34-E34)),IF(C34=E34,0,(F34-E34)*100/(C34-E34))),""))</f>
      </c>
      <c r="AJ34" s="6">
        <f>IF(SUM($A$1:$A$1000)=0,IF(ROW($A34)=6,"Hidden",""),IF(ISNUMBER(AH34),(AH34+AI34)/2,""))</f>
      </c>
      <c r="AK34" s="11">
        <f>IF(C34=F34,0,(D34-E34)/(C34-F34))</f>
      </c>
      <c r="AL34" s="8">
        <f>IF(ISNUMBER(F34),IF(OR(AK34&lt;=0,AK34=1),0,((D34-E34)-(C34-F34))/LN(AK34)),"")</f>
      </c>
      <c r="AM34" s="8">
        <f>IF(ISNUMBER(AL34),IF(AL34=0,0,(AB34*T34*Z34*1000)/(PI()*0.006*1.008*AL34)),"")</f>
      </c>
      <c r="AN34" s="12">
        <f>IF(ISNUMBER(A34),IF(ROW(A34)=2,1-(A34/13),""),"")</f>
      </c>
    </row>
    <row x14ac:dyDescent="0.25" r="35" customHeight="1" ht="12.75">
      <c r="A35" s="4">
        <v>1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5"/>
      <c r="P35" s="8"/>
      <c r="Q35" s="6"/>
      <c r="R35" s="6">
        <f>IF(ISNUMBER(Q35),IF(Q35=1,"Countercurrent","Cocurrent"),"")</f>
      </c>
      <c r="S35" s="9"/>
      <c r="T35" s="7">
        <f>IF(ISNUMBER(C35),1.15290498E-12*(V35^6)-3.5879038802E-10*(V35^5)+4.710833256816E-08*(V35^4)-3.38194190874219E-06*(V35^3)+0.000148978977392744*(V35^2)-0.00373903643230733*(V35)+4.21734712411944,"")</f>
      </c>
      <c r="U35" s="7">
        <f>IF(ISNUMBER(D35),1.15290498E-12*(X35^6)-3.5879038802E-10*(X35^5)+4.710833256816E-08*(X35^4)-3.38194190874219E-06*(X35^3)+0.000148978977392744*(X35^2)-0.00373903643230733*(X35)+4.21734712411944,"")</f>
      </c>
      <c r="V35" s="8">
        <f>IF(ISNUMBER(C35),AVERAGE(C35,D35),"")</f>
      </c>
      <c r="W35" s="6">
        <f>IF(ISNUMBER(F35),-0.0000002301*(V35^4)+0.0000569866*(V35^3)-0.0082923226*(V35^2)+0.0654036947*V35+999.8017570756,"")</f>
      </c>
      <c r="X35" s="8">
        <f>IF(ISNUMBER(E35),AVERAGE(E35,F35),"")</f>
      </c>
      <c r="Y35" s="6">
        <f>IF(ISNUMBER(F35),-0.0000002301*(X35^4)+0.0000569866*(X35^3)-0.0082923226*(X35^2)+0.0654036947*X35+999.8017570756,"")</f>
      </c>
      <c r="Z35" s="6">
        <f>IF(ISNUMBER(C35),IF(R35="Countercurrent",C35-D35,D35-C35),"")</f>
      </c>
      <c r="AA35" s="6">
        <f>IF(ISNUMBER(E35),F35-E35,"")</f>
      </c>
      <c r="AB35" s="7">
        <f>IF(ISNUMBER(N35),N35*W35/(1000*60),"")</f>
      </c>
      <c r="AC35" s="7">
        <f>IF(ISNUMBER(P35),P35*Y35/(1000*60),"")</f>
      </c>
      <c r="AD35" s="6">
        <f>IF(SUM($A$1:$A$1000)=0,IF(ROW($A35)=6,"Hidden",""),IF(ISNUMBER(AB35),AB35*T35*ABS(Z35)*1000,""))</f>
      </c>
      <c r="AE35" s="6">
        <f>IF(SUM($A$1:$A$1000)=0,IF(ROW($A35)=6,"Hidden",""),IF(ISNUMBER(AC35),AC35*U35*AA35*1000,""))</f>
      </c>
      <c r="AF35" s="6">
        <f>IF(SUM($A$1:$A$1000)=0,IF(ROW($A35)=6,"Hidden",""),IF(ISNUMBER(AD35),AD35-AE35,""))</f>
      </c>
      <c r="AG35" s="6">
        <f>IF(SUM($A$1:$A$1000)=0,IF(ROW($A35)=6,"Hidden",""),IF(ISNUMBER(AD35),IF(AD35=0,0,AE35*100/AD35),""))</f>
      </c>
      <c r="AH35" s="6">
        <f>IF(SUM($A$1:$A$1000)=0,IF(ROW($A35)=6,"Hidden",""),IF(ISNUMBER(C35),IF(R35="cocurrent",IF((D35=E35),0,(D35-C35)*100/(D35-E35)),IF((C35=E35),0,(C35-D35)*100/(C35-E35))),""))</f>
      </c>
      <c r="AI35" s="6">
        <f>IF(SUM($A$1:$A$1000)=0,IF(ROW($A35)=6,"Hidden",""),IF(ISNUMBER(C35),IF(R35="cocurrent",IF(C35=E35,0,(F35-E35)*100/(D35-E35)),IF(C35=E35,0,(F35-E35)*100/(C35-E35))),""))</f>
      </c>
      <c r="AJ35" s="6">
        <f>IF(SUM($A$1:$A$1000)=0,IF(ROW($A35)=6,"Hidden",""),IF(ISNUMBER(AH35),(AH35+AI35)/2,""))</f>
      </c>
      <c r="AK35" s="11">
        <f>IF(C35=F35,0,(D35-E35)/(C35-F35))</f>
      </c>
      <c r="AL35" s="8">
        <f>IF(ISNUMBER(F35),IF(OR(AK35&lt;=0,AK35=1),0,((D35-E35)-(C35-F35))/LN(AK35)),"")</f>
      </c>
      <c r="AM35" s="8">
        <f>IF(ISNUMBER(AL35),IF(AL35=0,0,(AB35*T35*Z35*1000)/(PI()*0.006*1.008*AL35)),"")</f>
      </c>
      <c r="AN35" s="12">
        <f>IF(ISNUMBER(A35),IF(ROW(A35)=2,1-(A35/13),""),"")</f>
      </c>
    </row>
    <row x14ac:dyDescent="0.25" r="36" customHeight="1" ht="12.75">
      <c r="A36" s="4">
        <v>1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5"/>
      <c r="P36" s="8"/>
      <c r="Q36" s="6"/>
      <c r="R36" s="6">
        <f>IF(ISNUMBER(Q36),IF(Q36=1,"Countercurrent","Cocurrent"),"")</f>
      </c>
      <c r="S36" s="9"/>
      <c r="T36" s="7">
        <f>IF(ISNUMBER(C36),1.15290498E-12*(V36^6)-3.5879038802E-10*(V36^5)+4.710833256816E-08*(V36^4)-3.38194190874219E-06*(V36^3)+0.000148978977392744*(V36^2)-0.00373903643230733*(V36)+4.21734712411944,"")</f>
      </c>
      <c r="U36" s="7">
        <f>IF(ISNUMBER(D36),1.15290498E-12*(X36^6)-3.5879038802E-10*(X36^5)+4.710833256816E-08*(X36^4)-3.38194190874219E-06*(X36^3)+0.000148978977392744*(X36^2)-0.00373903643230733*(X36)+4.21734712411944,"")</f>
      </c>
      <c r="V36" s="8">
        <f>IF(ISNUMBER(C36),AVERAGE(C36,D36),"")</f>
      </c>
      <c r="W36" s="6">
        <f>IF(ISNUMBER(F36),-0.0000002301*(V36^4)+0.0000569866*(V36^3)-0.0082923226*(V36^2)+0.0654036947*V36+999.8017570756,"")</f>
      </c>
      <c r="X36" s="8">
        <f>IF(ISNUMBER(E36),AVERAGE(E36,F36),"")</f>
      </c>
      <c r="Y36" s="6">
        <f>IF(ISNUMBER(F36),-0.0000002301*(X36^4)+0.0000569866*(X36^3)-0.0082923226*(X36^2)+0.0654036947*X36+999.8017570756,"")</f>
      </c>
      <c r="Z36" s="6">
        <f>IF(ISNUMBER(C36),IF(R36="Countercurrent",C36-D36,D36-C36),"")</f>
      </c>
      <c r="AA36" s="6">
        <f>IF(ISNUMBER(E36),F36-E36,"")</f>
      </c>
      <c r="AB36" s="7">
        <f>IF(ISNUMBER(N36),N36*W36/(1000*60),"")</f>
      </c>
      <c r="AC36" s="7">
        <f>IF(ISNUMBER(P36),P36*Y36/(1000*60),"")</f>
      </c>
      <c r="AD36" s="6">
        <f>IF(SUM($A$1:$A$1000)=0,IF(ROW($A36)=6,"Hidden",""),IF(ISNUMBER(AB36),AB36*T36*ABS(Z36)*1000,""))</f>
      </c>
      <c r="AE36" s="6">
        <f>IF(SUM($A$1:$A$1000)=0,IF(ROW($A36)=6,"Hidden",""),IF(ISNUMBER(AC36),AC36*U36*AA36*1000,""))</f>
      </c>
      <c r="AF36" s="6">
        <f>IF(SUM($A$1:$A$1000)=0,IF(ROW($A36)=6,"Hidden",""),IF(ISNUMBER(AD36),AD36-AE36,""))</f>
      </c>
      <c r="AG36" s="6">
        <f>IF(SUM($A$1:$A$1000)=0,IF(ROW($A36)=6,"Hidden",""),IF(ISNUMBER(AD36),IF(AD36=0,0,AE36*100/AD36),""))</f>
      </c>
      <c r="AH36" s="6">
        <f>IF(SUM($A$1:$A$1000)=0,IF(ROW($A36)=6,"Hidden",""),IF(ISNUMBER(C36),IF(R36="cocurrent",IF((D36=E36),0,(D36-C36)*100/(D36-E36)),IF((C36=E36),0,(C36-D36)*100/(C36-E36))),""))</f>
      </c>
      <c r="AI36" s="6">
        <f>IF(SUM($A$1:$A$1000)=0,IF(ROW($A36)=6,"Hidden",""),IF(ISNUMBER(C36),IF(R36="cocurrent",IF(C36=E36,0,(F36-E36)*100/(D36-E36)),IF(C36=E36,0,(F36-E36)*100/(C36-E36))),""))</f>
      </c>
      <c r="AJ36" s="6">
        <f>IF(SUM($A$1:$A$1000)=0,IF(ROW($A36)=6,"Hidden",""),IF(ISNUMBER(AH36),(AH36+AI36)/2,""))</f>
      </c>
      <c r="AK36" s="11">
        <f>IF(C36=F36,0,(D36-E36)/(C36-F36))</f>
      </c>
      <c r="AL36" s="8">
        <f>IF(ISNUMBER(F36),IF(OR(AK36&lt;=0,AK36=1),0,((D36-E36)-(C36-F36))/LN(AK36)),"")</f>
      </c>
      <c r="AM36" s="8">
        <f>IF(ISNUMBER(AL36),IF(AL36=0,0,(AB36*T36*Z36*1000)/(PI()*0.006*1.008*AL36)),"")</f>
      </c>
      <c r="AN36" s="12">
        <f>IF(ISNUMBER(A36),IF(ROW(A36)=2,1-(A36/13),""),"")</f>
      </c>
    </row>
    <row x14ac:dyDescent="0.25" r="37" customHeight="1" ht="12.75">
      <c r="A37" s="4">
        <v>1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5"/>
      <c r="P37" s="8"/>
      <c r="Q37" s="6"/>
      <c r="R37" s="6">
        <f>IF(ISNUMBER(Q37),IF(Q37=1,"Countercurrent","Cocurrent"),"")</f>
      </c>
      <c r="S37" s="9"/>
      <c r="T37" s="7">
        <f>IF(ISNUMBER(C37),1.15290498E-12*(V37^6)-3.5879038802E-10*(V37^5)+4.710833256816E-08*(V37^4)-3.38194190874219E-06*(V37^3)+0.000148978977392744*(V37^2)-0.00373903643230733*(V37)+4.21734712411944,"")</f>
      </c>
      <c r="U37" s="7">
        <f>IF(ISNUMBER(D37),1.15290498E-12*(X37^6)-3.5879038802E-10*(X37^5)+4.710833256816E-08*(X37^4)-3.38194190874219E-06*(X37^3)+0.000148978977392744*(X37^2)-0.00373903643230733*(X37)+4.21734712411944,"")</f>
      </c>
      <c r="V37" s="8">
        <f>IF(ISNUMBER(C37),AVERAGE(C37,D37),"")</f>
      </c>
      <c r="W37" s="6">
        <f>IF(ISNUMBER(F37),-0.0000002301*(V37^4)+0.0000569866*(V37^3)-0.0082923226*(V37^2)+0.0654036947*V37+999.8017570756,"")</f>
      </c>
      <c r="X37" s="8">
        <f>IF(ISNUMBER(E37),AVERAGE(E37,F37),"")</f>
      </c>
      <c r="Y37" s="6">
        <f>IF(ISNUMBER(F37),-0.0000002301*(X37^4)+0.0000569866*(X37^3)-0.0082923226*(X37^2)+0.0654036947*X37+999.8017570756,"")</f>
      </c>
      <c r="Z37" s="6">
        <f>IF(ISNUMBER(C37),IF(R37="Countercurrent",C37-D37,D37-C37),"")</f>
      </c>
      <c r="AA37" s="6">
        <f>IF(ISNUMBER(E37),F37-E37,"")</f>
      </c>
      <c r="AB37" s="7">
        <f>IF(ISNUMBER(N37),N37*W37/(1000*60),"")</f>
      </c>
      <c r="AC37" s="7">
        <f>IF(ISNUMBER(P37),P37*Y37/(1000*60),"")</f>
      </c>
      <c r="AD37" s="6">
        <f>IF(SUM($A$1:$A$1000)=0,IF(ROW($A37)=6,"Hidden",""),IF(ISNUMBER(AB37),AB37*T37*ABS(Z37)*1000,""))</f>
      </c>
      <c r="AE37" s="6">
        <f>IF(SUM($A$1:$A$1000)=0,IF(ROW($A37)=6,"Hidden",""),IF(ISNUMBER(AC37),AC37*U37*AA37*1000,""))</f>
      </c>
      <c r="AF37" s="6">
        <f>IF(SUM($A$1:$A$1000)=0,IF(ROW($A37)=6,"Hidden",""),IF(ISNUMBER(AD37),AD37-AE37,""))</f>
      </c>
      <c r="AG37" s="6">
        <f>IF(SUM($A$1:$A$1000)=0,IF(ROW($A37)=6,"Hidden",""),IF(ISNUMBER(AD37),IF(AD37=0,0,AE37*100/AD37),""))</f>
      </c>
      <c r="AH37" s="6">
        <f>IF(SUM($A$1:$A$1000)=0,IF(ROW($A37)=6,"Hidden",""),IF(ISNUMBER(C37),IF(R37="cocurrent",IF((D37=E37),0,(D37-C37)*100/(D37-E37)),IF((C37=E37),0,(C37-D37)*100/(C37-E37))),""))</f>
      </c>
      <c r="AI37" s="6">
        <f>IF(SUM($A$1:$A$1000)=0,IF(ROW($A37)=6,"Hidden",""),IF(ISNUMBER(C37),IF(R37="cocurrent",IF(C37=E37,0,(F37-E37)*100/(D37-E37)),IF(C37=E37,0,(F37-E37)*100/(C37-E37))),""))</f>
      </c>
      <c r="AJ37" s="6">
        <f>IF(SUM($A$1:$A$1000)=0,IF(ROW($A37)=6,"Hidden",""),IF(ISNUMBER(AH37),(AH37+AI37)/2,""))</f>
      </c>
      <c r="AK37" s="11">
        <f>IF(C37=F37,0,(D37-E37)/(C37-F37))</f>
      </c>
      <c r="AL37" s="8">
        <f>IF(ISNUMBER(F37),IF(OR(AK37&lt;=0,AK37=1),0,((D37-E37)-(C37-F37))/LN(AK37)),"")</f>
      </c>
      <c r="AM37" s="8">
        <f>IF(ISNUMBER(AL37),IF(AL37=0,0,(AB37*T37*Z37*1000)/(PI()*0.006*1.008*AL37)),"")</f>
      </c>
      <c r="AN37" s="12">
        <f>IF(ISNUMBER(A37),IF(ROW(A37)=2,1-(A37/13),""),"")</f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7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22" width="11.719285714285713" customWidth="1" bestFit="1"/>
    <col min="3" max="3" style="23" width="8.719285714285713" customWidth="1" bestFit="1"/>
    <col min="4" max="4" style="23" width="8.719285714285713" customWidth="1" bestFit="1"/>
    <col min="5" max="5" style="23" width="8.719285714285713" customWidth="1" bestFit="1"/>
    <col min="6" max="6" style="23" width="8.719285714285713" customWidth="1" bestFit="1"/>
    <col min="7" max="7" style="23" width="13.576428571428572" customWidth="1" bestFit="1" hidden="1"/>
    <col min="8" max="8" style="23" width="13.576428571428572" customWidth="1" bestFit="1" hidden="1"/>
    <col min="9" max="9" style="23" width="13.576428571428572" customWidth="1" bestFit="1" hidden="1"/>
    <col min="10" max="10" style="23" width="13.576428571428572" customWidth="1" bestFit="1" hidden="1"/>
    <col min="11" max="11" style="23" width="13.576428571428572" customWidth="1" bestFit="1" hidden="1"/>
    <col min="12" max="12" style="23" width="13.576428571428572" customWidth="1" bestFit="1" hidden="1"/>
    <col min="13" max="13" style="24" width="11.719285714285713" customWidth="1" bestFit="1"/>
    <col min="14" max="14" style="23" width="11.719285714285713" customWidth="1" bestFit="1"/>
    <col min="15" max="15" style="22" width="11.719285714285713" customWidth="1" bestFit="1"/>
    <col min="16" max="16" style="25" width="11.719285714285713" customWidth="1" bestFit="1"/>
    <col min="17" max="17" style="23" width="13.576428571428572" customWidth="1" bestFit="1" hidden="1"/>
    <col min="18" max="18" style="14" width="11.719285714285713" customWidth="1" bestFit="1"/>
    <col min="19" max="19" style="15" width="33.005" customWidth="1" bestFit="1"/>
    <col min="20" max="20" style="14" width="13.147857142857141" customWidth="1" bestFit="1"/>
    <col min="21" max="21" style="14" width="13.147857142857141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1.719285714285713" customWidth="1" bestFit="1"/>
    <col min="27" max="27" style="14" width="11.719285714285713" customWidth="1" bestFit="1"/>
    <col min="28" max="28" style="14" width="11.719285714285713" customWidth="1" bestFit="1"/>
    <col min="29" max="29" style="14" width="11.719285714285713" customWidth="1" bestFit="1"/>
    <col min="30" max="30" style="14" width="11.719285714285713" customWidth="1" bestFit="1"/>
    <col min="31" max="31" style="14" width="11.719285714285713" customWidth="1" bestFit="1"/>
    <col min="32" max="32" style="14" width="11.719285714285713" customWidth="1" bestFit="1"/>
    <col min="33" max="33" style="14" width="11.719285714285713" customWidth="1" bestFit="1"/>
    <col min="34" max="34" style="14" width="11.719285714285713" customWidth="1" bestFit="1"/>
    <col min="35" max="35" style="14" width="11.719285714285713" customWidth="1" bestFit="1"/>
    <col min="36" max="36" style="14" width="11.719285714285713" customWidth="1" bestFit="1"/>
    <col min="37" max="37" style="16" width="13.576428571428572" customWidth="1" bestFit="1" hidden="1"/>
    <col min="38" max="38" style="14" width="13.147857142857141" customWidth="1" bestFit="1"/>
    <col min="39" max="39" style="14" width="14.147857142857141" customWidth="1" bestFit="1"/>
    <col min="40" max="40" style="14" width="11.719285714285713" customWidth="1" bestFit="1"/>
  </cols>
  <sheetData>
    <row x14ac:dyDescent="0.25" r="1" customHeight="1" ht="66.75" customFormat="1" s="1">
      <c r="A1" s="2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9" t="s">
        <v>12</v>
      </c>
      <c r="N1" s="18" t="s">
        <v>13</v>
      </c>
      <c r="O1" s="17" t="s">
        <v>14</v>
      </c>
      <c r="P1" s="20" t="s">
        <v>15</v>
      </c>
      <c r="Q1" s="18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/>
      <c r="AL1" s="3" t="s">
        <v>35</v>
      </c>
      <c r="AM1" s="3" t="s">
        <v>36</v>
      </c>
      <c r="AN1" s="3" t="s">
        <v>37</v>
      </c>
    </row>
    <row x14ac:dyDescent="0.25" r="2" customHeight="1" ht="12.75">
      <c r="A2" s="11">
        <v>1</v>
      </c>
      <c r="B2" s="5">
        <v>1</v>
      </c>
      <c r="C2" s="6">
        <v>51.62841796875</v>
      </c>
      <c r="D2" s="6">
        <v>57.440673828125</v>
      </c>
      <c r="E2" s="6">
        <v>21.203369140625</v>
      </c>
      <c r="F2" s="6">
        <v>25.00244140625</v>
      </c>
      <c r="G2" s="6">
        <v>132.967529296875</v>
      </c>
      <c r="H2" s="6">
        <v>132.967529296875</v>
      </c>
      <c r="I2" s="6">
        <v>132.967529296875</v>
      </c>
      <c r="J2" s="6">
        <v>132.967529296875</v>
      </c>
      <c r="K2" s="6">
        <v>132.967529296875</v>
      </c>
      <c r="L2" s="6">
        <v>132.967529296875</v>
      </c>
      <c r="M2" s="7">
        <v>30</v>
      </c>
      <c r="N2" s="6">
        <v>1.96533203125</v>
      </c>
      <c r="O2" s="5">
        <v>60</v>
      </c>
      <c r="P2" s="8">
        <v>3.7109375</v>
      </c>
      <c r="Q2" s="6">
        <v>0</v>
      </c>
      <c r="R2" s="10">
        <f>IF(ISNUMBER(Q2),IF(Q2=1,"Countercurrent","Cocurrent"),"")</f>
      </c>
      <c r="S2" s="21"/>
      <c r="T2" s="7">
        <f>IF(ISNUMBER(C2),1.15290498E-12*(V2^6)-3.5879038802E-10*(V2^5)+4.710833256816E-08*(V2^4)-3.38194190874219E-06*(V2^3)+0.000148978977392744*(V2^2)-0.00373903643230733*(V2)+4.21734712411944,"")</f>
      </c>
      <c r="U2" s="7">
        <f>IF(ISNUMBER(D2),1.15290498E-12*(X2^6)-3.5879038802E-10*(X2^5)+4.710833256816E-08*(X2^4)-3.38194190874219E-06*(X2^3)+0.000148978977392744*(X2^2)-0.00373903643230733*(X2)+4.21734712411944,"")</f>
      </c>
      <c r="V2" s="8">
        <f>IF(ISNUMBER(C2),AVERAGE(C2,D2),"")</f>
      </c>
      <c r="W2" s="6">
        <f>IF(ISNUMBER(F2),-0.0000002301*(V2^4)+0.0000569866*(V2^3)-0.0082923226*(V2^2)+0.0654036947*V2+999.8017570756,"")</f>
      </c>
      <c r="X2" s="8">
        <f>IF(ISNUMBER(E2),AVERAGE(E2,F2),"")</f>
      </c>
      <c r="Y2" s="6">
        <f>IF(ISNUMBER(F2),-0.0000002301*(X2^4)+0.0000569866*(X2^3)-0.0082923226*(X2^2)+0.0654036947*X2+999.8017570756,"")</f>
      </c>
      <c r="Z2" s="6">
        <f>IF(ISNUMBER(C2),IF(R2="Countercurrent",C2-D2,D2-C2),"")</f>
      </c>
      <c r="AA2" s="6">
        <f>IF(ISNUMBER(E2),F2-E2,"")</f>
      </c>
      <c r="AB2" s="7">
        <f>IF(ISNUMBER(N2),N2*W2/(1000*60),"")</f>
      </c>
      <c r="AC2" s="7">
        <f>IF(ISNUMBER(P2),P2*Y2/(1000*60),"")</f>
      </c>
      <c r="AD2" s="6">
        <f>IF(SUM($A$1:$A$1000)=0,IF(ROW($A2)=6,"Hidden",""),IF(ISNUMBER(AB2),AB2*T2*ABS(Z2)*1000,""))</f>
      </c>
      <c r="AE2" s="6">
        <f>IF(SUM($A$1:$A$1000)=0,IF(ROW($A2)=6,"Hidden",""),IF(ISNUMBER(AC2),AC2*U2*AA2*1000,""))</f>
      </c>
      <c r="AF2" s="6">
        <f>IF(SUM($A$1:$A$1000)=0,IF(ROW($A2)=6,"Hidden",""),IF(ISNUMBER(AD2),AD2-AE2,""))</f>
      </c>
      <c r="AG2" s="6">
        <f>IF(SUM($A$1:$A$1000)=0,IF(ROW($A2)=6,"Hidden",""),IF(ISNUMBER(AD2),IF(AD2=0,0,AE2*100/AD2),""))</f>
      </c>
      <c r="AH2" s="6">
        <f>IF(SUM($A$1:$A$1000)=0,IF(ROW($A2)=6,"Hidden",""),IF(ISNUMBER(C2),IF(R2="cocurrent",IF((D2=E2),0,(D2-C2)*100/(D2-E2)),IF((C2=E2),0,(C2-D2)*100/(C2-E2))),""))</f>
      </c>
      <c r="AI2" s="6">
        <f>IF(SUM($A$1:$A$1000)=0,IF(ROW($A2)=6,"Hidden",""),IF(ISNUMBER(C2),IF(R2="cocurrent",IF(C2=E2,0,(F2-E2)*100/(D2-E2)),IF(C2=E2,0,(F2-E2)*100/(C2-E2))),""))</f>
      </c>
      <c r="AJ2" s="6">
        <f>IF(SUM($A$1:$A$1000)=0,IF(ROW($A2)=6,"Hidden",""),IF(ISNUMBER(AH2),(AH2+AI2)/2,""))</f>
      </c>
      <c r="AK2" s="8">
        <f>IF(C2=F2,0,(D2-E2)/(C2-F2))</f>
      </c>
      <c r="AL2" s="8">
        <f>IF(ISNUMBER(F2),IF(OR(AK2&lt;=0,AK2=1),0,((D2-E2)-(C2-F2))/LN(AK2)),"")</f>
      </c>
      <c r="AM2" s="8">
        <f>IF(ISNUMBER(AL2),IF(AL2=0,0,(AB2*T2*Z2*1000)/(PI()*0.006*1.008*AL2)),"")</f>
      </c>
      <c r="AN2" s="12">
        <f>IF(ISNUMBER(A2),IF(ROW(A2)=2,1-(A2/13),""),"")</f>
      </c>
    </row>
    <row x14ac:dyDescent="0.25" r="3" customHeight="1" ht="12.75">
      <c r="A3" s="11">
        <v>1</v>
      </c>
      <c r="B3" s="5">
        <v>2</v>
      </c>
      <c r="C3" s="6">
        <v>51.466064453125</v>
      </c>
      <c r="D3" s="6">
        <v>57.5380859375</v>
      </c>
      <c r="E3" s="6">
        <v>21.203369140625</v>
      </c>
      <c r="F3" s="6">
        <v>25.00244140625</v>
      </c>
      <c r="G3" s="6">
        <v>132.967529296875</v>
      </c>
      <c r="H3" s="6">
        <v>132.967529296875</v>
      </c>
      <c r="I3" s="6">
        <v>132.967529296875</v>
      </c>
      <c r="J3" s="6">
        <v>132.967529296875</v>
      </c>
      <c r="K3" s="6">
        <v>132.967529296875</v>
      </c>
      <c r="L3" s="6">
        <v>132.967529296875</v>
      </c>
      <c r="M3" s="7">
        <v>30</v>
      </c>
      <c r="N3" s="6">
        <v>2.0263671875</v>
      </c>
      <c r="O3" s="5">
        <v>60</v>
      </c>
      <c r="P3" s="8">
        <v>3.57666015625</v>
      </c>
      <c r="Q3" s="6">
        <v>0</v>
      </c>
      <c r="R3" s="10">
        <f>IF(ISNUMBER(Q3),IF(Q3=1,"Countercurrent","Cocurrent"),"")</f>
      </c>
      <c r="S3" s="21"/>
      <c r="T3" s="7">
        <f>IF(ISNUMBER(C3),1.15290498E-12*(V3^6)-3.5879038802E-10*(V3^5)+4.710833256816E-08*(V3^4)-3.38194190874219E-06*(V3^3)+0.000148978977392744*(V3^2)-0.00373903643230733*(V3)+4.21734712411944,"")</f>
      </c>
      <c r="U3" s="7">
        <f>IF(ISNUMBER(D3),1.15290498E-12*(X3^6)-3.5879038802E-10*(X3^5)+4.710833256816E-08*(X3^4)-3.38194190874219E-06*(X3^3)+0.000148978977392744*(X3^2)-0.00373903643230733*(X3)+4.21734712411944,"")</f>
      </c>
      <c r="V3" s="8">
        <f>IF(ISNUMBER(C3),AVERAGE(C3,D3),"")</f>
      </c>
      <c r="W3" s="6">
        <f>IF(ISNUMBER(F3),-0.0000002301*(V3^4)+0.0000569866*(V3^3)-0.0082923226*(V3^2)+0.0654036947*V3+999.8017570756,"")</f>
      </c>
      <c r="X3" s="8">
        <f>IF(ISNUMBER(E3),AVERAGE(E3,F3),"")</f>
      </c>
      <c r="Y3" s="6">
        <f>IF(ISNUMBER(F3),-0.0000002301*(X3^4)+0.0000569866*(X3^3)-0.0082923226*(X3^2)+0.0654036947*X3+999.8017570756,"")</f>
      </c>
      <c r="Z3" s="6">
        <f>IF(ISNUMBER(C3),IF(R3="Countercurrent",C3-D3,D3-C3),"")</f>
      </c>
      <c r="AA3" s="6">
        <f>IF(ISNUMBER(E3),F3-E3,"")</f>
      </c>
      <c r="AB3" s="7">
        <f>IF(ISNUMBER(N3),N3*W3/(1000*60),"")</f>
      </c>
      <c r="AC3" s="7">
        <f>IF(ISNUMBER(P3),P3*Y3/(1000*60),"")</f>
      </c>
      <c r="AD3" s="6">
        <f>IF(SUM($A$1:$A$1000)=0,IF(ROW($A3)=6,"Hidden",""),IF(ISNUMBER(AB3),AB3*T3*ABS(Z3)*1000,""))</f>
      </c>
      <c r="AE3" s="6">
        <f>IF(SUM($A$1:$A$1000)=0,IF(ROW($A3)=6,"Hidden",""),IF(ISNUMBER(AC3),AC3*U3*AA3*1000,""))</f>
      </c>
      <c r="AF3" s="6">
        <f>IF(SUM($A$1:$A$1000)=0,IF(ROW($A3)=6,"Hidden",""),IF(ISNUMBER(AD3),AD3-AE3,""))</f>
      </c>
      <c r="AG3" s="6">
        <f>IF(SUM($A$1:$A$1000)=0,IF(ROW($A3)=6,"Hidden",""),IF(ISNUMBER(AD3),IF(AD3=0,0,AE3*100/AD3),""))</f>
      </c>
      <c r="AH3" s="6">
        <f>IF(SUM($A$1:$A$1000)=0,IF(ROW($A3)=6,"Hidden",""),IF(ISNUMBER(C3),IF(R3="cocurrent",IF((D3=E3),0,(D3-C3)*100/(D3-E3)),IF((C3=E3),0,(C3-D3)*100/(C3-E3))),""))</f>
      </c>
      <c r="AI3" s="6">
        <f>IF(SUM($A$1:$A$1000)=0,IF(ROW($A3)=6,"Hidden",""),IF(ISNUMBER(C3),IF(R3="cocurrent",IF(C3=E3,0,(F3-E3)*100/(D3-E3)),IF(C3=E3,0,(F3-E3)*100/(C3-E3))),""))</f>
      </c>
      <c r="AJ3" s="6">
        <f>IF(SUM($A$1:$A$1000)=0,IF(ROW($A3)=6,"Hidden",""),IF(ISNUMBER(AH3),(AH3+AI3)/2,""))</f>
      </c>
      <c r="AK3" s="8">
        <f>IF(C3=F3,0,(D3-E3)/(C3-F3))</f>
      </c>
      <c r="AL3" s="8">
        <f>IF(ISNUMBER(F3),IF(OR(AK3&lt;=0,AK3=1),0,((D3-E3)-(C3-F3))/LN(AK3)),"")</f>
      </c>
      <c r="AM3" s="8">
        <f>IF(ISNUMBER(AL3),IF(AL3=0,0,(AB3*T3*Z3*1000)/(PI()*0.006*1.008*AL3)),"")</f>
      </c>
      <c r="AN3" s="12">
        <f>IF(ISNUMBER(A3),IF(ROW(A3)=2,1-(A3/13),""),"")</f>
      </c>
    </row>
    <row x14ac:dyDescent="0.25" r="4" customHeight="1" ht="12.75">
      <c r="A4" s="11">
        <v>1</v>
      </c>
      <c r="B4" s="5">
        <v>3</v>
      </c>
      <c r="C4" s="6">
        <v>51.5634765625</v>
      </c>
      <c r="D4" s="6">
        <v>57.440673828125</v>
      </c>
      <c r="E4" s="6">
        <v>21.203369140625</v>
      </c>
      <c r="F4" s="6">
        <v>25.034912109375</v>
      </c>
      <c r="G4" s="6">
        <v>132.967529296875</v>
      </c>
      <c r="H4" s="6">
        <v>132.967529296875</v>
      </c>
      <c r="I4" s="6">
        <v>132.967529296875</v>
      </c>
      <c r="J4" s="6">
        <v>132.967529296875</v>
      </c>
      <c r="K4" s="6">
        <v>132.967529296875</v>
      </c>
      <c r="L4" s="6">
        <v>132.967529296875</v>
      </c>
      <c r="M4" s="7">
        <v>30</v>
      </c>
      <c r="N4" s="6">
        <v>2.06298828125</v>
      </c>
      <c r="O4" s="5">
        <v>60</v>
      </c>
      <c r="P4" s="8">
        <v>3.86962890625</v>
      </c>
      <c r="Q4" s="6">
        <v>0</v>
      </c>
      <c r="R4" s="10">
        <f>IF(ISNUMBER(Q4),IF(Q4=1,"Countercurrent","Cocurrent"),"")</f>
      </c>
      <c r="S4" s="21"/>
      <c r="T4" s="7">
        <f>IF(ISNUMBER(C4),1.15290498E-12*(V4^6)-3.5879038802E-10*(V4^5)+4.710833256816E-08*(V4^4)-3.38194190874219E-06*(V4^3)+0.000148978977392744*(V4^2)-0.00373903643230733*(V4)+4.21734712411944,"")</f>
      </c>
      <c r="U4" s="7">
        <f>IF(ISNUMBER(D4),1.15290498E-12*(X4^6)-3.5879038802E-10*(X4^5)+4.710833256816E-08*(X4^4)-3.38194190874219E-06*(X4^3)+0.000148978977392744*(X4^2)-0.00373903643230733*(X4)+4.21734712411944,"")</f>
      </c>
      <c r="V4" s="8">
        <f>IF(ISNUMBER(C4),AVERAGE(C4,D4),"")</f>
      </c>
      <c r="W4" s="6">
        <f>IF(ISNUMBER(F4),-0.0000002301*(V4^4)+0.0000569866*(V4^3)-0.0082923226*(V4^2)+0.0654036947*V4+999.8017570756,"")</f>
      </c>
      <c r="X4" s="8">
        <f>IF(ISNUMBER(E4),AVERAGE(E4,F4),"")</f>
      </c>
      <c r="Y4" s="6">
        <f>IF(ISNUMBER(F4),-0.0000002301*(X4^4)+0.0000569866*(X4^3)-0.0082923226*(X4^2)+0.0654036947*X4+999.8017570756,"")</f>
      </c>
      <c r="Z4" s="6">
        <f>IF(ISNUMBER(C4),IF(R4="Countercurrent",C4-D4,D4-C4),"")</f>
      </c>
      <c r="AA4" s="6">
        <f>IF(ISNUMBER(E4),F4-E4,"")</f>
      </c>
      <c r="AB4" s="7">
        <f>IF(ISNUMBER(N4),N4*W4/(1000*60),"")</f>
      </c>
      <c r="AC4" s="7">
        <f>IF(ISNUMBER(P4),P4*Y4/(1000*60),"")</f>
      </c>
      <c r="AD4" s="6">
        <f>IF(SUM($A$1:$A$1000)=0,IF(ROW($A4)=6,"Hidden",""),IF(ISNUMBER(AB4),AB4*T4*ABS(Z4)*1000,""))</f>
      </c>
      <c r="AE4" s="6">
        <f>IF(SUM($A$1:$A$1000)=0,IF(ROW($A4)=6,"Hidden",""),IF(ISNUMBER(AC4),AC4*U4*AA4*1000,""))</f>
      </c>
      <c r="AF4" s="6">
        <f>IF(SUM($A$1:$A$1000)=0,IF(ROW($A4)=6,"Hidden",""),IF(ISNUMBER(AD4),AD4-AE4,""))</f>
      </c>
      <c r="AG4" s="6">
        <f>IF(SUM($A$1:$A$1000)=0,IF(ROW($A4)=6,"Hidden",""),IF(ISNUMBER(AD4),IF(AD4=0,0,AE4*100/AD4),""))</f>
      </c>
      <c r="AH4" s="6">
        <f>IF(SUM($A$1:$A$1000)=0,IF(ROW($A4)=6,"Hidden",""),IF(ISNUMBER(C4),IF(R4="cocurrent",IF((D4=E4),0,(D4-C4)*100/(D4-E4)),IF((C4=E4),0,(C4-D4)*100/(C4-E4))),""))</f>
      </c>
      <c r="AI4" s="6">
        <f>IF(SUM($A$1:$A$1000)=0,IF(ROW($A4)=6,"Hidden",""),IF(ISNUMBER(C4),IF(R4="cocurrent",IF(C4=E4,0,(F4-E4)*100/(D4-E4)),IF(C4=E4,0,(F4-E4)*100/(C4-E4))),""))</f>
      </c>
      <c r="AJ4" s="6">
        <f>IF(SUM($A$1:$A$1000)=0,IF(ROW($A4)=6,"Hidden",""),IF(ISNUMBER(AH4),(AH4+AI4)/2,""))</f>
      </c>
      <c r="AK4" s="8">
        <f>IF(C4=F4,0,(D4-E4)/(C4-F4))</f>
      </c>
      <c r="AL4" s="8">
        <f>IF(ISNUMBER(F4),IF(OR(AK4&lt;=0,AK4=1),0,((D4-E4)-(C4-F4))/LN(AK4)),"")</f>
      </c>
      <c r="AM4" s="8">
        <f>IF(ISNUMBER(AL4),IF(AL4=0,0,(AB4*T4*Z4*1000)/(PI()*0.006*1.008*AL4)),"")</f>
      </c>
      <c r="AN4" s="12">
        <f>IF(ISNUMBER(A4),IF(ROW(A4)=2,1-(A4/13),""),"")</f>
      </c>
    </row>
    <row x14ac:dyDescent="0.25" r="5" customHeight="1" ht="12.75">
      <c r="A5" s="11">
        <v>1</v>
      </c>
      <c r="B5" s="5">
        <v>4</v>
      </c>
      <c r="C5" s="6">
        <v>51.531005859375</v>
      </c>
      <c r="D5" s="6">
        <v>57.310791015625</v>
      </c>
      <c r="E5" s="6">
        <v>21.203369140625</v>
      </c>
      <c r="F5" s="6">
        <v>25.034912109375</v>
      </c>
      <c r="G5" s="6">
        <v>132.967529296875</v>
      </c>
      <c r="H5" s="6">
        <v>132.967529296875</v>
      </c>
      <c r="I5" s="6">
        <v>132.967529296875</v>
      </c>
      <c r="J5" s="6">
        <v>132.967529296875</v>
      </c>
      <c r="K5" s="6">
        <v>132.967529296875</v>
      </c>
      <c r="L5" s="6">
        <v>132.967529296875</v>
      </c>
      <c r="M5" s="7">
        <v>29</v>
      </c>
      <c r="N5" s="6">
        <v>2.0263671875</v>
      </c>
      <c r="O5" s="5">
        <v>60</v>
      </c>
      <c r="P5" s="8">
        <v>3.7109375</v>
      </c>
      <c r="Q5" s="6">
        <v>0</v>
      </c>
      <c r="R5" s="10">
        <f>IF(ISNUMBER(Q5),IF(Q5=1,"Countercurrent","Cocurrent"),"")</f>
      </c>
      <c r="S5" s="21"/>
      <c r="T5" s="7">
        <f>IF(ISNUMBER(C5),1.15290498E-12*(V5^6)-3.5879038802E-10*(V5^5)+4.710833256816E-08*(V5^4)-3.38194190874219E-06*(V5^3)+0.000148978977392744*(V5^2)-0.00373903643230733*(V5)+4.21734712411944,"")</f>
      </c>
      <c r="U5" s="7">
        <f>IF(ISNUMBER(D5),1.15290498E-12*(X5^6)-3.5879038802E-10*(X5^5)+4.710833256816E-08*(X5^4)-3.38194190874219E-06*(X5^3)+0.000148978977392744*(X5^2)-0.00373903643230733*(X5)+4.21734712411944,"")</f>
      </c>
      <c r="V5" s="8">
        <f>IF(ISNUMBER(C5),AVERAGE(C5,D5),"")</f>
      </c>
      <c r="W5" s="6">
        <f>IF(ISNUMBER(F5),-0.0000002301*(V5^4)+0.0000569866*(V5^3)-0.0082923226*(V5^2)+0.0654036947*V5+999.8017570756,"")</f>
      </c>
      <c r="X5" s="8">
        <f>IF(ISNUMBER(E5),AVERAGE(E5,F5),"")</f>
      </c>
      <c r="Y5" s="6">
        <f>IF(ISNUMBER(F5),-0.0000002301*(X5^4)+0.0000569866*(X5^3)-0.0082923226*(X5^2)+0.0654036947*X5+999.8017570756,"")</f>
      </c>
      <c r="Z5" s="6">
        <f>IF(ISNUMBER(C5),IF(R5="Countercurrent",C5-D5,D5-C5),"")</f>
      </c>
      <c r="AA5" s="6">
        <f>IF(ISNUMBER(E5),F5-E5,"")</f>
      </c>
      <c r="AB5" s="7">
        <f>IF(ISNUMBER(N5),N5*W5/(1000*60),"")</f>
      </c>
      <c r="AC5" s="7">
        <f>IF(ISNUMBER(P5),P5*Y5/(1000*60),"")</f>
      </c>
      <c r="AD5" s="6">
        <f>IF(SUM($A$1:$A$1000)=0,IF(ROW($A5)=6,"Hidden",""),IF(ISNUMBER(AB5),AB5*T5*ABS(Z5)*1000,""))</f>
      </c>
      <c r="AE5" s="6">
        <f>IF(SUM($A$1:$A$1000)=0,IF(ROW($A5)=6,"Hidden",""),IF(ISNUMBER(AC5),AC5*U5*AA5*1000,""))</f>
      </c>
      <c r="AF5" s="6">
        <f>IF(SUM($A$1:$A$1000)=0,IF(ROW($A5)=6,"Hidden",""),IF(ISNUMBER(AD5),AD5-AE5,""))</f>
      </c>
      <c r="AG5" s="6">
        <f>IF(SUM($A$1:$A$1000)=0,IF(ROW($A5)=6,"Hidden",""),IF(ISNUMBER(AD5),IF(AD5=0,0,AE5*100/AD5),""))</f>
      </c>
      <c r="AH5" s="6">
        <f>IF(SUM($A$1:$A$1000)=0,IF(ROW($A5)=6,"Hidden",""),IF(ISNUMBER(C5),IF(R5="cocurrent",IF((D5=E5),0,(D5-C5)*100/(D5-E5)),IF((C5=E5),0,(C5-D5)*100/(C5-E5))),""))</f>
      </c>
      <c r="AI5" s="6">
        <f>IF(SUM($A$1:$A$1000)=0,IF(ROW($A5)=6,"Hidden",""),IF(ISNUMBER(C5),IF(R5="cocurrent",IF(C5=E5,0,(F5-E5)*100/(D5-E5)),IF(C5=E5,0,(F5-E5)*100/(C5-E5))),""))</f>
      </c>
      <c r="AJ5" s="6">
        <f>IF(SUM($A$1:$A$1000)=0,IF(ROW($A5)=6,"Hidden",""),IF(ISNUMBER(AH5),(AH5+AI5)/2,""))</f>
      </c>
      <c r="AK5" s="8">
        <f>IF(C5=F5,0,(D5-E5)/(C5-F5))</f>
      </c>
      <c r="AL5" s="8">
        <f>IF(ISNUMBER(F5),IF(OR(AK5&lt;=0,AK5=1),0,((D5-E5)-(C5-F5))/LN(AK5)),"")</f>
      </c>
      <c r="AM5" s="8">
        <f>IF(ISNUMBER(AL5),IF(AL5=0,0,(AB5*T5*Z5*1000)/(PI()*0.006*1.008*AL5)),"")</f>
      </c>
      <c r="AN5" s="12">
        <f>IF(ISNUMBER(A5),IF(ROW(A5)=2,1-(A5/13),""),"")</f>
      </c>
    </row>
    <row x14ac:dyDescent="0.25" r="6" customHeight="1" ht="12.75">
      <c r="A6" s="11">
        <v>1</v>
      </c>
      <c r="B6" s="5">
        <v>5</v>
      </c>
      <c r="C6" s="6">
        <v>51.531005859375</v>
      </c>
      <c r="D6" s="6">
        <v>57.47314453125</v>
      </c>
      <c r="E6" s="6">
        <v>21.203369140625</v>
      </c>
      <c r="F6" s="6">
        <v>25.034912109375</v>
      </c>
      <c r="G6" s="6">
        <v>132.967529296875</v>
      </c>
      <c r="H6" s="6">
        <v>132.967529296875</v>
      </c>
      <c r="I6" s="6">
        <v>132.967529296875</v>
      </c>
      <c r="J6" s="6">
        <v>132.967529296875</v>
      </c>
      <c r="K6" s="6">
        <v>132.967529296875</v>
      </c>
      <c r="L6" s="6">
        <v>132.967529296875</v>
      </c>
      <c r="M6" s="7">
        <v>30</v>
      </c>
      <c r="N6" s="6">
        <v>2.0263671875</v>
      </c>
      <c r="O6" s="5">
        <v>60</v>
      </c>
      <c r="P6" s="8">
        <v>3.6865234375</v>
      </c>
      <c r="Q6" s="6">
        <v>0</v>
      </c>
      <c r="R6" s="10">
        <f>IF(ISNUMBER(Q6),IF(Q6=1,"Countercurrent","Cocurrent"),"")</f>
      </c>
      <c r="S6" s="21"/>
      <c r="T6" s="7">
        <f>IF(ISNUMBER(C6),1.15290498E-12*(V6^6)-3.5879038802E-10*(V6^5)+4.710833256816E-08*(V6^4)-3.38194190874219E-06*(V6^3)+0.000148978977392744*(V6^2)-0.00373903643230733*(V6)+4.21734712411944,"")</f>
      </c>
      <c r="U6" s="7">
        <f>IF(ISNUMBER(D6),1.15290498E-12*(X6^6)-3.5879038802E-10*(X6^5)+4.710833256816E-08*(X6^4)-3.38194190874219E-06*(X6^3)+0.000148978977392744*(X6^2)-0.00373903643230733*(X6)+4.21734712411944,"")</f>
      </c>
      <c r="V6" s="8">
        <f>IF(ISNUMBER(C6),AVERAGE(C6,D6),"")</f>
      </c>
      <c r="W6" s="6">
        <f>IF(ISNUMBER(F6),-0.0000002301*(V6^4)+0.0000569866*(V6^3)-0.0082923226*(V6^2)+0.0654036947*V6+999.8017570756,"")</f>
      </c>
      <c r="X6" s="8">
        <f>IF(ISNUMBER(E6),AVERAGE(E6,F6),"")</f>
      </c>
      <c r="Y6" s="6">
        <f>IF(ISNUMBER(F6),-0.0000002301*(X6^4)+0.0000569866*(X6^3)-0.0082923226*(X6^2)+0.0654036947*X6+999.8017570756,"")</f>
      </c>
      <c r="Z6" s="6">
        <f>IF(ISNUMBER(C6),IF(R6="Countercurrent",C6-D6,D6-C6),"")</f>
      </c>
      <c r="AA6" s="6">
        <f>IF(ISNUMBER(E6),F6-E6,"")</f>
      </c>
      <c r="AB6" s="7">
        <f>IF(ISNUMBER(N6),N6*W6/(1000*60),"")</f>
      </c>
      <c r="AC6" s="7">
        <f>IF(ISNUMBER(P6),P6*Y6/(1000*60),"")</f>
      </c>
      <c r="AD6" s="6">
        <f>IF(SUM($A$1:$A$1000)=0,IF(ROW($A6)=6,"Hidden",""),IF(ISNUMBER(AB6),AB6*T6*ABS(Z6)*1000,""))</f>
      </c>
      <c r="AE6" s="6">
        <f>IF(SUM($A$1:$A$1000)=0,IF(ROW($A6)=6,"Hidden",""),IF(ISNUMBER(AC6),AC6*U6*AA6*1000,""))</f>
      </c>
      <c r="AF6" s="6">
        <f>IF(SUM($A$1:$A$1000)=0,IF(ROW($A6)=6,"Hidden",""),IF(ISNUMBER(AD6),AD6-AE6,""))</f>
      </c>
      <c r="AG6" s="6">
        <f>IF(SUM($A$1:$A$1000)=0,IF(ROW($A6)=6,"Hidden",""),IF(ISNUMBER(AD6),IF(AD6=0,0,AE6*100/AD6),""))</f>
      </c>
      <c r="AH6" s="6">
        <f>IF(SUM($A$1:$A$1000)=0,IF(ROW($A6)=6,"Hidden",""),IF(ISNUMBER(C6),IF(R6="cocurrent",IF((D6=E6),0,(D6-C6)*100/(D6-E6)),IF((C6=E6),0,(C6-D6)*100/(C6-E6))),""))</f>
      </c>
      <c r="AI6" s="6">
        <f>IF(SUM($A$1:$A$1000)=0,IF(ROW($A6)=6,"Hidden",""),IF(ISNUMBER(C6),IF(R6="cocurrent",IF(C6=E6,0,(F6-E6)*100/(D6-E6)),IF(C6=E6,0,(F6-E6)*100/(C6-E6))),""))</f>
      </c>
      <c r="AJ6" s="6">
        <f>IF(SUM($A$1:$A$1000)=0,IF(ROW($A6)=6,"Hidden",""),IF(ISNUMBER(AH6),(AH6+AI6)/2,""))</f>
      </c>
      <c r="AK6" s="8">
        <f>IF(C6=F6,0,(D6-E6)/(C6-F6))</f>
      </c>
      <c r="AL6" s="8">
        <f>IF(ISNUMBER(F6),IF(OR(AK6&lt;=0,AK6=1),0,((D6-E6)-(C6-F6))/LN(AK6)),"")</f>
      </c>
      <c r="AM6" s="8">
        <f>IF(ISNUMBER(AL6),IF(AL6=0,0,(AB6*T6*Z6*1000)/(PI()*0.006*1.008*AL6)),"")</f>
      </c>
      <c r="AN6" s="12">
        <f>IF(ISNUMBER(A6),IF(ROW(A6)=2,1-(A6/13),""),"")</f>
      </c>
    </row>
    <row x14ac:dyDescent="0.25" r="7" customHeight="1" ht="12.75">
      <c r="A7" s="11">
        <v>1</v>
      </c>
      <c r="B7" s="5">
        <v>6</v>
      </c>
      <c r="C7" s="6">
        <v>51.531005859375</v>
      </c>
      <c r="D7" s="6">
        <v>57.375732421875</v>
      </c>
      <c r="E7" s="6">
        <v>21.203369140625</v>
      </c>
      <c r="F7" s="6">
        <v>25.034912109375</v>
      </c>
      <c r="G7" s="6">
        <v>132.967529296875</v>
      </c>
      <c r="H7" s="6">
        <v>132.967529296875</v>
      </c>
      <c r="I7" s="6">
        <v>132.967529296875</v>
      </c>
      <c r="J7" s="6">
        <v>132.967529296875</v>
      </c>
      <c r="K7" s="6">
        <v>132.967529296875</v>
      </c>
      <c r="L7" s="6">
        <v>132.967529296875</v>
      </c>
      <c r="M7" s="7">
        <v>30</v>
      </c>
      <c r="N7" s="6">
        <v>2.001953125</v>
      </c>
      <c r="O7" s="5">
        <v>60</v>
      </c>
      <c r="P7" s="8">
        <v>3.5888671875</v>
      </c>
      <c r="Q7" s="6">
        <v>0</v>
      </c>
      <c r="R7" s="10">
        <f>IF(ISNUMBER(Q7),IF(Q7=1,"Countercurrent","Cocurrent"),"")</f>
      </c>
      <c r="S7" s="21"/>
      <c r="T7" s="7">
        <f>IF(ISNUMBER(C7),1.15290498E-12*(V7^6)-3.5879038802E-10*(V7^5)+4.710833256816E-08*(V7^4)-3.38194190874219E-06*(V7^3)+0.000148978977392744*(V7^2)-0.00373903643230733*(V7)+4.21734712411944,"")</f>
      </c>
      <c r="U7" s="7">
        <f>IF(ISNUMBER(D7),1.15290498E-12*(X7^6)-3.5879038802E-10*(X7^5)+4.710833256816E-08*(X7^4)-3.38194190874219E-06*(X7^3)+0.000148978977392744*(X7^2)-0.00373903643230733*(X7)+4.21734712411944,"")</f>
      </c>
      <c r="V7" s="8">
        <f>IF(ISNUMBER(C7),AVERAGE(C7,D7),"")</f>
      </c>
      <c r="W7" s="6">
        <f>IF(ISNUMBER(F7),-0.0000002301*(V7^4)+0.0000569866*(V7^3)-0.0082923226*(V7^2)+0.0654036947*V7+999.8017570756,"")</f>
      </c>
      <c r="X7" s="8">
        <f>IF(ISNUMBER(E7),AVERAGE(E7,F7),"")</f>
      </c>
      <c r="Y7" s="6">
        <f>IF(ISNUMBER(F7),-0.0000002301*(X7^4)+0.0000569866*(X7^3)-0.0082923226*(X7^2)+0.0654036947*X7+999.8017570756,"")</f>
      </c>
      <c r="Z7" s="6">
        <f>IF(ISNUMBER(C7),IF(R7="Countercurrent",C7-D7,D7-C7),"")</f>
      </c>
      <c r="AA7" s="6">
        <f>IF(ISNUMBER(E7),F7-E7,"")</f>
      </c>
      <c r="AB7" s="7">
        <f>IF(ISNUMBER(N7),N7*W7/(1000*60),"")</f>
      </c>
      <c r="AC7" s="7">
        <f>IF(ISNUMBER(P7),P7*Y7/(1000*60),"")</f>
      </c>
      <c r="AD7" s="6">
        <f>IF(SUM($A$1:$A$1000)=0,IF(ROW($A7)=6,"Hidden",""),IF(ISNUMBER(AB7),AB7*T7*ABS(Z7)*1000,""))</f>
      </c>
      <c r="AE7" s="6">
        <f>IF(SUM($A$1:$A$1000)=0,IF(ROW($A7)=6,"Hidden",""),IF(ISNUMBER(AC7),AC7*U7*AA7*1000,""))</f>
      </c>
      <c r="AF7" s="6">
        <f>IF(SUM($A$1:$A$1000)=0,IF(ROW($A7)=6,"Hidden",""),IF(ISNUMBER(AD7),AD7-AE7,""))</f>
      </c>
      <c r="AG7" s="6">
        <f>IF(SUM($A$1:$A$1000)=0,IF(ROW($A7)=6,"Hidden",""),IF(ISNUMBER(AD7),IF(AD7=0,0,AE7*100/AD7),""))</f>
      </c>
      <c r="AH7" s="6">
        <f>IF(SUM($A$1:$A$1000)=0,IF(ROW($A7)=6,"Hidden",""),IF(ISNUMBER(C7),IF(R7="cocurrent",IF((D7=E7),0,(D7-C7)*100/(D7-E7)),IF((C7=E7),0,(C7-D7)*100/(C7-E7))),""))</f>
      </c>
      <c r="AI7" s="6">
        <f>IF(SUM($A$1:$A$1000)=0,IF(ROW($A7)=6,"Hidden",""),IF(ISNUMBER(C7),IF(R7="cocurrent",IF(C7=E7,0,(F7-E7)*100/(D7-E7)),IF(C7=E7,0,(F7-E7)*100/(C7-E7))),""))</f>
      </c>
      <c r="AJ7" s="6">
        <f>IF(SUM($A$1:$A$1000)=0,IF(ROW($A7)=6,"Hidden",""),IF(ISNUMBER(AH7),(AH7+AI7)/2,""))</f>
      </c>
      <c r="AK7" s="8">
        <f>IF(C7=F7,0,(D7-E7)/(C7-F7))</f>
      </c>
      <c r="AL7" s="8">
        <f>IF(ISNUMBER(F7),IF(OR(AK7&lt;=0,AK7=1),0,((D7-E7)-(C7-F7))/LN(AK7)),"")</f>
      </c>
      <c r="AM7" s="8">
        <f>IF(ISNUMBER(AL7),IF(AL7=0,0,(AB7*T7*Z7*1000)/(PI()*0.006*1.008*AL7)),"")</f>
      </c>
      <c r="AN7" s="12">
        <f>IF(ISNUMBER(A7),IF(ROW(A7)=2,1-(A7/13),""),"")</f>
      </c>
    </row>
    <row x14ac:dyDescent="0.25" r="8" customHeight="1" ht="12.75">
      <c r="A8" s="11">
        <v>1</v>
      </c>
      <c r="B8" s="5">
        <v>7</v>
      </c>
      <c r="C8" s="6">
        <v>51.660888671875</v>
      </c>
      <c r="D8" s="6">
        <v>57.47314453125</v>
      </c>
      <c r="E8" s="6">
        <v>21.203369140625</v>
      </c>
      <c r="F8" s="6">
        <v>25.0673828125</v>
      </c>
      <c r="G8" s="6">
        <v>132.967529296875</v>
      </c>
      <c r="H8" s="6">
        <v>132.967529296875</v>
      </c>
      <c r="I8" s="6">
        <v>132.967529296875</v>
      </c>
      <c r="J8" s="6">
        <v>132.967529296875</v>
      </c>
      <c r="K8" s="6">
        <v>132.967529296875</v>
      </c>
      <c r="L8" s="6">
        <v>132.967529296875</v>
      </c>
      <c r="M8" s="7">
        <v>30</v>
      </c>
      <c r="N8" s="6">
        <v>1.96533203125</v>
      </c>
      <c r="O8" s="5">
        <v>60</v>
      </c>
      <c r="P8" s="8">
        <v>3.662109375</v>
      </c>
      <c r="Q8" s="6">
        <v>0</v>
      </c>
      <c r="R8" s="10">
        <f>IF(ISNUMBER(Q8),IF(Q8=1,"Countercurrent","Cocurrent"),"")</f>
      </c>
      <c r="S8" s="21"/>
      <c r="T8" s="7">
        <f>IF(ISNUMBER(C8),1.15290498E-12*(V8^6)-3.5879038802E-10*(V8^5)+4.710833256816E-08*(V8^4)-3.38194190874219E-06*(V8^3)+0.000148978977392744*(V8^2)-0.00373903643230733*(V8)+4.21734712411944,"")</f>
      </c>
      <c r="U8" s="7">
        <f>IF(ISNUMBER(D8),1.15290498E-12*(X8^6)-3.5879038802E-10*(X8^5)+4.710833256816E-08*(X8^4)-3.38194190874219E-06*(X8^3)+0.000148978977392744*(X8^2)-0.00373903643230733*(X8)+4.21734712411944,"")</f>
      </c>
      <c r="V8" s="8">
        <f>IF(ISNUMBER(C8),AVERAGE(C8,D8),"")</f>
      </c>
      <c r="W8" s="6">
        <f>IF(ISNUMBER(F8),-0.0000002301*(V8^4)+0.0000569866*(V8^3)-0.0082923226*(V8^2)+0.0654036947*V8+999.8017570756,"")</f>
      </c>
      <c r="X8" s="8">
        <f>IF(ISNUMBER(E8),AVERAGE(E8,F8),"")</f>
      </c>
      <c r="Y8" s="6">
        <f>IF(ISNUMBER(F8),-0.0000002301*(X8^4)+0.0000569866*(X8^3)-0.0082923226*(X8^2)+0.0654036947*X8+999.8017570756,"")</f>
      </c>
      <c r="Z8" s="6">
        <f>IF(ISNUMBER(C8),IF(R8="Countercurrent",C8-D8,D8-C8),"")</f>
      </c>
      <c r="AA8" s="6">
        <f>IF(ISNUMBER(E8),F8-E8,"")</f>
      </c>
      <c r="AB8" s="7">
        <f>IF(ISNUMBER(N8),N8*W8/(1000*60),"")</f>
      </c>
      <c r="AC8" s="7">
        <f>IF(ISNUMBER(P8),P8*Y8/(1000*60),"")</f>
      </c>
      <c r="AD8" s="6">
        <f>IF(SUM($A$1:$A$1000)=0,IF(ROW($A8)=6,"Hidden",""),IF(ISNUMBER(AB8),AB8*T8*ABS(Z8)*1000,""))</f>
      </c>
      <c r="AE8" s="6">
        <f>IF(SUM($A$1:$A$1000)=0,IF(ROW($A8)=6,"Hidden",""),IF(ISNUMBER(AC8),AC8*U8*AA8*1000,""))</f>
      </c>
      <c r="AF8" s="6">
        <f>IF(SUM($A$1:$A$1000)=0,IF(ROW($A8)=6,"Hidden",""),IF(ISNUMBER(AD8),AD8-AE8,""))</f>
      </c>
      <c r="AG8" s="6">
        <f>IF(SUM($A$1:$A$1000)=0,IF(ROW($A8)=6,"Hidden",""),IF(ISNUMBER(AD8),IF(AD8=0,0,AE8*100/AD8),""))</f>
      </c>
      <c r="AH8" s="6">
        <f>IF(SUM($A$1:$A$1000)=0,IF(ROW($A8)=6,"Hidden",""),IF(ISNUMBER(C8),IF(R8="cocurrent",IF((D8=E8),0,(D8-C8)*100/(D8-E8)),IF((C8=E8),0,(C8-D8)*100/(C8-E8))),""))</f>
      </c>
      <c r="AI8" s="6">
        <f>IF(SUM($A$1:$A$1000)=0,IF(ROW($A8)=6,"Hidden",""),IF(ISNUMBER(C8),IF(R8="cocurrent",IF(C8=E8,0,(F8-E8)*100/(D8-E8)),IF(C8=E8,0,(F8-E8)*100/(C8-E8))),""))</f>
      </c>
      <c r="AJ8" s="6">
        <f>IF(SUM($A$1:$A$1000)=0,IF(ROW($A8)=6,"Hidden",""),IF(ISNUMBER(AH8),(AH8+AI8)/2,""))</f>
      </c>
      <c r="AK8" s="8">
        <f>IF(C8=F8,0,(D8-E8)/(C8-F8))</f>
      </c>
      <c r="AL8" s="8">
        <f>IF(ISNUMBER(F8),IF(OR(AK8&lt;=0,AK8=1),0,((D8-E8)-(C8-F8))/LN(AK8)),"")</f>
      </c>
      <c r="AM8" s="8">
        <f>IF(ISNUMBER(AL8),IF(AL8=0,0,(AB8*T8*Z8*1000)/(PI()*0.006*1.008*AL8)),"")</f>
      </c>
      <c r="AN8" s="12">
        <f>IF(ISNUMBER(A8),IF(ROW(A8)=2,1-(A8/13),""),"")</f>
      </c>
    </row>
    <row x14ac:dyDescent="0.25" r="9" customHeight="1" ht="12.75">
      <c r="A9" s="11">
        <v>1</v>
      </c>
      <c r="B9" s="5">
        <v>8</v>
      </c>
      <c r="C9" s="6">
        <v>51.531005859375</v>
      </c>
      <c r="D9" s="6">
        <v>57.310791015625</v>
      </c>
      <c r="E9" s="6">
        <v>21.203369140625</v>
      </c>
      <c r="F9" s="6">
        <v>25.034912109375</v>
      </c>
      <c r="G9" s="6">
        <v>132.967529296875</v>
      </c>
      <c r="H9" s="6">
        <v>132.967529296875</v>
      </c>
      <c r="I9" s="6">
        <v>132.967529296875</v>
      </c>
      <c r="J9" s="6">
        <v>132.967529296875</v>
      </c>
      <c r="K9" s="6">
        <v>132.967529296875</v>
      </c>
      <c r="L9" s="6">
        <v>132.967529296875</v>
      </c>
      <c r="M9" s="7">
        <v>30</v>
      </c>
      <c r="N9" s="6">
        <v>1.89208984375</v>
      </c>
      <c r="O9" s="5">
        <v>60</v>
      </c>
      <c r="P9" s="8">
        <v>3.80859375</v>
      </c>
      <c r="Q9" s="6">
        <v>0</v>
      </c>
      <c r="R9" s="10">
        <f>IF(ISNUMBER(Q9),IF(Q9=1,"Countercurrent","Cocurrent"),"")</f>
      </c>
      <c r="S9" s="21"/>
      <c r="T9" s="7">
        <f>IF(ISNUMBER(C9),1.15290498E-12*(V9^6)-3.5879038802E-10*(V9^5)+4.710833256816E-08*(V9^4)-3.38194190874219E-06*(V9^3)+0.000148978977392744*(V9^2)-0.00373903643230733*(V9)+4.21734712411944,"")</f>
      </c>
      <c r="U9" s="7">
        <f>IF(ISNUMBER(D9),1.15290498E-12*(X9^6)-3.5879038802E-10*(X9^5)+4.710833256816E-08*(X9^4)-3.38194190874219E-06*(X9^3)+0.000148978977392744*(X9^2)-0.00373903643230733*(X9)+4.21734712411944,"")</f>
      </c>
      <c r="V9" s="8">
        <f>IF(ISNUMBER(C9),AVERAGE(C9,D9),"")</f>
      </c>
      <c r="W9" s="6">
        <f>IF(ISNUMBER(F9),-0.0000002301*(V9^4)+0.0000569866*(V9^3)-0.0082923226*(V9^2)+0.0654036947*V9+999.8017570756,"")</f>
      </c>
      <c r="X9" s="8">
        <f>IF(ISNUMBER(E9),AVERAGE(E9,F9),"")</f>
      </c>
      <c r="Y9" s="6">
        <f>IF(ISNUMBER(F9),-0.0000002301*(X9^4)+0.0000569866*(X9^3)-0.0082923226*(X9^2)+0.0654036947*X9+999.8017570756,"")</f>
      </c>
      <c r="Z9" s="6">
        <f>IF(ISNUMBER(C9),IF(R9="Countercurrent",C9-D9,D9-C9),"")</f>
      </c>
      <c r="AA9" s="6">
        <f>IF(ISNUMBER(E9),F9-E9,"")</f>
      </c>
      <c r="AB9" s="7">
        <f>IF(ISNUMBER(N9),N9*W9/(1000*60),"")</f>
      </c>
      <c r="AC9" s="7">
        <f>IF(ISNUMBER(P9),P9*Y9/(1000*60),"")</f>
      </c>
      <c r="AD9" s="6">
        <f>IF(SUM($A$1:$A$1000)=0,IF(ROW($A9)=6,"Hidden",""),IF(ISNUMBER(AB9),AB9*T9*ABS(Z9)*1000,""))</f>
      </c>
      <c r="AE9" s="6">
        <f>IF(SUM($A$1:$A$1000)=0,IF(ROW($A9)=6,"Hidden",""),IF(ISNUMBER(AC9),AC9*U9*AA9*1000,""))</f>
      </c>
      <c r="AF9" s="6">
        <f>IF(SUM($A$1:$A$1000)=0,IF(ROW($A9)=6,"Hidden",""),IF(ISNUMBER(AD9),AD9-AE9,""))</f>
      </c>
      <c r="AG9" s="6">
        <f>IF(SUM($A$1:$A$1000)=0,IF(ROW($A9)=6,"Hidden",""),IF(ISNUMBER(AD9),IF(AD9=0,0,AE9*100/AD9),""))</f>
      </c>
      <c r="AH9" s="6">
        <f>IF(SUM($A$1:$A$1000)=0,IF(ROW($A9)=6,"Hidden",""),IF(ISNUMBER(C9),IF(R9="cocurrent",IF((D9=E9),0,(D9-C9)*100/(D9-E9)),IF((C9=E9),0,(C9-D9)*100/(C9-E9))),""))</f>
      </c>
      <c r="AI9" s="6">
        <f>IF(SUM($A$1:$A$1000)=0,IF(ROW($A9)=6,"Hidden",""),IF(ISNUMBER(C9),IF(R9="cocurrent",IF(C9=E9,0,(F9-E9)*100/(D9-E9)),IF(C9=E9,0,(F9-E9)*100/(C9-E9))),""))</f>
      </c>
      <c r="AJ9" s="6">
        <f>IF(SUM($A$1:$A$1000)=0,IF(ROW($A9)=6,"Hidden",""),IF(ISNUMBER(AH9),(AH9+AI9)/2,""))</f>
      </c>
      <c r="AK9" s="8">
        <f>IF(C9=F9,0,(D9-E9)/(C9-F9))</f>
      </c>
      <c r="AL9" s="8">
        <f>IF(ISNUMBER(F9),IF(OR(AK9&lt;=0,AK9=1),0,((D9-E9)-(C9-F9))/LN(AK9)),"")</f>
      </c>
      <c r="AM9" s="8">
        <f>IF(ISNUMBER(AL9),IF(AL9=0,0,(AB9*T9*Z9*1000)/(PI()*0.006*1.008*AL9)),"")</f>
      </c>
      <c r="AN9" s="12">
        <f>IF(ISNUMBER(A9),IF(ROW(A9)=2,1-(A9/13),""),"")</f>
      </c>
    </row>
    <row x14ac:dyDescent="0.25" r="10" customHeight="1" ht="12.75">
      <c r="A10" s="11">
        <v>1</v>
      </c>
      <c r="B10" s="5">
        <v>9</v>
      </c>
      <c r="C10" s="6">
        <v>51.5634765625</v>
      </c>
      <c r="D10" s="6">
        <v>57.47314453125</v>
      </c>
      <c r="E10" s="6">
        <v>21.203369140625</v>
      </c>
      <c r="F10" s="6">
        <v>25.0673828125</v>
      </c>
      <c r="G10" s="6">
        <v>132.967529296875</v>
      </c>
      <c r="H10" s="6">
        <v>132.967529296875</v>
      </c>
      <c r="I10" s="6">
        <v>132.967529296875</v>
      </c>
      <c r="J10" s="6">
        <v>132.967529296875</v>
      </c>
      <c r="K10" s="6">
        <v>132.967529296875</v>
      </c>
      <c r="L10" s="6">
        <v>132.967529296875</v>
      </c>
      <c r="M10" s="7">
        <v>30</v>
      </c>
      <c r="N10" s="6">
        <v>2.01416015625</v>
      </c>
      <c r="O10" s="5">
        <v>60</v>
      </c>
      <c r="P10" s="8">
        <v>3.8330078125</v>
      </c>
      <c r="Q10" s="6">
        <v>0</v>
      </c>
      <c r="R10" s="10">
        <f>IF(ISNUMBER(Q10),IF(Q10=1,"Countercurrent","Cocurrent"),"")</f>
      </c>
      <c r="S10" s="21"/>
      <c r="T10" s="7">
        <f>IF(ISNUMBER(C10),1.15290498E-12*(V10^6)-3.5879038802E-10*(V10^5)+4.710833256816E-08*(V10^4)-3.38194190874219E-06*(V10^3)+0.000148978977392744*(V10^2)-0.00373903643230733*(V10)+4.21734712411944,"")</f>
      </c>
      <c r="U10" s="7">
        <f>IF(ISNUMBER(D10),1.15290498E-12*(X10^6)-3.5879038802E-10*(X10^5)+4.710833256816E-08*(X10^4)-3.38194190874219E-06*(X10^3)+0.000148978977392744*(X10^2)-0.00373903643230733*(X10)+4.21734712411944,"")</f>
      </c>
      <c r="V10" s="8">
        <f>IF(ISNUMBER(C10),AVERAGE(C10,D10),"")</f>
      </c>
      <c r="W10" s="6">
        <f>IF(ISNUMBER(F10),-0.0000002301*(V10^4)+0.0000569866*(V10^3)-0.0082923226*(V10^2)+0.0654036947*V10+999.8017570756,"")</f>
      </c>
      <c r="X10" s="8">
        <f>IF(ISNUMBER(E10),AVERAGE(E10,F10),"")</f>
      </c>
      <c r="Y10" s="6">
        <f>IF(ISNUMBER(F10),-0.0000002301*(X10^4)+0.0000569866*(X10^3)-0.0082923226*(X10^2)+0.0654036947*X10+999.8017570756,"")</f>
      </c>
      <c r="Z10" s="6">
        <f>IF(ISNUMBER(C10),IF(R10="Countercurrent",C10-D10,D10-C10),"")</f>
      </c>
      <c r="AA10" s="6">
        <f>IF(ISNUMBER(E10),F10-E10,"")</f>
      </c>
      <c r="AB10" s="7">
        <f>IF(ISNUMBER(N10),N10*W10/(1000*60),"")</f>
      </c>
      <c r="AC10" s="7">
        <f>IF(ISNUMBER(P10),P10*Y10/(1000*60),"")</f>
      </c>
      <c r="AD10" s="6">
        <f>IF(SUM($A$1:$A$1000)=0,IF(ROW($A10)=6,"Hidden",""),IF(ISNUMBER(AB10),AB10*T10*ABS(Z10)*1000,""))</f>
      </c>
      <c r="AE10" s="6">
        <f>IF(SUM($A$1:$A$1000)=0,IF(ROW($A10)=6,"Hidden",""),IF(ISNUMBER(AC10),AC10*U10*AA10*1000,""))</f>
      </c>
      <c r="AF10" s="6">
        <f>IF(SUM($A$1:$A$1000)=0,IF(ROW($A10)=6,"Hidden",""),IF(ISNUMBER(AD10),AD10-AE10,""))</f>
      </c>
      <c r="AG10" s="6">
        <f>IF(SUM($A$1:$A$1000)=0,IF(ROW($A10)=6,"Hidden",""),IF(ISNUMBER(AD10),IF(AD10=0,0,AE10*100/AD10),""))</f>
      </c>
      <c r="AH10" s="6">
        <f>IF(SUM($A$1:$A$1000)=0,IF(ROW($A10)=6,"Hidden",""),IF(ISNUMBER(C10),IF(R10="cocurrent",IF((D10=E10),0,(D10-C10)*100/(D10-E10)),IF((C10=E10),0,(C10-D10)*100/(C10-E10))),""))</f>
      </c>
      <c r="AI10" s="6">
        <f>IF(SUM($A$1:$A$1000)=0,IF(ROW($A10)=6,"Hidden",""),IF(ISNUMBER(C10),IF(R10="cocurrent",IF(C10=E10,0,(F10-E10)*100/(D10-E10)),IF(C10=E10,0,(F10-E10)*100/(C10-E10))),""))</f>
      </c>
      <c r="AJ10" s="6">
        <f>IF(SUM($A$1:$A$1000)=0,IF(ROW($A10)=6,"Hidden",""),IF(ISNUMBER(AH10),(AH10+AI10)/2,""))</f>
      </c>
      <c r="AK10" s="8">
        <f>IF(C10=F10,0,(D10-E10)/(C10-F10))</f>
      </c>
      <c r="AL10" s="8">
        <f>IF(ISNUMBER(F10),IF(OR(AK10&lt;=0,AK10=1),0,((D10-E10)-(C10-F10))/LN(AK10)),"")</f>
      </c>
      <c r="AM10" s="8">
        <f>IF(ISNUMBER(AL10),IF(AL10=0,0,(AB10*T10*Z10*1000)/(PI()*0.006*1.008*AL10)),"")</f>
      </c>
      <c r="AN10" s="12">
        <f>IF(ISNUMBER(A10),IF(ROW(A10)=2,1-(A10/13),""),"")</f>
      </c>
    </row>
    <row x14ac:dyDescent="0.25" r="11" customHeight="1" ht="12.75">
      <c r="A11" s="11">
        <v>1</v>
      </c>
      <c r="B11" s="5">
        <v>10</v>
      </c>
      <c r="C11" s="6">
        <v>51.660888671875</v>
      </c>
      <c r="D11" s="6">
        <v>57.47314453125</v>
      </c>
      <c r="E11" s="6">
        <v>21.23583984375</v>
      </c>
      <c r="F11" s="6">
        <v>25.13232421875</v>
      </c>
      <c r="G11" s="6">
        <v>132.967529296875</v>
      </c>
      <c r="H11" s="6">
        <v>132.967529296875</v>
      </c>
      <c r="I11" s="6">
        <v>132.967529296875</v>
      </c>
      <c r="J11" s="6">
        <v>132.967529296875</v>
      </c>
      <c r="K11" s="6">
        <v>132.967529296875</v>
      </c>
      <c r="L11" s="6">
        <v>132.967529296875</v>
      </c>
      <c r="M11" s="7">
        <v>30</v>
      </c>
      <c r="N11" s="6">
        <v>2.0751953125</v>
      </c>
      <c r="O11" s="5">
        <v>60</v>
      </c>
      <c r="P11" s="8">
        <v>3.72314453125</v>
      </c>
      <c r="Q11" s="6">
        <v>0</v>
      </c>
      <c r="R11" s="10">
        <f>IF(ISNUMBER(Q11),IF(Q11=1,"Countercurrent","Cocurrent"),"")</f>
      </c>
      <c r="S11" s="21"/>
      <c r="T11" s="7">
        <f>IF(ISNUMBER(C11),1.15290498E-12*(V11^6)-3.5879038802E-10*(V11^5)+4.710833256816E-08*(V11^4)-3.38194190874219E-06*(V11^3)+0.000148978977392744*(V11^2)-0.00373903643230733*(V11)+4.21734712411944,"")</f>
      </c>
      <c r="U11" s="7">
        <f>IF(ISNUMBER(D11),1.15290498E-12*(X11^6)-3.5879038802E-10*(X11^5)+4.710833256816E-08*(X11^4)-3.38194190874219E-06*(X11^3)+0.000148978977392744*(X11^2)-0.00373903643230733*(X11)+4.21734712411944,"")</f>
      </c>
      <c r="V11" s="8">
        <f>IF(ISNUMBER(C11),AVERAGE(C11,D11),"")</f>
      </c>
      <c r="W11" s="6">
        <f>IF(ISNUMBER(F11),-0.0000002301*(V11^4)+0.0000569866*(V11^3)-0.0082923226*(V11^2)+0.0654036947*V11+999.8017570756,"")</f>
      </c>
      <c r="X11" s="8">
        <f>IF(ISNUMBER(E11),AVERAGE(E11,F11),"")</f>
      </c>
      <c r="Y11" s="6">
        <f>IF(ISNUMBER(F11),-0.0000002301*(X11^4)+0.0000569866*(X11^3)-0.0082923226*(X11^2)+0.0654036947*X11+999.8017570756,"")</f>
      </c>
      <c r="Z11" s="6">
        <f>IF(ISNUMBER(C11),IF(R11="Countercurrent",C11-D11,D11-C11),"")</f>
      </c>
      <c r="AA11" s="6">
        <f>IF(ISNUMBER(E11),F11-E11,"")</f>
      </c>
      <c r="AB11" s="7">
        <f>IF(ISNUMBER(N11),N11*W11/(1000*60),"")</f>
      </c>
      <c r="AC11" s="7">
        <f>IF(ISNUMBER(P11),P11*Y11/(1000*60),"")</f>
      </c>
      <c r="AD11" s="6">
        <f>IF(SUM($A$1:$A$1000)=0,IF(ROW($A11)=6,"Hidden",""),IF(ISNUMBER(AB11),AB11*T11*ABS(Z11)*1000,""))</f>
      </c>
      <c r="AE11" s="6">
        <f>IF(SUM($A$1:$A$1000)=0,IF(ROW($A11)=6,"Hidden",""),IF(ISNUMBER(AC11),AC11*U11*AA11*1000,""))</f>
      </c>
      <c r="AF11" s="6">
        <f>IF(SUM($A$1:$A$1000)=0,IF(ROW($A11)=6,"Hidden",""),IF(ISNUMBER(AD11),AD11-AE11,""))</f>
      </c>
      <c r="AG11" s="6">
        <f>IF(SUM($A$1:$A$1000)=0,IF(ROW($A11)=6,"Hidden",""),IF(ISNUMBER(AD11),IF(AD11=0,0,AE11*100/AD11),""))</f>
      </c>
      <c r="AH11" s="6">
        <f>IF(SUM($A$1:$A$1000)=0,IF(ROW($A11)=6,"Hidden",""),IF(ISNUMBER(C11),IF(R11="cocurrent",IF((D11=E11),0,(D11-C11)*100/(D11-E11)),IF((C11=E11),0,(C11-D11)*100/(C11-E11))),""))</f>
      </c>
      <c r="AI11" s="6">
        <f>IF(SUM($A$1:$A$1000)=0,IF(ROW($A11)=6,"Hidden",""),IF(ISNUMBER(C11),IF(R11="cocurrent",IF(C11=E11,0,(F11-E11)*100/(D11-E11)),IF(C11=E11,0,(F11-E11)*100/(C11-E11))),""))</f>
      </c>
      <c r="AJ11" s="6">
        <f>IF(SUM($A$1:$A$1000)=0,IF(ROW($A11)=6,"Hidden",""),IF(ISNUMBER(AH11),(AH11+AI11)/2,""))</f>
      </c>
      <c r="AK11" s="8">
        <f>IF(C11=F11,0,(D11-E11)/(C11-F11))</f>
      </c>
      <c r="AL11" s="8">
        <f>IF(ISNUMBER(F11),IF(OR(AK11&lt;=0,AK11=1),0,((D11-E11)-(C11-F11))/LN(AK11)),"")</f>
      </c>
      <c r="AM11" s="8">
        <f>IF(ISNUMBER(AL11),IF(AL11=0,0,(AB11*T11*Z11*1000)/(PI()*0.006*1.008*AL11)),"")</f>
      </c>
      <c r="AN11" s="12">
        <f>IF(ISNUMBER(A11),IF(ROW(A11)=2,1-(A11/13),""),"")</f>
      </c>
    </row>
    <row x14ac:dyDescent="0.25" r="12" customHeight="1" ht="12.75">
      <c r="A12" s="11">
        <v>1</v>
      </c>
      <c r="B12" s="5">
        <v>11</v>
      </c>
      <c r="C12" s="6">
        <v>51.953125</v>
      </c>
      <c r="D12" s="6">
        <v>57.830322265625</v>
      </c>
      <c r="E12" s="6">
        <v>21.203369140625</v>
      </c>
      <c r="F12" s="6">
        <v>25.13232421875</v>
      </c>
      <c r="G12" s="6">
        <v>132.967529296875</v>
      </c>
      <c r="H12" s="6">
        <v>132.967529296875</v>
      </c>
      <c r="I12" s="6">
        <v>132.967529296875</v>
      </c>
      <c r="J12" s="6">
        <v>132.967529296875</v>
      </c>
      <c r="K12" s="6">
        <v>132.967529296875</v>
      </c>
      <c r="L12" s="6">
        <v>132.967529296875</v>
      </c>
      <c r="M12" s="7">
        <v>30</v>
      </c>
      <c r="N12" s="6">
        <v>2.06298828125</v>
      </c>
      <c r="O12" s="5">
        <v>60</v>
      </c>
      <c r="P12" s="8">
        <v>3.6865234375</v>
      </c>
      <c r="Q12" s="6">
        <v>0</v>
      </c>
      <c r="R12" s="10">
        <f>IF(ISNUMBER(Q12),IF(Q12=1,"Countercurrent","Cocurrent"),"")</f>
      </c>
      <c r="S12" s="21"/>
      <c r="T12" s="7">
        <f>IF(ISNUMBER(C12),1.15290498E-12*(V12^6)-3.5879038802E-10*(V12^5)+4.710833256816E-08*(V12^4)-3.38194190874219E-06*(V12^3)+0.000148978977392744*(V12^2)-0.00373903643230733*(V12)+4.21734712411944,"")</f>
      </c>
      <c r="U12" s="7">
        <f>IF(ISNUMBER(D12),1.15290498E-12*(X12^6)-3.5879038802E-10*(X12^5)+4.710833256816E-08*(X12^4)-3.38194190874219E-06*(X12^3)+0.000148978977392744*(X12^2)-0.00373903643230733*(X12)+4.21734712411944,"")</f>
      </c>
      <c r="V12" s="8">
        <f>IF(ISNUMBER(C12),AVERAGE(C12,D12),"")</f>
      </c>
      <c r="W12" s="6">
        <f>IF(ISNUMBER(F12),-0.0000002301*(V12^4)+0.0000569866*(V12^3)-0.0082923226*(V12^2)+0.0654036947*V12+999.8017570756,"")</f>
      </c>
      <c r="X12" s="8">
        <f>IF(ISNUMBER(E12),AVERAGE(E12,F12),"")</f>
      </c>
      <c r="Y12" s="6">
        <f>IF(ISNUMBER(F12),-0.0000002301*(X12^4)+0.0000569866*(X12^3)-0.0082923226*(X12^2)+0.0654036947*X12+999.8017570756,"")</f>
      </c>
      <c r="Z12" s="6">
        <f>IF(ISNUMBER(C12),IF(R12="Countercurrent",C12-D12,D12-C12),"")</f>
      </c>
      <c r="AA12" s="6">
        <f>IF(ISNUMBER(E12),F12-E12,"")</f>
      </c>
      <c r="AB12" s="7">
        <f>IF(ISNUMBER(N12),N12*W12/(1000*60),"")</f>
      </c>
      <c r="AC12" s="7">
        <f>IF(ISNUMBER(P12),P12*Y12/(1000*60),"")</f>
      </c>
      <c r="AD12" s="6">
        <f>IF(SUM($A$1:$A$1000)=0,IF(ROW($A12)=6,"Hidden",""),IF(ISNUMBER(AB12),AB12*T12*ABS(Z12)*1000,""))</f>
      </c>
      <c r="AE12" s="6">
        <f>IF(SUM($A$1:$A$1000)=0,IF(ROW($A12)=6,"Hidden",""),IF(ISNUMBER(AC12),AC12*U12*AA12*1000,""))</f>
      </c>
      <c r="AF12" s="6">
        <f>IF(SUM($A$1:$A$1000)=0,IF(ROW($A12)=6,"Hidden",""),IF(ISNUMBER(AD12),AD12-AE12,""))</f>
      </c>
      <c r="AG12" s="6">
        <f>IF(SUM($A$1:$A$1000)=0,IF(ROW($A12)=6,"Hidden",""),IF(ISNUMBER(AD12),IF(AD12=0,0,AE12*100/AD12),""))</f>
      </c>
      <c r="AH12" s="6">
        <f>IF(SUM($A$1:$A$1000)=0,IF(ROW($A12)=6,"Hidden",""),IF(ISNUMBER(C12),IF(R12="cocurrent",IF((D12=E12),0,(D12-C12)*100/(D12-E12)),IF((C12=E12),0,(C12-D12)*100/(C12-E12))),""))</f>
      </c>
      <c r="AI12" s="6">
        <f>IF(SUM($A$1:$A$1000)=0,IF(ROW($A12)=6,"Hidden",""),IF(ISNUMBER(C12),IF(R12="cocurrent",IF(C12=E12,0,(F12-E12)*100/(D12-E12)),IF(C12=E12,0,(F12-E12)*100/(C12-E12))),""))</f>
      </c>
      <c r="AJ12" s="6">
        <f>IF(SUM($A$1:$A$1000)=0,IF(ROW($A12)=6,"Hidden",""),IF(ISNUMBER(AH12),(AH12+AI12)/2,""))</f>
      </c>
      <c r="AK12" s="8">
        <f>IF(C12=F12,0,(D12-E12)/(C12-F12))</f>
      </c>
      <c r="AL12" s="8">
        <f>IF(ISNUMBER(F12),IF(OR(AK12&lt;=0,AK12=1),0,((D12-E12)-(C12-F12))/LN(AK12)),"")</f>
      </c>
      <c r="AM12" s="8">
        <f>IF(ISNUMBER(AL12),IF(AL12=0,0,(AB12*T12*Z12*1000)/(PI()*0.006*1.008*AL12)),"")</f>
      </c>
      <c r="AN12" s="12">
        <f>IF(ISNUMBER(A12),IF(ROW(A12)=2,1-(A12/13),""),"")</f>
      </c>
    </row>
    <row x14ac:dyDescent="0.25" r="13" customHeight="1" ht="12.75">
      <c r="A13" s="11">
        <v>1</v>
      </c>
      <c r="B13" s="5">
        <v>12</v>
      </c>
      <c r="C13" s="6">
        <v>51.75830078125</v>
      </c>
      <c r="D13" s="6">
        <v>57.66796875</v>
      </c>
      <c r="E13" s="6">
        <v>21.203369140625</v>
      </c>
      <c r="F13" s="6">
        <v>25.099853515625</v>
      </c>
      <c r="G13" s="6">
        <v>132.967529296875</v>
      </c>
      <c r="H13" s="6">
        <v>132.967529296875</v>
      </c>
      <c r="I13" s="6">
        <v>132.967529296875</v>
      </c>
      <c r="J13" s="6">
        <v>132.967529296875</v>
      </c>
      <c r="K13" s="6">
        <v>132.967529296875</v>
      </c>
      <c r="L13" s="6">
        <v>132.967529296875</v>
      </c>
      <c r="M13" s="7">
        <v>30</v>
      </c>
      <c r="N13" s="6">
        <v>2.099609375</v>
      </c>
      <c r="O13" s="5">
        <v>60</v>
      </c>
      <c r="P13" s="8">
        <v>3.62548828125</v>
      </c>
      <c r="Q13" s="6">
        <v>0</v>
      </c>
      <c r="R13" s="10">
        <f>IF(ISNUMBER(Q13),IF(Q13=1,"Countercurrent","Cocurrent"),"")</f>
      </c>
      <c r="S13" s="21"/>
      <c r="T13" s="7">
        <f>IF(ISNUMBER(C13),1.15290498E-12*(V13^6)-3.5879038802E-10*(V13^5)+4.710833256816E-08*(V13^4)-3.38194190874219E-06*(V13^3)+0.000148978977392744*(V13^2)-0.00373903643230733*(V13)+4.21734712411944,"")</f>
      </c>
      <c r="U13" s="7">
        <f>IF(ISNUMBER(D13),1.15290498E-12*(X13^6)-3.5879038802E-10*(X13^5)+4.710833256816E-08*(X13^4)-3.38194190874219E-06*(X13^3)+0.000148978977392744*(X13^2)-0.00373903643230733*(X13)+4.21734712411944,"")</f>
      </c>
      <c r="V13" s="8">
        <f>IF(ISNUMBER(C13),AVERAGE(C13,D13),"")</f>
      </c>
      <c r="W13" s="6">
        <f>IF(ISNUMBER(F13),-0.0000002301*(V13^4)+0.0000569866*(V13^3)-0.0082923226*(V13^2)+0.0654036947*V13+999.8017570756,"")</f>
      </c>
      <c r="X13" s="8">
        <f>IF(ISNUMBER(E13),AVERAGE(E13,F13),"")</f>
      </c>
      <c r="Y13" s="6">
        <f>IF(ISNUMBER(F13),-0.0000002301*(X13^4)+0.0000569866*(X13^3)-0.0082923226*(X13^2)+0.0654036947*X13+999.8017570756,"")</f>
      </c>
      <c r="Z13" s="6">
        <f>IF(ISNUMBER(C13),IF(R13="Countercurrent",C13-D13,D13-C13),"")</f>
      </c>
      <c r="AA13" s="6">
        <f>IF(ISNUMBER(E13),F13-E13,"")</f>
      </c>
      <c r="AB13" s="7">
        <f>IF(ISNUMBER(N13),N13*W13/(1000*60),"")</f>
      </c>
      <c r="AC13" s="7">
        <f>IF(ISNUMBER(P13),P13*Y13/(1000*60),"")</f>
      </c>
      <c r="AD13" s="6">
        <f>IF(SUM($A$1:$A$1000)=0,IF(ROW($A13)=6,"Hidden",""),IF(ISNUMBER(AB13),AB13*T13*ABS(Z13)*1000,""))</f>
      </c>
      <c r="AE13" s="6">
        <f>IF(SUM($A$1:$A$1000)=0,IF(ROW($A13)=6,"Hidden",""),IF(ISNUMBER(AC13),AC13*U13*AA13*1000,""))</f>
      </c>
      <c r="AF13" s="6">
        <f>IF(SUM($A$1:$A$1000)=0,IF(ROW($A13)=6,"Hidden",""),IF(ISNUMBER(AD13),AD13-AE13,""))</f>
      </c>
      <c r="AG13" s="6">
        <f>IF(SUM($A$1:$A$1000)=0,IF(ROW($A13)=6,"Hidden",""),IF(ISNUMBER(AD13),IF(AD13=0,0,AE13*100/AD13),""))</f>
      </c>
      <c r="AH13" s="6">
        <f>IF(SUM($A$1:$A$1000)=0,IF(ROW($A13)=6,"Hidden",""),IF(ISNUMBER(C13),IF(R13="cocurrent",IF((D13=E13),0,(D13-C13)*100/(D13-E13)),IF((C13=E13),0,(C13-D13)*100/(C13-E13))),""))</f>
      </c>
      <c r="AI13" s="6">
        <f>IF(SUM($A$1:$A$1000)=0,IF(ROW($A13)=6,"Hidden",""),IF(ISNUMBER(C13),IF(R13="cocurrent",IF(C13=E13,0,(F13-E13)*100/(D13-E13)),IF(C13=E13,0,(F13-E13)*100/(C13-E13))),""))</f>
      </c>
      <c r="AJ13" s="6">
        <f>IF(SUM($A$1:$A$1000)=0,IF(ROW($A13)=6,"Hidden",""),IF(ISNUMBER(AH13),(AH13+AI13)/2,""))</f>
      </c>
      <c r="AK13" s="8">
        <f>IF(C13=F13,0,(D13-E13)/(C13-F13))</f>
      </c>
      <c r="AL13" s="8">
        <f>IF(ISNUMBER(F13),IF(OR(AK13&lt;=0,AK13=1),0,((D13-E13)-(C13-F13))/LN(AK13)),"")</f>
      </c>
      <c r="AM13" s="8">
        <f>IF(ISNUMBER(AL13),IF(AL13=0,0,(AB13*T13*Z13*1000)/(PI()*0.006*1.008*AL13)),"")</f>
      </c>
      <c r="AN13" s="12">
        <f>IF(ISNUMBER(A13),IF(ROW(A13)=2,1-(A13/13),""),"")</f>
      </c>
    </row>
    <row x14ac:dyDescent="0.25" r="14" customHeight="1" ht="12.75">
      <c r="A14" s="11">
        <v>1</v>
      </c>
      <c r="B14" s="5">
        <v>13</v>
      </c>
      <c r="C14" s="6">
        <v>51.855712890625</v>
      </c>
      <c r="D14" s="6">
        <v>57.895263671875</v>
      </c>
      <c r="E14" s="6">
        <v>21.23583984375</v>
      </c>
      <c r="F14" s="6">
        <v>25.099853515625</v>
      </c>
      <c r="G14" s="6">
        <v>132.967529296875</v>
      </c>
      <c r="H14" s="6">
        <v>132.967529296875</v>
      </c>
      <c r="I14" s="6">
        <v>132.967529296875</v>
      </c>
      <c r="J14" s="6">
        <v>132.967529296875</v>
      </c>
      <c r="K14" s="6">
        <v>132.967529296875</v>
      </c>
      <c r="L14" s="6">
        <v>132.967529296875</v>
      </c>
      <c r="M14" s="7">
        <v>30</v>
      </c>
      <c r="N14" s="6">
        <v>1.94091796875</v>
      </c>
      <c r="O14" s="5">
        <v>60</v>
      </c>
      <c r="P14" s="8">
        <v>3.62548828125</v>
      </c>
      <c r="Q14" s="6">
        <v>0</v>
      </c>
      <c r="R14" s="10">
        <f>IF(ISNUMBER(Q14),IF(Q14=1,"Countercurrent","Cocurrent"),"")</f>
      </c>
      <c r="S14" s="21"/>
      <c r="T14" s="7">
        <f>IF(ISNUMBER(C14),1.15290498E-12*(V14^6)-3.5879038802E-10*(V14^5)+4.710833256816E-08*(V14^4)-3.38194190874219E-06*(V14^3)+0.000148978977392744*(V14^2)-0.00373903643230733*(V14)+4.21734712411944,"")</f>
      </c>
      <c r="U14" s="7">
        <f>IF(ISNUMBER(D14),1.15290498E-12*(X14^6)-3.5879038802E-10*(X14^5)+4.710833256816E-08*(X14^4)-3.38194190874219E-06*(X14^3)+0.000148978977392744*(X14^2)-0.00373903643230733*(X14)+4.21734712411944,"")</f>
      </c>
      <c r="V14" s="8">
        <f>IF(ISNUMBER(C14),AVERAGE(C14,D14),"")</f>
      </c>
      <c r="W14" s="6">
        <f>IF(ISNUMBER(F14),-0.0000002301*(V14^4)+0.0000569866*(V14^3)-0.0082923226*(V14^2)+0.0654036947*V14+999.8017570756,"")</f>
      </c>
      <c r="X14" s="8">
        <f>IF(ISNUMBER(E14),AVERAGE(E14,F14),"")</f>
      </c>
      <c r="Y14" s="6">
        <f>IF(ISNUMBER(F14),-0.0000002301*(X14^4)+0.0000569866*(X14^3)-0.0082923226*(X14^2)+0.0654036947*X14+999.8017570756,"")</f>
      </c>
      <c r="Z14" s="6">
        <f>IF(ISNUMBER(C14),IF(R14="Countercurrent",C14-D14,D14-C14),"")</f>
      </c>
      <c r="AA14" s="6">
        <f>IF(ISNUMBER(E14),F14-E14,"")</f>
      </c>
      <c r="AB14" s="7">
        <f>IF(ISNUMBER(N14),N14*W14/(1000*60),"")</f>
      </c>
      <c r="AC14" s="7">
        <f>IF(ISNUMBER(P14),P14*Y14/(1000*60),"")</f>
      </c>
      <c r="AD14" s="6">
        <f>IF(SUM($A$1:$A$1000)=0,IF(ROW($A14)=6,"Hidden",""),IF(ISNUMBER(AB14),AB14*T14*ABS(Z14)*1000,""))</f>
      </c>
      <c r="AE14" s="6">
        <f>IF(SUM($A$1:$A$1000)=0,IF(ROW($A14)=6,"Hidden",""),IF(ISNUMBER(AC14),AC14*U14*AA14*1000,""))</f>
      </c>
      <c r="AF14" s="6">
        <f>IF(SUM($A$1:$A$1000)=0,IF(ROW($A14)=6,"Hidden",""),IF(ISNUMBER(AD14),AD14-AE14,""))</f>
      </c>
      <c r="AG14" s="6">
        <f>IF(SUM($A$1:$A$1000)=0,IF(ROW($A14)=6,"Hidden",""),IF(ISNUMBER(AD14),IF(AD14=0,0,AE14*100/AD14),""))</f>
      </c>
      <c r="AH14" s="6">
        <f>IF(SUM($A$1:$A$1000)=0,IF(ROW($A14)=6,"Hidden",""),IF(ISNUMBER(C14),IF(R14="cocurrent",IF((D14=E14),0,(D14-C14)*100/(D14-E14)),IF((C14=E14),0,(C14-D14)*100/(C14-E14))),""))</f>
      </c>
      <c r="AI14" s="6">
        <f>IF(SUM($A$1:$A$1000)=0,IF(ROW($A14)=6,"Hidden",""),IF(ISNUMBER(C14),IF(R14="cocurrent",IF(C14=E14,0,(F14-E14)*100/(D14-E14)),IF(C14=E14,0,(F14-E14)*100/(C14-E14))),""))</f>
      </c>
      <c r="AJ14" s="6">
        <f>IF(SUM($A$1:$A$1000)=0,IF(ROW($A14)=6,"Hidden",""),IF(ISNUMBER(AH14),(AH14+AI14)/2,""))</f>
      </c>
      <c r="AK14" s="8">
        <f>IF(C14=F14,0,(D14-E14)/(C14-F14))</f>
      </c>
      <c r="AL14" s="8">
        <f>IF(ISNUMBER(F14),IF(OR(AK14&lt;=0,AK14=1),0,((D14-E14)-(C14-F14))/LN(AK14)),"")</f>
      </c>
      <c r="AM14" s="8">
        <f>IF(ISNUMBER(AL14),IF(AL14=0,0,(AB14*T14*Z14*1000)/(PI()*0.006*1.008*AL14)),"")</f>
      </c>
      <c r="AN14" s="12">
        <f>IF(ISNUMBER(A14),IF(ROW(A14)=2,1-(A14/13),""),"")</f>
      </c>
    </row>
    <row x14ac:dyDescent="0.25" r="15" customHeight="1" ht="12.75">
      <c r="A15" s="11">
        <v>1</v>
      </c>
      <c r="B15" s="5">
        <v>14</v>
      </c>
      <c r="C15" s="6">
        <v>51.5634765625</v>
      </c>
      <c r="D15" s="6">
        <v>57.440673828125</v>
      </c>
      <c r="E15" s="6">
        <v>21.23583984375</v>
      </c>
      <c r="F15" s="6">
        <v>25.13232421875</v>
      </c>
      <c r="G15" s="6">
        <v>132.967529296875</v>
      </c>
      <c r="H15" s="6">
        <v>132.967529296875</v>
      </c>
      <c r="I15" s="6">
        <v>132.967529296875</v>
      </c>
      <c r="J15" s="6">
        <v>132.967529296875</v>
      </c>
      <c r="K15" s="6">
        <v>132.967529296875</v>
      </c>
      <c r="L15" s="6">
        <v>132.967529296875</v>
      </c>
      <c r="M15" s="7">
        <v>30</v>
      </c>
      <c r="N15" s="6">
        <v>2.0263671875</v>
      </c>
      <c r="O15" s="5">
        <v>60</v>
      </c>
      <c r="P15" s="8">
        <v>3.61328125</v>
      </c>
      <c r="Q15" s="6">
        <v>0</v>
      </c>
      <c r="R15" s="10">
        <f>IF(ISNUMBER(Q15),IF(Q15=1,"Countercurrent","Cocurrent"),"")</f>
      </c>
      <c r="S15" s="21"/>
      <c r="T15" s="7">
        <f>IF(ISNUMBER(C15),1.15290498E-12*(V15^6)-3.5879038802E-10*(V15^5)+4.710833256816E-08*(V15^4)-3.38194190874219E-06*(V15^3)+0.000148978977392744*(V15^2)-0.00373903643230733*(V15)+4.21734712411944,"")</f>
      </c>
      <c r="U15" s="7">
        <f>IF(ISNUMBER(D15),1.15290498E-12*(X15^6)-3.5879038802E-10*(X15^5)+4.710833256816E-08*(X15^4)-3.38194190874219E-06*(X15^3)+0.000148978977392744*(X15^2)-0.00373903643230733*(X15)+4.21734712411944,"")</f>
      </c>
      <c r="V15" s="8">
        <f>IF(ISNUMBER(C15),AVERAGE(C15,D15),"")</f>
      </c>
      <c r="W15" s="6">
        <f>IF(ISNUMBER(F15),-0.0000002301*(V15^4)+0.0000569866*(V15^3)-0.0082923226*(V15^2)+0.0654036947*V15+999.8017570756,"")</f>
      </c>
      <c r="X15" s="8">
        <f>IF(ISNUMBER(E15),AVERAGE(E15,F15),"")</f>
      </c>
      <c r="Y15" s="6">
        <f>IF(ISNUMBER(F15),-0.0000002301*(X15^4)+0.0000569866*(X15^3)-0.0082923226*(X15^2)+0.0654036947*X15+999.8017570756,"")</f>
      </c>
      <c r="Z15" s="6">
        <f>IF(ISNUMBER(C15),IF(R15="Countercurrent",C15-D15,D15-C15),"")</f>
      </c>
      <c r="AA15" s="6">
        <f>IF(ISNUMBER(E15),F15-E15,"")</f>
      </c>
      <c r="AB15" s="7">
        <f>IF(ISNUMBER(N15),N15*W15/(1000*60),"")</f>
      </c>
      <c r="AC15" s="7">
        <f>IF(ISNUMBER(P15),P15*Y15/(1000*60),"")</f>
      </c>
      <c r="AD15" s="6">
        <f>IF(SUM($A$1:$A$1000)=0,IF(ROW($A15)=6,"Hidden",""),IF(ISNUMBER(AB15),AB15*T15*ABS(Z15)*1000,""))</f>
      </c>
      <c r="AE15" s="6">
        <f>IF(SUM($A$1:$A$1000)=0,IF(ROW($A15)=6,"Hidden",""),IF(ISNUMBER(AC15),AC15*U15*AA15*1000,""))</f>
      </c>
      <c r="AF15" s="6">
        <f>IF(SUM($A$1:$A$1000)=0,IF(ROW($A15)=6,"Hidden",""),IF(ISNUMBER(AD15),AD15-AE15,""))</f>
      </c>
      <c r="AG15" s="6">
        <f>IF(SUM($A$1:$A$1000)=0,IF(ROW($A15)=6,"Hidden",""),IF(ISNUMBER(AD15),IF(AD15=0,0,AE15*100/AD15),""))</f>
      </c>
      <c r="AH15" s="6">
        <f>IF(SUM($A$1:$A$1000)=0,IF(ROW($A15)=6,"Hidden",""),IF(ISNUMBER(C15),IF(R15="cocurrent",IF((D15=E15),0,(D15-C15)*100/(D15-E15)),IF((C15=E15),0,(C15-D15)*100/(C15-E15))),""))</f>
      </c>
      <c r="AI15" s="6">
        <f>IF(SUM($A$1:$A$1000)=0,IF(ROW($A15)=6,"Hidden",""),IF(ISNUMBER(C15),IF(R15="cocurrent",IF(C15=E15,0,(F15-E15)*100/(D15-E15)),IF(C15=E15,0,(F15-E15)*100/(C15-E15))),""))</f>
      </c>
      <c r="AJ15" s="6">
        <f>IF(SUM($A$1:$A$1000)=0,IF(ROW($A15)=6,"Hidden",""),IF(ISNUMBER(AH15),(AH15+AI15)/2,""))</f>
      </c>
      <c r="AK15" s="8">
        <f>IF(C15=F15,0,(D15-E15)/(C15-F15))</f>
      </c>
      <c r="AL15" s="8">
        <f>IF(ISNUMBER(F15),IF(OR(AK15&lt;=0,AK15=1),0,((D15-E15)-(C15-F15))/LN(AK15)),"")</f>
      </c>
      <c r="AM15" s="8">
        <f>IF(ISNUMBER(AL15),IF(AL15=0,0,(AB15*T15*Z15*1000)/(PI()*0.006*1.008*AL15)),"")</f>
      </c>
      <c r="AN15" s="12">
        <f>IF(ISNUMBER(A15),IF(ROW(A15)=2,1-(A15/13),""),"")</f>
      </c>
    </row>
    <row x14ac:dyDescent="0.25" r="16" customHeight="1" ht="12.75">
      <c r="A16" s="11">
        <v>1</v>
      </c>
      <c r="B16" s="5">
        <v>15</v>
      </c>
      <c r="C16" s="6">
        <v>51.953125</v>
      </c>
      <c r="D16" s="6">
        <v>57.99267578125</v>
      </c>
      <c r="E16" s="6">
        <v>21.203369140625</v>
      </c>
      <c r="F16" s="6">
        <v>25.099853515625</v>
      </c>
      <c r="G16" s="6">
        <v>132.967529296875</v>
      </c>
      <c r="H16" s="6">
        <v>132.967529296875</v>
      </c>
      <c r="I16" s="6">
        <v>132.967529296875</v>
      </c>
      <c r="J16" s="6">
        <v>132.967529296875</v>
      </c>
      <c r="K16" s="6">
        <v>132.967529296875</v>
      </c>
      <c r="L16" s="6">
        <v>132.967529296875</v>
      </c>
      <c r="M16" s="7">
        <v>29</v>
      </c>
      <c r="N16" s="6">
        <v>2.197265625</v>
      </c>
      <c r="O16" s="5">
        <v>60</v>
      </c>
      <c r="P16" s="8">
        <v>3.74755859375</v>
      </c>
      <c r="Q16" s="6">
        <v>0</v>
      </c>
      <c r="R16" s="10">
        <f>IF(ISNUMBER(Q16),IF(Q16=1,"Countercurrent","Cocurrent"),"")</f>
      </c>
      <c r="S16" s="21"/>
      <c r="T16" s="7">
        <f>IF(ISNUMBER(C16),1.15290498E-12*(V16^6)-3.5879038802E-10*(V16^5)+4.710833256816E-08*(V16^4)-3.38194190874219E-06*(V16^3)+0.000148978977392744*(V16^2)-0.00373903643230733*(V16)+4.21734712411944,"")</f>
      </c>
      <c r="U16" s="7">
        <f>IF(ISNUMBER(D16),1.15290498E-12*(X16^6)-3.5879038802E-10*(X16^5)+4.710833256816E-08*(X16^4)-3.38194190874219E-06*(X16^3)+0.000148978977392744*(X16^2)-0.00373903643230733*(X16)+4.21734712411944,"")</f>
      </c>
      <c r="V16" s="8">
        <f>IF(ISNUMBER(C16),AVERAGE(C16,D16),"")</f>
      </c>
      <c r="W16" s="6">
        <f>IF(ISNUMBER(F16),-0.0000002301*(V16^4)+0.0000569866*(V16^3)-0.0082923226*(V16^2)+0.0654036947*V16+999.8017570756,"")</f>
      </c>
      <c r="X16" s="8">
        <f>IF(ISNUMBER(E16),AVERAGE(E16,F16),"")</f>
      </c>
      <c r="Y16" s="6">
        <f>IF(ISNUMBER(F16),-0.0000002301*(X16^4)+0.0000569866*(X16^3)-0.0082923226*(X16^2)+0.0654036947*X16+999.8017570756,"")</f>
      </c>
      <c r="Z16" s="6">
        <f>IF(ISNUMBER(C16),IF(R16="Countercurrent",C16-D16,D16-C16),"")</f>
      </c>
      <c r="AA16" s="6">
        <f>IF(ISNUMBER(E16),F16-E16,"")</f>
      </c>
      <c r="AB16" s="7">
        <f>IF(ISNUMBER(N16),N16*W16/(1000*60),"")</f>
      </c>
      <c r="AC16" s="7">
        <f>IF(ISNUMBER(P16),P16*Y16/(1000*60),"")</f>
      </c>
      <c r="AD16" s="6">
        <f>IF(SUM($A$1:$A$1000)=0,IF(ROW($A16)=6,"Hidden",""),IF(ISNUMBER(AB16),AB16*T16*ABS(Z16)*1000,""))</f>
      </c>
      <c r="AE16" s="6">
        <f>IF(SUM($A$1:$A$1000)=0,IF(ROW($A16)=6,"Hidden",""),IF(ISNUMBER(AC16),AC16*U16*AA16*1000,""))</f>
      </c>
      <c r="AF16" s="6">
        <f>IF(SUM($A$1:$A$1000)=0,IF(ROW($A16)=6,"Hidden",""),IF(ISNUMBER(AD16),AD16-AE16,""))</f>
      </c>
      <c r="AG16" s="6">
        <f>IF(SUM($A$1:$A$1000)=0,IF(ROW($A16)=6,"Hidden",""),IF(ISNUMBER(AD16),IF(AD16=0,0,AE16*100/AD16),""))</f>
      </c>
      <c r="AH16" s="6">
        <f>IF(SUM($A$1:$A$1000)=0,IF(ROW($A16)=6,"Hidden",""),IF(ISNUMBER(C16),IF(R16="cocurrent",IF((D16=E16),0,(D16-C16)*100/(D16-E16)),IF((C16=E16),0,(C16-D16)*100/(C16-E16))),""))</f>
      </c>
      <c r="AI16" s="6">
        <f>IF(SUM($A$1:$A$1000)=0,IF(ROW($A16)=6,"Hidden",""),IF(ISNUMBER(C16),IF(R16="cocurrent",IF(C16=E16,0,(F16-E16)*100/(D16-E16)),IF(C16=E16,0,(F16-E16)*100/(C16-E16))),""))</f>
      </c>
      <c r="AJ16" s="6">
        <f>IF(SUM($A$1:$A$1000)=0,IF(ROW($A16)=6,"Hidden",""),IF(ISNUMBER(AH16),(AH16+AI16)/2,""))</f>
      </c>
      <c r="AK16" s="8">
        <f>IF(C16=F16,0,(D16-E16)/(C16-F16))</f>
      </c>
      <c r="AL16" s="8">
        <f>IF(ISNUMBER(F16),IF(OR(AK16&lt;=0,AK16=1),0,((D16-E16)-(C16-F16))/LN(AK16)),"")</f>
      </c>
      <c r="AM16" s="8">
        <f>IF(ISNUMBER(AL16),IF(AL16=0,0,(AB16*T16*Z16*1000)/(PI()*0.006*1.008*AL16)),"")</f>
      </c>
      <c r="AN16" s="12">
        <f>IF(ISNUMBER(A16),IF(ROW(A16)=2,1-(A16/13),""),"")</f>
      </c>
    </row>
    <row x14ac:dyDescent="0.25" r="17" customHeight="1" ht="12.75">
      <c r="A17" s="11">
        <v>1</v>
      </c>
      <c r="B17" s="5">
        <v>16</v>
      </c>
      <c r="C17" s="6">
        <v>51.855712890625</v>
      </c>
      <c r="D17" s="6">
        <v>57.86279296875</v>
      </c>
      <c r="E17" s="6">
        <v>21.23583984375</v>
      </c>
      <c r="F17" s="6">
        <v>25.0673828125</v>
      </c>
      <c r="G17" s="6">
        <v>132.967529296875</v>
      </c>
      <c r="H17" s="6">
        <v>132.967529296875</v>
      </c>
      <c r="I17" s="6">
        <v>132.967529296875</v>
      </c>
      <c r="J17" s="6">
        <v>132.967529296875</v>
      </c>
      <c r="K17" s="6">
        <v>132.967529296875</v>
      </c>
      <c r="L17" s="6">
        <v>132.967529296875</v>
      </c>
      <c r="M17" s="7">
        <v>30</v>
      </c>
      <c r="N17" s="6">
        <v>1.904296875</v>
      </c>
      <c r="O17" s="5">
        <v>60</v>
      </c>
      <c r="P17" s="8">
        <v>3.57666015625</v>
      </c>
      <c r="Q17" s="6">
        <v>0</v>
      </c>
      <c r="R17" s="10">
        <f>IF(ISNUMBER(Q17),IF(Q17=1,"Countercurrent","Cocurrent"),"")</f>
      </c>
      <c r="S17" s="21"/>
      <c r="T17" s="7">
        <f>IF(ISNUMBER(C17),1.15290498E-12*(V17^6)-3.5879038802E-10*(V17^5)+4.710833256816E-08*(V17^4)-3.38194190874219E-06*(V17^3)+0.000148978977392744*(V17^2)-0.00373903643230733*(V17)+4.21734712411944,"")</f>
      </c>
      <c r="U17" s="7">
        <f>IF(ISNUMBER(D17),1.15290498E-12*(X17^6)-3.5879038802E-10*(X17^5)+4.710833256816E-08*(X17^4)-3.38194190874219E-06*(X17^3)+0.000148978977392744*(X17^2)-0.00373903643230733*(X17)+4.21734712411944,"")</f>
      </c>
      <c r="V17" s="8">
        <f>IF(ISNUMBER(C17),AVERAGE(C17,D17),"")</f>
      </c>
      <c r="W17" s="6">
        <f>IF(ISNUMBER(F17),-0.0000002301*(V17^4)+0.0000569866*(V17^3)-0.0082923226*(V17^2)+0.0654036947*V17+999.8017570756,"")</f>
      </c>
      <c r="X17" s="8">
        <f>IF(ISNUMBER(E17),AVERAGE(E17,F17),"")</f>
      </c>
      <c r="Y17" s="6">
        <f>IF(ISNUMBER(F17),-0.0000002301*(X17^4)+0.0000569866*(X17^3)-0.0082923226*(X17^2)+0.0654036947*X17+999.8017570756,"")</f>
      </c>
      <c r="Z17" s="6">
        <f>IF(ISNUMBER(C17),IF(R17="Countercurrent",C17-D17,D17-C17),"")</f>
      </c>
      <c r="AA17" s="6">
        <f>IF(ISNUMBER(E17),F17-E17,"")</f>
      </c>
      <c r="AB17" s="7">
        <f>IF(ISNUMBER(N17),N17*W17/(1000*60),"")</f>
      </c>
      <c r="AC17" s="7">
        <f>IF(ISNUMBER(P17),P17*Y17/(1000*60),"")</f>
      </c>
      <c r="AD17" s="6">
        <f>IF(SUM($A$1:$A$1000)=0,IF(ROW($A17)=6,"Hidden",""),IF(ISNUMBER(AB17),AB17*T17*ABS(Z17)*1000,""))</f>
      </c>
      <c r="AE17" s="6">
        <f>IF(SUM($A$1:$A$1000)=0,IF(ROW($A17)=6,"Hidden",""),IF(ISNUMBER(AC17),AC17*U17*AA17*1000,""))</f>
      </c>
      <c r="AF17" s="6">
        <f>IF(SUM($A$1:$A$1000)=0,IF(ROW($A17)=6,"Hidden",""),IF(ISNUMBER(AD17),AD17-AE17,""))</f>
      </c>
      <c r="AG17" s="6">
        <f>IF(SUM($A$1:$A$1000)=0,IF(ROW($A17)=6,"Hidden",""),IF(ISNUMBER(AD17),IF(AD17=0,0,AE17*100/AD17),""))</f>
      </c>
      <c r="AH17" s="6">
        <f>IF(SUM($A$1:$A$1000)=0,IF(ROW($A17)=6,"Hidden",""),IF(ISNUMBER(C17),IF(R17="cocurrent",IF((D17=E17),0,(D17-C17)*100/(D17-E17)),IF((C17=E17),0,(C17-D17)*100/(C17-E17))),""))</f>
      </c>
      <c r="AI17" s="6">
        <f>IF(SUM($A$1:$A$1000)=0,IF(ROW($A17)=6,"Hidden",""),IF(ISNUMBER(C17),IF(R17="cocurrent",IF(C17=E17,0,(F17-E17)*100/(D17-E17)),IF(C17=E17,0,(F17-E17)*100/(C17-E17))),""))</f>
      </c>
      <c r="AJ17" s="6">
        <f>IF(SUM($A$1:$A$1000)=0,IF(ROW($A17)=6,"Hidden",""),IF(ISNUMBER(AH17),(AH17+AI17)/2,""))</f>
      </c>
      <c r="AK17" s="8">
        <f>IF(C17=F17,0,(D17-E17)/(C17-F17))</f>
      </c>
      <c r="AL17" s="8">
        <f>IF(ISNUMBER(F17),IF(OR(AK17&lt;=0,AK17=1),0,((D17-E17)-(C17-F17))/LN(AK17)),"")</f>
      </c>
      <c r="AM17" s="8">
        <f>IF(ISNUMBER(AL17),IF(AL17=0,0,(AB17*T17*Z17*1000)/(PI()*0.006*1.008*AL17)),"")</f>
      </c>
      <c r="AN17" s="12">
        <f>IF(ISNUMBER(A17),IF(ROW(A17)=2,1-(A17/13),""),"")</f>
      </c>
    </row>
    <row x14ac:dyDescent="0.25" r="18" customHeight="1" ht="12.75">
      <c r="A18" s="11">
        <v>1</v>
      </c>
      <c r="B18" s="5">
        <v>17</v>
      </c>
      <c r="C18" s="6">
        <v>51.725830078125</v>
      </c>
      <c r="D18" s="6">
        <v>57.60302734375</v>
      </c>
      <c r="E18" s="6">
        <v>21.23583984375</v>
      </c>
      <c r="F18" s="6">
        <v>25.099853515625</v>
      </c>
      <c r="G18" s="6">
        <v>132.967529296875</v>
      </c>
      <c r="H18" s="6">
        <v>132.967529296875</v>
      </c>
      <c r="I18" s="6">
        <v>132.967529296875</v>
      </c>
      <c r="J18" s="6">
        <v>132.967529296875</v>
      </c>
      <c r="K18" s="6">
        <v>132.967529296875</v>
      </c>
      <c r="L18" s="6">
        <v>132.967529296875</v>
      </c>
      <c r="M18" s="7">
        <v>30</v>
      </c>
      <c r="N18" s="6">
        <v>1.953125</v>
      </c>
      <c r="O18" s="5">
        <v>60</v>
      </c>
      <c r="P18" s="8">
        <v>3.64990234375</v>
      </c>
      <c r="Q18" s="6">
        <v>0</v>
      </c>
      <c r="R18" s="10">
        <f>IF(ISNUMBER(Q18),IF(Q18=1,"Countercurrent","Cocurrent"),"")</f>
      </c>
      <c r="S18" s="21"/>
      <c r="T18" s="7">
        <f>IF(ISNUMBER(C18),1.15290498E-12*(V18^6)-3.5879038802E-10*(V18^5)+4.710833256816E-08*(V18^4)-3.38194190874219E-06*(V18^3)+0.000148978977392744*(V18^2)-0.00373903643230733*(V18)+4.21734712411944,"")</f>
      </c>
      <c r="U18" s="7">
        <f>IF(ISNUMBER(D18),1.15290498E-12*(X18^6)-3.5879038802E-10*(X18^5)+4.710833256816E-08*(X18^4)-3.38194190874219E-06*(X18^3)+0.000148978977392744*(X18^2)-0.00373903643230733*(X18)+4.21734712411944,"")</f>
      </c>
      <c r="V18" s="8">
        <f>IF(ISNUMBER(C18),AVERAGE(C18,D18),"")</f>
      </c>
      <c r="W18" s="6">
        <f>IF(ISNUMBER(F18),-0.0000002301*(V18^4)+0.0000569866*(V18^3)-0.0082923226*(V18^2)+0.0654036947*V18+999.8017570756,"")</f>
      </c>
      <c r="X18" s="8">
        <f>IF(ISNUMBER(E18),AVERAGE(E18,F18),"")</f>
      </c>
      <c r="Y18" s="6">
        <f>IF(ISNUMBER(F18),-0.0000002301*(X18^4)+0.0000569866*(X18^3)-0.0082923226*(X18^2)+0.0654036947*X18+999.8017570756,"")</f>
      </c>
      <c r="Z18" s="6">
        <f>IF(ISNUMBER(C18),IF(R18="Countercurrent",C18-D18,D18-C18),"")</f>
      </c>
      <c r="AA18" s="6">
        <f>IF(ISNUMBER(E18),F18-E18,"")</f>
      </c>
      <c r="AB18" s="7">
        <f>IF(ISNUMBER(N18),N18*W18/(1000*60),"")</f>
      </c>
      <c r="AC18" s="7">
        <f>IF(ISNUMBER(P18),P18*Y18/(1000*60),"")</f>
      </c>
      <c r="AD18" s="6">
        <f>IF(SUM($A$1:$A$1000)=0,IF(ROW($A18)=6,"Hidden",""),IF(ISNUMBER(AB18),AB18*T18*ABS(Z18)*1000,""))</f>
      </c>
      <c r="AE18" s="6">
        <f>IF(SUM($A$1:$A$1000)=0,IF(ROW($A18)=6,"Hidden",""),IF(ISNUMBER(AC18),AC18*U18*AA18*1000,""))</f>
      </c>
      <c r="AF18" s="6">
        <f>IF(SUM($A$1:$A$1000)=0,IF(ROW($A18)=6,"Hidden",""),IF(ISNUMBER(AD18),AD18-AE18,""))</f>
      </c>
      <c r="AG18" s="6">
        <f>IF(SUM($A$1:$A$1000)=0,IF(ROW($A18)=6,"Hidden",""),IF(ISNUMBER(AD18),IF(AD18=0,0,AE18*100/AD18),""))</f>
      </c>
      <c r="AH18" s="6">
        <f>IF(SUM($A$1:$A$1000)=0,IF(ROW($A18)=6,"Hidden",""),IF(ISNUMBER(C18),IF(R18="cocurrent",IF((D18=E18),0,(D18-C18)*100/(D18-E18)),IF((C18=E18),0,(C18-D18)*100/(C18-E18))),""))</f>
      </c>
      <c r="AI18" s="6">
        <f>IF(SUM($A$1:$A$1000)=0,IF(ROW($A18)=6,"Hidden",""),IF(ISNUMBER(C18),IF(R18="cocurrent",IF(C18=E18,0,(F18-E18)*100/(D18-E18)),IF(C18=E18,0,(F18-E18)*100/(C18-E18))),""))</f>
      </c>
      <c r="AJ18" s="6">
        <f>IF(SUM($A$1:$A$1000)=0,IF(ROW($A18)=6,"Hidden",""),IF(ISNUMBER(AH18),(AH18+AI18)/2,""))</f>
      </c>
      <c r="AK18" s="8">
        <f>IF(C18=F18,0,(D18-E18)/(C18-F18))</f>
      </c>
      <c r="AL18" s="8">
        <f>IF(ISNUMBER(F18),IF(OR(AK18&lt;=0,AK18=1),0,((D18-E18)-(C18-F18))/LN(AK18)),"")</f>
      </c>
      <c r="AM18" s="8">
        <f>IF(ISNUMBER(AL18),IF(AL18=0,0,(AB18*T18*Z18*1000)/(PI()*0.006*1.008*AL18)),"")</f>
      </c>
      <c r="AN18" s="12">
        <f>IF(ISNUMBER(A18),IF(ROW(A18)=2,1-(A18/13),""),"")</f>
      </c>
    </row>
    <row x14ac:dyDescent="0.25" r="19" customHeight="1" ht="12.75">
      <c r="A19" s="11">
        <v>1</v>
      </c>
      <c r="B19" s="5">
        <v>18</v>
      </c>
      <c r="C19" s="6">
        <v>51.693359375</v>
      </c>
      <c r="D19" s="6">
        <v>57.700439453125</v>
      </c>
      <c r="E19" s="6">
        <v>21.23583984375</v>
      </c>
      <c r="F19" s="6">
        <v>25.034912109375</v>
      </c>
      <c r="G19" s="6">
        <v>132.967529296875</v>
      </c>
      <c r="H19" s="6">
        <v>132.967529296875</v>
      </c>
      <c r="I19" s="6">
        <v>132.967529296875</v>
      </c>
      <c r="J19" s="6">
        <v>132.967529296875</v>
      </c>
      <c r="K19" s="6">
        <v>132.967529296875</v>
      </c>
      <c r="L19" s="6">
        <v>132.967529296875</v>
      </c>
      <c r="M19" s="7">
        <v>30</v>
      </c>
      <c r="N19" s="6">
        <v>1.8798828125</v>
      </c>
      <c r="O19" s="5">
        <v>60</v>
      </c>
      <c r="P19" s="8">
        <v>3.7109375</v>
      </c>
      <c r="Q19" s="6">
        <v>0</v>
      </c>
      <c r="R19" s="10">
        <f>IF(ISNUMBER(Q19),IF(Q19=1,"Countercurrent","Cocurrent"),"")</f>
      </c>
      <c r="S19" s="21"/>
      <c r="T19" s="7">
        <f>IF(ISNUMBER(C19),1.15290498E-12*(V19^6)-3.5879038802E-10*(V19^5)+4.710833256816E-08*(V19^4)-3.38194190874219E-06*(V19^3)+0.000148978977392744*(V19^2)-0.00373903643230733*(V19)+4.21734712411944,"")</f>
      </c>
      <c r="U19" s="7">
        <f>IF(ISNUMBER(D19),1.15290498E-12*(X19^6)-3.5879038802E-10*(X19^5)+4.710833256816E-08*(X19^4)-3.38194190874219E-06*(X19^3)+0.000148978977392744*(X19^2)-0.00373903643230733*(X19)+4.21734712411944,"")</f>
      </c>
      <c r="V19" s="8">
        <f>IF(ISNUMBER(C19),AVERAGE(C19,D19),"")</f>
      </c>
      <c r="W19" s="6">
        <f>IF(ISNUMBER(F19),-0.0000002301*(V19^4)+0.0000569866*(V19^3)-0.0082923226*(V19^2)+0.0654036947*V19+999.8017570756,"")</f>
      </c>
      <c r="X19" s="8">
        <f>IF(ISNUMBER(E19),AVERAGE(E19,F19),"")</f>
      </c>
      <c r="Y19" s="6">
        <f>IF(ISNUMBER(F19),-0.0000002301*(X19^4)+0.0000569866*(X19^3)-0.0082923226*(X19^2)+0.0654036947*X19+999.8017570756,"")</f>
      </c>
      <c r="Z19" s="6">
        <f>IF(ISNUMBER(C19),IF(R19="Countercurrent",C19-D19,D19-C19),"")</f>
      </c>
      <c r="AA19" s="6">
        <f>IF(ISNUMBER(E19),F19-E19,"")</f>
      </c>
      <c r="AB19" s="7">
        <f>IF(ISNUMBER(N19),N19*W19/(1000*60),"")</f>
      </c>
      <c r="AC19" s="7">
        <f>IF(ISNUMBER(P19),P19*Y19/(1000*60),"")</f>
      </c>
      <c r="AD19" s="6">
        <f>IF(SUM($A$1:$A$1000)=0,IF(ROW($A19)=6,"Hidden",""),IF(ISNUMBER(AB19),AB19*T19*ABS(Z19)*1000,""))</f>
      </c>
      <c r="AE19" s="6">
        <f>IF(SUM($A$1:$A$1000)=0,IF(ROW($A19)=6,"Hidden",""),IF(ISNUMBER(AC19),AC19*U19*AA19*1000,""))</f>
      </c>
      <c r="AF19" s="6">
        <f>IF(SUM($A$1:$A$1000)=0,IF(ROW($A19)=6,"Hidden",""),IF(ISNUMBER(AD19),AD19-AE19,""))</f>
      </c>
      <c r="AG19" s="6">
        <f>IF(SUM($A$1:$A$1000)=0,IF(ROW($A19)=6,"Hidden",""),IF(ISNUMBER(AD19),IF(AD19=0,0,AE19*100/AD19),""))</f>
      </c>
      <c r="AH19" s="6">
        <f>IF(SUM($A$1:$A$1000)=0,IF(ROW($A19)=6,"Hidden",""),IF(ISNUMBER(C19),IF(R19="cocurrent",IF((D19=E19),0,(D19-C19)*100/(D19-E19)),IF((C19=E19),0,(C19-D19)*100/(C19-E19))),""))</f>
      </c>
      <c r="AI19" s="6">
        <f>IF(SUM($A$1:$A$1000)=0,IF(ROW($A19)=6,"Hidden",""),IF(ISNUMBER(C19),IF(R19="cocurrent",IF(C19=E19,0,(F19-E19)*100/(D19-E19)),IF(C19=E19,0,(F19-E19)*100/(C19-E19))),""))</f>
      </c>
      <c r="AJ19" s="6">
        <f>IF(SUM($A$1:$A$1000)=0,IF(ROW($A19)=6,"Hidden",""),IF(ISNUMBER(AH19),(AH19+AI19)/2,""))</f>
      </c>
      <c r="AK19" s="8">
        <f>IF(C19=F19,0,(D19-E19)/(C19-F19))</f>
      </c>
      <c r="AL19" s="8">
        <f>IF(ISNUMBER(F19),IF(OR(AK19&lt;=0,AK19=1),0,((D19-E19)-(C19-F19))/LN(AK19)),"")</f>
      </c>
      <c r="AM19" s="8">
        <f>IF(ISNUMBER(AL19),IF(AL19=0,0,(AB19*T19*Z19*1000)/(PI()*0.006*1.008*AL19)),"")</f>
      </c>
      <c r="AN19" s="12">
        <f>IF(ISNUMBER(A19),IF(ROW(A19)=2,1-(A19/13),""),"")</f>
      </c>
    </row>
    <row x14ac:dyDescent="0.25" r="20" customHeight="1" ht="12.75">
      <c r="A20" s="11">
        <v>1</v>
      </c>
      <c r="B20" s="5">
        <v>19</v>
      </c>
      <c r="C20" s="6">
        <v>51.790771484375</v>
      </c>
      <c r="D20" s="6">
        <v>57.700439453125</v>
      </c>
      <c r="E20" s="6">
        <v>21.23583984375</v>
      </c>
      <c r="F20" s="6">
        <v>25.099853515625</v>
      </c>
      <c r="G20" s="6">
        <v>132.967529296875</v>
      </c>
      <c r="H20" s="6">
        <v>132.967529296875</v>
      </c>
      <c r="I20" s="6">
        <v>132.967529296875</v>
      </c>
      <c r="J20" s="6">
        <v>132.967529296875</v>
      </c>
      <c r="K20" s="6">
        <v>132.967529296875</v>
      </c>
      <c r="L20" s="6">
        <v>132.967529296875</v>
      </c>
      <c r="M20" s="7">
        <v>29</v>
      </c>
      <c r="N20" s="6">
        <v>1.96533203125</v>
      </c>
      <c r="O20" s="5">
        <v>60</v>
      </c>
      <c r="P20" s="8">
        <v>3.74755859375</v>
      </c>
      <c r="Q20" s="6">
        <v>0</v>
      </c>
      <c r="R20" s="10">
        <f>IF(ISNUMBER(Q20),IF(Q20=1,"Countercurrent","Cocurrent"),"")</f>
      </c>
      <c r="S20" s="21"/>
      <c r="T20" s="7">
        <f>IF(ISNUMBER(C20),1.15290498E-12*(V20^6)-3.5879038802E-10*(V20^5)+4.710833256816E-08*(V20^4)-3.38194190874219E-06*(V20^3)+0.000148978977392744*(V20^2)-0.00373903643230733*(V20)+4.21734712411944,"")</f>
      </c>
      <c r="U20" s="7">
        <f>IF(ISNUMBER(D20),1.15290498E-12*(X20^6)-3.5879038802E-10*(X20^5)+4.710833256816E-08*(X20^4)-3.38194190874219E-06*(X20^3)+0.000148978977392744*(X20^2)-0.00373903643230733*(X20)+4.21734712411944,"")</f>
      </c>
      <c r="V20" s="8">
        <f>IF(ISNUMBER(C20),AVERAGE(C20,D20),"")</f>
      </c>
      <c r="W20" s="6">
        <f>IF(ISNUMBER(F20),-0.0000002301*(V20^4)+0.0000569866*(V20^3)-0.0082923226*(V20^2)+0.0654036947*V20+999.8017570756,"")</f>
      </c>
      <c r="X20" s="8">
        <f>IF(ISNUMBER(E20),AVERAGE(E20,F20),"")</f>
      </c>
      <c r="Y20" s="6">
        <f>IF(ISNUMBER(F20),-0.0000002301*(X20^4)+0.0000569866*(X20^3)-0.0082923226*(X20^2)+0.0654036947*X20+999.8017570756,"")</f>
      </c>
      <c r="Z20" s="6">
        <f>IF(ISNUMBER(C20),IF(R20="Countercurrent",C20-D20,D20-C20),"")</f>
      </c>
      <c r="AA20" s="6">
        <f>IF(ISNUMBER(E20),F20-E20,"")</f>
      </c>
      <c r="AB20" s="7">
        <f>IF(ISNUMBER(N20),N20*W20/(1000*60),"")</f>
      </c>
      <c r="AC20" s="7">
        <f>IF(ISNUMBER(P20),P20*Y20/(1000*60),"")</f>
      </c>
      <c r="AD20" s="6">
        <f>IF(SUM($A$1:$A$1000)=0,IF(ROW($A20)=6,"Hidden",""),IF(ISNUMBER(AB20),AB20*T20*ABS(Z20)*1000,""))</f>
      </c>
      <c r="AE20" s="6">
        <f>IF(SUM($A$1:$A$1000)=0,IF(ROW($A20)=6,"Hidden",""),IF(ISNUMBER(AC20),AC20*U20*AA20*1000,""))</f>
      </c>
      <c r="AF20" s="6">
        <f>IF(SUM($A$1:$A$1000)=0,IF(ROW($A20)=6,"Hidden",""),IF(ISNUMBER(AD20),AD20-AE20,""))</f>
      </c>
      <c r="AG20" s="6">
        <f>IF(SUM($A$1:$A$1000)=0,IF(ROW($A20)=6,"Hidden",""),IF(ISNUMBER(AD20),IF(AD20=0,0,AE20*100/AD20),""))</f>
      </c>
      <c r="AH20" s="6">
        <f>IF(SUM($A$1:$A$1000)=0,IF(ROW($A20)=6,"Hidden",""),IF(ISNUMBER(C20),IF(R20="cocurrent",IF((D20=E20),0,(D20-C20)*100/(D20-E20)),IF((C20=E20),0,(C20-D20)*100/(C20-E20))),""))</f>
      </c>
      <c r="AI20" s="6">
        <f>IF(SUM($A$1:$A$1000)=0,IF(ROW($A20)=6,"Hidden",""),IF(ISNUMBER(C20),IF(R20="cocurrent",IF(C20=E20,0,(F20-E20)*100/(D20-E20)),IF(C20=E20,0,(F20-E20)*100/(C20-E20))),""))</f>
      </c>
      <c r="AJ20" s="6">
        <f>IF(SUM($A$1:$A$1000)=0,IF(ROW($A20)=6,"Hidden",""),IF(ISNUMBER(AH20),(AH20+AI20)/2,""))</f>
      </c>
      <c r="AK20" s="8">
        <f>IF(C20=F20,0,(D20-E20)/(C20-F20))</f>
      </c>
      <c r="AL20" s="8">
        <f>IF(ISNUMBER(F20),IF(OR(AK20&lt;=0,AK20=1),0,((D20-E20)-(C20-F20))/LN(AK20)),"")</f>
      </c>
      <c r="AM20" s="8">
        <f>IF(ISNUMBER(AL20),IF(AL20=0,0,(AB20*T20*Z20*1000)/(PI()*0.006*1.008*AL20)),"")</f>
      </c>
      <c r="AN20" s="12">
        <f>IF(ISNUMBER(A20),IF(ROW(A20)=2,1-(A20/13),""),"")</f>
      </c>
    </row>
    <row x14ac:dyDescent="0.25" r="21" customHeight="1" ht="12.75">
      <c r="A21" s="11">
        <v>1</v>
      </c>
      <c r="B21" s="5">
        <v>20</v>
      </c>
      <c r="C21" s="6">
        <v>51.49853515625</v>
      </c>
      <c r="D21" s="6">
        <v>57.440673828125</v>
      </c>
      <c r="E21" s="6">
        <v>21.23583984375</v>
      </c>
      <c r="F21" s="6">
        <v>25.0673828125</v>
      </c>
      <c r="G21" s="6">
        <v>132.967529296875</v>
      </c>
      <c r="H21" s="6">
        <v>132.967529296875</v>
      </c>
      <c r="I21" s="6">
        <v>132.967529296875</v>
      </c>
      <c r="J21" s="6">
        <v>132.967529296875</v>
      </c>
      <c r="K21" s="6">
        <v>132.967529296875</v>
      </c>
      <c r="L21" s="6">
        <v>132.967529296875</v>
      </c>
      <c r="M21" s="7">
        <v>30</v>
      </c>
      <c r="N21" s="6">
        <v>2.1240234375</v>
      </c>
      <c r="O21" s="5">
        <v>60</v>
      </c>
      <c r="P21" s="8">
        <v>3.7109375</v>
      </c>
      <c r="Q21" s="6">
        <v>0</v>
      </c>
      <c r="R21" s="10">
        <f>IF(ISNUMBER(Q21),IF(Q21=1,"Countercurrent","Cocurrent"),"")</f>
      </c>
      <c r="S21" s="21"/>
      <c r="T21" s="7">
        <f>IF(ISNUMBER(C21),1.15290498E-12*(V21^6)-3.5879038802E-10*(V21^5)+4.710833256816E-08*(V21^4)-3.38194190874219E-06*(V21^3)+0.000148978977392744*(V21^2)-0.00373903643230733*(V21)+4.21734712411944,"")</f>
      </c>
      <c r="U21" s="7">
        <f>IF(ISNUMBER(D21),1.15290498E-12*(X21^6)-3.5879038802E-10*(X21^5)+4.710833256816E-08*(X21^4)-3.38194190874219E-06*(X21^3)+0.000148978977392744*(X21^2)-0.00373903643230733*(X21)+4.21734712411944,"")</f>
      </c>
      <c r="V21" s="8">
        <f>IF(ISNUMBER(C21),AVERAGE(C21,D21),"")</f>
      </c>
      <c r="W21" s="6">
        <f>IF(ISNUMBER(F21),-0.0000002301*(V21^4)+0.0000569866*(V21^3)-0.0082923226*(V21^2)+0.0654036947*V21+999.8017570756,"")</f>
      </c>
      <c r="X21" s="8">
        <f>IF(ISNUMBER(E21),AVERAGE(E21,F21),"")</f>
      </c>
      <c r="Y21" s="6">
        <f>IF(ISNUMBER(F21),-0.0000002301*(X21^4)+0.0000569866*(X21^3)-0.0082923226*(X21^2)+0.0654036947*X21+999.8017570756,"")</f>
      </c>
      <c r="Z21" s="6">
        <f>IF(ISNUMBER(C21),IF(R21="Countercurrent",C21-D21,D21-C21),"")</f>
      </c>
      <c r="AA21" s="6">
        <f>IF(ISNUMBER(E21),F21-E21,"")</f>
      </c>
      <c r="AB21" s="7">
        <f>IF(ISNUMBER(N21),N21*W21/(1000*60),"")</f>
      </c>
      <c r="AC21" s="7">
        <f>IF(ISNUMBER(P21),P21*Y21/(1000*60),"")</f>
      </c>
      <c r="AD21" s="6">
        <f>IF(SUM($A$1:$A$1000)=0,IF(ROW($A21)=6,"Hidden",""),IF(ISNUMBER(AB21),AB21*T21*ABS(Z21)*1000,""))</f>
      </c>
      <c r="AE21" s="6">
        <f>IF(SUM($A$1:$A$1000)=0,IF(ROW($A21)=6,"Hidden",""),IF(ISNUMBER(AC21),AC21*U21*AA21*1000,""))</f>
      </c>
      <c r="AF21" s="6">
        <f>IF(SUM($A$1:$A$1000)=0,IF(ROW($A21)=6,"Hidden",""),IF(ISNUMBER(AD21),AD21-AE21,""))</f>
      </c>
      <c r="AG21" s="6">
        <f>IF(SUM($A$1:$A$1000)=0,IF(ROW($A21)=6,"Hidden",""),IF(ISNUMBER(AD21),IF(AD21=0,0,AE21*100/AD21),""))</f>
      </c>
      <c r="AH21" s="6">
        <f>IF(SUM($A$1:$A$1000)=0,IF(ROW($A21)=6,"Hidden",""),IF(ISNUMBER(C21),IF(R21="cocurrent",IF((D21=E21),0,(D21-C21)*100/(D21-E21)),IF((C21=E21),0,(C21-D21)*100/(C21-E21))),""))</f>
      </c>
      <c r="AI21" s="6">
        <f>IF(SUM($A$1:$A$1000)=0,IF(ROW($A21)=6,"Hidden",""),IF(ISNUMBER(C21),IF(R21="cocurrent",IF(C21=E21,0,(F21-E21)*100/(D21-E21)),IF(C21=E21,0,(F21-E21)*100/(C21-E21))),""))</f>
      </c>
      <c r="AJ21" s="6">
        <f>IF(SUM($A$1:$A$1000)=0,IF(ROW($A21)=6,"Hidden",""),IF(ISNUMBER(AH21),(AH21+AI21)/2,""))</f>
      </c>
      <c r="AK21" s="8">
        <f>IF(C21=F21,0,(D21-E21)/(C21-F21))</f>
      </c>
      <c r="AL21" s="8">
        <f>IF(ISNUMBER(F21),IF(OR(AK21&lt;=0,AK21=1),0,((D21-E21)-(C21-F21))/LN(AK21)),"")</f>
      </c>
      <c r="AM21" s="8">
        <f>IF(ISNUMBER(AL21),IF(AL21=0,0,(AB21*T21*Z21*1000)/(PI()*0.006*1.008*AL21)),"")</f>
      </c>
      <c r="AN21" s="12">
        <f>IF(ISNUMBER(A21),IF(ROW(A21)=2,1-(A21/13),""),"")</f>
      </c>
    </row>
    <row x14ac:dyDescent="0.25" r="22" customHeight="1" ht="12.75">
      <c r="A22" s="11">
        <v>1</v>
      </c>
      <c r="B22" s="5">
        <v>21</v>
      </c>
      <c r="C22" s="6">
        <v>51.62841796875</v>
      </c>
      <c r="D22" s="6">
        <v>57.635498046875</v>
      </c>
      <c r="E22" s="6">
        <v>21.23583984375</v>
      </c>
      <c r="F22" s="6">
        <v>25.0673828125</v>
      </c>
      <c r="G22" s="6">
        <v>132.967529296875</v>
      </c>
      <c r="H22" s="6">
        <v>132.967529296875</v>
      </c>
      <c r="I22" s="6">
        <v>132.967529296875</v>
      </c>
      <c r="J22" s="6">
        <v>132.967529296875</v>
      </c>
      <c r="K22" s="6">
        <v>132.967529296875</v>
      </c>
      <c r="L22" s="6">
        <v>132.967529296875</v>
      </c>
      <c r="M22" s="7">
        <v>30</v>
      </c>
      <c r="N22" s="6">
        <v>1.98974609375</v>
      </c>
      <c r="O22" s="5">
        <v>60</v>
      </c>
      <c r="P22" s="8">
        <v>3.662109375</v>
      </c>
      <c r="Q22" s="6">
        <v>0</v>
      </c>
      <c r="R22" s="10">
        <f>IF(ISNUMBER(Q22),IF(Q22=1,"Countercurrent","Cocurrent"),"")</f>
      </c>
      <c r="S22" s="21"/>
      <c r="T22" s="7">
        <f>IF(ISNUMBER(C22),1.15290498E-12*(V22^6)-3.5879038802E-10*(V22^5)+4.710833256816E-08*(V22^4)-3.38194190874219E-06*(V22^3)+0.000148978977392744*(V22^2)-0.00373903643230733*(V22)+4.21734712411944,"")</f>
      </c>
      <c r="U22" s="7">
        <f>IF(ISNUMBER(D22),1.15290498E-12*(X22^6)-3.5879038802E-10*(X22^5)+4.710833256816E-08*(X22^4)-3.38194190874219E-06*(X22^3)+0.000148978977392744*(X22^2)-0.00373903643230733*(X22)+4.21734712411944,"")</f>
      </c>
      <c r="V22" s="8">
        <f>IF(ISNUMBER(C22),AVERAGE(C22,D22),"")</f>
      </c>
      <c r="W22" s="6">
        <f>IF(ISNUMBER(F22),-0.0000002301*(V22^4)+0.0000569866*(V22^3)-0.0082923226*(V22^2)+0.0654036947*V22+999.8017570756,"")</f>
      </c>
      <c r="X22" s="8">
        <f>IF(ISNUMBER(E22),AVERAGE(E22,F22),"")</f>
      </c>
      <c r="Y22" s="6">
        <f>IF(ISNUMBER(F22),-0.0000002301*(X22^4)+0.0000569866*(X22^3)-0.0082923226*(X22^2)+0.0654036947*X22+999.8017570756,"")</f>
      </c>
      <c r="Z22" s="6">
        <f>IF(ISNUMBER(C22),IF(R22="Countercurrent",C22-D22,D22-C22),"")</f>
      </c>
      <c r="AA22" s="6">
        <f>IF(ISNUMBER(E22),F22-E22,"")</f>
      </c>
      <c r="AB22" s="7">
        <f>IF(ISNUMBER(N22),N22*W22/(1000*60),"")</f>
      </c>
      <c r="AC22" s="7">
        <f>IF(ISNUMBER(P22),P22*Y22/(1000*60),"")</f>
      </c>
      <c r="AD22" s="6">
        <f>IF(SUM($A$1:$A$1000)=0,IF(ROW($A22)=6,"Hidden",""),IF(ISNUMBER(AB22),AB22*T22*ABS(Z22)*1000,""))</f>
      </c>
      <c r="AE22" s="6">
        <f>IF(SUM($A$1:$A$1000)=0,IF(ROW($A22)=6,"Hidden",""),IF(ISNUMBER(AC22),AC22*U22*AA22*1000,""))</f>
      </c>
      <c r="AF22" s="6">
        <f>IF(SUM($A$1:$A$1000)=0,IF(ROW($A22)=6,"Hidden",""),IF(ISNUMBER(AD22),AD22-AE22,""))</f>
      </c>
      <c r="AG22" s="6">
        <f>IF(SUM($A$1:$A$1000)=0,IF(ROW($A22)=6,"Hidden",""),IF(ISNUMBER(AD22),IF(AD22=0,0,AE22*100/AD22),""))</f>
      </c>
      <c r="AH22" s="6">
        <f>IF(SUM($A$1:$A$1000)=0,IF(ROW($A22)=6,"Hidden",""),IF(ISNUMBER(C22),IF(R22="cocurrent",IF((D22=E22),0,(D22-C22)*100/(D22-E22)),IF((C22=E22),0,(C22-D22)*100/(C22-E22))),""))</f>
      </c>
      <c r="AI22" s="6">
        <f>IF(SUM($A$1:$A$1000)=0,IF(ROW($A22)=6,"Hidden",""),IF(ISNUMBER(C22),IF(R22="cocurrent",IF(C22=E22,0,(F22-E22)*100/(D22-E22)),IF(C22=E22,0,(F22-E22)*100/(C22-E22))),""))</f>
      </c>
      <c r="AJ22" s="6">
        <f>IF(SUM($A$1:$A$1000)=0,IF(ROW($A22)=6,"Hidden",""),IF(ISNUMBER(AH22),(AH22+AI22)/2,""))</f>
      </c>
      <c r="AK22" s="8">
        <f>IF(C22=F22,0,(D22-E22)/(C22-F22))</f>
      </c>
      <c r="AL22" s="8">
        <f>IF(ISNUMBER(F22),IF(OR(AK22&lt;=0,AK22=1),0,((D22-E22)-(C22-F22))/LN(AK22)),"")</f>
      </c>
      <c r="AM22" s="8">
        <f>IF(ISNUMBER(AL22),IF(AL22=0,0,(AB22*T22*Z22*1000)/(PI()*0.006*1.008*AL22)),"")</f>
      </c>
      <c r="AN22" s="12">
        <f>IF(ISNUMBER(A22),IF(ROW(A22)=2,1-(A22/13),""),"")</f>
      </c>
    </row>
    <row x14ac:dyDescent="0.25" r="23" customHeight="1" ht="12.75">
      <c r="A23" s="11">
        <v>1</v>
      </c>
      <c r="B23" s="5">
        <v>22</v>
      </c>
      <c r="C23" s="6">
        <v>51.466064453125</v>
      </c>
      <c r="D23" s="6">
        <v>57.310791015625</v>
      </c>
      <c r="E23" s="6">
        <v>21.23583984375</v>
      </c>
      <c r="F23" s="6">
        <v>25.034912109375</v>
      </c>
      <c r="G23" s="6">
        <v>132.967529296875</v>
      </c>
      <c r="H23" s="6">
        <v>132.967529296875</v>
      </c>
      <c r="I23" s="6">
        <v>132.967529296875</v>
      </c>
      <c r="J23" s="6">
        <v>132.967529296875</v>
      </c>
      <c r="K23" s="6">
        <v>132.967529296875</v>
      </c>
      <c r="L23" s="6">
        <v>132.967529296875</v>
      </c>
      <c r="M23" s="7">
        <v>30</v>
      </c>
      <c r="N23" s="6">
        <v>2.0263671875</v>
      </c>
      <c r="O23" s="5">
        <v>60</v>
      </c>
      <c r="P23" s="8">
        <v>3.69873046875</v>
      </c>
      <c r="Q23" s="6">
        <v>0</v>
      </c>
      <c r="R23" s="10">
        <f>IF(ISNUMBER(Q23),IF(Q23=1,"Countercurrent","Cocurrent"),"")</f>
      </c>
      <c r="S23" s="21"/>
      <c r="T23" s="7">
        <f>IF(ISNUMBER(C23),1.15290498E-12*(V23^6)-3.5879038802E-10*(V23^5)+4.710833256816E-08*(V23^4)-3.38194190874219E-06*(V23^3)+0.000148978977392744*(V23^2)-0.00373903643230733*(V23)+4.21734712411944,"")</f>
      </c>
      <c r="U23" s="7">
        <f>IF(ISNUMBER(D23),1.15290498E-12*(X23^6)-3.5879038802E-10*(X23^5)+4.710833256816E-08*(X23^4)-3.38194190874219E-06*(X23^3)+0.000148978977392744*(X23^2)-0.00373903643230733*(X23)+4.21734712411944,"")</f>
      </c>
      <c r="V23" s="8">
        <f>IF(ISNUMBER(C23),AVERAGE(C23,D23),"")</f>
      </c>
      <c r="W23" s="6">
        <f>IF(ISNUMBER(F23),-0.0000002301*(V23^4)+0.0000569866*(V23^3)-0.0082923226*(V23^2)+0.0654036947*V23+999.8017570756,"")</f>
      </c>
      <c r="X23" s="8">
        <f>IF(ISNUMBER(E23),AVERAGE(E23,F23),"")</f>
      </c>
      <c r="Y23" s="6">
        <f>IF(ISNUMBER(F23),-0.0000002301*(X23^4)+0.0000569866*(X23^3)-0.0082923226*(X23^2)+0.0654036947*X23+999.8017570756,"")</f>
      </c>
      <c r="Z23" s="6">
        <f>IF(ISNUMBER(C23),IF(R23="Countercurrent",C23-D23,D23-C23),"")</f>
      </c>
      <c r="AA23" s="6">
        <f>IF(ISNUMBER(E23),F23-E23,"")</f>
      </c>
      <c r="AB23" s="7">
        <f>IF(ISNUMBER(N23),N23*W23/(1000*60),"")</f>
      </c>
      <c r="AC23" s="7">
        <f>IF(ISNUMBER(P23),P23*Y23/(1000*60),"")</f>
      </c>
      <c r="AD23" s="6">
        <f>IF(SUM($A$1:$A$1000)=0,IF(ROW($A23)=6,"Hidden",""),IF(ISNUMBER(AB23),AB23*T23*ABS(Z23)*1000,""))</f>
      </c>
      <c r="AE23" s="6">
        <f>IF(SUM($A$1:$A$1000)=0,IF(ROW($A23)=6,"Hidden",""),IF(ISNUMBER(AC23),AC23*U23*AA23*1000,""))</f>
      </c>
      <c r="AF23" s="6">
        <f>IF(SUM($A$1:$A$1000)=0,IF(ROW($A23)=6,"Hidden",""),IF(ISNUMBER(AD23),AD23-AE23,""))</f>
      </c>
      <c r="AG23" s="6">
        <f>IF(SUM($A$1:$A$1000)=0,IF(ROW($A23)=6,"Hidden",""),IF(ISNUMBER(AD23),IF(AD23=0,0,AE23*100/AD23),""))</f>
      </c>
      <c r="AH23" s="6">
        <f>IF(SUM($A$1:$A$1000)=0,IF(ROW($A23)=6,"Hidden",""),IF(ISNUMBER(C23),IF(R23="cocurrent",IF((D23=E23),0,(D23-C23)*100/(D23-E23)),IF((C23=E23),0,(C23-D23)*100/(C23-E23))),""))</f>
      </c>
      <c r="AI23" s="6">
        <f>IF(SUM($A$1:$A$1000)=0,IF(ROW($A23)=6,"Hidden",""),IF(ISNUMBER(C23),IF(R23="cocurrent",IF(C23=E23,0,(F23-E23)*100/(D23-E23)),IF(C23=E23,0,(F23-E23)*100/(C23-E23))),""))</f>
      </c>
      <c r="AJ23" s="6">
        <f>IF(SUM($A$1:$A$1000)=0,IF(ROW($A23)=6,"Hidden",""),IF(ISNUMBER(AH23),(AH23+AI23)/2,""))</f>
      </c>
      <c r="AK23" s="8">
        <f>IF(C23=F23,0,(D23-E23)/(C23-F23))</f>
      </c>
      <c r="AL23" s="8">
        <f>IF(ISNUMBER(F23),IF(OR(AK23&lt;=0,AK23=1),0,((D23-E23)-(C23-F23))/LN(AK23)),"")</f>
      </c>
      <c r="AM23" s="8">
        <f>IF(ISNUMBER(AL23),IF(AL23=0,0,(AB23*T23*Z23*1000)/(PI()*0.006*1.008*AL23)),"")</f>
      </c>
      <c r="AN23" s="12">
        <f>IF(ISNUMBER(A23),IF(ROW(A23)=2,1-(A23/13),""),"")</f>
      </c>
    </row>
    <row x14ac:dyDescent="0.25" r="24" customHeight="1" ht="12.75">
      <c r="A24" s="11">
        <v>1</v>
      </c>
      <c r="B24" s="5">
        <v>23</v>
      </c>
      <c r="C24" s="6">
        <v>51.660888671875</v>
      </c>
      <c r="D24" s="6">
        <v>57.570556640625</v>
      </c>
      <c r="E24" s="6">
        <v>21.23583984375</v>
      </c>
      <c r="F24" s="6">
        <v>25.0673828125</v>
      </c>
      <c r="G24" s="6">
        <v>132.967529296875</v>
      </c>
      <c r="H24" s="6">
        <v>132.967529296875</v>
      </c>
      <c r="I24" s="6">
        <v>132.967529296875</v>
      </c>
      <c r="J24" s="6">
        <v>132.967529296875</v>
      </c>
      <c r="K24" s="6">
        <v>132.967529296875</v>
      </c>
      <c r="L24" s="6">
        <v>132.967529296875</v>
      </c>
      <c r="M24" s="7">
        <v>30</v>
      </c>
      <c r="N24" s="6">
        <v>1.85546875</v>
      </c>
      <c r="O24" s="5">
        <v>60</v>
      </c>
      <c r="P24" s="8">
        <v>3.74755859375</v>
      </c>
      <c r="Q24" s="6">
        <v>0</v>
      </c>
      <c r="R24" s="10">
        <f>IF(ISNUMBER(Q24),IF(Q24=1,"Countercurrent","Cocurrent"),"")</f>
      </c>
      <c r="S24" s="21"/>
      <c r="T24" s="7">
        <f>IF(ISNUMBER(C24),1.15290498E-12*(V24^6)-3.5879038802E-10*(V24^5)+4.710833256816E-08*(V24^4)-3.38194190874219E-06*(V24^3)+0.000148978977392744*(V24^2)-0.00373903643230733*(V24)+4.21734712411944,"")</f>
      </c>
      <c r="U24" s="7">
        <f>IF(ISNUMBER(D24),1.15290498E-12*(X24^6)-3.5879038802E-10*(X24^5)+4.710833256816E-08*(X24^4)-3.38194190874219E-06*(X24^3)+0.000148978977392744*(X24^2)-0.00373903643230733*(X24)+4.21734712411944,"")</f>
      </c>
      <c r="V24" s="8">
        <f>IF(ISNUMBER(C24),AVERAGE(C24,D24),"")</f>
      </c>
      <c r="W24" s="6">
        <f>IF(ISNUMBER(F24),-0.0000002301*(V24^4)+0.0000569866*(V24^3)-0.0082923226*(V24^2)+0.0654036947*V24+999.8017570756,"")</f>
      </c>
      <c r="X24" s="8">
        <f>IF(ISNUMBER(E24),AVERAGE(E24,F24),"")</f>
      </c>
      <c r="Y24" s="6">
        <f>IF(ISNUMBER(F24),-0.0000002301*(X24^4)+0.0000569866*(X24^3)-0.0082923226*(X24^2)+0.0654036947*X24+999.8017570756,"")</f>
      </c>
      <c r="Z24" s="6">
        <f>IF(ISNUMBER(C24),IF(R24="Countercurrent",C24-D24,D24-C24),"")</f>
      </c>
      <c r="AA24" s="6">
        <f>IF(ISNUMBER(E24),F24-E24,"")</f>
      </c>
      <c r="AB24" s="7">
        <f>IF(ISNUMBER(N24),N24*W24/(1000*60),"")</f>
      </c>
      <c r="AC24" s="7">
        <f>IF(ISNUMBER(P24),P24*Y24/(1000*60),"")</f>
      </c>
      <c r="AD24" s="6">
        <f>IF(SUM($A$1:$A$1000)=0,IF(ROW($A24)=6,"Hidden",""),IF(ISNUMBER(AB24),AB24*T24*ABS(Z24)*1000,""))</f>
      </c>
      <c r="AE24" s="6">
        <f>IF(SUM($A$1:$A$1000)=0,IF(ROW($A24)=6,"Hidden",""),IF(ISNUMBER(AC24),AC24*U24*AA24*1000,""))</f>
      </c>
      <c r="AF24" s="6">
        <f>IF(SUM($A$1:$A$1000)=0,IF(ROW($A24)=6,"Hidden",""),IF(ISNUMBER(AD24),AD24-AE24,""))</f>
      </c>
      <c r="AG24" s="6">
        <f>IF(SUM($A$1:$A$1000)=0,IF(ROW($A24)=6,"Hidden",""),IF(ISNUMBER(AD24),IF(AD24=0,0,AE24*100/AD24),""))</f>
      </c>
      <c r="AH24" s="6">
        <f>IF(SUM($A$1:$A$1000)=0,IF(ROW($A24)=6,"Hidden",""),IF(ISNUMBER(C24),IF(R24="cocurrent",IF((D24=E24),0,(D24-C24)*100/(D24-E24)),IF((C24=E24),0,(C24-D24)*100/(C24-E24))),""))</f>
      </c>
      <c r="AI24" s="6">
        <f>IF(SUM($A$1:$A$1000)=0,IF(ROW($A24)=6,"Hidden",""),IF(ISNUMBER(C24),IF(R24="cocurrent",IF(C24=E24,0,(F24-E24)*100/(D24-E24)),IF(C24=E24,0,(F24-E24)*100/(C24-E24))),""))</f>
      </c>
      <c r="AJ24" s="6">
        <f>IF(SUM($A$1:$A$1000)=0,IF(ROW($A24)=6,"Hidden",""),IF(ISNUMBER(AH24),(AH24+AI24)/2,""))</f>
      </c>
      <c r="AK24" s="8">
        <f>IF(C24=F24,0,(D24-E24)/(C24-F24))</f>
      </c>
      <c r="AL24" s="8">
        <f>IF(ISNUMBER(F24),IF(OR(AK24&lt;=0,AK24=1),0,((D24-E24)-(C24-F24))/LN(AK24)),"")</f>
      </c>
      <c r="AM24" s="8">
        <f>IF(ISNUMBER(AL24),IF(AL24=0,0,(AB24*T24*Z24*1000)/(PI()*0.006*1.008*AL24)),"")</f>
      </c>
      <c r="AN24" s="12">
        <f>IF(ISNUMBER(A24),IF(ROW(A24)=2,1-(A24/13),""),"")</f>
      </c>
    </row>
    <row x14ac:dyDescent="0.25" r="25" customHeight="1" ht="12.75">
      <c r="A25" s="11">
        <v>1</v>
      </c>
      <c r="B25" s="5">
        <v>24</v>
      </c>
      <c r="C25" s="6">
        <v>51.595947265625</v>
      </c>
      <c r="D25" s="6">
        <v>57.47314453125</v>
      </c>
      <c r="E25" s="6">
        <v>21.23583984375</v>
      </c>
      <c r="F25" s="6">
        <v>25.034912109375</v>
      </c>
      <c r="G25" s="6">
        <v>132.967529296875</v>
      </c>
      <c r="H25" s="6">
        <v>132.967529296875</v>
      </c>
      <c r="I25" s="6">
        <v>132.967529296875</v>
      </c>
      <c r="J25" s="6">
        <v>132.967529296875</v>
      </c>
      <c r="K25" s="6">
        <v>132.967529296875</v>
      </c>
      <c r="L25" s="6">
        <v>132.967529296875</v>
      </c>
      <c r="M25" s="7">
        <v>30</v>
      </c>
      <c r="N25" s="6">
        <v>2.0751953125</v>
      </c>
      <c r="O25" s="5">
        <v>60</v>
      </c>
      <c r="P25" s="8">
        <v>3.662109375</v>
      </c>
      <c r="Q25" s="6">
        <v>0</v>
      </c>
      <c r="R25" s="10">
        <f>IF(ISNUMBER(Q25),IF(Q25=1,"Countercurrent","Cocurrent"),"")</f>
      </c>
      <c r="S25" s="21"/>
      <c r="T25" s="7">
        <f>IF(ISNUMBER(C25),1.15290498E-12*(V25^6)-3.5879038802E-10*(V25^5)+4.710833256816E-08*(V25^4)-3.38194190874219E-06*(V25^3)+0.000148978977392744*(V25^2)-0.00373903643230733*(V25)+4.21734712411944,"")</f>
      </c>
      <c r="U25" s="7">
        <f>IF(ISNUMBER(D25),1.15290498E-12*(X25^6)-3.5879038802E-10*(X25^5)+4.710833256816E-08*(X25^4)-3.38194190874219E-06*(X25^3)+0.000148978977392744*(X25^2)-0.00373903643230733*(X25)+4.21734712411944,"")</f>
      </c>
      <c r="V25" s="8">
        <f>IF(ISNUMBER(C25),AVERAGE(C25,D25),"")</f>
      </c>
      <c r="W25" s="6">
        <f>IF(ISNUMBER(F25),-0.0000002301*(V25^4)+0.0000569866*(V25^3)-0.0082923226*(V25^2)+0.0654036947*V25+999.8017570756,"")</f>
      </c>
      <c r="X25" s="8">
        <f>IF(ISNUMBER(E25),AVERAGE(E25,F25),"")</f>
      </c>
      <c r="Y25" s="6">
        <f>IF(ISNUMBER(F25),-0.0000002301*(X25^4)+0.0000569866*(X25^3)-0.0082923226*(X25^2)+0.0654036947*X25+999.8017570756,"")</f>
      </c>
      <c r="Z25" s="6">
        <f>IF(ISNUMBER(C25),IF(R25="Countercurrent",C25-D25,D25-C25),"")</f>
      </c>
      <c r="AA25" s="6">
        <f>IF(ISNUMBER(E25),F25-E25,"")</f>
      </c>
      <c r="AB25" s="7">
        <f>IF(ISNUMBER(N25),N25*W25/(1000*60),"")</f>
      </c>
      <c r="AC25" s="7">
        <f>IF(ISNUMBER(P25),P25*Y25/(1000*60),"")</f>
      </c>
      <c r="AD25" s="6">
        <f>IF(SUM($A$1:$A$1000)=0,IF(ROW($A25)=6,"Hidden",""),IF(ISNUMBER(AB25),AB25*T25*ABS(Z25)*1000,""))</f>
      </c>
      <c r="AE25" s="6">
        <f>IF(SUM($A$1:$A$1000)=0,IF(ROW($A25)=6,"Hidden",""),IF(ISNUMBER(AC25),AC25*U25*AA25*1000,""))</f>
      </c>
      <c r="AF25" s="6">
        <f>IF(SUM($A$1:$A$1000)=0,IF(ROW($A25)=6,"Hidden",""),IF(ISNUMBER(AD25),AD25-AE25,""))</f>
      </c>
      <c r="AG25" s="6">
        <f>IF(SUM($A$1:$A$1000)=0,IF(ROW($A25)=6,"Hidden",""),IF(ISNUMBER(AD25),IF(AD25=0,0,AE25*100/AD25),""))</f>
      </c>
      <c r="AH25" s="6">
        <f>IF(SUM($A$1:$A$1000)=0,IF(ROW($A25)=6,"Hidden",""),IF(ISNUMBER(C25),IF(R25="cocurrent",IF((D25=E25),0,(D25-C25)*100/(D25-E25)),IF((C25=E25),0,(C25-D25)*100/(C25-E25))),""))</f>
      </c>
      <c r="AI25" s="6">
        <f>IF(SUM($A$1:$A$1000)=0,IF(ROW($A25)=6,"Hidden",""),IF(ISNUMBER(C25),IF(R25="cocurrent",IF(C25=E25,0,(F25-E25)*100/(D25-E25)),IF(C25=E25,0,(F25-E25)*100/(C25-E25))),""))</f>
      </c>
      <c r="AJ25" s="6">
        <f>IF(SUM($A$1:$A$1000)=0,IF(ROW($A25)=6,"Hidden",""),IF(ISNUMBER(AH25),(AH25+AI25)/2,""))</f>
      </c>
      <c r="AK25" s="8">
        <f>IF(C25=F25,0,(D25-E25)/(C25-F25))</f>
      </c>
      <c r="AL25" s="8">
        <f>IF(ISNUMBER(F25),IF(OR(AK25&lt;=0,AK25=1),0,((D25-E25)-(C25-F25))/LN(AK25)),"")</f>
      </c>
      <c r="AM25" s="8">
        <f>IF(ISNUMBER(AL25),IF(AL25=0,0,(AB25*T25*Z25*1000)/(PI()*0.006*1.008*AL25)),"")</f>
      </c>
      <c r="AN25" s="12">
        <f>IF(ISNUMBER(A25),IF(ROW(A25)=2,1-(A25/13),""),"")</f>
      </c>
    </row>
    <row x14ac:dyDescent="0.25" r="26" customHeight="1" ht="12.75">
      <c r="A26" s="11">
        <v>1</v>
      </c>
      <c r="B26" s="5">
        <v>25</v>
      </c>
      <c r="C26" s="6">
        <v>51.5634765625</v>
      </c>
      <c r="D26" s="6">
        <v>57.47314453125</v>
      </c>
      <c r="E26" s="6">
        <v>21.23583984375</v>
      </c>
      <c r="F26" s="6">
        <v>25.0673828125</v>
      </c>
      <c r="G26" s="6">
        <v>132.967529296875</v>
      </c>
      <c r="H26" s="6">
        <v>132.967529296875</v>
      </c>
      <c r="I26" s="6">
        <v>132.967529296875</v>
      </c>
      <c r="J26" s="6">
        <v>132.967529296875</v>
      </c>
      <c r="K26" s="6">
        <v>132.967529296875</v>
      </c>
      <c r="L26" s="6">
        <v>132.967529296875</v>
      </c>
      <c r="M26" s="7">
        <v>30</v>
      </c>
      <c r="N26" s="6">
        <v>1.96533203125</v>
      </c>
      <c r="O26" s="5">
        <v>60</v>
      </c>
      <c r="P26" s="8">
        <v>3.72314453125</v>
      </c>
      <c r="Q26" s="6">
        <v>0</v>
      </c>
      <c r="R26" s="10">
        <f>IF(ISNUMBER(Q26),IF(Q26=1,"Countercurrent","Cocurrent"),"")</f>
      </c>
      <c r="S26" s="21"/>
      <c r="T26" s="7">
        <f>IF(ISNUMBER(C26),1.15290498E-12*(V26^6)-3.5879038802E-10*(V26^5)+4.710833256816E-08*(V26^4)-3.38194190874219E-06*(V26^3)+0.000148978977392744*(V26^2)-0.00373903643230733*(V26)+4.21734712411944,"")</f>
      </c>
      <c r="U26" s="7">
        <f>IF(ISNUMBER(D26),1.15290498E-12*(X26^6)-3.5879038802E-10*(X26^5)+4.710833256816E-08*(X26^4)-3.38194190874219E-06*(X26^3)+0.000148978977392744*(X26^2)-0.00373903643230733*(X26)+4.21734712411944,"")</f>
      </c>
      <c r="V26" s="8">
        <f>IF(ISNUMBER(C26),AVERAGE(C26,D26),"")</f>
      </c>
      <c r="W26" s="6">
        <f>IF(ISNUMBER(F26),-0.0000002301*(V26^4)+0.0000569866*(V26^3)-0.0082923226*(V26^2)+0.0654036947*V26+999.8017570756,"")</f>
      </c>
      <c r="X26" s="8">
        <f>IF(ISNUMBER(E26),AVERAGE(E26,F26),"")</f>
      </c>
      <c r="Y26" s="6">
        <f>IF(ISNUMBER(F26),-0.0000002301*(X26^4)+0.0000569866*(X26^3)-0.0082923226*(X26^2)+0.0654036947*X26+999.8017570756,"")</f>
      </c>
      <c r="Z26" s="6">
        <f>IF(ISNUMBER(C26),IF(R26="Countercurrent",C26-D26,D26-C26),"")</f>
      </c>
      <c r="AA26" s="6">
        <f>IF(ISNUMBER(E26),F26-E26,"")</f>
      </c>
      <c r="AB26" s="7">
        <f>IF(ISNUMBER(N26),N26*W26/(1000*60),"")</f>
      </c>
      <c r="AC26" s="7">
        <f>IF(ISNUMBER(P26),P26*Y26/(1000*60),"")</f>
      </c>
      <c r="AD26" s="6">
        <f>IF(SUM($A$1:$A$1000)=0,IF(ROW($A26)=6,"Hidden",""),IF(ISNUMBER(AB26),AB26*T26*ABS(Z26)*1000,""))</f>
      </c>
      <c r="AE26" s="6">
        <f>IF(SUM($A$1:$A$1000)=0,IF(ROW($A26)=6,"Hidden",""),IF(ISNUMBER(AC26),AC26*U26*AA26*1000,""))</f>
      </c>
      <c r="AF26" s="6">
        <f>IF(SUM($A$1:$A$1000)=0,IF(ROW($A26)=6,"Hidden",""),IF(ISNUMBER(AD26),AD26-AE26,""))</f>
      </c>
      <c r="AG26" s="6">
        <f>IF(SUM($A$1:$A$1000)=0,IF(ROW($A26)=6,"Hidden",""),IF(ISNUMBER(AD26),IF(AD26=0,0,AE26*100/AD26),""))</f>
      </c>
      <c r="AH26" s="6">
        <f>IF(SUM($A$1:$A$1000)=0,IF(ROW($A26)=6,"Hidden",""),IF(ISNUMBER(C26),IF(R26="cocurrent",IF((D26=E26),0,(D26-C26)*100/(D26-E26)),IF((C26=E26),0,(C26-D26)*100/(C26-E26))),""))</f>
      </c>
      <c r="AI26" s="6">
        <f>IF(SUM($A$1:$A$1000)=0,IF(ROW($A26)=6,"Hidden",""),IF(ISNUMBER(C26),IF(R26="cocurrent",IF(C26=E26,0,(F26-E26)*100/(D26-E26)),IF(C26=E26,0,(F26-E26)*100/(C26-E26))),""))</f>
      </c>
      <c r="AJ26" s="6">
        <f>IF(SUM($A$1:$A$1000)=0,IF(ROW($A26)=6,"Hidden",""),IF(ISNUMBER(AH26),(AH26+AI26)/2,""))</f>
      </c>
      <c r="AK26" s="8">
        <f>IF(C26=F26,0,(D26-E26)/(C26-F26))</f>
      </c>
      <c r="AL26" s="8">
        <f>IF(ISNUMBER(F26),IF(OR(AK26&lt;=0,AK26=1),0,((D26-E26)-(C26-F26))/LN(AK26)),"")</f>
      </c>
      <c r="AM26" s="8">
        <f>IF(ISNUMBER(AL26),IF(AL26=0,0,(AB26*T26*Z26*1000)/(PI()*0.006*1.008*AL26)),"")</f>
      </c>
      <c r="AN26" s="12">
        <f>IF(ISNUMBER(A26),IF(ROW(A26)=2,1-(A26/13),""),"")</f>
      </c>
    </row>
    <row x14ac:dyDescent="0.25" r="27" customHeight="1" ht="12.75">
      <c r="A27" s="11">
        <v>1</v>
      </c>
      <c r="B27" s="5">
        <v>26</v>
      </c>
      <c r="C27" s="6">
        <v>51.855712890625</v>
      </c>
      <c r="D27" s="6">
        <v>57.830322265625</v>
      </c>
      <c r="E27" s="6">
        <v>21.23583984375</v>
      </c>
      <c r="F27" s="6">
        <v>25.0673828125</v>
      </c>
      <c r="G27" s="6">
        <v>132.967529296875</v>
      </c>
      <c r="H27" s="6">
        <v>132.967529296875</v>
      </c>
      <c r="I27" s="6">
        <v>132.967529296875</v>
      </c>
      <c r="J27" s="6">
        <v>132.967529296875</v>
      </c>
      <c r="K27" s="6">
        <v>132.967529296875</v>
      </c>
      <c r="L27" s="6">
        <v>132.967529296875</v>
      </c>
      <c r="M27" s="7">
        <v>30</v>
      </c>
      <c r="N27" s="6">
        <v>2.08740234375</v>
      </c>
      <c r="O27" s="5">
        <v>60</v>
      </c>
      <c r="P27" s="8">
        <v>3.55224609375</v>
      </c>
      <c r="Q27" s="6">
        <v>0</v>
      </c>
      <c r="R27" s="10">
        <f>IF(ISNUMBER(Q27),IF(Q27=1,"Countercurrent","Cocurrent"),"")</f>
      </c>
      <c r="S27" s="21"/>
      <c r="T27" s="7">
        <f>IF(ISNUMBER(C27),1.15290498E-12*(V27^6)-3.5879038802E-10*(V27^5)+4.710833256816E-08*(V27^4)-3.38194190874219E-06*(V27^3)+0.000148978977392744*(V27^2)-0.00373903643230733*(V27)+4.21734712411944,"")</f>
      </c>
      <c r="U27" s="7">
        <f>IF(ISNUMBER(D27),1.15290498E-12*(X27^6)-3.5879038802E-10*(X27^5)+4.710833256816E-08*(X27^4)-3.38194190874219E-06*(X27^3)+0.000148978977392744*(X27^2)-0.00373903643230733*(X27)+4.21734712411944,"")</f>
      </c>
      <c r="V27" s="8">
        <f>IF(ISNUMBER(C27),AVERAGE(C27,D27),"")</f>
      </c>
      <c r="W27" s="6">
        <f>IF(ISNUMBER(F27),-0.0000002301*(V27^4)+0.0000569866*(V27^3)-0.0082923226*(V27^2)+0.0654036947*V27+999.8017570756,"")</f>
      </c>
      <c r="X27" s="8">
        <f>IF(ISNUMBER(E27),AVERAGE(E27,F27),"")</f>
      </c>
      <c r="Y27" s="6">
        <f>IF(ISNUMBER(F27),-0.0000002301*(X27^4)+0.0000569866*(X27^3)-0.0082923226*(X27^2)+0.0654036947*X27+999.8017570756,"")</f>
      </c>
      <c r="Z27" s="6">
        <f>IF(ISNUMBER(C27),IF(R27="Countercurrent",C27-D27,D27-C27),"")</f>
      </c>
      <c r="AA27" s="6">
        <f>IF(ISNUMBER(E27),F27-E27,"")</f>
      </c>
      <c r="AB27" s="7">
        <f>IF(ISNUMBER(N27),N27*W27/(1000*60),"")</f>
      </c>
      <c r="AC27" s="7">
        <f>IF(ISNUMBER(P27),P27*Y27/(1000*60),"")</f>
      </c>
      <c r="AD27" s="6">
        <f>IF(SUM($A$1:$A$1000)=0,IF(ROW($A27)=6,"Hidden",""),IF(ISNUMBER(AB27),AB27*T27*ABS(Z27)*1000,""))</f>
      </c>
      <c r="AE27" s="6">
        <f>IF(SUM($A$1:$A$1000)=0,IF(ROW($A27)=6,"Hidden",""),IF(ISNUMBER(AC27),AC27*U27*AA27*1000,""))</f>
      </c>
      <c r="AF27" s="6">
        <f>IF(SUM($A$1:$A$1000)=0,IF(ROW($A27)=6,"Hidden",""),IF(ISNUMBER(AD27),AD27-AE27,""))</f>
      </c>
      <c r="AG27" s="6">
        <f>IF(SUM($A$1:$A$1000)=0,IF(ROW($A27)=6,"Hidden",""),IF(ISNUMBER(AD27),IF(AD27=0,0,AE27*100/AD27),""))</f>
      </c>
      <c r="AH27" s="6">
        <f>IF(SUM($A$1:$A$1000)=0,IF(ROW($A27)=6,"Hidden",""),IF(ISNUMBER(C27),IF(R27="cocurrent",IF((D27=E27),0,(D27-C27)*100/(D27-E27)),IF((C27=E27),0,(C27-D27)*100/(C27-E27))),""))</f>
      </c>
      <c r="AI27" s="6">
        <f>IF(SUM($A$1:$A$1000)=0,IF(ROW($A27)=6,"Hidden",""),IF(ISNUMBER(C27),IF(R27="cocurrent",IF(C27=E27,0,(F27-E27)*100/(D27-E27)),IF(C27=E27,0,(F27-E27)*100/(C27-E27))),""))</f>
      </c>
      <c r="AJ27" s="6">
        <f>IF(SUM($A$1:$A$1000)=0,IF(ROW($A27)=6,"Hidden",""),IF(ISNUMBER(AH27),(AH27+AI27)/2,""))</f>
      </c>
      <c r="AK27" s="8">
        <f>IF(C27=F27,0,(D27-E27)/(C27-F27))</f>
      </c>
      <c r="AL27" s="8">
        <f>IF(ISNUMBER(F27),IF(OR(AK27&lt;=0,AK27=1),0,((D27-E27)-(C27-F27))/LN(AK27)),"")</f>
      </c>
      <c r="AM27" s="8">
        <f>IF(ISNUMBER(AL27),IF(AL27=0,0,(AB27*T27*Z27*1000)/(PI()*0.006*1.008*AL27)),"")</f>
      </c>
      <c r="AN27" s="12">
        <f>IF(ISNUMBER(A27),IF(ROW(A27)=2,1-(A27/13),""),"")</f>
      </c>
    </row>
    <row x14ac:dyDescent="0.25" r="28" customHeight="1" ht="12.75">
      <c r="A28" s="11">
        <v>1</v>
      </c>
      <c r="B28" s="5">
        <v>27</v>
      </c>
      <c r="C28" s="6">
        <v>51.595947265625</v>
      </c>
      <c r="D28" s="6">
        <v>57.570556640625</v>
      </c>
      <c r="E28" s="6">
        <v>21.23583984375</v>
      </c>
      <c r="F28" s="6">
        <v>25.0673828125</v>
      </c>
      <c r="G28" s="6">
        <v>132.967529296875</v>
      </c>
      <c r="H28" s="6">
        <v>132.967529296875</v>
      </c>
      <c r="I28" s="6">
        <v>132.967529296875</v>
      </c>
      <c r="J28" s="6">
        <v>132.967529296875</v>
      </c>
      <c r="K28" s="6">
        <v>132.967529296875</v>
      </c>
      <c r="L28" s="6">
        <v>132.967529296875</v>
      </c>
      <c r="M28" s="7">
        <v>30</v>
      </c>
      <c r="N28" s="6">
        <v>1.953125</v>
      </c>
      <c r="O28" s="5">
        <v>60</v>
      </c>
      <c r="P28" s="8">
        <v>3.7109375</v>
      </c>
      <c r="Q28" s="6">
        <v>0</v>
      </c>
      <c r="R28" s="10">
        <f>IF(ISNUMBER(Q28),IF(Q28=1,"Countercurrent","Cocurrent"),"")</f>
      </c>
      <c r="S28" s="21"/>
      <c r="T28" s="7">
        <f>IF(ISNUMBER(C28),1.15290498E-12*(V28^6)-3.5879038802E-10*(V28^5)+4.710833256816E-08*(V28^4)-3.38194190874219E-06*(V28^3)+0.000148978977392744*(V28^2)-0.00373903643230733*(V28)+4.21734712411944,"")</f>
      </c>
      <c r="U28" s="7">
        <f>IF(ISNUMBER(D28),1.15290498E-12*(X28^6)-3.5879038802E-10*(X28^5)+4.710833256816E-08*(X28^4)-3.38194190874219E-06*(X28^3)+0.000148978977392744*(X28^2)-0.00373903643230733*(X28)+4.21734712411944,"")</f>
      </c>
      <c r="V28" s="8">
        <f>IF(ISNUMBER(C28),AVERAGE(C28,D28),"")</f>
      </c>
      <c r="W28" s="6">
        <f>IF(ISNUMBER(F28),-0.0000002301*(V28^4)+0.0000569866*(V28^3)-0.0082923226*(V28^2)+0.0654036947*V28+999.8017570756,"")</f>
      </c>
      <c r="X28" s="8">
        <f>IF(ISNUMBER(E28),AVERAGE(E28,F28),"")</f>
      </c>
      <c r="Y28" s="6">
        <f>IF(ISNUMBER(F28),-0.0000002301*(X28^4)+0.0000569866*(X28^3)-0.0082923226*(X28^2)+0.0654036947*X28+999.8017570756,"")</f>
      </c>
      <c r="Z28" s="6">
        <f>IF(ISNUMBER(C28),IF(R28="Countercurrent",C28-D28,D28-C28),"")</f>
      </c>
      <c r="AA28" s="6">
        <f>IF(ISNUMBER(E28),F28-E28,"")</f>
      </c>
      <c r="AB28" s="7">
        <f>IF(ISNUMBER(N28),N28*W28/(1000*60),"")</f>
      </c>
      <c r="AC28" s="7">
        <f>IF(ISNUMBER(P28),P28*Y28/(1000*60),"")</f>
      </c>
      <c r="AD28" s="6">
        <f>IF(SUM($A$1:$A$1000)=0,IF(ROW($A28)=6,"Hidden",""),IF(ISNUMBER(AB28),AB28*T28*ABS(Z28)*1000,""))</f>
      </c>
      <c r="AE28" s="6">
        <f>IF(SUM($A$1:$A$1000)=0,IF(ROW($A28)=6,"Hidden",""),IF(ISNUMBER(AC28),AC28*U28*AA28*1000,""))</f>
      </c>
      <c r="AF28" s="6">
        <f>IF(SUM($A$1:$A$1000)=0,IF(ROW($A28)=6,"Hidden",""),IF(ISNUMBER(AD28),AD28-AE28,""))</f>
      </c>
      <c r="AG28" s="6">
        <f>IF(SUM($A$1:$A$1000)=0,IF(ROW($A28)=6,"Hidden",""),IF(ISNUMBER(AD28),IF(AD28=0,0,AE28*100/AD28),""))</f>
      </c>
      <c r="AH28" s="6">
        <f>IF(SUM($A$1:$A$1000)=0,IF(ROW($A28)=6,"Hidden",""),IF(ISNUMBER(C28),IF(R28="cocurrent",IF((D28=E28),0,(D28-C28)*100/(D28-E28)),IF((C28=E28),0,(C28-D28)*100/(C28-E28))),""))</f>
      </c>
      <c r="AI28" s="6">
        <f>IF(SUM($A$1:$A$1000)=0,IF(ROW($A28)=6,"Hidden",""),IF(ISNUMBER(C28),IF(R28="cocurrent",IF(C28=E28,0,(F28-E28)*100/(D28-E28)),IF(C28=E28,0,(F28-E28)*100/(C28-E28))),""))</f>
      </c>
      <c r="AJ28" s="6">
        <f>IF(SUM($A$1:$A$1000)=0,IF(ROW($A28)=6,"Hidden",""),IF(ISNUMBER(AH28),(AH28+AI28)/2,""))</f>
      </c>
      <c r="AK28" s="8">
        <f>IF(C28=F28,0,(D28-E28)/(C28-F28))</f>
      </c>
      <c r="AL28" s="8">
        <f>IF(ISNUMBER(F28),IF(OR(AK28&lt;=0,AK28=1),0,((D28-E28)-(C28-F28))/LN(AK28)),"")</f>
      </c>
      <c r="AM28" s="8">
        <f>IF(ISNUMBER(AL28),IF(AL28=0,0,(AB28*T28*Z28*1000)/(PI()*0.006*1.008*AL28)),"")</f>
      </c>
      <c r="AN28" s="12">
        <f>IF(ISNUMBER(A28),IF(ROW(A28)=2,1-(A28/13),""),"")</f>
      </c>
    </row>
    <row x14ac:dyDescent="0.25" r="29" customHeight="1" ht="12.75">
      <c r="A29" s="11">
        <v>1</v>
      </c>
      <c r="B29" s="5">
        <v>28</v>
      </c>
      <c r="C29" s="6">
        <v>51.595947265625</v>
      </c>
      <c r="D29" s="6">
        <v>57.375732421875</v>
      </c>
      <c r="E29" s="6">
        <v>21.23583984375</v>
      </c>
      <c r="F29" s="6">
        <v>25.099853515625</v>
      </c>
      <c r="G29" s="6">
        <v>132.967529296875</v>
      </c>
      <c r="H29" s="6">
        <v>132.967529296875</v>
      </c>
      <c r="I29" s="6">
        <v>132.967529296875</v>
      </c>
      <c r="J29" s="6">
        <v>132.967529296875</v>
      </c>
      <c r="K29" s="6">
        <v>132.967529296875</v>
      </c>
      <c r="L29" s="6">
        <v>132.967529296875</v>
      </c>
      <c r="M29" s="7">
        <v>30</v>
      </c>
      <c r="N29" s="6">
        <v>1.94091796875</v>
      </c>
      <c r="O29" s="5">
        <v>60</v>
      </c>
      <c r="P29" s="8">
        <v>3.61328125</v>
      </c>
      <c r="Q29" s="6">
        <v>0</v>
      </c>
      <c r="R29" s="10">
        <f>IF(ISNUMBER(Q29),IF(Q29=1,"Countercurrent","Cocurrent"),"")</f>
      </c>
      <c r="S29" s="21"/>
      <c r="T29" s="7">
        <f>IF(ISNUMBER(C29),1.15290498E-12*(V29^6)-3.5879038802E-10*(V29^5)+4.710833256816E-08*(V29^4)-3.38194190874219E-06*(V29^3)+0.000148978977392744*(V29^2)-0.00373903643230733*(V29)+4.21734712411944,"")</f>
      </c>
      <c r="U29" s="7">
        <f>IF(ISNUMBER(D29),1.15290498E-12*(X29^6)-3.5879038802E-10*(X29^5)+4.710833256816E-08*(X29^4)-3.38194190874219E-06*(X29^3)+0.000148978977392744*(X29^2)-0.00373903643230733*(X29)+4.21734712411944,"")</f>
      </c>
      <c r="V29" s="8">
        <f>IF(ISNUMBER(C29),AVERAGE(C29,D29),"")</f>
      </c>
      <c r="W29" s="6">
        <f>IF(ISNUMBER(F29),-0.0000002301*(V29^4)+0.0000569866*(V29^3)-0.0082923226*(V29^2)+0.0654036947*V29+999.8017570756,"")</f>
      </c>
      <c r="X29" s="8">
        <f>IF(ISNUMBER(E29),AVERAGE(E29,F29),"")</f>
      </c>
      <c r="Y29" s="6">
        <f>IF(ISNUMBER(F29),-0.0000002301*(X29^4)+0.0000569866*(X29^3)-0.0082923226*(X29^2)+0.0654036947*X29+999.8017570756,"")</f>
      </c>
      <c r="Z29" s="6">
        <f>IF(ISNUMBER(C29),IF(R29="Countercurrent",C29-D29,D29-C29),"")</f>
      </c>
      <c r="AA29" s="6">
        <f>IF(ISNUMBER(E29),F29-E29,"")</f>
      </c>
      <c r="AB29" s="7">
        <f>IF(ISNUMBER(N29),N29*W29/(1000*60),"")</f>
      </c>
      <c r="AC29" s="7">
        <f>IF(ISNUMBER(P29),P29*Y29/(1000*60),"")</f>
      </c>
      <c r="AD29" s="6">
        <f>IF(SUM($A$1:$A$1000)=0,IF(ROW($A29)=6,"Hidden",""),IF(ISNUMBER(AB29),AB29*T29*ABS(Z29)*1000,""))</f>
      </c>
      <c r="AE29" s="6">
        <f>IF(SUM($A$1:$A$1000)=0,IF(ROW($A29)=6,"Hidden",""),IF(ISNUMBER(AC29),AC29*U29*AA29*1000,""))</f>
      </c>
      <c r="AF29" s="6">
        <f>IF(SUM($A$1:$A$1000)=0,IF(ROW($A29)=6,"Hidden",""),IF(ISNUMBER(AD29),AD29-AE29,""))</f>
      </c>
      <c r="AG29" s="6">
        <f>IF(SUM($A$1:$A$1000)=0,IF(ROW($A29)=6,"Hidden",""),IF(ISNUMBER(AD29),IF(AD29=0,0,AE29*100/AD29),""))</f>
      </c>
      <c r="AH29" s="6">
        <f>IF(SUM($A$1:$A$1000)=0,IF(ROW($A29)=6,"Hidden",""),IF(ISNUMBER(C29),IF(R29="cocurrent",IF((D29=E29),0,(D29-C29)*100/(D29-E29)),IF((C29=E29),0,(C29-D29)*100/(C29-E29))),""))</f>
      </c>
      <c r="AI29" s="6">
        <f>IF(SUM($A$1:$A$1000)=0,IF(ROW($A29)=6,"Hidden",""),IF(ISNUMBER(C29),IF(R29="cocurrent",IF(C29=E29,0,(F29-E29)*100/(D29-E29)),IF(C29=E29,0,(F29-E29)*100/(C29-E29))),""))</f>
      </c>
      <c r="AJ29" s="6">
        <f>IF(SUM($A$1:$A$1000)=0,IF(ROW($A29)=6,"Hidden",""),IF(ISNUMBER(AH29),(AH29+AI29)/2,""))</f>
      </c>
      <c r="AK29" s="8">
        <f>IF(C29=F29,0,(D29-E29)/(C29-F29))</f>
      </c>
      <c r="AL29" s="8">
        <f>IF(ISNUMBER(F29),IF(OR(AK29&lt;=0,AK29=1),0,((D29-E29)-(C29-F29))/LN(AK29)),"")</f>
      </c>
      <c r="AM29" s="8">
        <f>IF(ISNUMBER(AL29),IF(AL29=0,0,(AB29*T29*Z29*1000)/(PI()*0.006*1.008*AL29)),"")</f>
      </c>
      <c r="AN29" s="12">
        <f>IF(ISNUMBER(A29),IF(ROW(A29)=2,1-(A29/13),""),"")</f>
      </c>
    </row>
    <row x14ac:dyDescent="0.25" r="30" customHeight="1" ht="12.75">
      <c r="A30" s="11">
        <v>1</v>
      </c>
      <c r="B30" s="5">
        <v>29</v>
      </c>
      <c r="C30" s="6">
        <v>51.660888671875</v>
      </c>
      <c r="D30" s="6">
        <v>57.5380859375</v>
      </c>
      <c r="E30" s="6">
        <v>21.23583984375</v>
      </c>
      <c r="F30" s="6">
        <v>25.099853515625</v>
      </c>
      <c r="G30" s="6">
        <v>132.967529296875</v>
      </c>
      <c r="H30" s="6">
        <v>132.967529296875</v>
      </c>
      <c r="I30" s="6">
        <v>132.967529296875</v>
      </c>
      <c r="J30" s="6">
        <v>132.967529296875</v>
      </c>
      <c r="K30" s="6">
        <v>132.967529296875</v>
      </c>
      <c r="L30" s="6">
        <v>132.967529296875</v>
      </c>
      <c r="M30" s="7">
        <v>30</v>
      </c>
      <c r="N30" s="6">
        <v>2.01416015625</v>
      </c>
      <c r="O30" s="5">
        <v>60</v>
      </c>
      <c r="P30" s="8">
        <v>3.72314453125</v>
      </c>
      <c r="Q30" s="6">
        <v>0</v>
      </c>
      <c r="R30" s="10">
        <f>IF(ISNUMBER(Q30),IF(Q30=1,"Countercurrent","Cocurrent"),"")</f>
      </c>
      <c r="S30" s="21"/>
      <c r="T30" s="7">
        <f>IF(ISNUMBER(C30),1.15290498E-12*(V30^6)-3.5879038802E-10*(V30^5)+4.710833256816E-08*(V30^4)-3.38194190874219E-06*(V30^3)+0.000148978977392744*(V30^2)-0.00373903643230733*(V30)+4.21734712411944,"")</f>
      </c>
      <c r="U30" s="7">
        <f>IF(ISNUMBER(D30),1.15290498E-12*(X30^6)-3.5879038802E-10*(X30^5)+4.710833256816E-08*(X30^4)-3.38194190874219E-06*(X30^3)+0.000148978977392744*(X30^2)-0.00373903643230733*(X30)+4.21734712411944,"")</f>
      </c>
      <c r="V30" s="8">
        <f>IF(ISNUMBER(C30),AVERAGE(C30,D30),"")</f>
      </c>
      <c r="W30" s="6">
        <f>IF(ISNUMBER(F30),-0.0000002301*(V30^4)+0.0000569866*(V30^3)-0.0082923226*(V30^2)+0.0654036947*V30+999.8017570756,"")</f>
      </c>
      <c r="X30" s="8">
        <f>IF(ISNUMBER(E30),AVERAGE(E30,F30),"")</f>
      </c>
      <c r="Y30" s="6">
        <f>IF(ISNUMBER(F30),-0.0000002301*(X30^4)+0.0000569866*(X30^3)-0.0082923226*(X30^2)+0.0654036947*X30+999.8017570756,"")</f>
      </c>
      <c r="Z30" s="6">
        <f>IF(ISNUMBER(C30),IF(R30="Countercurrent",C30-D30,D30-C30),"")</f>
      </c>
      <c r="AA30" s="6">
        <f>IF(ISNUMBER(E30),F30-E30,"")</f>
      </c>
      <c r="AB30" s="7">
        <f>IF(ISNUMBER(N30),N30*W30/(1000*60),"")</f>
      </c>
      <c r="AC30" s="7">
        <f>IF(ISNUMBER(P30),P30*Y30/(1000*60),"")</f>
      </c>
      <c r="AD30" s="6">
        <f>IF(SUM($A$1:$A$1000)=0,IF(ROW($A30)=6,"Hidden",""),IF(ISNUMBER(AB30),AB30*T30*ABS(Z30)*1000,""))</f>
      </c>
      <c r="AE30" s="6">
        <f>IF(SUM($A$1:$A$1000)=0,IF(ROW($A30)=6,"Hidden",""),IF(ISNUMBER(AC30),AC30*U30*AA30*1000,""))</f>
      </c>
      <c r="AF30" s="6">
        <f>IF(SUM($A$1:$A$1000)=0,IF(ROW($A30)=6,"Hidden",""),IF(ISNUMBER(AD30),AD30-AE30,""))</f>
      </c>
      <c r="AG30" s="6">
        <f>IF(SUM($A$1:$A$1000)=0,IF(ROW($A30)=6,"Hidden",""),IF(ISNUMBER(AD30),IF(AD30=0,0,AE30*100/AD30),""))</f>
      </c>
      <c r="AH30" s="6">
        <f>IF(SUM($A$1:$A$1000)=0,IF(ROW($A30)=6,"Hidden",""),IF(ISNUMBER(C30),IF(R30="cocurrent",IF((D30=E30),0,(D30-C30)*100/(D30-E30)),IF((C30=E30),0,(C30-D30)*100/(C30-E30))),""))</f>
      </c>
      <c r="AI30" s="6">
        <f>IF(SUM($A$1:$A$1000)=0,IF(ROW($A30)=6,"Hidden",""),IF(ISNUMBER(C30),IF(R30="cocurrent",IF(C30=E30,0,(F30-E30)*100/(D30-E30)),IF(C30=E30,0,(F30-E30)*100/(C30-E30))),""))</f>
      </c>
      <c r="AJ30" s="6">
        <f>IF(SUM($A$1:$A$1000)=0,IF(ROW($A30)=6,"Hidden",""),IF(ISNUMBER(AH30),(AH30+AI30)/2,""))</f>
      </c>
      <c r="AK30" s="8">
        <f>IF(C30=F30,0,(D30-E30)/(C30-F30))</f>
      </c>
      <c r="AL30" s="8">
        <f>IF(ISNUMBER(F30),IF(OR(AK30&lt;=0,AK30=1),0,((D30-E30)-(C30-F30))/LN(AK30)),"")</f>
      </c>
      <c r="AM30" s="8">
        <f>IF(ISNUMBER(AL30),IF(AL30=0,0,(AB30*T30*Z30*1000)/(PI()*0.006*1.008*AL30)),"")</f>
      </c>
      <c r="AN30" s="12">
        <f>IF(ISNUMBER(A30),IF(ROW(A30)=2,1-(A30/13),""),"")</f>
      </c>
    </row>
    <row x14ac:dyDescent="0.25" r="31" customHeight="1" ht="12.75">
      <c r="A31" s="11">
        <v>1</v>
      </c>
      <c r="B31" s="5">
        <v>30</v>
      </c>
      <c r="C31" s="6">
        <v>51.401123046875</v>
      </c>
      <c r="D31" s="6">
        <v>57.310791015625</v>
      </c>
      <c r="E31" s="6">
        <v>21.23583984375</v>
      </c>
      <c r="F31" s="6">
        <v>25.0673828125</v>
      </c>
      <c r="G31" s="6">
        <v>132.967529296875</v>
      </c>
      <c r="H31" s="6">
        <v>132.967529296875</v>
      </c>
      <c r="I31" s="6">
        <v>132.967529296875</v>
      </c>
      <c r="J31" s="6">
        <v>132.967529296875</v>
      </c>
      <c r="K31" s="6">
        <v>132.967529296875</v>
      </c>
      <c r="L31" s="6">
        <v>132.967529296875</v>
      </c>
      <c r="M31" s="7">
        <v>30</v>
      </c>
      <c r="N31" s="6">
        <v>1.9287109375</v>
      </c>
      <c r="O31" s="5">
        <v>60</v>
      </c>
      <c r="P31" s="8">
        <v>3.6865234375</v>
      </c>
      <c r="Q31" s="6">
        <v>0</v>
      </c>
      <c r="R31" s="10">
        <f>IF(ISNUMBER(Q31),IF(Q31=1,"Countercurrent","Cocurrent"),"")</f>
      </c>
      <c r="S31" s="21"/>
      <c r="T31" s="7">
        <f>IF(ISNUMBER(C31),1.15290498E-12*(V31^6)-3.5879038802E-10*(V31^5)+4.710833256816E-08*(V31^4)-3.38194190874219E-06*(V31^3)+0.000148978977392744*(V31^2)-0.00373903643230733*(V31)+4.21734712411944,"")</f>
      </c>
      <c r="U31" s="7">
        <f>IF(ISNUMBER(D31),1.15290498E-12*(X31^6)-3.5879038802E-10*(X31^5)+4.710833256816E-08*(X31^4)-3.38194190874219E-06*(X31^3)+0.000148978977392744*(X31^2)-0.00373903643230733*(X31)+4.21734712411944,"")</f>
      </c>
      <c r="V31" s="8">
        <f>IF(ISNUMBER(C31),AVERAGE(C31,D31),"")</f>
      </c>
      <c r="W31" s="6">
        <f>IF(ISNUMBER(F31),-0.0000002301*(V31^4)+0.0000569866*(V31^3)-0.0082923226*(V31^2)+0.0654036947*V31+999.8017570756,"")</f>
      </c>
      <c r="X31" s="8">
        <f>IF(ISNUMBER(E31),AVERAGE(E31,F31),"")</f>
      </c>
      <c r="Y31" s="6">
        <f>IF(ISNUMBER(F31),-0.0000002301*(X31^4)+0.0000569866*(X31^3)-0.0082923226*(X31^2)+0.0654036947*X31+999.8017570756,"")</f>
      </c>
      <c r="Z31" s="6">
        <f>IF(ISNUMBER(C31),IF(R31="Countercurrent",C31-D31,D31-C31),"")</f>
      </c>
      <c r="AA31" s="6">
        <f>IF(ISNUMBER(E31),F31-E31,"")</f>
      </c>
      <c r="AB31" s="7">
        <f>IF(ISNUMBER(N31),N31*W31/(1000*60),"")</f>
      </c>
      <c r="AC31" s="7">
        <f>IF(ISNUMBER(P31),P31*Y31/(1000*60),"")</f>
      </c>
      <c r="AD31" s="6">
        <f>IF(SUM($A$1:$A$1000)=0,IF(ROW($A31)=6,"Hidden",""),IF(ISNUMBER(AB31),AB31*T31*ABS(Z31)*1000,""))</f>
      </c>
      <c r="AE31" s="6">
        <f>IF(SUM($A$1:$A$1000)=0,IF(ROW($A31)=6,"Hidden",""),IF(ISNUMBER(AC31),AC31*U31*AA31*1000,""))</f>
      </c>
      <c r="AF31" s="6">
        <f>IF(SUM($A$1:$A$1000)=0,IF(ROW($A31)=6,"Hidden",""),IF(ISNUMBER(AD31),AD31-AE31,""))</f>
      </c>
      <c r="AG31" s="6">
        <f>IF(SUM($A$1:$A$1000)=0,IF(ROW($A31)=6,"Hidden",""),IF(ISNUMBER(AD31),IF(AD31=0,0,AE31*100/AD31),""))</f>
      </c>
      <c r="AH31" s="6">
        <f>IF(SUM($A$1:$A$1000)=0,IF(ROW($A31)=6,"Hidden",""),IF(ISNUMBER(C31),IF(R31="cocurrent",IF((D31=E31),0,(D31-C31)*100/(D31-E31)),IF((C31=E31),0,(C31-D31)*100/(C31-E31))),""))</f>
      </c>
      <c r="AI31" s="6">
        <f>IF(SUM($A$1:$A$1000)=0,IF(ROW($A31)=6,"Hidden",""),IF(ISNUMBER(C31),IF(R31="cocurrent",IF(C31=E31,0,(F31-E31)*100/(D31-E31)),IF(C31=E31,0,(F31-E31)*100/(C31-E31))),""))</f>
      </c>
      <c r="AJ31" s="6">
        <f>IF(SUM($A$1:$A$1000)=0,IF(ROW($A31)=6,"Hidden",""),IF(ISNUMBER(AH31),(AH31+AI31)/2,""))</f>
      </c>
      <c r="AK31" s="8">
        <f>IF(C31=F31,0,(D31-E31)/(C31-F31))</f>
      </c>
      <c r="AL31" s="8">
        <f>IF(ISNUMBER(F31),IF(OR(AK31&lt;=0,AK31=1),0,((D31-E31)-(C31-F31))/LN(AK31)),"")</f>
      </c>
      <c r="AM31" s="8">
        <f>IF(ISNUMBER(AL31),IF(AL31=0,0,(AB31*T31*Z31*1000)/(PI()*0.006*1.008*AL31)),"")</f>
      </c>
      <c r="AN31" s="12">
        <f>IF(ISNUMBER(A31),IF(ROW(A31)=2,1-(A31/13),""),"")</f>
      </c>
    </row>
    <row x14ac:dyDescent="0.25" r="32" customHeight="1" ht="12.75">
      <c r="A32" s="4">
        <v>1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6"/>
      <c r="O32" s="5"/>
      <c r="P32" s="8"/>
      <c r="Q32" s="6"/>
      <c r="R32" s="6">
        <f>IF(ISNUMBER(Q32),IF(Q32=1,"Countercurrent","Cocurrent"),"")</f>
      </c>
      <c r="S32" s="9"/>
      <c r="T32" s="7">
        <f>IF(ISNUMBER(C32),1.15290498E-12*(V32^6)-3.5879038802E-10*(V32^5)+4.710833256816E-08*(V32^4)-3.38194190874219E-06*(V32^3)+0.000148978977392744*(V32^2)-0.00373903643230733*(V32)+4.21734712411944,"")</f>
      </c>
      <c r="U32" s="7">
        <f>IF(ISNUMBER(D32),1.15290498E-12*(X32^6)-3.5879038802E-10*(X32^5)+4.710833256816E-08*(X32^4)-3.38194190874219E-06*(X32^3)+0.000148978977392744*(X32^2)-0.00373903643230733*(X32)+4.21734712411944,"")</f>
      </c>
      <c r="V32" s="8">
        <f>IF(ISNUMBER(C32),AVERAGE(C32,D32),"")</f>
      </c>
      <c r="W32" s="6">
        <f>IF(ISNUMBER(F32),-0.0000002301*(V32^4)+0.0000569866*(V32^3)-0.0082923226*(V32^2)+0.0654036947*V32+999.8017570756,"")</f>
      </c>
      <c r="X32" s="8">
        <f>IF(ISNUMBER(E32),AVERAGE(E32,F32),"")</f>
      </c>
      <c r="Y32" s="6">
        <f>IF(ISNUMBER(F32),-0.0000002301*(X32^4)+0.0000569866*(X32^3)-0.0082923226*(X32^2)+0.0654036947*X32+999.8017570756,"")</f>
      </c>
      <c r="Z32" s="6">
        <f>IF(ISNUMBER(C32),IF(R32="Countercurrent",C32-D32,D32-C32),"")</f>
      </c>
      <c r="AA32" s="6">
        <f>IF(ISNUMBER(E32),F32-E32,"")</f>
      </c>
      <c r="AB32" s="7">
        <f>IF(ISNUMBER(N32),N32*W32/(1000*60),"")</f>
      </c>
      <c r="AC32" s="7">
        <f>IF(ISNUMBER(P32),P32*Y32/(1000*60),"")</f>
      </c>
      <c r="AD32" s="6">
        <f>IF(SUM($A$1:$A$1000)=0,IF(ROW($A32)=6,"Hidden",""),IF(ISNUMBER(AB32),AB32*T32*ABS(Z32)*1000,""))</f>
      </c>
      <c r="AE32" s="6">
        <f>IF(SUM($A$1:$A$1000)=0,IF(ROW($A32)=6,"Hidden",""),IF(ISNUMBER(AC32),AC32*U32*AA32*1000,""))</f>
      </c>
      <c r="AF32" s="6">
        <f>IF(SUM($A$1:$A$1000)=0,IF(ROW($A32)=6,"Hidden",""),IF(ISNUMBER(AD32),AD32-AE32,""))</f>
      </c>
      <c r="AG32" s="6">
        <f>IF(SUM($A$1:$A$1000)=0,IF(ROW($A32)=6,"Hidden",""),IF(ISNUMBER(AD32),IF(AD32=0,0,AE32*100/AD32),""))</f>
      </c>
      <c r="AH32" s="6">
        <f>IF(SUM($A$1:$A$1000)=0,IF(ROW($A32)=6,"Hidden",""),IF(ISNUMBER(C32),IF(R32="cocurrent",IF((D32=E32),0,(D32-C32)*100/(D32-E32)),IF((C32=E32),0,(C32-D32)*100/(C32-E32))),""))</f>
      </c>
      <c r="AI32" s="6">
        <f>IF(SUM($A$1:$A$1000)=0,IF(ROW($A32)=6,"Hidden",""),IF(ISNUMBER(C32),IF(R32="cocurrent",IF(C32=E32,0,(F32-E32)*100/(D32-E32)),IF(C32=E32,0,(F32-E32)*100/(C32-E32))),""))</f>
      </c>
      <c r="AJ32" s="6">
        <f>IF(SUM($A$1:$A$1000)=0,IF(ROW($A32)=6,"Hidden",""),IF(ISNUMBER(AH32),(AH32+AI32)/2,""))</f>
      </c>
      <c r="AK32" s="11">
        <f>IF(C32=F32,0,(D32-E32)/(C32-F32))</f>
      </c>
      <c r="AL32" s="8">
        <f>IF(ISNUMBER(F32),IF(OR(AK32&lt;=0,AK32=1),0,((D32-E32)-(C32-F32))/LN(AK32)),"")</f>
      </c>
      <c r="AM32" s="8">
        <f>IF(ISNUMBER(AL32),IF(AL32=0,0,(AB32*T32*Z32*1000)/(PI()*0.006*1.008*AL32)),"")</f>
      </c>
      <c r="AN32" s="12">
        <f>IF(ISNUMBER(A32),IF(ROW(A32)=2,1-(A32/13),""),"")</f>
      </c>
    </row>
    <row x14ac:dyDescent="0.25" r="33" customHeight="1" ht="12.75">
      <c r="A33" s="4">
        <v>1</v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5"/>
      <c r="P33" s="8"/>
      <c r="Q33" s="6"/>
      <c r="R33" s="6">
        <f>IF(ISNUMBER(Q33),IF(Q33=1,"Countercurrent","Cocurrent"),"")</f>
      </c>
      <c r="S33" s="9"/>
      <c r="T33" s="7">
        <f>IF(ISNUMBER(C33),1.15290498E-12*(V33^6)-3.5879038802E-10*(V33^5)+4.710833256816E-08*(V33^4)-3.38194190874219E-06*(V33^3)+0.000148978977392744*(V33^2)-0.00373903643230733*(V33)+4.21734712411944,"")</f>
      </c>
      <c r="U33" s="7">
        <f>IF(ISNUMBER(D33),1.15290498E-12*(X33^6)-3.5879038802E-10*(X33^5)+4.710833256816E-08*(X33^4)-3.38194190874219E-06*(X33^3)+0.000148978977392744*(X33^2)-0.00373903643230733*(X33)+4.21734712411944,"")</f>
      </c>
      <c r="V33" s="8">
        <f>IF(ISNUMBER(C33),AVERAGE(C33,D33),"")</f>
      </c>
      <c r="W33" s="6">
        <f>IF(ISNUMBER(F33),-0.0000002301*(V33^4)+0.0000569866*(V33^3)-0.0082923226*(V33^2)+0.0654036947*V33+999.8017570756,"")</f>
      </c>
      <c r="X33" s="8">
        <f>IF(ISNUMBER(E33),AVERAGE(E33,F33),"")</f>
      </c>
      <c r="Y33" s="6">
        <f>IF(ISNUMBER(F33),-0.0000002301*(X33^4)+0.0000569866*(X33^3)-0.0082923226*(X33^2)+0.0654036947*X33+999.8017570756,"")</f>
      </c>
      <c r="Z33" s="6">
        <f>IF(ISNUMBER(C33),IF(R33="Countercurrent",C33-D33,D33-C33),"")</f>
      </c>
      <c r="AA33" s="6">
        <f>IF(ISNUMBER(E33),F33-E33,"")</f>
      </c>
      <c r="AB33" s="7">
        <f>IF(ISNUMBER(N33),N33*W33/(1000*60),"")</f>
      </c>
      <c r="AC33" s="7">
        <f>IF(ISNUMBER(P33),P33*Y33/(1000*60),"")</f>
      </c>
      <c r="AD33" s="6">
        <f>IF(SUM($A$1:$A$1000)=0,IF(ROW($A33)=6,"Hidden",""),IF(ISNUMBER(AB33),AB33*T33*ABS(Z33)*1000,""))</f>
      </c>
      <c r="AE33" s="6">
        <f>IF(SUM($A$1:$A$1000)=0,IF(ROW($A33)=6,"Hidden",""),IF(ISNUMBER(AC33),AC33*U33*AA33*1000,""))</f>
      </c>
      <c r="AF33" s="6">
        <f>IF(SUM($A$1:$A$1000)=0,IF(ROW($A33)=6,"Hidden",""),IF(ISNUMBER(AD33),AD33-AE33,""))</f>
      </c>
      <c r="AG33" s="6">
        <f>IF(SUM($A$1:$A$1000)=0,IF(ROW($A33)=6,"Hidden",""),IF(ISNUMBER(AD33),IF(AD33=0,0,AE33*100/AD33),""))</f>
      </c>
      <c r="AH33" s="6">
        <f>IF(SUM($A$1:$A$1000)=0,IF(ROW($A33)=6,"Hidden",""),IF(ISNUMBER(C33),IF(R33="cocurrent",IF((D33=E33),0,(D33-C33)*100/(D33-E33)),IF((C33=E33),0,(C33-D33)*100/(C33-E33))),""))</f>
      </c>
      <c r="AI33" s="6">
        <f>IF(SUM($A$1:$A$1000)=0,IF(ROW($A33)=6,"Hidden",""),IF(ISNUMBER(C33),IF(R33="cocurrent",IF(C33=E33,0,(F33-E33)*100/(D33-E33)),IF(C33=E33,0,(F33-E33)*100/(C33-E33))),""))</f>
      </c>
      <c r="AJ33" s="6">
        <f>IF(SUM($A$1:$A$1000)=0,IF(ROW($A33)=6,"Hidden",""),IF(ISNUMBER(AH33),(AH33+AI33)/2,""))</f>
      </c>
      <c r="AK33" s="11">
        <f>IF(C33=F33,0,(D33-E33)/(C33-F33))</f>
      </c>
      <c r="AL33" s="8">
        <f>IF(ISNUMBER(F33),IF(OR(AK33&lt;=0,AK33=1),0,((D33-E33)-(C33-F33))/LN(AK33)),"")</f>
      </c>
      <c r="AM33" s="8">
        <f>IF(ISNUMBER(AL33),IF(AL33=0,0,(AB33*T33*Z33*1000)/(PI()*0.006*1.008*AL33)),"")</f>
      </c>
      <c r="AN33" s="12">
        <f>IF(ISNUMBER(A33),IF(ROW(A33)=2,1-(A33/13),""),"")</f>
      </c>
    </row>
    <row x14ac:dyDescent="0.25" r="34" customHeight="1" ht="12.75">
      <c r="A34" s="4">
        <v>1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5"/>
      <c r="P34" s="8"/>
      <c r="Q34" s="6"/>
      <c r="R34" s="6">
        <f>IF(ISNUMBER(Q34),IF(Q34=1,"Countercurrent","Cocurrent"),"")</f>
      </c>
      <c r="S34" s="9"/>
      <c r="T34" s="7">
        <f>IF(ISNUMBER(C34),1.15290498E-12*(V34^6)-3.5879038802E-10*(V34^5)+4.710833256816E-08*(V34^4)-3.38194190874219E-06*(V34^3)+0.000148978977392744*(V34^2)-0.00373903643230733*(V34)+4.21734712411944,"")</f>
      </c>
      <c r="U34" s="7">
        <f>IF(ISNUMBER(D34),1.15290498E-12*(X34^6)-3.5879038802E-10*(X34^5)+4.710833256816E-08*(X34^4)-3.38194190874219E-06*(X34^3)+0.000148978977392744*(X34^2)-0.00373903643230733*(X34)+4.21734712411944,"")</f>
      </c>
      <c r="V34" s="8">
        <f>IF(ISNUMBER(C34),AVERAGE(C34,D34),"")</f>
      </c>
      <c r="W34" s="6">
        <f>IF(ISNUMBER(F34),-0.0000002301*(V34^4)+0.0000569866*(V34^3)-0.0082923226*(V34^2)+0.0654036947*V34+999.8017570756,"")</f>
      </c>
      <c r="X34" s="8">
        <f>IF(ISNUMBER(E34),AVERAGE(E34,F34),"")</f>
      </c>
      <c r="Y34" s="6">
        <f>IF(ISNUMBER(F34),-0.0000002301*(X34^4)+0.0000569866*(X34^3)-0.0082923226*(X34^2)+0.0654036947*X34+999.8017570756,"")</f>
      </c>
      <c r="Z34" s="6">
        <f>IF(ISNUMBER(C34),IF(R34="Countercurrent",C34-D34,D34-C34),"")</f>
      </c>
      <c r="AA34" s="6">
        <f>IF(ISNUMBER(E34),F34-E34,"")</f>
      </c>
      <c r="AB34" s="7">
        <f>IF(ISNUMBER(N34),N34*W34/(1000*60),"")</f>
      </c>
      <c r="AC34" s="7">
        <f>IF(ISNUMBER(P34),P34*Y34/(1000*60),"")</f>
      </c>
      <c r="AD34" s="6">
        <f>IF(SUM($A$1:$A$1000)=0,IF(ROW($A34)=6,"Hidden",""),IF(ISNUMBER(AB34),AB34*T34*ABS(Z34)*1000,""))</f>
      </c>
      <c r="AE34" s="6">
        <f>IF(SUM($A$1:$A$1000)=0,IF(ROW($A34)=6,"Hidden",""),IF(ISNUMBER(AC34),AC34*U34*AA34*1000,""))</f>
      </c>
      <c r="AF34" s="6">
        <f>IF(SUM($A$1:$A$1000)=0,IF(ROW($A34)=6,"Hidden",""),IF(ISNUMBER(AD34),AD34-AE34,""))</f>
      </c>
      <c r="AG34" s="6">
        <f>IF(SUM($A$1:$A$1000)=0,IF(ROW($A34)=6,"Hidden",""),IF(ISNUMBER(AD34),IF(AD34=0,0,AE34*100/AD34),""))</f>
      </c>
      <c r="AH34" s="6">
        <f>IF(SUM($A$1:$A$1000)=0,IF(ROW($A34)=6,"Hidden",""),IF(ISNUMBER(C34),IF(R34="cocurrent",IF((D34=E34),0,(D34-C34)*100/(D34-E34)),IF((C34=E34),0,(C34-D34)*100/(C34-E34))),""))</f>
      </c>
      <c r="AI34" s="6">
        <f>IF(SUM($A$1:$A$1000)=0,IF(ROW($A34)=6,"Hidden",""),IF(ISNUMBER(C34),IF(R34="cocurrent",IF(C34=E34,0,(F34-E34)*100/(D34-E34)),IF(C34=E34,0,(F34-E34)*100/(C34-E34))),""))</f>
      </c>
      <c r="AJ34" s="6">
        <f>IF(SUM($A$1:$A$1000)=0,IF(ROW($A34)=6,"Hidden",""),IF(ISNUMBER(AH34),(AH34+AI34)/2,""))</f>
      </c>
      <c r="AK34" s="11">
        <f>IF(C34=F34,0,(D34-E34)/(C34-F34))</f>
      </c>
      <c r="AL34" s="8">
        <f>IF(ISNUMBER(F34),IF(OR(AK34&lt;=0,AK34=1),0,((D34-E34)-(C34-F34))/LN(AK34)),"")</f>
      </c>
      <c r="AM34" s="8">
        <f>IF(ISNUMBER(AL34),IF(AL34=0,0,(AB34*T34*Z34*1000)/(PI()*0.006*1.008*AL34)),"")</f>
      </c>
      <c r="AN34" s="12">
        <f>IF(ISNUMBER(A34),IF(ROW(A34)=2,1-(A34/13),""),"")</f>
      </c>
    </row>
    <row x14ac:dyDescent="0.25" r="35" customHeight="1" ht="12.75">
      <c r="A35" s="4">
        <v>1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5"/>
      <c r="P35" s="8"/>
      <c r="Q35" s="6"/>
      <c r="R35" s="6">
        <f>IF(ISNUMBER(Q35),IF(Q35=1,"Countercurrent","Cocurrent"),"")</f>
      </c>
      <c r="S35" s="9"/>
      <c r="T35" s="7">
        <f>IF(ISNUMBER(C35),1.15290498E-12*(V35^6)-3.5879038802E-10*(V35^5)+4.710833256816E-08*(V35^4)-3.38194190874219E-06*(V35^3)+0.000148978977392744*(V35^2)-0.00373903643230733*(V35)+4.21734712411944,"")</f>
      </c>
      <c r="U35" s="7">
        <f>IF(ISNUMBER(D35),1.15290498E-12*(X35^6)-3.5879038802E-10*(X35^5)+4.710833256816E-08*(X35^4)-3.38194190874219E-06*(X35^3)+0.000148978977392744*(X35^2)-0.00373903643230733*(X35)+4.21734712411944,"")</f>
      </c>
      <c r="V35" s="8">
        <f>IF(ISNUMBER(C35),AVERAGE(C35,D35),"")</f>
      </c>
      <c r="W35" s="6">
        <f>IF(ISNUMBER(F35),-0.0000002301*(V35^4)+0.0000569866*(V35^3)-0.0082923226*(V35^2)+0.0654036947*V35+999.8017570756,"")</f>
      </c>
      <c r="X35" s="8">
        <f>IF(ISNUMBER(E35),AVERAGE(E35,F35),"")</f>
      </c>
      <c r="Y35" s="6">
        <f>IF(ISNUMBER(F35),-0.0000002301*(X35^4)+0.0000569866*(X35^3)-0.0082923226*(X35^2)+0.0654036947*X35+999.8017570756,"")</f>
      </c>
      <c r="Z35" s="6">
        <f>IF(ISNUMBER(C35),IF(R35="Countercurrent",C35-D35,D35-C35),"")</f>
      </c>
      <c r="AA35" s="6">
        <f>IF(ISNUMBER(E35),F35-E35,"")</f>
      </c>
      <c r="AB35" s="7">
        <f>IF(ISNUMBER(N35),N35*W35/(1000*60),"")</f>
      </c>
      <c r="AC35" s="7">
        <f>IF(ISNUMBER(P35),P35*Y35/(1000*60),"")</f>
      </c>
      <c r="AD35" s="6">
        <f>IF(SUM($A$1:$A$1000)=0,IF(ROW($A35)=6,"Hidden",""),IF(ISNUMBER(AB35),AB35*T35*ABS(Z35)*1000,""))</f>
      </c>
      <c r="AE35" s="6">
        <f>IF(SUM($A$1:$A$1000)=0,IF(ROW($A35)=6,"Hidden",""),IF(ISNUMBER(AC35),AC35*U35*AA35*1000,""))</f>
      </c>
      <c r="AF35" s="6">
        <f>IF(SUM($A$1:$A$1000)=0,IF(ROW($A35)=6,"Hidden",""),IF(ISNUMBER(AD35),AD35-AE35,""))</f>
      </c>
      <c r="AG35" s="6">
        <f>IF(SUM($A$1:$A$1000)=0,IF(ROW($A35)=6,"Hidden",""),IF(ISNUMBER(AD35),IF(AD35=0,0,AE35*100/AD35),""))</f>
      </c>
      <c r="AH35" s="6">
        <f>IF(SUM($A$1:$A$1000)=0,IF(ROW($A35)=6,"Hidden",""),IF(ISNUMBER(C35),IF(R35="cocurrent",IF((D35=E35),0,(D35-C35)*100/(D35-E35)),IF((C35=E35),0,(C35-D35)*100/(C35-E35))),""))</f>
      </c>
      <c r="AI35" s="6">
        <f>IF(SUM($A$1:$A$1000)=0,IF(ROW($A35)=6,"Hidden",""),IF(ISNUMBER(C35),IF(R35="cocurrent",IF(C35=E35,0,(F35-E35)*100/(D35-E35)),IF(C35=E35,0,(F35-E35)*100/(C35-E35))),""))</f>
      </c>
      <c r="AJ35" s="6">
        <f>IF(SUM($A$1:$A$1000)=0,IF(ROW($A35)=6,"Hidden",""),IF(ISNUMBER(AH35),(AH35+AI35)/2,""))</f>
      </c>
      <c r="AK35" s="11">
        <f>IF(C35=F35,0,(D35-E35)/(C35-F35))</f>
      </c>
      <c r="AL35" s="8">
        <f>IF(ISNUMBER(F35),IF(OR(AK35&lt;=0,AK35=1),0,((D35-E35)-(C35-F35))/LN(AK35)),"")</f>
      </c>
      <c r="AM35" s="8">
        <f>IF(ISNUMBER(AL35),IF(AL35=0,0,(AB35*T35*Z35*1000)/(PI()*0.006*1.008*AL35)),"")</f>
      </c>
      <c r="AN35" s="12">
        <f>IF(ISNUMBER(A35),IF(ROW(A35)=2,1-(A35/13),""),"")</f>
      </c>
    </row>
    <row x14ac:dyDescent="0.25" r="36" customHeight="1" ht="12.75">
      <c r="A36" s="4">
        <v>1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5"/>
      <c r="P36" s="8"/>
      <c r="Q36" s="6"/>
      <c r="R36" s="6">
        <f>IF(ISNUMBER(Q36),IF(Q36=1,"Countercurrent","Cocurrent"),"")</f>
      </c>
      <c r="S36" s="9"/>
      <c r="T36" s="7">
        <f>IF(ISNUMBER(C36),1.15290498E-12*(V36^6)-3.5879038802E-10*(V36^5)+4.710833256816E-08*(V36^4)-3.38194190874219E-06*(V36^3)+0.000148978977392744*(V36^2)-0.00373903643230733*(V36)+4.21734712411944,"")</f>
      </c>
      <c r="U36" s="7">
        <f>IF(ISNUMBER(D36),1.15290498E-12*(X36^6)-3.5879038802E-10*(X36^5)+4.710833256816E-08*(X36^4)-3.38194190874219E-06*(X36^3)+0.000148978977392744*(X36^2)-0.00373903643230733*(X36)+4.21734712411944,"")</f>
      </c>
      <c r="V36" s="8">
        <f>IF(ISNUMBER(C36),AVERAGE(C36,D36),"")</f>
      </c>
      <c r="W36" s="6">
        <f>IF(ISNUMBER(F36),-0.0000002301*(V36^4)+0.0000569866*(V36^3)-0.0082923226*(V36^2)+0.0654036947*V36+999.8017570756,"")</f>
      </c>
      <c r="X36" s="8">
        <f>IF(ISNUMBER(E36),AVERAGE(E36,F36),"")</f>
      </c>
      <c r="Y36" s="6">
        <f>IF(ISNUMBER(F36),-0.0000002301*(X36^4)+0.0000569866*(X36^3)-0.0082923226*(X36^2)+0.0654036947*X36+999.8017570756,"")</f>
      </c>
      <c r="Z36" s="6">
        <f>IF(ISNUMBER(C36),IF(R36="Countercurrent",C36-D36,D36-C36),"")</f>
      </c>
      <c r="AA36" s="6">
        <f>IF(ISNUMBER(E36),F36-E36,"")</f>
      </c>
      <c r="AB36" s="7">
        <f>IF(ISNUMBER(N36),N36*W36/(1000*60),"")</f>
      </c>
      <c r="AC36" s="7">
        <f>IF(ISNUMBER(P36),P36*Y36/(1000*60),"")</f>
      </c>
      <c r="AD36" s="6">
        <f>IF(SUM($A$1:$A$1000)=0,IF(ROW($A36)=6,"Hidden",""),IF(ISNUMBER(AB36),AB36*T36*ABS(Z36)*1000,""))</f>
      </c>
      <c r="AE36" s="6">
        <f>IF(SUM($A$1:$A$1000)=0,IF(ROW($A36)=6,"Hidden",""),IF(ISNUMBER(AC36),AC36*U36*AA36*1000,""))</f>
      </c>
      <c r="AF36" s="6">
        <f>IF(SUM($A$1:$A$1000)=0,IF(ROW($A36)=6,"Hidden",""),IF(ISNUMBER(AD36),AD36-AE36,""))</f>
      </c>
      <c r="AG36" s="6">
        <f>IF(SUM($A$1:$A$1000)=0,IF(ROW($A36)=6,"Hidden",""),IF(ISNUMBER(AD36),IF(AD36=0,0,AE36*100/AD36),""))</f>
      </c>
      <c r="AH36" s="6">
        <f>IF(SUM($A$1:$A$1000)=0,IF(ROW($A36)=6,"Hidden",""),IF(ISNUMBER(C36),IF(R36="cocurrent",IF((D36=E36),0,(D36-C36)*100/(D36-E36)),IF((C36=E36),0,(C36-D36)*100/(C36-E36))),""))</f>
      </c>
      <c r="AI36" s="6">
        <f>IF(SUM($A$1:$A$1000)=0,IF(ROW($A36)=6,"Hidden",""),IF(ISNUMBER(C36),IF(R36="cocurrent",IF(C36=E36,0,(F36-E36)*100/(D36-E36)),IF(C36=E36,0,(F36-E36)*100/(C36-E36))),""))</f>
      </c>
      <c r="AJ36" s="6">
        <f>IF(SUM($A$1:$A$1000)=0,IF(ROW($A36)=6,"Hidden",""),IF(ISNUMBER(AH36),(AH36+AI36)/2,""))</f>
      </c>
      <c r="AK36" s="11">
        <f>IF(C36=F36,0,(D36-E36)/(C36-F36))</f>
      </c>
      <c r="AL36" s="8">
        <f>IF(ISNUMBER(F36),IF(OR(AK36&lt;=0,AK36=1),0,((D36-E36)-(C36-F36))/LN(AK36)),"")</f>
      </c>
      <c r="AM36" s="8">
        <f>IF(ISNUMBER(AL36),IF(AL36=0,0,(AB36*T36*Z36*1000)/(PI()*0.006*1.008*AL36)),"")</f>
      </c>
      <c r="AN36" s="12">
        <f>IF(ISNUMBER(A36),IF(ROW(A36)=2,1-(A36/13),""),"")</f>
      </c>
    </row>
    <row x14ac:dyDescent="0.25" r="37" customHeight="1" ht="12.75">
      <c r="A37" s="4">
        <v>1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5"/>
      <c r="P37" s="8"/>
      <c r="Q37" s="6"/>
      <c r="R37" s="6">
        <f>IF(ISNUMBER(Q37),IF(Q37=1,"Countercurrent","Cocurrent"),"")</f>
      </c>
      <c r="S37" s="9"/>
      <c r="T37" s="7">
        <f>IF(ISNUMBER(C37),1.15290498E-12*(V37^6)-3.5879038802E-10*(V37^5)+4.710833256816E-08*(V37^4)-3.38194190874219E-06*(V37^3)+0.000148978977392744*(V37^2)-0.00373903643230733*(V37)+4.21734712411944,"")</f>
      </c>
      <c r="U37" s="7">
        <f>IF(ISNUMBER(D37),1.15290498E-12*(X37^6)-3.5879038802E-10*(X37^5)+4.710833256816E-08*(X37^4)-3.38194190874219E-06*(X37^3)+0.000148978977392744*(X37^2)-0.00373903643230733*(X37)+4.21734712411944,"")</f>
      </c>
      <c r="V37" s="8">
        <f>IF(ISNUMBER(C37),AVERAGE(C37,D37),"")</f>
      </c>
      <c r="W37" s="6">
        <f>IF(ISNUMBER(F37),-0.0000002301*(V37^4)+0.0000569866*(V37^3)-0.0082923226*(V37^2)+0.0654036947*V37+999.8017570756,"")</f>
      </c>
      <c r="X37" s="8">
        <f>IF(ISNUMBER(E37),AVERAGE(E37,F37),"")</f>
      </c>
      <c r="Y37" s="6">
        <f>IF(ISNUMBER(F37),-0.0000002301*(X37^4)+0.0000569866*(X37^3)-0.0082923226*(X37^2)+0.0654036947*X37+999.8017570756,"")</f>
      </c>
      <c r="Z37" s="6">
        <f>IF(ISNUMBER(C37),IF(R37="Countercurrent",C37-D37,D37-C37),"")</f>
      </c>
      <c r="AA37" s="6">
        <f>IF(ISNUMBER(E37),F37-E37,"")</f>
      </c>
      <c r="AB37" s="7">
        <f>IF(ISNUMBER(N37),N37*W37/(1000*60),"")</f>
      </c>
      <c r="AC37" s="7">
        <f>IF(ISNUMBER(P37),P37*Y37/(1000*60),"")</f>
      </c>
      <c r="AD37" s="6">
        <f>IF(SUM($A$1:$A$1000)=0,IF(ROW($A37)=6,"Hidden",""),IF(ISNUMBER(AB37),AB37*T37*ABS(Z37)*1000,""))</f>
      </c>
      <c r="AE37" s="6">
        <f>IF(SUM($A$1:$A$1000)=0,IF(ROW($A37)=6,"Hidden",""),IF(ISNUMBER(AC37),AC37*U37*AA37*1000,""))</f>
      </c>
      <c r="AF37" s="6">
        <f>IF(SUM($A$1:$A$1000)=0,IF(ROW($A37)=6,"Hidden",""),IF(ISNUMBER(AD37),AD37-AE37,""))</f>
      </c>
      <c r="AG37" s="6">
        <f>IF(SUM($A$1:$A$1000)=0,IF(ROW($A37)=6,"Hidden",""),IF(ISNUMBER(AD37),IF(AD37=0,0,AE37*100/AD37),""))</f>
      </c>
      <c r="AH37" s="6">
        <f>IF(SUM($A$1:$A$1000)=0,IF(ROW($A37)=6,"Hidden",""),IF(ISNUMBER(C37),IF(R37="cocurrent",IF((D37=E37),0,(D37-C37)*100/(D37-E37)),IF((C37=E37),0,(C37-D37)*100/(C37-E37))),""))</f>
      </c>
      <c r="AI37" s="6">
        <f>IF(SUM($A$1:$A$1000)=0,IF(ROW($A37)=6,"Hidden",""),IF(ISNUMBER(C37),IF(R37="cocurrent",IF(C37=E37,0,(F37-E37)*100/(D37-E37)),IF(C37=E37,0,(F37-E37)*100/(C37-E37))),""))</f>
      </c>
      <c r="AJ37" s="6">
        <f>IF(SUM($A$1:$A$1000)=0,IF(ROW($A37)=6,"Hidden",""),IF(ISNUMBER(AH37),(AH37+AI37)/2,""))</f>
      </c>
      <c r="AK37" s="11">
        <f>IF(C37=F37,0,(D37-E37)/(C37-F37))</f>
      </c>
      <c r="AL37" s="8">
        <f>IF(ISNUMBER(F37),IF(OR(AK37&lt;=0,AK37=1),0,((D37-E37)-(C37-F37))/LN(AK37)),"")</f>
      </c>
      <c r="AM37" s="8">
        <f>IF(ISNUMBER(AL37),IF(AL37=0,0,(AB37*T37*Z37*1000)/(PI()*0.006*1.008*AL37)),"")</f>
      </c>
      <c r="AN37" s="12">
        <f>IF(ISNUMBER(A37),IF(ROW(A37)=2,1-(A37/13),""),"")</f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7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22" width="11.719285714285713" customWidth="1" bestFit="1"/>
    <col min="3" max="3" style="23" width="8.719285714285713" customWidth="1" bestFit="1"/>
    <col min="4" max="4" style="23" width="8.719285714285713" customWidth="1" bestFit="1"/>
    <col min="5" max="5" style="23" width="8.719285714285713" customWidth="1" bestFit="1"/>
    <col min="6" max="6" style="23" width="8.719285714285713" customWidth="1" bestFit="1"/>
    <col min="7" max="7" style="23" width="13.576428571428572" customWidth="1" bestFit="1" hidden="1"/>
    <col min="8" max="8" style="23" width="13.576428571428572" customWidth="1" bestFit="1" hidden="1"/>
    <col min="9" max="9" style="23" width="13.576428571428572" customWidth="1" bestFit="1" hidden="1"/>
    <col min="10" max="10" style="23" width="13.576428571428572" customWidth="1" bestFit="1" hidden="1"/>
    <col min="11" max="11" style="23" width="13.576428571428572" customWidth="1" bestFit="1" hidden="1"/>
    <col min="12" max="12" style="23" width="13.576428571428572" customWidth="1" bestFit="1" hidden="1"/>
    <col min="13" max="13" style="24" width="11.719285714285713" customWidth="1" bestFit="1"/>
    <col min="14" max="14" style="23" width="11.719285714285713" customWidth="1" bestFit="1"/>
    <col min="15" max="15" style="22" width="11.719285714285713" customWidth="1" bestFit="1"/>
    <col min="16" max="16" style="25" width="11.719285714285713" customWidth="1" bestFit="1"/>
    <col min="17" max="17" style="23" width="13.576428571428572" customWidth="1" bestFit="1" hidden="1"/>
    <col min="18" max="18" style="14" width="11.719285714285713" customWidth="1" bestFit="1"/>
    <col min="19" max="19" style="15" width="33.005" customWidth="1" bestFit="1"/>
    <col min="20" max="20" style="14" width="13.147857142857141" customWidth="1" bestFit="1"/>
    <col min="21" max="21" style="14" width="13.147857142857141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  <col min="25" max="25" style="14" width="13.576428571428572" customWidth="1" bestFit="1"/>
    <col min="26" max="26" style="14" width="11.719285714285713" customWidth="1" bestFit="1"/>
    <col min="27" max="27" style="14" width="11.719285714285713" customWidth="1" bestFit="1"/>
    <col min="28" max="28" style="14" width="11.719285714285713" customWidth="1" bestFit="1"/>
    <col min="29" max="29" style="14" width="11.719285714285713" customWidth="1" bestFit="1"/>
    <col min="30" max="30" style="14" width="11.719285714285713" customWidth="1" bestFit="1"/>
    <col min="31" max="31" style="14" width="11.719285714285713" customWidth="1" bestFit="1"/>
    <col min="32" max="32" style="14" width="11.719285714285713" customWidth="1" bestFit="1"/>
    <col min="33" max="33" style="14" width="11.719285714285713" customWidth="1" bestFit="1"/>
    <col min="34" max="34" style="14" width="11.719285714285713" customWidth="1" bestFit="1"/>
    <col min="35" max="35" style="14" width="11.719285714285713" customWidth="1" bestFit="1"/>
    <col min="36" max="36" style="14" width="11.719285714285713" customWidth="1" bestFit="1"/>
    <col min="37" max="37" style="16" width="13.576428571428572" customWidth="1" bestFit="1" hidden="1"/>
    <col min="38" max="38" style="14" width="13.147857142857141" customWidth="1" bestFit="1"/>
    <col min="39" max="39" style="14" width="14.147857142857141" customWidth="1" bestFit="1"/>
    <col min="40" max="40" style="14" width="11.719285714285713" customWidth="1" bestFit="1"/>
  </cols>
  <sheetData>
    <row x14ac:dyDescent="0.25" r="1" customHeight="1" ht="66.75" customFormat="1" s="1">
      <c r="A1" s="2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9" t="s">
        <v>12</v>
      </c>
      <c r="N1" s="18" t="s">
        <v>13</v>
      </c>
      <c r="O1" s="17" t="s">
        <v>14</v>
      </c>
      <c r="P1" s="20" t="s">
        <v>15</v>
      </c>
      <c r="Q1" s="18"/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/>
      <c r="AL1" s="3" t="s">
        <v>35</v>
      </c>
      <c r="AM1" s="3" t="s">
        <v>36</v>
      </c>
      <c r="AN1" s="3" t="s">
        <v>37</v>
      </c>
    </row>
    <row x14ac:dyDescent="0.25" r="2" customHeight="1" ht="12.75">
      <c r="A2" s="11">
        <v>1</v>
      </c>
      <c r="B2" s="5">
        <v>1</v>
      </c>
      <c r="C2" s="6">
        <v>53.674072265625</v>
      </c>
      <c r="D2" s="6">
        <v>59.8759765625</v>
      </c>
      <c r="E2" s="6">
        <v>21.268310546875</v>
      </c>
      <c r="F2" s="6">
        <v>25.359619140625</v>
      </c>
      <c r="G2" s="6">
        <v>132.967529296875</v>
      </c>
      <c r="H2" s="6">
        <v>132.967529296875</v>
      </c>
      <c r="I2" s="6">
        <v>132.967529296875</v>
      </c>
      <c r="J2" s="6">
        <v>132.967529296875</v>
      </c>
      <c r="K2" s="6">
        <v>132.967529296875</v>
      </c>
      <c r="L2" s="6">
        <v>132.967529296875</v>
      </c>
      <c r="M2" s="7">
        <v>30</v>
      </c>
      <c r="N2" s="6">
        <v>2.001953125</v>
      </c>
      <c r="O2" s="5">
        <v>60</v>
      </c>
      <c r="P2" s="8">
        <v>3.69873046875</v>
      </c>
      <c r="Q2" s="6">
        <v>0</v>
      </c>
      <c r="R2" s="10">
        <f>IF(ISNUMBER(Q2),IF(Q2=1,"Countercurrent","Cocurrent"),"")</f>
      </c>
      <c r="S2" s="21"/>
      <c r="T2" s="7">
        <f>IF(ISNUMBER(C2),1.15290498E-12*(V2^6)-3.5879038802E-10*(V2^5)+4.710833256816E-08*(V2^4)-3.38194190874219E-06*(V2^3)+0.000148978977392744*(V2^2)-0.00373903643230733*(V2)+4.21734712411944,"")</f>
      </c>
      <c r="U2" s="7">
        <f>IF(ISNUMBER(D2),1.15290498E-12*(X2^6)-3.5879038802E-10*(X2^5)+4.710833256816E-08*(X2^4)-3.38194190874219E-06*(X2^3)+0.000148978977392744*(X2^2)-0.00373903643230733*(X2)+4.21734712411944,"")</f>
      </c>
      <c r="V2" s="8">
        <f>IF(ISNUMBER(C2),AVERAGE(C2,D2),"")</f>
      </c>
      <c r="W2" s="6">
        <f>IF(ISNUMBER(F2),-0.0000002301*(V2^4)+0.0000569866*(V2^3)-0.0082923226*(V2^2)+0.0654036947*V2+999.8017570756,"")</f>
      </c>
      <c r="X2" s="8">
        <f>IF(ISNUMBER(E2),AVERAGE(E2,F2),"")</f>
      </c>
      <c r="Y2" s="6">
        <f>IF(ISNUMBER(F2),-0.0000002301*(X2^4)+0.0000569866*(X2^3)-0.0082923226*(X2^2)+0.0654036947*X2+999.8017570756,"")</f>
      </c>
      <c r="Z2" s="6">
        <f>IF(ISNUMBER(C2),IF(R2="Countercurrent",C2-D2,D2-C2),"")</f>
      </c>
      <c r="AA2" s="6">
        <f>IF(ISNUMBER(E2),F2-E2,"")</f>
      </c>
      <c r="AB2" s="7">
        <f>IF(ISNUMBER(N2),N2*W2/(1000*60),"")</f>
      </c>
      <c r="AC2" s="7">
        <f>IF(ISNUMBER(P2),P2*Y2/(1000*60),"")</f>
      </c>
      <c r="AD2" s="6">
        <f>IF(SUM($A$1:$A$1000)=0,IF(ROW($A2)=6,"Hidden",""),IF(ISNUMBER(AB2),AB2*T2*ABS(Z2)*1000,""))</f>
      </c>
      <c r="AE2" s="6">
        <f>IF(SUM($A$1:$A$1000)=0,IF(ROW($A2)=6,"Hidden",""),IF(ISNUMBER(AC2),AC2*U2*AA2*1000,""))</f>
      </c>
      <c r="AF2" s="6">
        <f>IF(SUM($A$1:$A$1000)=0,IF(ROW($A2)=6,"Hidden",""),IF(ISNUMBER(AD2),AD2-AE2,""))</f>
      </c>
      <c r="AG2" s="6">
        <f>IF(SUM($A$1:$A$1000)=0,IF(ROW($A2)=6,"Hidden",""),IF(ISNUMBER(AD2),IF(AD2=0,0,AE2*100/AD2),""))</f>
      </c>
      <c r="AH2" s="6">
        <f>IF(SUM($A$1:$A$1000)=0,IF(ROW($A2)=6,"Hidden",""),IF(ISNUMBER(C2),IF(R2="cocurrent",IF((D2=E2),0,(D2-C2)*100/(D2-E2)),IF((C2=E2),0,(C2-D2)*100/(C2-E2))),""))</f>
      </c>
      <c r="AI2" s="6">
        <f>IF(SUM($A$1:$A$1000)=0,IF(ROW($A2)=6,"Hidden",""),IF(ISNUMBER(C2),IF(R2="cocurrent",IF(C2=E2,0,(F2-E2)*100/(D2-E2)),IF(C2=E2,0,(F2-E2)*100/(C2-E2))),""))</f>
      </c>
      <c r="AJ2" s="6">
        <f>IF(SUM($A$1:$A$1000)=0,IF(ROW($A2)=6,"Hidden",""),IF(ISNUMBER(AH2),(AH2+AI2)/2,""))</f>
      </c>
      <c r="AK2" s="8">
        <f>IF(C2=F2,0,(D2-E2)/(C2-F2))</f>
      </c>
      <c r="AL2" s="8">
        <f>IF(ISNUMBER(F2),IF(OR(AK2&lt;=0,AK2=1),0,((D2-E2)-(C2-F2))/LN(AK2)),"")</f>
      </c>
      <c r="AM2" s="8">
        <f>IF(ISNUMBER(AL2),IF(AL2=0,0,(AB2*T2*Z2*1000)/(PI()*0.006*1.008*AL2)),"")</f>
      </c>
      <c r="AN2" s="12">
        <f>IF(ISNUMBER(A2),IF(ROW(A2)=2,1-(A2/13),""),"")</f>
      </c>
    </row>
    <row x14ac:dyDescent="0.25" r="3" customHeight="1" ht="12.75">
      <c r="A3" s="11">
        <v>1</v>
      </c>
      <c r="B3" s="5">
        <v>2</v>
      </c>
      <c r="C3" s="6">
        <v>53.609130859375</v>
      </c>
      <c r="D3" s="6">
        <v>59.713623046875</v>
      </c>
      <c r="E3" s="6">
        <v>21.268310546875</v>
      </c>
      <c r="F3" s="6">
        <v>25.39208984375</v>
      </c>
      <c r="G3" s="6">
        <v>132.967529296875</v>
      </c>
      <c r="H3" s="6">
        <v>132.967529296875</v>
      </c>
      <c r="I3" s="6">
        <v>132.967529296875</v>
      </c>
      <c r="J3" s="6">
        <v>132.967529296875</v>
      </c>
      <c r="K3" s="6">
        <v>132.967529296875</v>
      </c>
      <c r="L3" s="6">
        <v>132.967529296875</v>
      </c>
      <c r="M3" s="7">
        <v>30</v>
      </c>
      <c r="N3" s="6">
        <v>2.099609375</v>
      </c>
      <c r="O3" s="5">
        <v>60</v>
      </c>
      <c r="P3" s="8">
        <v>3.759765625</v>
      </c>
      <c r="Q3" s="6">
        <v>0</v>
      </c>
      <c r="R3" s="10">
        <f>IF(ISNUMBER(Q3),IF(Q3=1,"Countercurrent","Cocurrent"),"")</f>
      </c>
      <c r="S3" s="21"/>
      <c r="T3" s="7">
        <f>IF(ISNUMBER(C3),1.15290498E-12*(V3^6)-3.5879038802E-10*(V3^5)+4.710833256816E-08*(V3^4)-3.38194190874219E-06*(V3^3)+0.000148978977392744*(V3^2)-0.00373903643230733*(V3)+4.21734712411944,"")</f>
      </c>
      <c r="U3" s="7">
        <f>IF(ISNUMBER(D3),1.15290498E-12*(X3^6)-3.5879038802E-10*(X3^5)+4.710833256816E-08*(X3^4)-3.38194190874219E-06*(X3^3)+0.000148978977392744*(X3^2)-0.00373903643230733*(X3)+4.21734712411944,"")</f>
      </c>
      <c r="V3" s="8">
        <f>IF(ISNUMBER(C3),AVERAGE(C3,D3),"")</f>
      </c>
      <c r="W3" s="6">
        <f>IF(ISNUMBER(F3),-0.0000002301*(V3^4)+0.0000569866*(V3^3)-0.0082923226*(V3^2)+0.0654036947*V3+999.8017570756,"")</f>
      </c>
      <c r="X3" s="8">
        <f>IF(ISNUMBER(E3),AVERAGE(E3,F3),"")</f>
      </c>
      <c r="Y3" s="6">
        <f>IF(ISNUMBER(F3),-0.0000002301*(X3^4)+0.0000569866*(X3^3)-0.0082923226*(X3^2)+0.0654036947*X3+999.8017570756,"")</f>
      </c>
      <c r="Z3" s="6">
        <f>IF(ISNUMBER(C3),IF(R3="Countercurrent",C3-D3,D3-C3),"")</f>
      </c>
      <c r="AA3" s="6">
        <f>IF(ISNUMBER(E3),F3-E3,"")</f>
      </c>
      <c r="AB3" s="7">
        <f>IF(ISNUMBER(N3),N3*W3/(1000*60),"")</f>
      </c>
      <c r="AC3" s="7">
        <f>IF(ISNUMBER(P3),P3*Y3/(1000*60),"")</f>
      </c>
      <c r="AD3" s="6">
        <f>IF(SUM($A$1:$A$1000)=0,IF(ROW($A3)=6,"Hidden",""),IF(ISNUMBER(AB3),AB3*T3*ABS(Z3)*1000,""))</f>
      </c>
      <c r="AE3" s="6">
        <f>IF(SUM($A$1:$A$1000)=0,IF(ROW($A3)=6,"Hidden",""),IF(ISNUMBER(AC3),AC3*U3*AA3*1000,""))</f>
      </c>
      <c r="AF3" s="6">
        <f>IF(SUM($A$1:$A$1000)=0,IF(ROW($A3)=6,"Hidden",""),IF(ISNUMBER(AD3),AD3-AE3,""))</f>
      </c>
      <c r="AG3" s="6">
        <f>IF(SUM($A$1:$A$1000)=0,IF(ROW($A3)=6,"Hidden",""),IF(ISNUMBER(AD3),IF(AD3=0,0,AE3*100/AD3),""))</f>
      </c>
      <c r="AH3" s="6">
        <f>IF(SUM($A$1:$A$1000)=0,IF(ROW($A3)=6,"Hidden",""),IF(ISNUMBER(C3),IF(R3="cocurrent",IF((D3=E3),0,(D3-C3)*100/(D3-E3)),IF((C3=E3),0,(C3-D3)*100/(C3-E3))),""))</f>
      </c>
      <c r="AI3" s="6">
        <f>IF(SUM($A$1:$A$1000)=0,IF(ROW($A3)=6,"Hidden",""),IF(ISNUMBER(C3),IF(R3="cocurrent",IF(C3=E3,0,(F3-E3)*100/(D3-E3)),IF(C3=E3,0,(F3-E3)*100/(C3-E3))),""))</f>
      </c>
      <c r="AJ3" s="6">
        <f>IF(SUM($A$1:$A$1000)=0,IF(ROW($A3)=6,"Hidden",""),IF(ISNUMBER(AH3),(AH3+AI3)/2,""))</f>
      </c>
      <c r="AK3" s="8">
        <f>IF(C3=F3,0,(D3-E3)/(C3-F3))</f>
      </c>
      <c r="AL3" s="8">
        <f>IF(ISNUMBER(F3),IF(OR(AK3&lt;=0,AK3=1),0,((D3-E3)-(C3-F3))/LN(AK3)),"")</f>
      </c>
      <c r="AM3" s="8">
        <f>IF(ISNUMBER(AL3),IF(AL3=0,0,(AB3*T3*Z3*1000)/(PI()*0.006*1.008*AL3)),"")</f>
      </c>
      <c r="AN3" s="12">
        <f>IF(ISNUMBER(A3),IF(ROW(A3)=2,1-(A3/13),""),"")</f>
      </c>
    </row>
    <row x14ac:dyDescent="0.25" r="4" customHeight="1" ht="12.75">
      <c r="A4" s="11">
        <v>1</v>
      </c>
      <c r="B4" s="5">
        <v>3</v>
      </c>
      <c r="C4" s="6">
        <v>53.51171875</v>
      </c>
      <c r="D4" s="6">
        <v>59.843505859375</v>
      </c>
      <c r="E4" s="6">
        <v>21.268310546875</v>
      </c>
      <c r="F4" s="6">
        <v>25.39208984375</v>
      </c>
      <c r="G4" s="6">
        <v>132.967529296875</v>
      </c>
      <c r="H4" s="6">
        <v>132.967529296875</v>
      </c>
      <c r="I4" s="6">
        <v>132.967529296875</v>
      </c>
      <c r="J4" s="6">
        <v>132.967529296875</v>
      </c>
      <c r="K4" s="6">
        <v>132.967529296875</v>
      </c>
      <c r="L4" s="6">
        <v>132.967529296875</v>
      </c>
      <c r="M4" s="7">
        <v>30</v>
      </c>
      <c r="N4" s="6">
        <v>2.06298828125</v>
      </c>
      <c r="O4" s="5">
        <v>60</v>
      </c>
      <c r="P4" s="8">
        <v>3.79638671875</v>
      </c>
      <c r="Q4" s="6">
        <v>0</v>
      </c>
      <c r="R4" s="10">
        <f>IF(ISNUMBER(Q4),IF(Q4=1,"Countercurrent","Cocurrent"),"")</f>
      </c>
      <c r="S4" s="21"/>
      <c r="T4" s="7">
        <f>IF(ISNUMBER(C4),1.15290498E-12*(V4^6)-3.5879038802E-10*(V4^5)+4.710833256816E-08*(V4^4)-3.38194190874219E-06*(V4^3)+0.000148978977392744*(V4^2)-0.00373903643230733*(V4)+4.21734712411944,"")</f>
      </c>
      <c r="U4" s="7">
        <f>IF(ISNUMBER(D4),1.15290498E-12*(X4^6)-3.5879038802E-10*(X4^5)+4.710833256816E-08*(X4^4)-3.38194190874219E-06*(X4^3)+0.000148978977392744*(X4^2)-0.00373903643230733*(X4)+4.21734712411944,"")</f>
      </c>
      <c r="V4" s="8">
        <f>IF(ISNUMBER(C4),AVERAGE(C4,D4),"")</f>
      </c>
      <c r="W4" s="6">
        <f>IF(ISNUMBER(F4),-0.0000002301*(V4^4)+0.0000569866*(V4^3)-0.0082923226*(V4^2)+0.0654036947*V4+999.8017570756,"")</f>
      </c>
      <c r="X4" s="8">
        <f>IF(ISNUMBER(E4),AVERAGE(E4,F4),"")</f>
      </c>
      <c r="Y4" s="6">
        <f>IF(ISNUMBER(F4),-0.0000002301*(X4^4)+0.0000569866*(X4^3)-0.0082923226*(X4^2)+0.0654036947*X4+999.8017570756,"")</f>
      </c>
      <c r="Z4" s="6">
        <f>IF(ISNUMBER(C4),IF(R4="Countercurrent",C4-D4,D4-C4),"")</f>
      </c>
      <c r="AA4" s="6">
        <f>IF(ISNUMBER(E4),F4-E4,"")</f>
      </c>
      <c r="AB4" s="7">
        <f>IF(ISNUMBER(N4),N4*W4/(1000*60),"")</f>
      </c>
      <c r="AC4" s="7">
        <f>IF(ISNUMBER(P4),P4*Y4/(1000*60),"")</f>
      </c>
      <c r="AD4" s="6">
        <f>IF(SUM($A$1:$A$1000)=0,IF(ROW($A4)=6,"Hidden",""),IF(ISNUMBER(AB4),AB4*T4*ABS(Z4)*1000,""))</f>
      </c>
      <c r="AE4" s="6">
        <f>IF(SUM($A$1:$A$1000)=0,IF(ROW($A4)=6,"Hidden",""),IF(ISNUMBER(AC4),AC4*U4*AA4*1000,""))</f>
      </c>
      <c r="AF4" s="6">
        <f>IF(SUM($A$1:$A$1000)=0,IF(ROW($A4)=6,"Hidden",""),IF(ISNUMBER(AD4),AD4-AE4,""))</f>
      </c>
      <c r="AG4" s="6">
        <f>IF(SUM($A$1:$A$1000)=0,IF(ROW($A4)=6,"Hidden",""),IF(ISNUMBER(AD4),IF(AD4=0,0,AE4*100/AD4),""))</f>
      </c>
      <c r="AH4" s="6">
        <f>IF(SUM($A$1:$A$1000)=0,IF(ROW($A4)=6,"Hidden",""),IF(ISNUMBER(C4),IF(R4="cocurrent",IF((D4=E4),0,(D4-C4)*100/(D4-E4)),IF((C4=E4),0,(C4-D4)*100/(C4-E4))),""))</f>
      </c>
      <c r="AI4" s="6">
        <f>IF(SUM($A$1:$A$1000)=0,IF(ROW($A4)=6,"Hidden",""),IF(ISNUMBER(C4),IF(R4="cocurrent",IF(C4=E4,0,(F4-E4)*100/(D4-E4)),IF(C4=E4,0,(F4-E4)*100/(C4-E4))),""))</f>
      </c>
      <c r="AJ4" s="6">
        <f>IF(SUM($A$1:$A$1000)=0,IF(ROW($A4)=6,"Hidden",""),IF(ISNUMBER(AH4),(AH4+AI4)/2,""))</f>
      </c>
      <c r="AK4" s="8">
        <f>IF(C4=F4,0,(D4-E4)/(C4-F4))</f>
      </c>
      <c r="AL4" s="8">
        <f>IF(ISNUMBER(F4),IF(OR(AK4&lt;=0,AK4=1),0,((D4-E4)-(C4-F4))/LN(AK4)),"")</f>
      </c>
      <c r="AM4" s="8">
        <f>IF(ISNUMBER(AL4),IF(AL4=0,0,(AB4*T4*Z4*1000)/(PI()*0.006*1.008*AL4)),"")</f>
      </c>
      <c r="AN4" s="12">
        <f>IF(ISNUMBER(A4),IF(ROW(A4)=2,1-(A4/13),""),"")</f>
      </c>
    </row>
    <row x14ac:dyDescent="0.25" r="5" customHeight="1" ht="12.75">
      <c r="A5" s="11">
        <v>1</v>
      </c>
      <c r="B5" s="5">
        <v>4</v>
      </c>
      <c r="C5" s="6">
        <v>53.284423828125</v>
      </c>
      <c r="D5" s="6">
        <v>59.453857421875</v>
      </c>
      <c r="E5" s="6">
        <v>21.268310546875</v>
      </c>
      <c r="F5" s="6">
        <v>25.359619140625</v>
      </c>
      <c r="G5" s="6">
        <v>132.967529296875</v>
      </c>
      <c r="H5" s="6">
        <v>132.967529296875</v>
      </c>
      <c r="I5" s="6">
        <v>132.967529296875</v>
      </c>
      <c r="J5" s="6">
        <v>132.967529296875</v>
      </c>
      <c r="K5" s="6">
        <v>132.967529296875</v>
      </c>
      <c r="L5" s="6">
        <v>132.967529296875</v>
      </c>
      <c r="M5" s="7">
        <v>31</v>
      </c>
      <c r="N5" s="6">
        <v>1.904296875</v>
      </c>
      <c r="O5" s="5">
        <v>60</v>
      </c>
      <c r="P5" s="8">
        <v>3.80859375</v>
      </c>
      <c r="Q5" s="6">
        <v>0</v>
      </c>
      <c r="R5" s="10">
        <f>IF(ISNUMBER(Q5),IF(Q5=1,"Countercurrent","Cocurrent"),"")</f>
      </c>
      <c r="S5" s="21"/>
      <c r="T5" s="7">
        <f>IF(ISNUMBER(C5),1.15290498E-12*(V5^6)-3.5879038802E-10*(V5^5)+4.710833256816E-08*(V5^4)-3.38194190874219E-06*(V5^3)+0.000148978977392744*(V5^2)-0.00373903643230733*(V5)+4.21734712411944,"")</f>
      </c>
      <c r="U5" s="7">
        <f>IF(ISNUMBER(D5),1.15290498E-12*(X5^6)-3.5879038802E-10*(X5^5)+4.710833256816E-08*(X5^4)-3.38194190874219E-06*(X5^3)+0.000148978977392744*(X5^2)-0.00373903643230733*(X5)+4.21734712411944,"")</f>
      </c>
      <c r="V5" s="8">
        <f>IF(ISNUMBER(C5),AVERAGE(C5,D5),"")</f>
      </c>
      <c r="W5" s="6">
        <f>IF(ISNUMBER(F5),-0.0000002301*(V5^4)+0.0000569866*(V5^3)-0.0082923226*(V5^2)+0.0654036947*V5+999.8017570756,"")</f>
      </c>
      <c r="X5" s="8">
        <f>IF(ISNUMBER(E5),AVERAGE(E5,F5),"")</f>
      </c>
      <c r="Y5" s="6">
        <f>IF(ISNUMBER(F5),-0.0000002301*(X5^4)+0.0000569866*(X5^3)-0.0082923226*(X5^2)+0.0654036947*X5+999.8017570756,"")</f>
      </c>
      <c r="Z5" s="6">
        <f>IF(ISNUMBER(C5),IF(R5="Countercurrent",C5-D5,D5-C5),"")</f>
      </c>
      <c r="AA5" s="6">
        <f>IF(ISNUMBER(E5),F5-E5,"")</f>
      </c>
      <c r="AB5" s="7">
        <f>IF(ISNUMBER(N5),N5*W5/(1000*60),"")</f>
      </c>
      <c r="AC5" s="7">
        <f>IF(ISNUMBER(P5),P5*Y5/(1000*60),"")</f>
      </c>
      <c r="AD5" s="6">
        <f>IF(SUM($A$1:$A$1000)=0,IF(ROW($A5)=6,"Hidden",""),IF(ISNUMBER(AB5),AB5*T5*ABS(Z5)*1000,""))</f>
      </c>
      <c r="AE5" s="6">
        <f>IF(SUM($A$1:$A$1000)=0,IF(ROW($A5)=6,"Hidden",""),IF(ISNUMBER(AC5),AC5*U5*AA5*1000,""))</f>
      </c>
      <c r="AF5" s="6">
        <f>IF(SUM($A$1:$A$1000)=0,IF(ROW($A5)=6,"Hidden",""),IF(ISNUMBER(AD5),AD5-AE5,""))</f>
      </c>
      <c r="AG5" s="6">
        <f>IF(SUM($A$1:$A$1000)=0,IF(ROW($A5)=6,"Hidden",""),IF(ISNUMBER(AD5),IF(AD5=0,0,AE5*100/AD5),""))</f>
      </c>
      <c r="AH5" s="6">
        <f>IF(SUM($A$1:$A$1000)=0,IF(ROW($A5)=6,"Hidden",""),IF(ISNUMBER(C5),IF(R5="cocurrent",IF((D5=E5),0,(D5-C5)*100/(D5-E5)),IF((C5=E5),0,(C5-D5)*100/(C5-E5))),""))</f>
      </c>
      <c r="AI5" s="6">
        <f>IF(SUM($A$1:$A$1000)=0,IF(ROW($A5)=6,"Hidden",""),IF(ISNUMBER(C5),IF(R5="cocurrent",IF(C5=E5,0,(F5-E5)*100/(D5-E5)),IF(C5=E5,0,(F5-E5)*100/(C5-E5))),""))</f>
      </c>
      <c r="AJ5" s="6">
        <f>IF(SUM($A$1:$A$1000)=0,IF(ROW($A5)=6,"Hidden",""),IF(ISNUMBER(AH5),(AH5+AI5)/2,""))</f>
      </c>
      <c r="AK5" s="8">
        <f>IF(C5=F5,0,(D5-E5)/(C5-F5))</f>
      </c>
      <c r="AL5" s="8">
        <f>IF(ISNUMBER(F5),IF(OR(AK5&lt;=0,AK5=1),0,((D5-E5)-(C5-F5))/LN(AK5)),"")</f>
      </c>
      <c r="AM5" s="8">
        <f>IF(ISNUMBER(AL5),IF(AL5=0,0,(AB5*T5*Z5*1000)/(PI()*0.006*1.008*AL5)),"")</f>
      </c>
      <c r="AN5" s="12">
        <f>IF(ISNUMBER(A5),IF(ROW(A5)=2,1-(A5/13),""),"")</f>
      </c>
    </row>
    <row x14ac:dyDescent="0.25" r="6" customHeight="1" ht="12.75">
      <c r="A6" s="11">
        <v>1</v>
      </c>
      <c r="B6" s="5">
        <v>5</v>
      </c>
      <c r="C6" s="6">
        <v>53.70654296875</v>
      </c>
      <c r="D6" s="6">
        <v>60.168212890625</v>
      </c>
      <c r="E6" s="6">
        <v>21.268310546875</v>
      </c>
      <c r="F6" s="6">
        <v>25.424560546875</v>
      </c>
      <c r="G6" s="6">
        <v>132.967529296875</v>
      </c>
      <c r="H6" s="6">
        <v>132.967529296875</v>
      </c>
      <c r="I6" s="6">
        <v>132.967529296875</v>
      </c>
      <c r="J6" s="6">
        <v>132.967529296875</v>
      </c>
      <c r="K6" s="6">
        <v>132.967529296875</v>
      </c>
      <c r="L6" s="6">
        <v>132.967529296875</v>
      </c>
      <c r="M6" s="7">
        <v>30</v>
      </c>
      <c r="N6" s="6">
        <v>2.05078125</v>
      </c>
      <c r="O6" s="5">
        <v>60</v>
      </c>
      <c r="P6" s="8">
        <v>3.74755859375</v>
      </c>
      <c r="Q6" s="6">
        <v>0</v>
      </c>
      <c r="R6" s="10">
        <f>IF(ISNUMBER(Q6),IF(Q6=1,"Countercurrent","Cocurrent"),"")</f>
      </c>
      <c r="S6" s="21"/>
      <c r="T6" s="7">
        <f>IF(ISNUMBER(C6),1.15290498E-12*(V6^6)-3.5879038802E-10*(V6^5)+4.710833256816E-08*(V6^4)-3.38194190874219E-06*(V6^3)+0.000148978977392744*(V6^2)-0.00373903643230733*(V6)+4.21734712411944,"")</f>
      </c>
      <c r="U6" s="7">
        <f>IF(ISNUMBER(D6),1.15290498E-12*(X6^6)-3.5879038802E-10*(X6^5)+4.710833256816E-08*(X6^4)-3.38194190874219E-06*(X6^3)+0.000148978977392744*(X6^2)-0.00373903643230733*(X6)+4.21734712411944,"")</f>
      </c>
      <c r="V6" s="8">
        <f>IF(ISNUMBER(C6),AVERAGE(C6,D6),"")</f>
      </c>
      <c r="W6" s="6">
        <f>IF(ISNUMBER(F6),-0.0000002301*(V6^4)+0.0000569866*(V6^3)-0.0082923226*(V6^2)+0.0654036947*V6+999.8017570756,"")</f>
      </c>
      <c r="X6" s="8">
        <f>IF(ISNUMBER(E6),AVERAGE(E6,F6),"")</f>
      </c>
      <c r="Y6" s="6">
        <f>IF(ISNUMBER(F6),-0.0000002301*(X6^4)+0.0000569866*(X6^3)-0.0082923226*(X6^2)+0.0654036947*X6+999.8017570756,"")</f>
      </c>
      <c r="Z6" s="6">
        <f>IF(ISNUMBER(C6),IF(R6="Countercurrent",C6-D6,D6-C6),"")</f>
      </c>
      <c r="AA6" s="6">
        <f>IF(ISNUMBER(E6),F6-E6,"")</f>
      </c>
      <c r="AB6" s="7">
        <f>IF(ISNUMBER(N6),N6*W6/(1000*60),"")</f>
      </c>
      <c r="AC6" s="7">
        <f>IF(ISNUMBER(P6),P6*Y6/(1000*60),"")</f>
      </c>
      <c r="AD6" s="6">
        <f>IF(SUM($A$1:$A$1000)=0,IF(ROW($A6)=6,"Hidden",""),IF(ISNUMBER(AB6),AB6*T6*ABS(Z6)*1000,""))</f>
      </c>
      <c r="AE6" s="6">
        <f>IF(SUM($A$1:$A$1000)=0,IF(ROW($A6)=6,"Hidden",""),IF(ISNUMBER(AC6),AC6*U6*AA6*1000,""))</f>
      </c>
      <c r="AF6" s="6">
        <f>IF(SUM($A$1:$A$1000)=0,IF(ROW($A6)=6,"Hidden",""),IF(ISNUMBER(AD6),AD6-AE6,""))</f>
      </c>
      <c r="AG6" s="6">
        <f>IF(SUM($A$1:$A$1000)=0,IF(ROW($A6)=6,"Hidden",""),IF(ISNUMBER(AD6),IF(AD6=0,0,AE6*100/AD6),""))</f>
      </c>
      <c r="AH6" s="6">
        <f>IF(SUM($A$1:$A$1000)=0,IF(ROW($A6)=6,"Hidden",""),IF(ISNUMBER(C6),IF(R6="cocurrent",IF((D6=E6),0,(D6-C6)*100/(D6-E6)),IF((C6=E6),0,(C6-D6)*100/(C6-E6))),""))</f>
      </c>
      <c r="AI6" s="6">
        <f>IF(SUM($A$1:$A$1000)=0,IF(ROW($A6)=6,"Hidden",""),IF(ISNUMBER(C6),IF(R6="cocurrent",IF(C6=E6,0,(F6-E6)*100/(D6-E6)),IF(C6=E6,0,(F6-E6)*100/(C6-E6))),""))</f>
      </c>
      <c r="AJ6" s="6">
        <f>IF(SUM($A$1:$A$1000)=0,IF(ROW($A6)=6,"Hidden",""),IF(ISNUMBER(AH6),(AH6+AI6)/2,""))</f>
      </c>
      <c r="AK6" s="8">
        <f>IF(C6=F6,0,(D6-E6)/(C6-F6))</f>
      </c>
      <c r="AL6" s="8">
        <f>IF(ISNUMBER(F6),IF(OR(AK6&lt;=0,AK6=1),0,((D6-E6)-(C6-F6))/LN(AK6)),"")</f>
      </c>
      <c r="AM6" s="8">
        <f>IF(ISNUMBER(AL6),IF(AL6=0,0,(AB6*T6*Z6*1000)/(PI()*0.006*1.008*AL6)),"")</f>
      </c>
      <c r="AN6" s="12">
        <f>IF(ISNUMBER(A6),IF(ROW(A6)=2,1-(A6/13),""),"")</f>
      </c>
    </row>
    <row x14ac:dyDescent="0.25" r="7" customHeight="1" ht="12.75">
      <c r="A7" s="11">
        <v>1</v>
      </c>
      <c r="B7" s="5">
        <v>6</v>
      </c>
      <c r="C7" s="6">
        <v>53.57666015625</v>
      </c>
      <c r="D7" s="6">
        <v>59.908447265625</v>
      </c>
      <c r="E7" s="6">
        <v>21.268310546875</v>
      </c>
      <c r="F7" s="6">
        <v>25.39208984375</v>
      </c>
      <c r="G7" s="6">
        <v>132.967529296875</v>
      </c>
      <c r="H7" s="6">
        <v>132.967529296875</v>
      </c>
      <c r="I7" s="6">
        <v>132.967529296875</v>
      </c>
      <c r="J7" s="6">
        <v>132.967529296875</v>
      </c>
      <c r="K7" s="6">
        <v>132.967529296875</v>
      </c>
      <c r="L7" s="6">
        <v>132.967529296875</v>
      </c>
      <c r="M7" s="7">
        <v>30</v>
      </c>
      <c r="N7" s="6">
        <v>2.001953125</v>
      </c>
      <c r="O7" s="5">
        <v>60</v>
      </c>
      <c r="P7" s="8">
        <v>3.67431640625</v>
      </c>
      <c r="Q7" s="6">
        <v>0</v>
      </c>
      <c r="R7" s="10">
        <f>IF(ISNUMBER(Q7),IF(Q7=1,"Countercurrent","Cocurrent"),"")</f>
      </c>
      <c r="S7" s="21"/>
      <c r="T7" s="7">
        <f>IF(ISNUMBER(C7),1.15290498E-12*(V7^6)-3.5879038802E-10*(V7^5)+4.710833256816E-08*(V7^4)-3.38194190874219E-06*(V7^3)+0.000148978977392744*(V7^2)-0.00373903643230733*(V7)+4.21734712411944,"")</f>
      </c>
      <c r="U7" s="7">
        <f>IF(ISNUMBER(D7),1.15290498E-12*(X7^6)-3.5879038802E-10*(X7^5)+4.710833256816E-08*(X7^4)-3.38194190874219E-06*(X7^3)+0.000148978977392744*(X7^2)-0.00373903643230733*(X7)+4.21734712411944,"")</f>
      </c>
      <c r="V7" s="8">
        <f>IF(ISNUMBER(C7),AVERAGE(C7,D7),"")</f>
      </c>
      <c r="W7" s="6">
        <f>IF(ISNUMBER(F7),-0.0000002301*(V7^4)+0.0000569866*(V7^3)-0.0082923226*(V7^2)+0.0654036947*V7+999.8017570756,"")</f>
      </c>
      <c r="X7" s="8">
        <f>IF(ISNUMBER(E7),AVERAGE(E7,F7),"")</f>
      </c>
      <c r="Y7" s="6">
        <f>IF(ISNUMBER(F7),-0.0000002301*(X7^4)+0.0000569866*(X7^3)-0.0082923226*(X7^2)+0.0654036947*X7+999.8017570756,"")</f>
      </c>
      <c r="Z7" s="6">
        <f>IF(ISNUMBER(C7),IF(R7="Countercurrent",C7-D7,D7-C7),"")</f>
      </c>
      <c r="AA7" s="6">
        <f>IF(ISNUMBER(E7),F7-E7,"")</f>
      </c>
      <c r="AB7" s="7">
        <f>IF(ISNUMBER(N7),N7*W7/(1000*60),"")</f>
      </c>
      <c r="AC7" s="7">
        <f>IF(ISNUMBER(P7),P7*Y7/(1000*60),"")</f>
      </c>
      <c r="AD7" s="6">
        <f>IF(SUM($A$1:$A$1000)=0,IF(ROW($A7)=6,"Hidden",""),IF(ISNUMBER(AB7),AB7*T7*ABS(Z7)*1000,""))</f>
      </c>
      <c r="AE7" s="6">
        <f>IF(SUM($A$1:$A$1000)=0,IF(ROW($A7)=6,"Hidden",""),IF(ISNUMBER(AC7),AC7*U7*AA7*1000,""))</f>
      </c>
      <c r="AF7" s="6">
        <f>IF(SUM($A$1:$A$1000)=0,IF(ROW($A7)=6,"Hidden",""),IF(ISNUMBER(AD7),AD7-AE7,""))</f>
      </c>
      <c r="AG7" s="6">
        <f>IF(SUM($A$1:$A$1000)=0,IF(ROW($A7)=6,"Hidden",""),IF(ISNUMBER(AD7),IF(AD7=0,0,AE7*100/AD7),""))</f>
      </c>
      <c r="AH7" s="6">
        <f>IF(SUM($A$1:$A$1000)=0,IF(ROW($A7)=6,"Hidden",""),IF(ISNUMBER(C7),IF(R7="cocurrent",IF((D7=E7),0,(D7-C7)*100/(D7-E7)),IF((C7=E7),0,(C7-D7)*100/(C7-E7))),""))</f>
      </c>
      <c r="AI7" s="6">
        <f>IF(SUM($A$1:$A$1000)=0,IF(ROW($A7)=6,"Hidden",""),IF(ISNUMBER(C7),IF(R7="cocurrent",IF(C7=E7,0,(F7-E7)*100/(D7-E7)),IF(C7=E7,0,(F7-E7)*100/(C7-E7))),""))</f>
      </c>
      <c r="AJ7" s="6">
        <f>IF(SUM($A$1:$A$1000)=0,IF(ROW($A7)=6,"Hidden",""),IF(ISNUMBER(AH7),(AH7+AI7)/2,""))</f>
      </c>
      <c r="AK7" s="8">
        <f>IF(C7=F7,0,(D7-E7)/(C7-F7))</f>
      </c>
      <c r="AL7" s="8">
        <f>IF(ISNUMBER(F7),IF(OR(AK7&lt;=0,AK7=1),0,((D7-E7)-(C7-F7))/LN(AK7)),"")</f>
      </c>
      <c r="AM7" s="8">
        <f>IF(ISNUMBER(AL7),IF(AL7=0,0,(AB7*T7*Z7*1000)/(PI()*0.006*1.008*AL7)),"")</f>
      </c>
      <c r="AN7" s="12">
        <f>IF(ISNUMBER(A7),IF(ROW(A7)=2,1-(A7/13),""),"")</f>
      </c>
    </row>
    <row x14ac:dyDescent="0.25" r="8" customHeight="1" ht="12.75">
      <c r="A8" s="11">
        <v>1</v>
      </c>
      <c r="B8" s="5">
        <v>7</v>
      </c>
      <c r="C8" s="6">
        <v>53.83642578125</v>
      </c>
      <c r="D8" s="6">
        <v>60.168212890625</v>
      </c>
      <c r="E8" s="6">
        <v>21.268310546875</v>
      </c>
      <c r="F8" s="6">
        <v>25.424560546875</v>
      </c>
      <c r="G8" s="6">
        <v>132.967529296875</v>
      </c>
      <c r="H8" s="6">
        <v>132.967529296875</v>
      </c>
      <c r="I8" s="6">
        <v>132.967529296875</v>
      </c>
      <c r="J8" s="6">
        <v>132.967529296875</v>
      </c>
      <c r="K8" s="6">
        <v>132.967529296875</v>
      </c>
      <c r="L8" s="6">
        <v>132.967529296875</v>
      </c>
      <c r="M8" s="7">
        <v>30</v>
      </c>
      <c r="N8" s="6">
        <v>1.86767578125</v>
      </c>
      <c r="O8" s="5">
        <v>60</v>
      </c>
      <c r="P8" s="8">
        <v>3.52783203125</v>
      </c>
      <c r="Q8" s="6">
        <v>0</v>
      </c>
      <c r="R8" s="10">
        <f>IF(ISNUMBER(Q8),IF(Q8=1,"Countercurrent","Cocurrent"),"")</f>
      </c>
      <c r="S8" s="21"/>
      <c r="T8" s="7">
        <f>IF(ISNUMBER(C8),1.15290498E-12*(V8^6)-3.5879038802E-10*(V8^5)+4.710833256816E-08*(V8^4)-3.38194190874219E-06*(V8^3)+0.000148978977392744*(V8^2)-0.00373903643230733*(V8)+4.21734712411944,"")</f>
      </c>
      <c r="U8" s="7">
        <f>IF(ISNUMBER(D8),1.15290498E-12*(X8^6)-3.5879038802E-10*(X8^5)+4.710833256816E-08*(X8^4)-3.38194190874219E-06*(X8^3)+0.000148978977392744*(X8^2)-0.00373903643230733*(X8)+4.21734712411944,"")</f>
      </c>
      <c r="V8" s="8">
        <f>IF(ISNUMBER(C8),AVERAGE(C8,D8),"")</f>
      </c>
      <c r="W8" s="6">
        <f>IF(ISNUMBER(F8),-0.0000002301*(V8^4)+0.0000569866*(V8^3)-0.0082923226*(V8^2)+0.0654036947*V8+999.8017570756,"")</f>
      </c>
      <c r="X8" s="8">
        <f>IF(ISNUMBER(E8),AVERAGE(E8,F8),"")</f>
      </c>
      <c r="Y8" s="6">
        <f>IF(ISNUMBER(F8),-0.0000002301*(X8^4)+0.0000569866*(X8^3)-0.0082923226*(X8^2)+0.0654036947*X8+999.8017570756,"")</f>
      </c>
      <c r="Z8" s="6">
        <f>IF(ISNUMBER(C8),IF(R8="Countercurrent",C8-D8,D8-C8),"")</f>
      </c>
      <c r="AA8" s="6">
        <f>IF(ISNUMBER(E8),F8-E8,"")</f>
      </c>
      <c r="AB8" s="7">
        <f>IF(ISNUMBER(N8),N8*W8/(1000*60),"")</f>
      </c>
      <c r="AC8" s="7">
        <f>IF(ISNUMBER(P8),P8*Y8/(1000*60),"")</f>
      </c>
      <c r="AD8" s="6">
        <f>IF(SUM($A$1:$A$1000)=0,IF(ROW($A8)=6,"Hidden",""),IF(ISNUMBER(AB8),AB8*T8*ABS(Z8)*1000,""))</f>
      </c>
      <c r="AE8" s="6">
        <f>IF(SUM($A$1:$A$1000)=0,IF(ROW($A8)=6,"Hidden",""),IF(ISNUMBER(AC8),AC8*U8*AA8*1000,""))</f>
      </c>
      <c r="AF8" s="6">
        <f>IF(SUM($A$1:$A$1000)=0,IF(ROW($A8)=6,"Hidden",""),IF(ISNUMBER(AD8),AD8-AE8,""))</f>
      </c>
      <c r="AG8" s="6">
        <f>IF(SUM($A$1:$A$1000)=0,IF(ROW($A8)=6,"Hidden",""),IF(ISNUMBER(AD8),IF(AD8=0,0,AE8*100/AD8),""))</f>
      </c>
      <c r="AH8" s="6">
        <f>IF(SUM($A$1:$A$1000)=0,IF(ROW($A8)=6,"Hidden",""),IF(ISNUMBER(C8),IF(R8="cocurrent",IF((D8=E8),0,(D8-C8)*100/(D8-E8)),IF((C8=E8),0,(C8-D8)*100/(C8-E8))),""))</f>
      </c>
      <c r="AI8" s="6">
        <f>IF(SUM($A$1:$A$1000)=0,IF(ROW($A8)=6,"Hidden",""),IF(ISNUMBER(C8),IF(R8="cocurrent",IF(C8=E8,0,(F8-E8)*100/(D8-E8)),IF(C8=E8,0,(F8-E8)*100/(C8-E8))),""))</f>
      </c>
      <c r="AJ8" s="6">
        <f>IF(SUM($A$1:$A$1000)=0,IF(ROW($A8)=6,"Hidden",""),IF(ISNUMBER(AH8),(AH8+AI8)/2,""))</f>
      </c>
      <c r="AK8" s="8">
        <f>IF(C8=F8,0,(D8-E8)/(C8-F8))</f>
      </c>
      <c r="AL8" s="8">
        <f>IF(ISNUMBER(F8),IF(OR(AK8&lt;=0,AK8=1),0,((D8-E8)-(C8-F8))/LN(AK8)),"")</f>
      </c>
      <c r="AM8" s="8">
        <f>IF(ISNUMBER(AL8),IF(AL8=0,0,(AB8*T8*Z8*1000)/(PI()*0.006*1.008*AL8)),"")</f>
      </c>
      <c r="AN8" s="12">
        <f>IF(ISNUMBER(A8),IF(ROW(A8)=2,1-(A8/13),""),"")</f>
      </c>
    </row>
    <row x14ac:dyDescent="0.25" r="9" customHeight="1" ht="12.75">
      <c r="A9" s="11">
        <v>1</v>
      </c>
      <c r="B9" s="5">
        <v>8</v>
      </c>
      <c r="C9" s="6">
        <v>53.6416015625</v>
      </c>
      <c r="D9" s="6">
        <v>59.94091796875</v>
      </c>
      <c r="E9" s="6">
        <v>21.268310546875</v>
      </c>
      <c r="F9" s="6">
        <v>25.424560546875</v>
      </c>
      <c r="G9" s="6">
        <v>132.967529296875</v>
      </c>
      <c r="H9" s="6">
        <v>132.967529296875</v>
      </c>
      <c r="I9" s="6">
        <v>132.967529296875</v>
      </c>
      <c r="J9" s="6">
        <v>132.967529296875</v>
      </c>
      <c r="K9" s="6">
        <v>132.967529296875</v>
      </c>
      <c r="L9" s="6">
        <v>132.967529296875</v>
      </c>
      <c r="M9" s="7">
        <v>30</v>
      </c>
      <c r="N9" s="6">
        <v>1.94091796875</v>
      </c>
      <c r="O9" s="5">
        <v>60</v>
      </c>
      <c r="P9" s="8">
        <v>3.80859375</v>
      </c>
      <c r="Q9" s="6">
        <v>0</v>
      </c>
      <c r="R9" s="10">
        <f>IF(ISNUMBER(Q9),IF(Q9=1,"Countercurrent","Cocurrent"),"")</f>
      </c>
      <c r="S9" s="21"/>
      <c r="T9" s="7">
        <f>IF(ISNUMBER(C9),1.15290498E-12*(V9^6)-3.5879038802E-10*(V9^5)+4.710833256816E-08*(V9^4)-3.38194190874219E-06*(V9^3)+0.000148978977392744*(V9^2)-0.00373903643230733*(V9)+4.21734712411944,"")</f>
      </c>
      <c r="U9" s="7">
        <f>IF(ISNUMBER(D9),1.15290498E-12*(X9^6)-3.5879038802E-10*(X9^5)+4.710833256816E-08*(X9^4)-3.38194190874219E-06*(X9^3)+0.000148978977392744*(X9^2)-0.00373903643230733*(X9)+4.21734712411944,"")</f>
      </c>
      <c r="V9" s="8">
        <f>IF(ISNUMBER(C9),AVERAGE(C9,D9),"")</f>
      </c>
      <c r="W9" s="6">
        <f>IF(ISNUMBER(F9),-0.0000002301*(V9^4)+0.0000569866*(V9^3)-0.0082923226*(V9^2)+0.0654036947*V9+999.8017570756,"")</f>
      </c>
      <c r="X9" s="8">
        <f>IF(ISNUMBER(E9),AVERAGE(E9,F9),"")</f>
      </c>
      <c r="Y9" s="6">
        <f>IF(ISNUMBER(F9),-0.0000002301*(X9^4)+0.0000569866*(X9^3)-0.0082923226*(X9^2)+0.0654036947*X9+999.8017570756,"")</f>
      </c>
      <c r="Z9" s="6">
        <f>IF(ISNUMBER(C9),IF(R9="Countercurrent",C9-D9,D9-C9),"")</f>
      </c>
      <c r="AA9" s="6">
        <f>IF(ISNUMBER(E9),F9-E9,"")</f>
      </c>
      <c r="AB9" s="7">
        <f>IF(ISNUMBER(N9),N9*W9/(1000*60),"")</f>
      </c>
      <c r="AC9" s="7">
        <f>IF(ISNUMBER(P9),P9*Y9/(1000*60),"")</f>
      </c>
      <c r="AD9" s="6">
        <f>IF(SUM($A$1:$A$1000)=0,IF(ROW($A9)=6,"Hidden",""),IF(ISNUMBER(AB9),AB9*T9*ABS(Z9)*1000,""))</f>
      </c>
      <c r="AE9" s="6">
        <f>IF(SUM($A$1:$A$1000)=0,IF(ROW($A9)=6,"Hidden",""),IF(ISNUMBER(AC9),AC9*U9*AA9*1000,""))</f>
      </c>
      <c r="AF9" s="6">
        <f>IF(SUM($A$1:$A$1000)=0,IF(ROW($A9)=6,"Hidden",""),IF(ISNUMBER(AD9),AD9-AE9,""))</f>
      </c>
      <c r="AG9" s="6">
        <f>IF(SUM($A$1:$A$1000)=0,IF(ROW($A9)=6,"Hidden",""),IF(ISNUMBER(AD9),IF(AD9=0,0,AE9*100/AD9),""))</f>
      </c>
      <c r="AH9" s="6">
        <f>IF(SUM($A$1:$A$1000)=0,IF(ROW($A9)=6,"Hidden",""),IF(ISNUMBER(C9),IF(R9="cocurrent",IF((D9=E9),0,(D9-C9)*100/(D9-E9)),IF((C9=E9),0,(C9-D9)*100/(C9-E9))),""))</f>
      </c>
      <c r="AI9" s="6">
        <f>IF(SUM($A$1:$A$1000)=0,IF(ROW($A9)=6,"Hidden",""),IF(ISNUMBER(C9),IF(R9="cocurrent",IF(C9=E9,0,(F9-E9)*100/(D9-E9)),IF(C9=E9,0,(F9-E9)*100/(C9-E9))),""))</f>
      </c>
      <c r="AJ9" s="6">
        <f>IF(SUM($A$1:$A$1000)=0,IF(ROW($A9)=6,"Hidden",""),IF(ISNUMBER(AH9),(AH9+AI9)/2,""))</f>
      </c>
      <c r="AK9" s="8">
        <f>IF(C9=F9,0,(D9-E9)/(C9-F9))</f>
      </c>
      <c r="AL9" s="8">
        <f>IF(ISNUMBER(F9),IF(OR(AK9&lt;=0,AK9=1),0,((D9-E9)-(C9-F9))/LN(AK9)),"")</f>
      </c>
      <c r="AM9" s="8">
        <f>IF(ISNUMBER(AL9),IF(AL9=0,0,(AB9*T9*Z9*1000)/(PI()*0.006*1.008*AL9)),"")</f>
      </c>
      <c r="AN9" s="12">
        <f>IF(ISNUMBER(A9),IF(ROW(A9)=2,1-(A9/13),""),"")</f>
      </c>
    </row>
    <row x14ac:dyDescent="0.25" r="10" customHeight="1" ht="12.75">
      <c r="A10" s="11">
        <v>1</v>
      </c>
      <c r="B10" s="5">
        <v>9</v>
      </c>
      <c r="C10" s="6">
        <v>53.868896484375</v>
      </c>
      <c r="D10" s="6">
        <v>60.20068359375</v>
      </c>
      <c r="E10" s="6">
        <v>21.268310546875</v>
      </c>
      <c r="F10" s="6">
        <v>25.39208984375</v>
      </c>
      <c r="G10" s="6">
        <v>132.967529296875</v>
      </c>
      <c r="H10" s="6">
        <v>132.967529296875</v>
      </c>
      <c r="I10" s="6">
        <v>132.967529296875</v>
      </c>
      <c r="J10" s="6">
        <v>132.967529296875</v>
      </c>
      <c r="K10" s="6">
        <v>132.967529296875</v>
      </c>
      <c r="L10" s="6">
        <v>132.967529296875</v>
      </c>
      <c r="M10" s="7">
        <v>30</v>
      </c>
      <c r="N10" s="6">
        <v>1.91650390625</v>
      </c>
      <c r="O10" s="5">
        <v>60</v>
      </c>
      <c r="P10" s="8">
        <v>3.74755859375</v>
      </c>
      <c r="Q10" s="6">
        <v>0</v>
      </c>
      <c r="R10" s="10">
        <f>IF(ISNUMBER(Q10),IF(Q10=1,"Countercurrent","Cocurrent"),"")</f>
      </c>
      <c r="S10" s="21"/>
      <c r="T10" s="7">
        <f>IF(ISNUMBER(C10),1.15290498E-12*(V10^6)-3.5879038802E-10*(V10^5)+4.710833256816E-08*(V10^4)-3.38194190874219E-06*(V10^3)+0.000148978977392744*(V10^2)-0.00373903643230733*(V10)+4.21734712411944,"")</f>
      </c>
      <c r="U10" s="7">
        <f>IF(ISNUMBER(D10),1.15290498E-12*(X10^6)-3.5879038802E-10*(X10^5)+4.710833256816E-08*(X10^4)-3.38194190874219E-06*(X10^3)+0.000148978977392744*(X10^2)-0.00373903643230733*(X10)+4.21734712411944,"")</f>
      </c>
      <c r="V10" s="8">
        <f>IF(ISNUMBER(C10),AVERAGE(C10,D10),"")</f>
      </c>
      <c r="W10" s="6">
        <f>IF(ISNUMBER(F10),-0.0000002301*(V10^4)+0.0000569866*(V10^3)-0.0082923226*(V10^2)+0.0654036947*V10+999.8017570756,"")</f>
      </c>
      <c r="X10" s="8">
        <f>IF(ISNUMBER(E10),AVERAGE(E10,F10),"")</f>
      </c>
      <c r="Y10" s="6">
        <f>IF(ISNUMBER(F10),-0.0000002301*(X10^4)+0.0000569866*(X10^3)-0.0082923226*(X10^2)+0.0654036947*X10+999.8017570756,"")</f>
      </c>
      <c r="Z10" s="6">
        <f>IF(ISNUMBER(C10),IF(R10="Countercurrent",C10-D10,D10-C10),"")</f>
      </c>
      <c r="AA10" s="6">
        <f>IF(ISNUMBER(E10),F10-E10,"")</f>
      </c>
      <c r="AB10" s="7">
        <f>IF(ISNUMBER(N10),N10*W10/(1000*60),"")</f>
      </c>
      <c r="AC10" s="7">
        <f>IF(ISNUMBER(P10),P10*Y10/(1000*60),"")</f>
      </c>
      <c r="AD10" s="6">
        <f>IF(SUM($A$1:$A$1000)=0,IF(ROW($A10)=6,"Hidden",""),IF(ISNUMBER(AB10),AB10*T10*ABS(Z10)*1000,""))</f>
      </c>
      <c r="AE10" s="6">
        <f>IF(SUM($A$1:$A$1000)=0,IF(ROW($A10)=6,"Hidden",""),IF(ISNUMBER(AC10),AC10*U10*AA10*1000,""))</f>
      </c>
      <c r="AF10" s="6">
        <f>IF(SUM($A$1:$A$1000)=0,IF(ROW($A10)=6,"Hidden",""),IF(ISNUMBER(AD10),AD10-AE10,""))</f>
      </c>
      <c r="AG10" s="6">
        <f>IF(SUM($A$1:$A$1000)=0,IF(ROW($A10)=6,"Hidden",""),IF(ISNUMBER(AD10),IF(AD10=0,0,AE10*100/AD10),""))</f>
      </c>
      <c r="AH10" s="6">
        <f>IF(SUM($A$1:$A$1000)=0,IF(ROW($A10)=6,"Hidden",""),IF(ISNUMBER(C10),IF(R10="cocurrent",IF((D10=E10),0,(D10-C10)*100/(D10-E10)),IF((C10=E10),0,(C10-D10)*100/(C10-E10))),""))</f>
      </c>
      <c r="AI10" s="6">
        <f>IF(SUM($A$1:$A$1000)=0,IF(ROW($A10)=6,"Hidden",""),IF(ISNUMBER(C10),IF(R10="cocurrent",IF(C10=E10,0,(F10-E10)*100/(D10-E10)),IF(C10=E10,0,(F10-E10)*100/(C10-E10))),""))</f>
      </c>
      <c r="AJ10" s="6">
        <f>IF(SUM($A$1:$A$1000)=0,IF(ROW($A10)=6,"Hidden",""),IF(ISNUMBER(AH10),(AH10+AI10)/2,""))</f>
      </c>
      <c r="AK10" s="8">
        <f>IF(C10=F10,0,(D10-E10)/(C10-F10))</f>
      </c>
      <c r="AL10" s="8">
        <f>IF(ISNUMBER(F10),IF(OR(AK10&lt;=0,AK10=1),0,((D10-E10)-(C10-F10))/LN(AK10)),"")</f>
      </c>
      <c r="AM10" s="8">
        <f>IF(ISNUMBER(AL10),IF(AL10=0,0,(AB10*T10*Z10*1000)/(PI()*0.006*1.008*AL10)),"")</f>
      </c>
      <c r="AN10" s="12">
        <f>IF(ISNUMBER(A10),IF(ROW(A10)=2,1-(A10/13),""),"")</f>
      </c>
    </row>
    <row x14ac:dyDescent="0.25" r="11" customHeight="1" ht="12.75">
      <c r="A11" s="11">
        <v>1</v>
      </c>
      <c r="B11" s="5">
        <v>10</v>
      </c>
      <c r="C11" s="6">
        <v>53.479248046875</v>
      </c>
      <c r="D11" s="6">
        <v>59.68115234375</v>
      </c>
      <c r="E11" s="6">
        <v>21.268310546875</v>
      </c>
      <c r="F11" s="6">
        <v>25.39208984375</v>
      </c>
      <c r="G11" s="6">
        <v>132.967529296875</v>
      </c>
      <c r="H11" s="6">
        <v>132.967529296875</v>
      </c>
      <c r="I11" s="6">
        <v>132.967529296875</v>
      </c>
      <c r="J11" s="6">
        <v>132.967529296875</v>
      </c>
      <c r="K11" s="6">
        <v>132.967529296875</v>
      </c>
      <c r="L11" s="6">
        <v>132.967529296875</v>
      </c>
      <c r="M11" s="7">
        <v>30</v>
      </c>
      <c r="N11" s="6">
        <v>1.94091796875</v>
      </c>
      <c r="O11" s="5">
        <v>60</v>
      </c>
      <c r="P11" s="8">
        <v>3.64990234375</v>
      </c>
      <c r="Q11" s="6">
        <v>0</v>
      </c>
      <c r="R11" s="10">
        <f>IF(ISNUMBER(Q11),IF(Q11=1,"Countercurrent","Cocurrent"),"")</f>
      </c>
      <c r="S11" s="21"/>
      <c r="T11" s="7">
        <f>IF(ISNUMBER(C11),1.15290498E-12*(V11^6)-3.5879038802E-10*(V11^5)+4.710833256816E-08*(V11^4)-3.38194190874219E-06*(V11^3)+0.000148978977392744*(V11^2)-0.00373903643230733*(V11)+4.21734712411944,"")</f>
      </c>
      <c r="U11" s="7">
        <f>IF(ISNUMBER(D11),1.15290498E-12*(X11^6)-3.5879038802E-10*(X11^5)+4.710833256816E-08*(X11^4)-3.38194190874219E-06*(X11^3)+0.000148978977392744*(X11^2)-0.00373903643230733*(X11)+4.21734712411944,"")</f>
      </c>
      <c r="V11" s="8">
        <f>IF(ISNUMBER(C11),AVERAGE(C11,D11),"")</f>
      </c>
      <c r="W11" s="6">
        <f>IF(ISNUMBER(F11),-0.0000002301*(V11^4)+0.0000569866*(V11^3)-0.0082923226*(V11^2)+0.0654036947*V11+999.8017570756,"")</f>
      </c>
      <c r="X11" s="8">
        <f>IF(ISNUMBER(E11),AVERAGE(E11,F11),"")</f>
      </c>
      <c r="Y11" s="6">
        <f>IF(ISNUMBER(F11),-0.0000002301*(X11^4)+0.0000569866*(X11^3)-0.0082923226*(X11^2)+0.0654036947*X11+999.8017570756,"")</f>
      </c>
      <c r="Z11" s="6">
        <f>IF(ISNUMBER(C11),IF(R11="Countercurrent",C11-D11,D11-C11),"")</f>
      </c>
      <c r="AA11" s="6">
        <f>IF(ISNUMBER(E11),F11-E11,"")</f>
      </c>
      <c r="AB11" s="7">
        <f>IF(ISNUMBER(N11),N11*W11/(1000*60),"")</f>
      </c>
      <c r="AC11" s="7">
        <f>IF(ISNUMBER(P11),P11*Y11/(1000*60),"")</f>
      </c>
      <c r="AD11" s="6">
        <f>IF(SUM($A$1:$A$1000)=0,IF(ROW($A11)=6,"Hidden",""),IF(ISNUMBER(AB11),AB11*T11*ABS(Z11)*1000,""))</f>
      </c>
      <c r="AE11" s="6">
        <f>IF(SUM($A$1:$A$1000)=0,IF(ROW($A11)=6,"Hidden",""),IF(ISNUMBER(AC11),AC11*U11*AA11*1000,""))</f>
      </c>
      <c r="AF11" s="6">
        <f>IF(SUM($A$1:$A$1000)=0,IF(ROW($A11)=6,"Hidden",""),IF(ISNUMBER(AD11),AD11-AE11,""))</f>
      </c>
      <c r="AG11" s="6">
        <f>IF(SUM($A$1:$A$1000)=0,IF(ROW($A11)=6,"Hidden",""),IF(ISNUMBER(AD11),IF(AD11=0,0,AE11*100/AD11),""))</f>
      </c>
      <c r="AH11" s="6">
        <f>IF(SUM($A$1:$A$1000)=0,IF(ROW($A11)=6,"Hidden",""),IF(ISNUMBER(C11),IF(R11="cocurrent",IF((D11=E11),0,(D11-C11)*100/(D11-E11)),IF((C11=E11),0,(C11-D11)*100/(C11-E11))),""))</f>
      </c>
      <c r="AI11" s="6">
        <f>IF(SUM($A$1:$A$1000)=0,IF(ROW($A11)=6,"Hidden",""),IF(ISNUMBER(C11),IF(R11="cocurrent",IF(C11=E11,0,(F11-E11)*100/(D11-E11)),IF(C11=E11,0,(F11-E11)*100/(C11-E11))),""))</f>
      </c>
      <c r="AJ11" s="6">
        <f>IF(SUM($A$1:$A$1000)=0,IF(ROW($A11)=6,"Hidden",""),IF(ISNUMBER(AH11),(AH11+AI11)/2,""))</f>
      </c>
      <c r="AK11" s="8">
        <f>IF(C11=F11,0,(D11-E11)/(C11-F11))</f>
      </c>
      <c r="AL11" s="8">
        <f>IF(ISNUMBER(F11),IF(OR(AK11&lt;=0,AK11=1),0,((D11-E11)-(C11-F11))/LN(AK11)),"")</f>
      </c>
      <c r="AM11" s="8">
        <f>IF(ISNUMBER(AL11),IF(AL11=0,0,(AB11*T11*Z11*1000)/(PI()*0.006*1.008*AL11)),"")</f>
      </c>
      <c r="AN11" s="12">
        <f>IF(ISNUMBER(A11),IF(ROW(A11)=2,1-(A11/13),""),"")</f>
      </c>
    </row>
    <row x14ac:dyDescent="0.25" r="12" customHeight="1" ht="12.75">
      <c r="A12" s="11">
        <v>1</v>
      </c>
      <c r="B12" s="5">
        <v>11</v>
      </c>
      <c r="C12" s="6">
        <v>53.544189453125</v>
      </c>
      <c r="D12" s="6">
        <v>59.8759765625</v>
      </c>
      <c r="E12" s="6">
        <v>21.268310546875</v>
      </c>
      <c r="F12" s="6">
        <v>25.39208984375</v>
      </c>
      <c r="G12" s="6">
        <v>132.967529296875</v>
      </c>
      <c r="H12" s="6">
        <v>132.967529296875</v>
      </c>
      <c r="I12" s="6">
        <v>132.967529296875</v>
      </c>
      <c r="J12" s="6">
        <v>132.967529296875</v>
      </c>
      <c r="K12" s="6">
        <v>132.967529296875</v>
      </c>
      <c r="L12" s="6">
        <v>132.967529296875</v>
      </c>
      <c r="M12" s="7">
        <v>31</v>
      </c>
      <c r="N12" s="6">
        <v>1.91650390625</v>
      </c>
      <c r="O12" s="5">
        <v>60</v>
      </c>
      <c r="P12" s="8">
        <v>3.564453125</v>
      </c>
      <c r="Q12" s="6">
        <v>0</v>
      </c>
      <c r="R12" s="10">
        <f>IF(ISNUMBER(Q12),IF(Q12=1,"Countercurrent","Cocurrent"),"")</f>
      </c>
      <c r="S12" s="21"/>
      <c r="T12" s="7">
        <f>IF(ISNUMBER(C12),1.15290498E-12*(V12^6)-3.5879038802E-10*(V12^5)+4.710833256816E-08*(V12^4)-3.38194190874219E-06*(V12^3)+0.000148978977392744*(V12^2)-0.00373903643230733*(V12)+4.21734712411944,"")</f>
      </c>
      <c r="U12" s="7">
        <f>IF(ISNUMBER(D12),1.15290498E-12*(X12^6)-3.5879038802E-10*(X12^5)+4.710833256816E-08*(X12^4)-3.38194190874219E-06*(X12^3)+0.000148978977392744*(X12^2)-0.00373903643230733*(X12)+4.21734712411944,"")</f>
      </c>
      <c r="V12" s="8">
        <f>IF(ISNUMBER(C12),AVERAGE(C12,D12),"")</f>
      </c>
      <c r="W12" s="6">
        <f>IF(ISNUMBER(F12),-0.0000002301*(V12^4)+0.0000569866*(V12^3)-0.0082923226*(V12^2)+0.0654036947*V12+999.8017570756,"")</f>
      </c>
      <c r="X12" s="8">
        <f>IF(ISNUMBER(E12),AVERAGE(E12,F12),"")</f>
      </c>
      <c r="Y12" s="6">
        <f>IF(ISNUMBER(F12),-0.0000002301*(X12^4)+0.0000569866*(X12^3)-0.0082923226*(X12^2)+0.0654036947*X12+999.8017570756,"")</f>
      </c>
      <c r="Z12" s="6">
        <f>IF(ISNUMBER(C12),IF(R12="Countercurrent",C12-D12,D12-C12),"")</f>
      </c>
      <c r="AA12" s="6">
        <f>IF(ISNUMBER(E12),F12-E12,"")</f>
      </c>
      <c r="AB12" s="7">
        <f>IF(ISNUMBER(N12),N12*W12/(1000*60),"")</f>
      </c>
      <c r="AC12" s="7">
        <f>IF(ISNUMBER(P12),P12*Y12/(1000*60),"")</f>
      </c>
      <c r="AD12" s="6">
        <f>IF(SUM($A$1:$A$1000)=0,IF(ROW($A12)=6,"Hidden",""),IF(ISNUMBER(AB12),AB12*T12*ABS(Z12)*1000,""))</f>
      </c>
      <c r="AE12" s="6">
        <f>IF(SUM($A$1:$A$1000)=0,IF(ROW($A12)=6,"Hidden",""),IF(ISNUMBER(AC12),AC12*U12*AA12*1000,""))</f>
      </c>
      <c r="AF12" s="6">
        <f>IF(SUM($A$1:$A$1000)=0,IF(ROW($A12)=6,"Hidden",""),IF(ISNUMBER(AD12),AD12-AE12,""))</f>
      </c>
      <c r="AG12" s="6">
        <f>IF(SUM($A$1:$A$1000)=0,IF(ROW($A12)=6,"Hidden",""),IF(ISNUMBER(AD12),IF(AD12=0,0,AE12*100/AD12),""))</f>
      </c>
      <c r="AH12" s="6">
        <f>IF(SUM($A$1:$A$1000)=0,IF(ROW($A12)=6,"Hidden",""),IF(ISNUMBER(C12),IF(R12="cocurrent",IF((D12=E12),0,(D12-C12)*100/(D12-E12)),IF((C12=E12),0,(C12-D12)*100/(C12-E12))),""))</f>
      </c>
      <c r="AI12" s="6">
        <f>IF(SUM($A$1:$A$1000)=0,IF(ROW($A12)=6,"Hidden",""),IF(ISNUMBER(C12),IF(R12="cocurrent",IF(C12=E12,0,(F12-E12)*100/(D12-E12)),IF(C12=E12,0,(F12-E12)*100/(C12-E12))),""))</f>
      </c>
      <c r="AJ12" s="6">
        <f>IF(SUM($A$1:$A$1000)=0,IF(ROW($A12)=6,"Hidden",""),IF(ISNUMBER(AH12),(AH12+AI12)/2,""))</f>
      </c>
      <c r="AK12" s="8">
        <f>IF(C12=F12,0,(D12-E12)/(C12-F12))</f>
      </c>
      <c r="AL12" s="8">
        <f>IF(ISNUMBER(F12),IF(OR(AK12&lt;=0,AK12=1),0,((D12-E12)-(C12-F12))/LN(AK12)),"")</f>
      </c>
      <c r="AM12" s="8">
        <f>IF(ISNUMBER(AL12),IF(AL12=0,0,(AB12*T12*Z12*1000)/(PI()*0.006*1.008*AL12)),"")</f>
      </c>
      <c r="AN12" s="12">
        <f>IF(ISNUMBER(A12),IF(ROW(A12)=2,1-(A12/13),""),"")</f>
      </c>
    </row>
    <row x14ac:dyDescent="0.25" r="13" customHeight="1" ht="12.75">
      <c r="A13" s="11">
        <v>1</v>
      </c>
      <c r="B13" s="5">
        <v>12</v>
      </c>
      <c r="C13" s="6">
        <v>53.44677734375</v>
      </c>
      <c r="D13" s="6">
        <v>59.778564453125</v>
      </c>
      <c r="E13" s="6">
        <v>21.268310546875</v>
      </c>
      <c r="F13" s="6">
        <v>25.39208984375</v>
      </c>
      <c r="G13" s="6">
        <v>132.967529296875</v>
      </c>
      <c r="H13" s="6">
        <v>132.967529296875</v>
      </c>
      <c r="I13" s="6">
        <v>132.967529296875</v>
      </c>
      <c r="J13" s="6">
        <v>132.967529296875</v>
      </c>
      <c r="K13" s="6">
        <v>132.967529296875</v>
      </c>
      <c r="L13" s="6">
        <v>132.967529296875</v>
      </c>
      <c r="M13" s="7">
        <v>30</v>
      </c>
      <c r="N13" s="6">
        <v>2.001953125</v>
      </c>
      <c r="O13" s="5">
        <v>60</v>
      </c>
      <c r="P13" s="8">
        <v>3.79638671875</v>
      </c>
      <c r="Q13" s="6">
        <v>0</v>
      </c>
      <c r="R13" s="10">
        <f>IF(ISNUMBER(Q13),IF(Q13=1,"Countercurrent","Cocurrent"),"")</f>
      </c>
      <c r="S13" s="21"/>
      <c r="T13" s="7">
        <f>IF(ISNUMBER(C13),1.15290498E-12*(V13^6)-3.5879038802E-10*(V13^5)+4.710833256816E-08*(V13^4)-3.38194190874219E-06*(V13^3)+0.000148978977392744*(V13^2)-0.00373903643230733*(V13)+4.21734712411944,"")</f>
      </c>
      <c r="U13" s="7">
        <f>IF(ISNUMBER(D13),1.15290498E-12*(X13^6)-3.5879038802E-10*(X13^5)+4.710833256816E-08*(X13^4)-3.38194190874219E-06*(X13^3)+0.000148978977392744*(X13^2)-0.00373903643230733*(X13)+4.21734712411944,"")</f>
      </c>
      <c r="V13" s="8">
        <f>IF(ISNUMBER(C13),AVERAGE(C13,D13),"")</f>
      </c>
      <c r="W13" s="6">
        <f>IF(ISNUMBER(F13),-0.0000002301*(V13^4)+0.0000569866*(V13^3)-0.0082923226*(V13^2)+0.0654036947*V13+999.8017570756,"")</f>
      </c>
      <c r="X13" s="8">
        <f>IF(ISNUMBER(E13),AVERAGE(E13,F13),"")</f>
      </c>
      <c r="Y13" s="6">
        <f>IF(ISNUMBER(F13),-0.0000002301*(X13^4)+0.0000569866*(X13^3)-0.0082923226*(X13^2)+0.0654036947*X13+999.8017570756,"")</f>
      </c>
      <c r="Z13" s="6">
        <f>IF(ISNUMBER(C13),IF(R13="Countercurrent",C13-D13,D13-C13),"")</f>
      </c>
      <c r="AA13" s="6">
        <f>IF(ISNUMBER(E13),F13-E13,"")</f>
      </c>
      <c r="AB13" s="7">
        <f>IF(ISNUMBER(N13),N13*W13/(1000*60),"")</f>
      </c>
      <c r="AC13" s="7">
        <f>IF(ISNUMBER(P13),P13*Y13/(1000*60),"")</f>
      </c>
      <c r="AD13" s="6">
        <f>IF(SUM($A$1:$A$1000)=0,IF(ROW($A13)=6,"Hidden",""),IF(ISNUMBER(AB13),AB13*T13*ABS(Z13)*1000,""))</f>
      </c>
      <c r="AE13" s="6">
        <f>IF(SUM($A$1:$A$1000)=0,IF(ROW($A13)=6,"Hidden",""),IF(ISNUMBER(AC13),AC13*U13*AA13*1000,""))</f>
      </c>
      <c r="AF13" s="6">
        <f>IF(SUM($A$1:$A$1000)=0,IF(ROW($A13)=6,"Hidden",""),IF(ISNUMBER(AD13),AD13-AE13,""))</f>
      </c>
      <c r="AG13" s="6">
        <f>IF(SUM($A$1:$A$1000)=0,IF(ROW($A13)=6,"Hidden",""),IF(ISNUMBER(AD13),IF(AD13=0,0,AE13*100/AD13),""))</f>
      </c>
      <c r="AH13" s="6">
        <f>IF(SUM($A$1:$A$1000)=0,IF(ROW($A13)=6,"Hidden",""),IF(ISNUMBER(C13),IF(R13="cocurrent",IF((D13=E13),0,(D13-C13)*100/(D13-E13)),IF((C13=E13),0,(C13-D13)*100/(C13-E13))),""))</f>
      </c>
      <c r="AI13" s="6">
        <f>IF(SUM($A$1:$A$1000)=0,IF(ROW($A13)=6,"Hidden",""),IF(ISNUMBER(C13),IF(R13="cocurrent",IF(C13=E13,0,(F13-E13)*100/(D13-E13)),IF(C13=E13,0,(F13-E13)*100/(C13-E13))),""))</f>
      </c>
      <c r="AJ13" s="6">
        <f>IF(SUM($A$1:$A$1000)=0,IF(ROW($A13)=6,"Hidden",""),IF(ISNUMBER(AH13),(AH13+AI13)/2,""))</f>
      </c>
      <c r="AK13" s="8">
        <f>IF(C13=F13,0,(D13-E13)/(C13-F13))</f>
      </c>
      <c r="AL13" s="8">
        <f>IF(ISNUMBER(F13),IF(OR(AK13&lt;=0,AK13=1),0,((D13-E13)-(C13-F13))/LN(AK13)),"")</f>
      </c>
      <c r="AM13" s="8">
        <f>IF(ISNUMBER(AL13),IF(AL13=0,0,(AB13*T13*Z13*1000)/(PI()*0.006*1.008*AL13)),"")</f>
      </c>
      <c r="AN13" s="12">
        <f>IF(ISNUMBER(A13),IF(ROW(A13)=2,1-(A13/13),""),"")</f>
      </c>
    </row>
    <row x14ac:dyDescent="0.25" r="14" customHeight="1" ht="12.75">
      <c r="A14" s="11">
        <v>1</v>
      </c>
      <c r="B14" s="5">
        <v>13</v>
      </c>
      <c r="C14" s="6">
        <v>53.70654296875</v>
      </c>
      <c r="D14" s="6">
        <v>60.103271484375</v>
      </c>
      <c r="E14" s="6">
        <v>21.268310546875</v>
      </c>
      <c r="F14" s="6">
        <v>25.424560546875</v>
      </c>
      <c r="G14" s="6">
        <v>132.967529296875</v>
      </c>
      <c r="H14" s="6">
        <v>132.967529296875</v>
      </c>
      <c r="I14" s="6">
        <v>132.967529296875</v>
      </c>
      <c r="J14" s="6">
        <v>132.967529296875</v>
      </c>
      <c r="K14" s="6">
        <v>132.967529296875</v>
      </c>
      <c r="L14" s="6">
        <v>132.967529296875</v>
      </c>
      <c r="M14" s="7">
        <v>30</v>
      </c>
      <c r="N14" s="6">
        <v>1.96533203125</v>
      </c>
      <c r="O14" s="5">
        <v>60</v>
      </c>
      <c r="P14" s="8">
        <v>3.80859375</v>
      </c>
      <c r="Q14" s="6">
        <v>0</v>
      </c>
      <c r="R14" s="10">
        <f>IF(ISNUMBER(Q14),IF(Q14=1,"Countercurrent","Cocurrent"),"")</f>
      </c>
      <c r="S14" s="21"/>
      <c r="T14" s="7">
        <f>IF(ISNUMBER(C14),1.15290498E-12*(V14^6)-3.5879038802E-10*(V14^5)+4.710833256816E-08*(V14^4)-3.38194190874219E-06*(V14^3)+0.000148978977392744*(V14^2)-0.00373903643230733*(V14)+4.21734712411944,"")</f>
      </c>
      <c r="U14" s="7">
        <f>IF(ISNUMBER(D14),1.15290498E-12*(X14^6)-3.5879038802E-10*(X14^5)+4.710833256816E-08*(X14^4)-3.38194190874219E-06*(X14^3)+0.000148978977392744*(X14^2)-0.00373903643230733*(X14)+4.21734712411944,"")</f>
      </c>
      <c r="V14" s="8">
        <f>IF(ISNUMBER(C14),AVERAGE(C14,D14),"")</f>
      </c>
      <c r="W14" s="6">
        <f>IF(ISNUMBER(F14),-0.0000002301*(V14^4)+0.0000569866*(V14^3)-0.0082923226*(V14^2)+0.0654036947*V14+999.8017570756,"")</f>
      </c>
      <c r="X14" s="8">
        <f>IF(ISNUMBER(E14),AVERAGE(E14,F14),"")</f>
      </c>
      <c r="Y14" s="6">
        <f>IF(ISNUMBER(F14),-0.0000002301*(X14^4)+0.0000569866*(X14^3)-0.0082923226*(X14^2)+0.0654036947*X14+999.8017570756,"")</f>
      </c>
      <c r="Z14" s="6">
        <f>IF(ISNUMBER(C14),IF(R14="Countercurrent",C14-D14,D14-C14),"")</f>
      </c>
      <c r="AA14" s="6">
        <f>IF(ISNUMBER(E14),F14-E14,"")</f>
      </c>
      <c r="AB14" s="7">
        <f>IF(ISNUMBER(N14),N14*W14/(1000*60),"")</f>
      </c>
      <c r="AC14" s="7">
        <f>IF(ISNUMBER(P14),P14*Y14/(1000*60),"")</f>
      </c>
      <c r="AD14" s="6">
        <f>IF(SUM($A$1:$A$1000)=0,IF(ROW($A14)=6,"Hidden",""),IF(ISNUMBER(AB14),AB14*T14*ABS(Z14)*1000,""))</f>
      </c>
      <c r="AE14" s="6">
        <f>IF(SUM($A$1:$A$1000)=0,IF(ROW($A14)=6,"Hidden",""),IF(ISNUMBER(AC14),AC14*U14*AA14*1000,""))</f>
      </c>
      <c r="AF14" s="6">
        <f>IF(SUM($A$1:$A$1000)=0,IF(ROW($A14)=6,"Hidden",""),IF(ISNUMBER(AD14),AD14-AE14,""))</f>
      </c>
      <c r="AG14" s="6">
        <f>IF(SUM($A$1:$A$1000)=0,IF(ROW($A14)=6,"Hidden",""),IF(ISNUMBER(AD14),IF(AD14=0,0,AE14*100/AD14),""))</f>
      </c>
      <c r="AH14" s="6">
        <f>IF(SUM($A$1:$A$1000)=0,IF(ROW($A14)=6,"Hidden",""),IF(ISNUMBER(C14),IF(R14="cocurrent",IF((D14=E14),0,(D14-C14)*100/(D14-E14)),IF((C14=E14),0,(C14-D14)*100/(C14-E14))),""))</f>
      </c>
      <c r="AI14" s="6">
        <f>IF(SUM($A$1:$A$1000)=0,IF(ROW($A14)=6,"Hidden",""),IF(ISNUMBER(C14),IF(R14="cocurrent",IF(C14=E14,0,(F14-E14)*100/(D14-E14)),IF(C14=E14,0,(F14-E14)*100/(C14-E14))),""))</f>
      </c>
      <c r="AJ14" s="6">
        <f>IF(SUM($A$1:$A$1000)=0,IF(ROW($A14)=6,"Hidden",""),IF(ISNUMBER(AH14),(AH14+AI14)/2,""))</f>
      </c>
      <c r="AK14" s="8">
        <f>IF(C14=F14,0,(D14-E14)/(C14-F14))</f>
      </c>
      <c r="AL14" s="8">
        <f>IF(ISNUMBER(F14),IF(OR(AK14&lt;=0,AK14=1),0,((D14-E14)-(C14-F14))/LN(AK14)),"")</f>
      </c>
      <c r="AM14" s="8">
        <f>IF(ISNUMBER(AL14),IF(AL14=0,0,(AB14*T14*Z14*1000)/(PI()*0.006*1.008*AL14)),"")</f>
      </c>
      <c r="AN14" s="12">
        <f>IF(ISNUMBER(A14),IF(ROW(A14)=2,1-(A14/13),""),"")</f>
      </c>
    </row>
    <row x14ac:dyDescent="0.25" r="15" customHeight="1" ht="12.75">
      <c r="A15" s="11">
        <v>1</v>
      </c>
      <c r="B15" s="5">
        <v>14</v>
      </c>
      <c r="C15" s="6">
        <v>53.83642578125</v>
      </c>
      <c r="D15" s="6">
        <v>60.233154296875</v>
      </c>
      <c r="E15" s="6">
        <v>21.268310546875</v>
      </c>
      <c r="F15" s="6">
        <v>25.424560546875</v>
      </c>
      <c r="G15" s="6">
        <v>132.967529296875</v>
      </c>
      <c r="H15" s="6">
        <v>132.967529296875</v>
      </c>
      <c r="I15" s="6">
        <v>132.967529296875</v>
      </c>
      <c r="J15" s="6">
        <v>132.967529296875</v>
      </c>
      <c r="K15" s="6">
        <v>132.967529296875</v>
      </c>
      <c r="L15" s="6">
        <v>132.967529296875</v>
      </c>
      <c r="M15" s="7">
        <v>30</v>
      </c>
      <c r="N15" s="6">
        <v>1.98974609375</v>
      </c>
      <c r="O15" s="5">
        <v>60</v>
      </c>
      <c r="P15" s="8">
        <v>3.7353515625</v>
      </c>
      <c r="Q15" s="6">
        <v>0</v>
      </c>
      <c r="R15" s="10">
        <f>IF(ISNUMBER(Q15),IF(Q15=1,"Countercurrent","Cocurrent"),"")</f>
      </c>
      <c r="S15" s="21"/>
      <c r="T15" s="7">
        <f>IF(ISNUMBER(C15),1.15290498E-12*(V15^6)-3.5879038802E-10*(V15^5)+4.710833256816E-08*(V15^4)-3.38194190874219E-06*(V15^3)+0.000148978977392744*(V15^2)-0.00373903643230733*(V15)+4.21734712411944,"")</f>
      </c>
      <c r="U15" s="7">
        <f>IF(ISNUMBER(D15),1.15290498E-12*(X15^6)-3.5879038802E-10*(X15^5)+4.710833256816E-08*(X15^4)-3.38194190874219E-06*(X15^3)+0.000148978977392744*(X15^2)-0.00373903643230733*(X15)+4.21734712411944,"")</f>
      </c>
      <c r="V15" s="8">
        <f>IF(ISNUMBER(C15),AVERAGE(C15,D15),"")</f>
      </c>
      <c r="W15" s="6">
        <f>IF(ISNUMBER(F15),-0.0000002301*(V15^4)+0.0000569866*(V15^3)-0.0082923226*(V15^2)+0.0654036947*V15+999.8017570756,"")</f>
      </c>
      <c r="X15" s="8">
        <f>IF(ISNUMBER(E15),AVERAGE(E15,F15),"")</f>
      </c>
      <c r="Y15" s="6">
        <f>IF(ISNUMBER(F15),-0.0000002301*(X15^4)+0.0000569866*(X15^3)-0.0082923226*(X15^2)+0.0654036947*X15+999.8017570756,"")</f>
      </c>
      <c r="Z15" s="6">
        <f>IF(ISNUMBER(C15),IF(R15="Countercurrent",C15-D15,D15-C15),"")</f>
      </c>
      <c r="AA15" s="6">
        <f>IF(ISNUMBER(E15),F15-E15,"")</f>
      </c>
      <c r="AB15" s="7">
        <f>IF(ISNUMBER(N15),N15*W15/(1000*60),"")</f>
      </c>
      <c r="AC15" s="7">
        <f>IF(ISNUMBER(P15),P15*Y15/(1000*60),"")</f>
      </c>
      <c r="AD15" s="6">
        <f>IF(SUM($A$1:$A$1000)=0,IF(ROW($A15)=6,"Hidden",""),IF(ISNUMBER(AB15),AB15*T15*ABS(Z15)*1000,""))</f>
      </c>
      <c r="AE15" s="6">
        <f>IF(SUM($A$1:$A$1000)=0,IF(ROW($A15)=6,"Hidden",""),IF(ISNUMBER(AC15),AC15*U15*AA15*1000,""))</f>
      </c>
      <c r="AF15" s="6">
        <f>IF(SUM($A$1:$A$1000)=0,IF(ROW($A15)=6,"Hidden",""),IF(ISNUMBER(AD15),AD15-AE15,""))</f>
      </c>
      <c r="AG15" s="6">
        <f>IF(SUM($A$1:$A$1000)=0,IF(ROW($A15)=6,"Hidden",""),IF(ISNUMBER(AD15),IF(AD15=0,0,AE15*100/AD15),""))</f>
      </c>
      <c r="AH15" s="6">
        <f>IF(SUM($A$1:$A$1000)=0,IF(ROW($A15)=6,"Hidden",""),IF(ISNUMBER(C15),IF(R15="cocurrent",IF((D15=E15),0,(D15-C15)*100/(D15-E15)),IF((C15=E15),0,(C15-D15)*100/(C15-E15))),""))</f>
      </c>
      <c r="AI15" s="6">
        <f>IF(SUM($A$1:$A$1000)=0,IF(ROW($A15)=6,"Hidden",""),IF(ISNUMBER(C15),IF(R15="cocurrent",IF(C15=E15,0,(F15-E15)*100/(D15-E15)),IF(C15=E15,0,(F15-E15)*100/(C15-E15))),""))</f>
      </c>
      <c r="AJ15" s="6">
        <f>IF(SUM($A$1:$A$1000)=0,IF(ROW($A15)=6,"Hidden",""),IF(ISNUMBER(AH15),(AH15+AI15)/2,""))</f>
      </c>
      <c r="AK15" s="8">
        <f>IF(C15=F15,0,(D15-E15)/(C15-F15))</f>
      </c>
      <c r="AL15" s="8">
        <f>IF(ISNUMBER(F15),IF(OR(AK15&lt;=0,AK15=1),0,((D15-E15)-(C15-F15))/LN(AK15)),"")</f>
      </c>
      <c r="AM15" s="8">
        <f>IF(ISNUMBER(AL15),IF(AL15=0,0,(AB15*T15*Z15*1000)/(PI()*0.006*1.008*AL15)),"")</f>
      </c>
      <c r="AN15" s="12">
        <f>IF(ISNUMBER(A15),IF(ROW(A15)=2,1-(A15/13),""),"")</f>
      </c>
    </row>
    <row x14ac:dyDescent="0.25" r="16" customHeight="1" ht="12.75">
      <c r="A16" s="11">
        <v>1</v>
      </c>
      <c r="B16" s="5">
        <v>15</v>
      </c>
      <c r="C16" s="6">
        <v>53.771484375</v>
      </c>
      <c r="D16" s="6">
        <v>60.168212890625</v>
      </c>
      <c r="E16" s="6">
        <v>21.268310546875</v>
      </c>
      <c r="F16" s="6">
        <v>25.45703125</v>
      </c>
      <c r="G16" s="6">
        <v>132.967529296875</v>
      </c>
      <c r="H16" s="6">
        <v>132.967529296875</v>
      </c>
      <c r="I16" s="6">
        <v>132.967529296875</v>
      </c>
      <c r="J16" s="6">
        <v>132.967529296875</v>
      </c>
      <c r="K16" s="6">
        <v>132.967529296875</v>
      </c>
      <c r="L16" s="6">
        <v>132.967529296875</v>
      </c>
      <c r="M16" s="7">
        <v>31</v>
      </c>
      <c r="N16" s="6">
        <v>2.0263671875</v>
      </c>
      <c r="O16" s="5">
        <v>60</v>
      </c>
      <c r="P16" s="8">
        <v>3.77197265625</v>
      </c>
      <c r="Q16" s="6">
        <v>0</v>
      </c>
      <c r="R16" s="10">
        <f>IF(ISNUMBER(Q16),IF(Q16=1,"Countercurrent","Cocurrent"),"")</f>
      </c>
      <c r="S16" s="21"/>
      <c r="T16" s="7">
        <f>IF(ISNUMBER(C16),1.15290498E-12*(V16^6)-3.5879038802E-10*(V16^5)+4.710833256816E-08*(V16^4)-3.38194190874219E-06*(V16^3)+0.000148978977392744*(V16^2)-0.00373903643230733*(V16)+4.21734712411944,"")</f>
      </c>
      <c r="U16" s="7">
        <f>IF(ISNUMBER(D16),1.15290498E-12*(X16^6)-3.5879038802E-10*(X16^5)+4.710833256816E-08*(X16^4)-3.38194190874219E-06*(X16^3)+0.000148978977392744*(X16^2)-0.00373903643230733*(X16)+4.21734712411944,"")</f>
      </c>
      <c r="V16" s="8">
        <f>IF(ISNUMBER(C16),AVERAGE(C16,D16),"")</f>
      </c>
      <c r="W16" s="6">
        <f>IF(ISNUMBER(F16),-0.0000002301*(V16^4)+0.0000569866*(V16^3)-0.0082923226*(V16^2)+0.0654036947*V16+999.8017570756,"")</f>
      </c>
      <c r="X16" s="8">
        <f>IF(ISNUMBER(E16),AVERAGE(E16,F16),"")</f>
      </c>
      <c r="Y16" s="6">
        <f>IF(ISNUMBER(F16),-0.0000002301*(X16^4)+0.0000569866*(X16^3)-0.0082923226*(X16^2)+0.0654036947*X16+999.8017570756,"")</f>
      </c>
      <c r="Z16" s="6">
        <f>IF(ISNUMBER(C16),IF(R16="Countercurrent",C16-D16,D16-C16),"")</f>
      </c>
      <c r="AA16" s="6">
        <f>IF(ISNUMBER(E16),F16-E16,"")</f>
      </c>
      <c r="AB16" s="7">
        <f>IF(ISNUMBER(N16),N16*W16/(1000*60),"")</f>
      </c>
      <c r="AC16" s="7">
        <f>IF(ISNUMBER(P16),P16*Y16/(1000*60),"")</f>
      </c>
      <c r="AD16" s="6">
        <f>IF(SUM($A$1:$A$1000)=0,IF(ROW($A16)=6,"Hidden",""),IF(ISNUMBER(AB16),AB16*T16*ABS(Z16)*1000,""))</f>
      </c>
      <c r="AE16" s="6">
        <f>IF(SUM($A$1:$A$1000)=0,IF(ROW($A16)=6,"Hidden",""),IF(ISNUMBER(AC16),AC16*U16*AA16*1000,""))</f>
      </c>
      <c r="AF16" s="6">
        <f>IF(SUM($A$1:$A$1000)=0,IF(ROW($A16)=6,"Hidden",""),IF(ISNUMBER(AD16),AD16-AE16,""))</f>
      </c>
      <c r="AG16" s="6">
        <f>IF(SUM($A$1:$A$1000)=0,IF(ROW($A16)=6,"Hidden",""),IF(ISNUMBER(AD16),IF(AD16=0,0,AE16*100/AD16),""))</f>
      </c>
      <c r="AH16" s="6">
        <f>IF(SUM($A$1:$A$1000)=0,IF(ROW($A16)=6,"Hidden",""),IF(ISNUMBER(C16),IF(R16="cocurrent",IF((D16=E16),0,(D16-C16)*100/(D16-E16)),IF((C16=E16),0,(C16-D16)*100/(C16-E16))),""))</f>
      </c>
      <c r="AI16" s="6">
        <f>IF(SUM($A$1:$A$1000)=0,IF(ROW($A16)=6,"Hidden",""),IF(ISNUMBER(C16),IF(R16="cocurrent",IF(C16=E16,0,(F16-E16)*100/(D16-E16)),IF(C16=E16,0,(F16-E16)*100/(C16-E16))),""))</f>
      </c>
      <c r="AJ16" s="6">
        <f>IF(SUM($A$1:$A$1000)=0,IF(ROW($A16)=6,"Hidden",""),IF(ISNUMBER(AH16),(AH16+AI16)/2,""))</f>
      </c>
      <c r="AK16" s="8">
        <f>IF(C16=F16,0,(D16-E16)/(C16-F16))</f>
      </c>
      <c r="AL16" s="8">
        <f>IF(ISNUMBER(F16),IF(OR(AK16&lt;=0,AK16=1),0,((D16-E16)-(C16-F16))/LN(AK16)),"")</f>
      </c>
      <c r="AM16" s="8">
        <f>IF(ISNUMBER(AL16),IF(AL16=0,0,(AB16*T16*Z16*1000)/(PI()*0.006*1.008*AL16)),"")</f>
      </c>
      <c r="AN16" s="12">
        <f>IF(ISNUMBER(A16),IF(ROW(A16)=2,1-(A16/13),""),"")</f>
      </c>
    </row>
    <row x14ac:dyDescent="0.25" r="17" customHeight="1" ht="12.75">
      <c r="A17" s="11">
        <v>1</v>
      </c>
      <c r="B17" s="5">
        <v>16</v>
      </c>
      <c r="C17" s="6">
        <v>53.933837890625</v>
      </c>
      <c r="D17" s="6">
        <v>60.33056640625</v>
      </c>
      <c r="E17" s="6">
        <v>21.268310546875</v>
      </c>
      <c r="F17" s="6">
        <v>25.45703125</v>
      </c>
      <c r="G17" s="6">
        <v>132.967529296875</v>
      </c>
      <c r="H17" s="6">
        <v>132.967529296875</v>
      </c>
      <c r="I17" s="6">
        <v>132.967529296875</v>
      </c>
      <c r="J17" s="6">
        <v>132.967529296875</v>
      </c>
      <c r="K17" s="6">
        <v>132.967529296875</v>
      </c>
      <c r="L17" s="6">
        <v>132.967529296875</v>
      </c>
      <c r="M17" s="7">
        <v>30</v>
      </c>
      <c r="N17" s="6">
        <v>2.03857421875</v>
      </c>
      <c r="O17" s="5">
        <v>60</v>
      </c>
      <c r="P17" s="8">
        <v>3.57666015625</v>
      </c>
      <c r="Q17" s="6">
        <v>0</v>
      </c>
      <c r="R17" s="10">
        <f>IF(ISNUMBER(Q17),IF(Q17=1,"Countercurrent","Cocurrent"),"")</f>
      </c>
      <c r="S17" s="21"/>
      <c r="T17" s="7">
        <f>IF(ISNUMBER(C17),1.15290498E-12*(V17^6)-3.5879038802E-10*(V17^5)+4.710833256816E-08*(V17^4)-3.38194190874219E-06*(V17^3)+0.000148978977392744*(V17^2)-0.00373903643230733*(V17)+4.21734712411944,"")</f>
      </c>
      <c r="U17" s="7">
        <f>IF(ISNUMBER(D17),1.15290498E-12*(X17^6)-3.5879038802E-10*(X17^5)+4.710833256816E-08*(X17^4)-3.38194190874219E-06*(X17^3)+0.000148978977392744*(X17^2)-0.00373903643230733*(X17)+4.21734712411944,"")</f>
      </c>
      <c r="V17" s="8">
        <f>IF(ISNUMBER(C17),AVERAGE(C17,D17),"")</f>
      </c>
      <c r="W17" s="6">
        <f>IF(ISNUMBER(F17),-0.0000002301*(V17^4)+0.0000569866*(V17^3)-0.0082923226*(V17^2)+0.0654036947*V17+999.8017570756,"")</f>
      </c>
      <c r="X17" s="8">
        <f>IF(ISNUMBER(E17),AVERAGE(E17,F17),"")</f>
      </c>
      <c r="Y17" s="6">
        <f>IF(ISNUMBER(F17),-0.0000002301*(X17^4)+0.0000569866*(X17^3)-0.0082923226*(X17^2)+0.0654036947*X17+999.8017570756,"")</f>
      </c>
      <c r="Z17" s="6">
        <f>IF(ISNUMBER(C17),IF(R17="Countercurrent",C17-D17,D17-C17),"")</f>
      </c>
      <c r="AA17" s="6">
        <f>IF(ISNUMBER(E17),F17-E17,"")</f>
      </c>
      <c r="AB17" s="7">
        <f>IF(ISNUMBER(N17),N17*W17/(1000*60),"")</f>
      </c>
      <c r="AC17" s="7">
        <f>IF(ISNUMBER(P17),P17*Y17/(1000*60),"")</f>
      </c>
      <c r="AD17" s="6">
        <f>IF(SUM($A$1:$A$1000)=0,IF(ROW($A17)=6,"Hidden",""),IF(ISNUMBER(AB17),AB17*T17*ABS(Z17)*1000,""))</f>
      </c>
      <c r="AE17" s="6">
        <f>IF(SUM($A$1:$A$1000)=0,IF(ROW($A17)=6,"Hidden",""),IF(ISNUMBER(AC17),AC17*U17*AA17*1000,""))</f>
      </c>
      <c r="AF17" s="6">
        <f>IF(SUM($A$1:$A$1000)=0,IF(ROW($A17)=6,"Hidden",""),IF(ISNUMBER(AD17),AD17-AE17,""))</f>
      </c>
      <c r="AG17" s="6">
        <f>IF(SUM($A$1:$A$1000)=0,IF(ROW($A17)=6,"Hidden",""),IF(ISNUMBER(AD17),IF(AD17=0,0,AE17*100/AD17),""))</f>
      </c>
      <c r="AH17" s="6">
        <f>IF(SUM($A$1:$A$1000)=0,IF(ROW($A17)=6,"Hidden",""),IF(ISNUMBER(C17),IF(R17="cocurrent",IF((D17=E17),0,(D17-C17)*100/(D17-E17)),IF((C17=E17),0,(C17-D17)*100/(C17-E17))),""))</f>
      </c>
      <c r="AI17" s="6">
        <f>IF(SUM($A$1:$A$1000)=0,IF(ROW($A17)=6,"Hidden",""),IF(ISNUMBER(C17),IF(R17="cocurrent",IF(C17=E17,0,(F17-E17)*100/(D17-E17)),IF(C17=E17,0,(F17-E17)*100/(C17-E17))),""))</f>
      </c>
      <c r="AJ17" s="6">
        <f>IF(SUM($A$1:$A$1000)=0,IF(ROW($A17)=6,"Hidden",""),IF(ISNUMBER(AH17),(AH17+AI17)/2,""))</f>
      </c>
      <c r="AK17" s="8">
        <f>IF(C17=F17,0,(D17-E17)/(C17-F17))</f>
      </c>
      <c r="AL17" s="8">
        <f>IF(ISNUMBER(F17),IF(OR(AK17&lt;=0,AK17=1),0,((D17-E17)-(C17-F17))/LN(AK17)),"")</f>
      </c>
      <c r="AM17" s="8">
        <f>IF(ISNUMBER(AL17),IF(AL17=0,0,(AB17*T17*Z17*1000)/(PI()*0.006*1.008*AL17)),"")</f>
      </c>
      <c r="AN17" s="12">
        <f>IF(ISNUMBER(A17),IF(ROW(A17)=2,1-(A17/13),""),"")</f>
      </c>
    </row>
    <row x14ac:dyDescent="0.25" r="18" customHeight="1" ht="12.75">
      <c r="A18" s="11">
        <v>1</v>
      </c>
      <c r="B18" s="5">
        <v>17</v>
      </c>
      <c r="C18" s="6">
        <v>54.03125</v>
      </c>
      <c r="D18" s="6">
        <v>60.33056640625</v>
      </c>
      <c r="E18" s="6">
        <v>21.268310546875</v>
      </c>
      <c r="F18" s="6">
        <v>25.424560546875</v>
      </c>
      <c r="G18" s="6">
        <v>132.967529296875</v>
      </c>
      <c r="H18" s="6">
        <v>132.967529296875</v>
      </c>
      <c r="I18" s="6">
        <v>132.967529296875</v>
      </c>
      <c r="J18" s="6">
        <v>132.967529296875</v>
      </c>
      <c r="K18" s="6">
        <v>132.967529296875</v>
      </c>
      <c r="L18" s="6">
        <v>132.967529296875</v>
      </c>
      <c r="M18" s="7">
        <v>30</v>
      </c>
      <c r="N18" s="6">
        <v>2.0751953125</v>
      </c>
      <c r="O18" s="5">
        <v>60</v>
      </c>
      <c r="P18" s="8">
        <v>3.6865234375</v>
      </c>
      <c r="Q18" s="6">
        <v>0</v>
      </c>
      <c r="R18" s="10">
        <f>IF(ISNUMBER(Q18),IF(Q18=1,"Countercurrent","Cocurrent"),"")</f>
      </c>
      <c r="S18" s="21"/>
      <c r="T18" s="7">
        <f>IF(ISNUMBER(C18),1.15290498E-12*(V18^6)-3.5879038802E-10*(V18^5)+4.710833256816E-08*(V18^4)-3.38194190874219E-06*(V18^3)+0.000148978977392744*(V18^2)-0.00373903643230733*(V18)+4.21734712411944,"")</f>
      </c>
      <c r="U18" s="7">
        <f>IF(ISNUMBER(D18),1.15290498E-12*(X18^6)-3.5879038802E-10*(X18^5)+4.710833256816E-08*(X18^4)-3.38194190874219E-06*(X18^3)+0.000148978977392744*(X18^2)-0.00373903643230733*(X18)+4.21734712411944,"")</f>
      </c>
      <c r="V18" s="8">
        <f>IF(ISNUMBER(C18),AVERAGE(C18,D18),"")</f>
      </c>
      <c r="W18" s="6">
        <f>IF(ISNUMBER(F18),-0.0000002301*(V18^4)+0.0000569866*(V18^3)-0.0082923226*(V18^2)+0.0654036947*V18+999.8017570756,"")</f>
      </c>
      <c r="X18" s="8">
        <f>IF(ISNUMBER(E18),AVERAGE(E18,F18),"")</f>
      </c>
      <c r="Y18" s="6">
        <f>IF(ISNUMBER(F18),-0.0000002301*(X18^4)+0.0000569866*(X18^3)-0.0082923226*(X18^2)+0.0654036947*X18+999.8017570756,"")</f>
      </c>
      <c r="Z18" s="6">
        <f>IF(ISNUMBER(C18),IF(R18="Countercurrent",C18-D18,D18-C18),"")</f>
      </c>
      <c r="AA18" s="6">
        <f>IF(ISNUMBER(E18),F18-E18,"")</f>
      </c>
      <c r="AB18" s="7">
        <f>IF(ISNUMBER(N18),N18*W18/(1000*60),"")</f>
      </c>
      <c r="AC18" s="7">
        <f>IF(ISNUMBER(P18),P18*Y18/(1000*60),"")</f>
      </c>
      <c r="AD18" s="6">
        <f>IF(SUM($A$1:$A$1000)=0,IF(ROW($A18)=6,"Hidden",""),IF(ISNUMBER(AB18),AB18*T18*ABS(Z18)*1000,""))</f>
      </c>
      <c r="AE18" s="6">
        <f>IF(SUM($A$1:$A$1000)=0,IF(ROW($A18)=6,"Hidden",""),IF(ISNUMBER(AC18),AC18*U18*AA18*1000,""))</f>
      </c>
      <c r="AF18" s="6">
        <f>IF(SUM($A$1:$A$1000)=0,IF(ROW($A18)=6,"Hidden",""),IF(ISNUMBER(AD18),AD18-AE18,""))</f>
      </c>
      <c r="AG18" s="6">
        <f>IF(SUM($A$1:$A$1000)=0,IF(ROW($A18)=6,"Hidden",""),IF(ISNUMBER(AD18),IF(AD18=0,0,AE18*100/AD18),""))</f>
      </c>
      <c r="AH18" s="6">
        <f>IF(SUM($A$1:$A$1000)=0,IF(ROW($A18)=6,"Hidden",""),IF(ISNUMBER(C18),IF(R18="cocurrent",IF((D18=E18),0,(D18-C18)*100/(D18-E18)),IF((C18=E18),0,(C18-D18)*100/(C18-E18))),""))</f>
      </c>
      <c r="AI18" s="6">
        <f>IF(SUM($A$1:$A$1000)=0,IF(ROW($A18)=6,"Hidden",""),IF(ISNUMBER(C18),IF(R18="cocurrent",IF(C18=E18,0,(F18-E18)*100/(D18-E18)),IF(C18=E18,0,(F18-E18)*100/(C18-E18))),""))</f>
      </c>
      <c r="AJ18" s="6">
        <f>IF(SUM($A$1:$A$1000)=0,IF(ROW($A18)=6,"Hidden",""),IF(ISNUMBER(AH18),(AH18+AI18)/2,""))</f>
      </c>
      <c r="AK18" s="8">
        <f>IF(C18=F18,0,(D18-E18)/(C18-F18))</f>
      </c>
      <c r="AL18" s="8">
        <f>IF(ISNUMBER(F18),IF(OR(AK18&lt;=0,AK18=1),0,((D18-E18)-(C18-F18))/LN(AK18)),"")</f>
      </c>
      <c r="AM18" s="8">
        <f>IF(ISNUMBER(AL18),IF(AL18=0,0,(AB18*T18*Z18*1000)/(PI()*0.006*1.008*AL18)),"")</f>
      </c>
      <c r="AN18" s="12">
        <f>IF(ISNUMBER(A18),IF(ROW(A18)=2,1-(A18/13),""),"")</f>
      </c>
    </row>
    <row x14ac:dyDescent="0.25" r="19" customHeight="1" ht="12.75">
      <c r="A19" s="11">
        <v>1</v>
      </c>
      <c r="B19" s="5">
        <v>18</v>
      </c>
      <c r="C19" s="6">
        <v>53.6416015625</v>
      </c>
      <c r="D19" s="6">
        <v>59.908447265625</v>
      </c>
      <c r="E19" s="6">
        <v>21.268310546875</v>
      </c>
      <c r="F19" s="6">
        <v>25.39208984375</v>
      </c>
      <c r="G19" s="6">
        <v>132.967529296875</v>
      </c>
      <c r="H19" s="6">
        <v>132.967529296875</v>
      </c>
      <c r="I19" s="6">
        <v>132.967529296875</v>
      </c>
      <c r="J19" s="6">
        <v>132.967529296875</v>
      </c>
      <c r="K19" s="6">
        <v>132.967529296875</v>
      </c>
      <c r="L19" s="6">
        <v>132.967529296875</v>
      </c>
      <c r="M19" s="7">
        <v>30</v>
      </c>
      <c r="N19" s="6">
        <v>2.01416015625</v>
      </c>
      <c r="O19" s="5">
        <v>60</v>
      </c>
      <c r="P19" s="8">
        <v>3.759765625</v>
      </c>
      <c r="Q19" s="6">
        <v>0</v>
      </c>
      <c r="R19" s="10">
        <f>IF(ISNUMBER(Q19),IF(Q19=1,"Countercurrent","Cocurrent"),"")</f>
      </c>
      <c r="S19" s="21"/>
      <c r="T19" s="7">
        <f>IF(ISNUMBER(C19),1.15290498E-12*(V19^6)-3.5879038802E-10*(V19^5)+4.710833256816E-08*(V19^4)-3.38194190874219E-06*(V19^3)+0.000148978977392744*(V19^2)-0.00373903643230733*(V19)+4.21734712411944,"")</f>
      </c>
      <c r="U19" s="7">
        <f>IF(ISNUMBER(D19),1.15290498E-12*(X19^6)-3.5879038802E-10*(X19^5)+4.710833256816E-08*(X19^4)-3.38194190874219E-06*(X19^3)+0.000148978977392744*(X19^2)-0.00373903643230733*(X19)+4.21734712411944,"")</f>
      </c>
      <c r="V19" s="8">
        <f>IF(ISNUMBER(C19),AVERAGE(C19,D19),"")</f>
      </c>
      <c r="W19" s="6">
        <f>IF(ISNUMBER(F19),-0.0000002301*(V19^4)+0.0000569866*(V19^3)-0.0082923226*(V19^2)+0.0654036947*V19+999.8017570756,"")</f>
      </c>
      <c r="X19" s="8">
        <f>IF(ISNUMBER(E19),AVERAGE(E19,F19),"")</f>
      </c>
      <c r="Y19" s="6">
        <f>IF(ISNUMBER(F19),-0.0000002301*(X19^4)+0.0000569866*(X19^3)-0.0082923226*(X19^2)+0.0654036947*X19+999.8017570756,"")</f>
      </c>
      <c r="Z19" s="6">
        <f>IF(ISNUMBER(C19),IF(R19="Countercurrent",C19-D19,D19-C19),"")</f>
      </c>
      <c r="AA19" s="6">
        <f>IF(ISNUMBER(E19),F19-E19,"")</f>
      </c>
      <c r="AB19" s="7">
        <f>IF(ISNUMBER(N19),N19*W19/(1000*60),"")</f>
      </c>
      <c r="AC19" s="7">
        <f>IF(ISNUMBER(P19),P19*Y19/(1000*60),"")</f>
      </c>
      <c r="AD19" s="6">
        <f>IF(SUM($A$1:$A$1000)=0,IF(ROW($A19)=6,"Hidden",""),IF(ISNUMBER(AB19),AB19*T19*ABS(Z19)*1000,""))</f>
      </c>
      <c r="AE19" s="6">
        <f>IF(SUM($A$1:$A$1000)=0,IF(ROW($A19)=6,"Hidden",""),IF(ISNUMBER(AC19),AC19*U19*AA19*1000,""))</f>
      </c>
      <c r="AF19" s="6">
        <f>IF(SUM($A$1:$A$1000)=0,IF(ROW($A19)=6,"Hidden",""),IF(ISNUMBER(AD19),AD19-AE19,""))</f>
      </c>
      <c r="AG19" s="6">
        <f>IF(SUM($A$1:$A$1000)=0,IF(ROW($A19)=6,"Hidden",""),IF(ISNUMBER(AD19),IF(AD19=0,0,AE19*100/AD19),""))</f>
      </c>
      <c r="AH19" s="6">
        <f>IF(SUM($A$1:$A$1000)=0,IF(ROW($A19)=6,"Hidden",""),IF(ISNUMBER(C19),IF(R19="cocurrent",IF((D19=E19),0,(D19-C19)*100/(D19-E19)),IF((C19=E19),0,(C19-D19)*100/(C19-E19))),""))</f>
      </c>
      <c r="AI19" s="6">
        <f>IF(SUM($A$1:$A$1000)=0,IF(ROW($A19)=6,"Hidden",""),IF(ISNUMBER(C19),IF(R19="cocurrent",IF(C19=E19,0,(F19-E19)*100/(D19-E19)),IF(C19=E19,0,(F19-E19)*100/(C19-E19))),""))</f>
      </c>
      <c r="AJ19" s="6">
        <f>IF(SUM($A$1:$A$1000)=0,IF(ROW($A19)=6,"Hidden",""),IF(ISNUMBER(AH19),(AH19+AI19)/2,""))</f>
      </c>
      <c r="AK19" s="8">
        <f>IF(C19=F19,0,(D19-E19)/(C19-F19))</f>
      </c>
      <c r="AL19" s="8">
        <f>IF(ISNUMBER(F19),IF(OR(AK19&lt;=0,AK19=1),0,((D19-E19)-(C19-F19))/LN(AK19)),"")</f>
      </c>
      <c r="AM19" s="8">
        <f>IF(ISNUMBER(AL19),IF(AL19=0,0,(AB19*T19*Z19*1000)/(PI()*0.006*1.008*AL19)),"")</f>
      </c>
      <c r="AN19" s="12">
        <f>IF(ISNUMBER(A19),IF(ROW(A19)=2,1-(A19/13),""),"")</f>
      </c>
    </row>
    <row x14ac:dyDescent="0.25" r="20" customHeight="1" ht="12.75">
      <c r="A20" s="11">
        <v>1</v>
      </c>
      <c r="B20" s="5">
        <v>19</v>
      </c>
      <c r="C20" s="6">
        <v>53.70654296875</v>
      </c>
      <c r="D20" s="6">
        <v>60.07080078125</v>
      </c>
      <c r="E20" s="6">
        <v>21.268310546875</v>
      </c>
      <c r="F20" s="6">
        <v>25.39208984375</v>
      </c>
      <c r="G20" s="6">
        <v>132.967529296875</v>
      </c>
      <c r="H20" s="6">
        <v>132.967529296875</v>
      </c>
      <c r="I20" s="6">
        <v>132.967529296875</v>
      </c>
      <c r="J20" s="6">
        <v>132.967529296875</v>
      </c>
      <c r="K20" s="6">
        <v>132.967529296875</v>
      </c>
      <c r="L20" s="6">
        <v>132.967529296875</v>
      </c>
      <c r="M20" s="7">
        <v>30</v>
      </c>
      <c r="N20" s="6">
        <v>2.01416015625</v>
      </c>
      <c r="O20" s="5">
        <v>60</v>
      </c>
      <c r="P20" s="8">
        <v>3.6865234375</v>
      </c>
      <c r="Q20" s="6">
        <v>0</v>
      </c>
      <c r="R20" s="10">
        <f>IF(ISNUMBER(Q20),IF(Q20=1,"Countercurrent","Cocurrent"),"")</f>
      </c>
      <c r="S20" s="21"/>
      <c r="T20" s="7">
        <f>IF(ISNUMBER(C20),1.15290498E-12*(V20^6)-3.5879038802E-10*(V20^5)+4.710833256816E-08*(V20^4)-3.38194190874219E-06*(V20^3)+0.000148978977392744*(V20^2)-0.00373903643230733*(V20)+4.21734712411944,"")</f>
      </c>
      <c r="U20" s="7">
        <f>IF(ISNUMBER(D20),1.15290498E-12*(X20^6)-3.5879038802E-10*(X20^5)+4.710833256816E-08*(X20^4)-3.38194190874219E-06*(X20^3)+0.000148978977392744*(X20^2)-0.00373903643230733*(X20)+4.21734712411944,"")</f>
      </c>
      <c r="V20" s="8">
        <f>IF(ISNUMBER(C20),AVERAGE(C20,D20),"")</f>
      </c>
      <c r="W20" s="6">
        <f>IF(ISNUMBER(F20),-0.0000002301*(V20^4)+0.0000569866*(V20^3)-0.0082923226*(V20^2)+0.0654036947*V20+999.8017570756,"")</f>
      </c>
      <c r="X20" s="8">
        <f>IF(ISNUMBER(E20),AVERAGE(E20,F20),"")</f>
      </c>
      <c r="Y20" s="6">
        <f>IF(ISNUMBER(F20),-0.0000002301*(X20^4)+0.0000569866*(X20^3)-0.0082923226*(X20^2)+0.0654036947*X20+999.8017570756,"")</f>
      </c>
      <c r="Z20" s="6">
        <f>IF(ISNUMBER(C20),IF(R20="Countercurrent",C20-D20,D20-C20),"")</f>
      </c>
      <c r="AA20" s="6">
        <f>IF(ISNUMBER(E20),F20-E20,"")</f>
      </c>
      <c r="AB20" s="7">
        <f>IF(ISNUMBER(N20),N20*W20/(1000*60),"")</f>
      </c>
      <c r="AC20" s="7">
        <f>IF(ISNUMBER(P20),P20*Y20/(1000*60),"")</f>
      </c>
      <c r="AD20" s="6">
        <f>IF(SUM($A$1:$A$1000)=0,IF(ROW($A20)=6,"Hidden",""),IF(ISNUMBER(AB20),AB20*T20*ABS(Z20)*1000,""))</f>
      </c>
      <c r="AE20" s="6">
        <f>IF(SUM($A$1:$A$1000)=0,IF(ROW($A20)=6,"Hidden",""),IF(ISNUMBER(AC20),AC20*U20*AA20*1000,""))</f>
      </c>
      <c r="AF20" s="6">
        <f>IF(SUM($A$1:$A$1000)=0,IF(ROW($A20)=6,"Hidden",""),IF(ISNUMBER(AD20),AD20-AE20,""))</f>
      </c>
      <c r="AG20" s="6">
        <f>IF(SUM($A$1:$A$1000)=0,IF(ROW($A20)=6,"Hidden",""),IF(ISNUMBER(AD20),IF(AD20=0,0,AE20*100/AD20),""))</f>
      </c>
      <c r="AH20" s="6">
        <f>IF(SUM($A$1:$A$1000)=0,IF(ROW($A20)=6,"Hidden",""),IF(ISNUMBER(C20),IF(R20="cocurrent",IF((D20=E20),0,(D20-C20)*100/(D20-E20)),IF((C20=E20),0,(C20-D20)*100/(C20-E20))),""))</f>
      </c>
      <c r="AI20" s="6">
        <f>IF(SUM($A$1:$A$1000)=0,IF(ROW($A20)=6,"Hidden",""),IF(ISNUMBER(C20),IF(R20="cocurrent",IF(C20=E20,0,(F20-E20)*100/(D20-E20)),IF(C20=E20,0,(F20-E20)*100/(C20-E20))),""))</f>
      </c>
      <c r="AJ20" s="6">
        <f>IF(SUM($A$1:$A$1000)=0,IF(ROW($A20)=6,"Hidden",""),IF(ISNUMBER(AH20),(AH20+AI20)/2,""))</f>
      </c>
      <c r="AK20" s="8">
        <f>IF(C20=F20,0,(D20-E20)/(C20-F20))</f>
      </c>
      <c r="AL20" s="8">
        <f>IF(ISNUMBER(F20),IF(OR(AK20&lt;=0,AK20=1),0,((D20-E20)-(C20-F20))/LN(AK20)),"")</f>
      </c>
      <c r="AM20" s="8">
        <f>IF(ISNUMBER(AL20),IF(AL20=0,0,(AB20*T20*Z20*1000)/(PI()*0.006*1.008*AL20)),"")</f>
      </c>
      <c r="AN20" s="12">
        <f>IF(ISNUMBER(A20),IF(ROW(A20)=2,1-(A20/13),""),"")</f>
      </c>
    </row>
    <row x14ac:dyDescent="0.25" r="21" customHeight="1" ht="12.75">
      <c r="A21" s="11">
        <v>1</v>
      </c>
      <c r="B21" s="5">
        <v>20</v>
      </c>
      <c r="C21" s="6">
        <v>53.609130859375</v>
      </c>
      <c r="D21" s="6">
        <v>59.713623046875</v>
      </c>
      <c r="E21" s="6">
        <v>21.268310546875</v>
      </c>
      <c r="F21" s="6">
        <v>25.39208984375</v>
      </c>
      <c r="G21" s="6">
        <v>132.967529296875</v>
      </c>
      <c r="H21" s="6">
        <v>132.967529296875</v>
      </c>
      <c r="I21" s="6">
        <v>132.967529296875</v>
      </c>
      <c r="J21" s="6">
        <v>132.967529296875</v>
      </c>
      <c r="K21" s="6">
        <v>132.967529296875</v>
      </c>
      <c r="L21" s="6">
        <v>132.967529296875</v>
      </c>
      <c r="M21" s="7">
        <v>30</v>
      </c>
      <c r="N21" s="6">
        <v>1.98974609375</v>
      </c>
      <c r="O21" s="5">
        <v>60</v>
      </c>
      <c r="P21" s="8">
        <v>3.8330078125</v>
      </c>
      <c r="Q21" s="6">
        <v>0</v>
      </c>
      <c r="R21" s="10">
        <f>IF(ISNUMBER(Q21),IF(Q21=1,"Countercurrent","Cocurrent"),"")</f>
      </c>
      <c r="S21" s="21"/>
      <c r="T21" s="7">
        <f>IF(ISNUMBER(C21),1.15290498E-12*(V21^6)-3.5879038802E-10*(V21^5)+4.710833256816E-08*(V21^4)-3.38194190874219E-06*(V21^3)+0.000148978977392744*(V21^2)-0.00373903643230733*(V21)+4.21734712411944,"")</f>
      </c>
      <c r="U21" s="7">
        <f>IF(ISNUMBER(D21),1.15290498E-12*(X21^6)-3.5879038802E-10*(X21^5)+4.710833256816E-08*(X21^4)-3.38194190874219E-06*(X21^3)+0.000148978977392744*(X21^2)-0.00373903643230733*(X21)+4.21734712411944,"")</f>
      </c>
      <c r="V21" s="8">
        <f>IF(ISNUMBER(C21),AVERAGE(C21,D21),"")</f>
      </c>
      <c r="W21" s="6">
        <f>IF(ISNUMBER(F21),-0.0000002301*(V21^4)+0.0000569866*(V21^3)-0.0082923226*(V21^2)+0.0654036947*V21+999.8017570756,"")</f>
      </c>
      <c r="X21" s="8">
        <f>IF(ISNUMBER(E21),AVERAGE(E21,F21),"")</f>
      </c>
      <c r="Y21" s="6">
        <f>IF(ISNUMBER(F21),-0.0000002301*(X21^4)+0.0000569866*(X21^3)-0.0082923226*(X21^2)+0.0654036947*X21+999.8017570756,"")</f>
      </c>
      <c r="Z21" s="6">
        <f>IF(ISNUMBER(C21),IF(R21="Countercurrent",C21-D21,D21-C21),"")</f>
      </c>
      <c r="AA21" s="6">
        <f>IF(ISNUMBER(E21),F21-E21,"")</f>
      </c>
      <c r="AB21" s="7">
        <f>IF(ISNUMBER(N21),N21*W21/(1000*60),"")</f>
      </c>
      <c r="AC21" s="7">
        <f>IF(ISNUMBER(P21),P21*Y21/(1000*60),"")</f>
      </c>
      <c r="AD21" s="6">
        <f>IF(SUM($A$1:$A$1000)=0,IF(ROW($A21)=6,"Hidden",""),IF(ISNUMBER(AB21),AB21*T21*ABS(Z21)*1000,""))</f>
      </c>
      <c r="AE21" s="6">
        <f>IF(SUM($A$1:$A$1000)=0,IF(ROW($A21)=6,"Hidden",""),IF(ISNUMBER(AC21),AC21*U21*AA21*1000,""))</f>
      </c>
      <c r="AF21" s="6">
        <f>IF(SUM($A$1:$A$1000)=0,IF(ROW($A21)=6,"Hidden",""),IF(ISNUMBER(AD21),AD21-AE21,""))</f>
      </c>
      <c r="AG21" s="6">
        <f>IF(SUM($A$1:$A$1000)=0,IF(ROW($A21)=6,"Hidden",""),IF(ISNUMBER(AD21),IF(AD21=0,0,AE21*100/AD21),""))</f>
      </c>
      <c r="AH21" s="6">
        <f>IF(SUM($A$1:$A$1000)=0,IF(ROW($A21)=6,"Hidden",""),IF(ISNUMBER(C21),IF(R21="cocurrent",IF((D21=E21),0,(D21-C21)*100/(D21-E21)),IF((C21=E21),0,(C21-D21)*100/(C21-E21))),""))</f>
      </c>
      <c r="AI21" s="6">
        <f>IF(SUM($A$1:$A$1000)=0,IF(ROW($A21)=6,"Hidden",""),IF(ISNUMBER(C21),IF(R21="cocurrent",IF(C21=E21,0,(F21-E21)*100/(D21-E21)),IF(C21=E21,0,(F21-E21)*100/(C21-E21))),""))</f>
      </c>
      <c r="AJ21" s="6">
        <f>IF(SUM($A$1:$A$1000)=0,IF(ROW($A21)=6,"Hidden",""),IF(ISNUMBER(AH21),(AH21+AI21)/2,""))</f>
      </c>
      <c r="AK21" s="8">
        <f>IF(C21=F21,0,(D21-E21)/(C21-F21))</f>
      </c>
      <c r="AL21" s="8">
        <f>IF(ISNUMBER(F21),IF(OR(AK21&lt;=0,AK21=1),0,((D21-E21)-(C21-F21))/LN(AK21)),"")</f>
      </c>
      <c r="AM21" s="8">
        <f>IF(ISNUMBER(AL21),IF(AL21=0,0,(AB21*T21*Z21*1000)/(PI()*0.006*1.008*AL21)),"")</f>
      </c>
      <c r="AN21" s="12">
        <f>IF(ISNUMBER(A21),IF(ROW(A21)=2,1-(A21/13),""),"")</f>
      </c>
    </row>
    <row x14ac:dyDescent="0.25" r="22" customHeight="1" ht="12.75">
      <c r="A22" s="11">
        <v>1</v>
      </c>
      <c r="B22" s="5">
        <v>21</v>
      </c>
      <c r="C22" s="6">
        <v>53.251953125</v>
      </c>
      <c r="D22" s="6">
        <v>59.6162109375</v>
      </c>
      <c r="E22" s="6">
        <v>21.268310546875</v>
      </c>
      <c r="F22" s="6">
        <v>25.359619140625</v>
      </c>
      <c r="G22" s="6">
        <v>132.967529296875</v>
      </c>
      <c r="H22" s="6">
        <v>132.967529296875</v>
      </c>
      <c r="I22" s="6">
        <v>132.967529296875</v>
      </c>
      <c r="J22" s="6">
        <v>132.967529296875</v>
      </c>
      <c r="K22" s="6">
        <v>132.967529296875</v>
      </c>
      <c r="L22" s="6">
        <v>132.967529296875</v>
      </c>
      <c r="M22" s="7">
        <v>30</v>
      </c>
      <c r="N22" s="6">
        <v>2.06298828125</v>
      </c>
      <c r="O22" s="5">
        <v>60</v>
      </c>
      <c r="P22" s="8">
        <v>3.61328125</v>
      </c>
      <c r="Q22" s="6">
        <v>0</v>
      </c>
      <c r="R22" s="10">
        <f>IF(ISNUMBER(Q22),IF(Q22=1,"Countercurrent","Cocurrent"),"")</f>
      </c>
      <c r="S22" s="21"/>
      <c r="T22" s="7">
        <f>IF(ISNUMBER(C22),1.15290498E-12*(V22^6)-3.5879038802E-10*(V22^5)+4.710833256816E-08*(V22^4)-3.38194190874219E-06*(V22^3)+0.000148978977392744*(V22^2)-0.00373903643230733*(V22)+4.21734712411944,"")</f>
      </c>
      <c r="U22" s="7">
        <f>IF(ISNUMBER(D22),1.15290498E-12*(X22^6)-3.5879038802E-10*(X22^5)+4.710833256816E-08*(X22^4)-3.38194190874219E-06*(X22^3)+0.000148978977392744*(X22^2)-0.00373903643230733*(X22)+4.21734712411944,"")</f>
      </c>
      <c r="V22" s="8">
        <f>IF(ISNUMBER(C22),AVERAGE(C22,D22),"")</f>
      </c>
      <c r="W22" s="6">
        <f>IF(ISNUMBER(F22),-0.0000002301*(V22^4)+0.0000569866*(V22^3)-0.0082923226*(V22^2)+0.0654036947*V22+999.8017570756,"")</f>
      </c>
      <c r="X22" s="8">
        <f>IF(ISNUMBER(E22),AVERAGE(E22,F22),"")</f>
      </c>
      <c r="Y22" s="6">
        <f>IF(ISNUMBER(F22),-0.0000002301*(X22^4)+0.0000569866*(X22^3)-0.0082923226*(X22^2)+0.0654036947*X22+999.8017570756,"")</f>
      </c>
      <c r="Z22" s="6">
        <f>IF(ISNUMBER(C22),IF(R22="Countercurrent",C22-D22,D22-C22),"")</f>
      </c>
      <c r="AA22" s="6">
        <f>IF(ISNUMBER(E22),F22-E22,"")</f>
      </c>
      <c r="AB22" s="7">
        <f>IF(ISNUMBER(N22),N22*W22/(1000*60),"")</f>
      </c>
      <c r="AC22" s="7">
        <f>IF(ISNUMBER(P22),P22*Y22/(1000*60),"")</f>
      </c>
      <c r="AD22" s="6">
        <f>IF(SUM($A$1:$A$1000)=0,IF(ROW($A22)=6,"Hidden",""),IF(ISNUMBER(AB22),AB22*T22*ABS(Z22)*1000,""))</f>
      </c>
      <c r="AE22" s="6">
        <f>IF(SUM($A$1:$A$1000)=0,IF(ROW($A22)=6,"Hidden",""),IF(ISNUMBER(AC22),AC22*U22*AA22*1000,""))</f>
      </c>
      <c r="AF22" s="6">
        <f>IF(SUM($A$1:$A$1000)=0,IF(ROW($A22)=6,"Hidden",""),IF(ISNUMBER(AD22),AD22-AE22,""))</f>
      </c>
      <c r="AG22" s="6">
        <f>IF(SUM($A$1:$A$1000)=0,IF(ROW($A22)=6,"Hidden",""),IF(ISNUMBER(AD22),IF(AD22=0,0,AE22*100/AD22),""))</f>
      </c>
      <c r="AH22" s="6">
        <f>IF(SUM($A$1:$A$1000)=0,IF(ROW($A22)=6,"Hidden",""),IF(ISNUMBER(C22),IF(R22="cocurrent",IF((D22=E22),0,(D22-C22)*100/(D22-E22)),IF((C22=E22),0,(C22-D22)*100/(C22-E22))),""))</f>
      </c>
      <c r="AI22" s="6">
        <f>IF(SUM($A$1:$A$1000)=0,IF(ROW($A22)=6,"Hidden",""),IF(ISNUMBER(C22),IF(R22="cocurrent",IF(C22=E22,0,(F22-E22)*100/(D22-E22)),IF(C22=E22,0,(F22-E22)*100/(C22-E22))),""))</f>
      </c>
      <c r="AJ22" s="6">
        <f>IF(SUM($A$1:$A$1000)=0,IF(ROW($A22)=6,"Hidden",""),IF(ISNUMBER(AH22),(AH22+AI22)/2,""))</f>
      </c>
      <c r="AK22" s="8">
        <f>IF(C22=F22,0,(D22-E22)/(C22-F22))</f>
      </c>
      <c r="AL22" s="8">
        <f>IF(ISNUMBER(F22),IF(OR(AK22&lt;=0,AK22=1),0,((D22-E22)-(C22-F22))/LN(AK22)),"")</f>
      </c>
      <c r="AM22" s="8">
        <f>IF(ISNUMBER(AL22),IF(AL22=0,0,(AB22*T22*Z22*1000)/(PI()*0.006*1.008*AL22)),"")</f>
      </c>
      <c r="AN22" s="12">
        <f>IF(ISNUMBER(A22),IF(ROW(A22)=2,1-(A22/13),""),"")</f>
      </c>
    </row>
    <row x14ac:dyDescent="0.25" r="23" customHeight="1" ht="12.75">
      <c r="A23" s="11">
        <v>1</v>
      </c>
      <c r="B23" s="5">
        <v>22</v>
      </c>
      <c r="C23" s="6">
        <v>53.44677734375</v>
      </c>
      <c r="D23" s="6">
        <v>59.843505859375</v>
      </c>
      <c r="E23" s="6">
        <v>21.268310546875</v>
      </c>
      <c r="F23" s="6">
        <v>25.359619140625</v>
      </c>
      <c r="G23" s="6">
        <v>132.967529296875</v>
      </c>
      <c r="H23" s="6">
        <v>132.967529296875</v>
      </c>
      <c r="I23" s="6">
        <v>132.967529296875</v>
      </c>
      <c r="J23" s="6">
        <v>132.967529296875</v>
      </c>
      <c r="K23" s="6">
        <v>132.967529296875</v>
      </c>
      <c r="L23" s="6">
        <v>132.967529296875</v>
      </c>
      <c r="M23" s="7">
        <v>30</v>
      </c>
      <c r="N23" s="6">
        <v>2.001953125</v>
      </c>
      <c r="O23" s="5">
        <v>60</v>
      </c>
      <c r="P23" s="8">
        <v>3.8330078125</v>
      </c>
      <c r="Q23" s="6">
        <v>0</v>
      </c>
      <c r="R23" s="10">
        <f>IF(ISNUMBER(Q23),IF(Q23=1,"Countercurrent","Cocurrent"),"")</f>
      </c>
      <c r="S23" s="21"/>
      <c r="T23" s="7">
        <f>IF(ISNUMBER(C23),1.15290498E-12*(V23^6)-3.5879038802E-10*(V23^5)+4.710833256816E-08*(V23^4)-3.38194190874219E-06*(V23^3)+0.000148978977392744*(V23^2)-0.00373903643230733*(V23)+4.21734712411944,"")</f>
      </c>
      <c r="U23" s="7">
        <f>IF(ISNUMBER(D23),1.15290498E-12*(X23^6)-3.5879038802E-10*(X23^5)+4.710833256816E-08*(X23^4)-3.38194190874219E-06*(X23^3)+0.000148978977392744*(X23^2)-0.00373903643230733*(X23)+4.21734712411944,"")</f>
      </c>
      <c r="V23" s="8">
        <f>IF(ISNUMBER(C23),AVERAGE(C23,D23),"")</f>
      </c>
      <c r="W23" s="6">
        <f>IF(ISNUMBER(F23),-0.0000002301*(V23^4)+0.0000569866*(V23^3)-0.0082923226*(V23^2)+0.0654036947*V23+999.8017570756,"")</f>
      </c>
      <c r="X23" s="8">
        <f>IF(ISNUMBER(E23),AVERAGE(E23,F23),"")</f>
      </c>
      <c r="Y23" s="6">
        <f>IF(ISNUMBER(F23),-0.0000002301*(X23^4)+0.0000569866*(X23^3)-0.0082923226*(X23^2)+0.0654036947*X23+999.8017570756,"")</f>
      </c>
      <c r="Z23" s="6">
        <f>IF(ISNUMBER(C23),IF(R23="Countercurrent",C23-D23,D23-C23),"")</f>
      </c>
      <c r="AA23" s="6">
        <f>IF(ISNUMBER(E23),F23-E23,"")</f>
      </c>
      <c r="AB23" s="7">
        <f>IF(ISNUMBER(N23),N23*W23/(1000*60),"")</f>
      </c>
      <c r="AC23" s="7">
        <f>IF(ISNUMBER(P23),P23*Y23/(1000*60),"")</f>
      </c>
      <c r="AD23" s="6">
        <f>IF(SUM($A$1:$A$1000)=0,IF(ROW($A23)=6,"Hidden",""),IF(ISNUMBER(AB23),AB23*T23*ABS(Z23)*1000,""))</f>
      </c>
      <c r="AE23" s="6">
        <f>IF(SUM($A$1:$A$1000)=0,IF(ROW($A23)=6,"Hidden",""),IF(ISNUMBER(AC23),AC23*U23*AA23*1000,""))</f>
      </c>
      <c r="AF23" s="6">
        <f>IF(SUM($A$1:$A$1000)=0,IF(ROW($A23)=6,"Hidden",""),IF(ISNUMBER(AD23),AD23-AE23,""))</f>
      </c>
      <c r="AG23" s="6">
        <f>IF(SUM($A$1:$A$1000)=0,IF(ROW($A23)=6,"Hidden",""),IF(ISNUMBER(AD23),IF(AD23=0,0,AE23*100/AD23),""))</f>
      </c>
      <c r="AH23" s="6">
        <f>IF(SUM($A$1:$A$1000)=0,IF(ROW($A23)=6,"Hidden",""),IF(ISNUMBER(C23),IF(R23="cocurrent",IF((D23=E23),0,(D23-C23)*100/(D23-E23)),IF((C23=E23),0,(C23-D23)*100/(C23-E23))),""))</f>
      </c>
      <c r="AI23" s="6">
        <f>IF(SUM($A$1:$A$1000)=0,IF(ROW($A23)=6,"Hidden",""),IF(ISNUMBER(C23),IF(R23="cocurrent",IF(C23=E23,0,(F23-E23)*100/(D23-E23)),IF(C23=E23,0,(F23-E23)*100/(C23-E23))),""))</f>
      </c>
      <c r="AJ23" s="6">
        <f>IF(SUM($A$1:$A$1000)=0,IF(ROW($A23)=6,"Hidden",""),IF(ISNUMBER(AH23),(AH23+AI23)/2,""))</f>
      </c>
      <c r="AK23" s="8">
        <f>IF(C23=F23,0,(D23-E23)/(C23-F23))</f>
      </c>
      <c r="AL23" s="8">
        <f>IF(ISNUMBER(F23),IF(OR(AK23&lt;=0,AK23=1),0,((D23-E23)-(C23-F23))/LN(AK23)),"")</f>
      </c>
      <c r="AM23" s="8">
        <f>IF(ISNUMBER(AL23),IF(AL23=0,0,(AB23*T23*Z23*1000)/(PI()*0.006*1.008*AL23)),"")</f>
      </c>
      <c r="AN23" s="12">
        <f>IF(ISNUMBER(A23),IF(ROW(A23)=2,1-(A23/13),""),"")</f>
      </c>
    </row>
    <row x14ac:dyDescent="0.25" r="24" customHeight="1" ht="12.75">
      <c r="A24" s="11">
        <v>1</v>
      </c>
      <c r="B24" s="5">
        <v>23</v>
      </c>
      <c r="C24" s="6">
        <v>53.674072265625</v>
      </c>
      <c r="D24" s="6">
        <v>59.973388671875</v>
      </c>
      <c r="E24" s="6">
        <v>21.268310546875</v>
      </c>
      <c r="F24" s="6">
        <v>25.424560546875</v>
      </c>
      <c r="G24" s="6">
        <v>132.967529296875</v>
      </c>
      <c r="H24" s="6">
        <v>132.967529296875</v>
      </c>
      <c r="I24" s="6">
        <v>132.967529296875</v>
      </c>
      <c r="J24" s="6">
        <v>132.967529296875</v>
      </c>
      <c r="K24" s="6">
        <v>132.967529296875</v>
      </c>
      <c r="L24" s="6">
        <v>132.967529296875</v>
      </c>
      <c r="M24" s="7">
        <v>30</v>
      </c>
      <c r="N24" s="6">
        <v>2.06298828125</v>
      </c>
      <c r="O24" s="5">
        <v>60</v>
      </c>
      <c r="P24" s="8">
        <v>3.6865234375</v>
      </c>
      <c r="Q24" s="6">
        <v>0</v>
      </c>
      <c r="R24" s="10">
        <f>IF(ISNUMBER(Q24),IF(Q24=1,"Countercurrent","Cocurrent"),"")</f>
      </c>
      <c r="S24" s="21"/>
      <c r="T24" s="7">
        <f>IF(ISNUMBER(C24),1.15290498E-12*(V24^6)-3.5879038802E-10*(V24^5)+4.710833256816E-08*(V24^4)-3.38194190874219E-06*(V24^3)+0.000148978977392744*(V24^2)-0.00373903643230733*(V24)+4.21734712411944,"")</f>
      </c>
      <c r="U24" s="7">
        <f>IF(ISNUMBER(D24),1.15290498E-12*(X24^6)-3.5879038802E-10*(X24^5)+4.710833256816E-08*(X24^4)-3.38194190874219E-06*(X24^3)+0.000148978977392744*(X24^2)-0.00373903643230733*(X24)+4.21734712411944,"")</f>
      </c>
      <c r="V24" s="8">
        <f>IF(ISNUMBER(C24),AVERAGE(C24,D24),"")</f>
      </c>
      <c r="W24" s="6">
        <f>IF(ISNUMBER(F24),-0.0000002301*(V24^4)+0.0000569866*(V24^3)-0.0082923226*(V24^2)+0.0654036947*V24+999.8017570756,"")</f>
      </c>
      <c r="X24" s="8">
        <f>IF(ISNUMBER(E24),AVERAGE(E24,F24),"")</f>
      </c>
      <c r="Y24" s="6">
        <f>IF(ISNUMBER(F24),-0.0000002301*(X24^4)+0.0000569866*(X24^3)-0.0082923226*(X24^2)+0.0654036947*X24+999.8017570756,"")</f>
      </c>
      <c r="Z24" s="6">
        <f>IF(ISNUMBER(C24),IF(R24="Countercurrent",C24-D24,D24-C24),"")</f>
      </c>
      <c r="AA24" s="6">
        <f>IF(ISNUMBER(E24),F24-E24,"")</f>
      </c>
      <c r="AB24" s="7">
        <f>IF(ISNUMBER(N24),N24*W24/(1000*60),"")</f>
      </c>
      <c r="AC24" s="7">
        <f>IF(ISNUMBER(P24),P24*Y24/(1000*60),"")</f>
      </c>
      <c r="AD24" s="6">
        <f>IF(SUM($A$1:$A$1000)=0,IF(ROW($A24)=6,"Hidden",""),IF(ISNUMBER(AB24),AB24*T24*ABS(Z24)*1000,""))</f>
      </c>
      <c r="AE24" s="6">
        <f>IF(SUM($A$1:$A$1000)=0,IF(ROW($A24)=6,"Hidden",""),IF(ISNUMBER(AC24),AC24*U24*AA24*1000,""))</f>
      </c>
      <c r="AF24" s="6">
        <f>IF(SUM($A$1:$A$1000)=0,IF(ROW($A24)=6,"Hidden",""),IF(ISNUMBER(AD24),AD24-AE24,""))</f>
      </c>
      <c r="AG24" s="6">
        <f>IF(SUM($A$1:$A$1000)=0,IF(ROW($A24)=6,"Hidden",""),IF(ISNUMBER(AD24),IF(AD24=0,0,AE24*100/AD24),""))</f>
      </c>
      <c r="AH24" s="6">
        <f>IF(SUM($A$1:$A$1000)=0,IF(ROW($A24)=6,"Hidden",""),IF(ISNUMBER(C24),IF(R24="cocurrent",IF((D24=E24),0,(D24-C24)*100/(D24-E24)),IF((C24=E24),0,(C24-D24)*100/(C24-E24))),""))</f>
      </c>
      <c r="AI24" s="6">
        <f>IF(SUM($A$1:$A$1000)=0,IF(ROW($A24)=6,"Hidden",""),IF(ISNUMBER(C24),IF(R24="cocurrent",IF(C24=E24,0,(F24-E24)*100/(D24-E24)),IF(C24=E24,0,(F24-E24)*100/(C24-E24))),""))</f>
      </c>
      <c r="AJ24" s="6">
        <f>IF(SUM($A$1:$A$1000)=0,IF(ROW($A24)=6,"Hidden",""),IF(ISNUMBER(AH24),(AH24+AI24)/2,""))</f>
      </c>
      <c r="AK24" s="8">
        <f>IF(C24=F24,0,(D24-E24)/(C24-F24))</f>
      </c>
      <c r="AL24" s="8">
        <f>IF(ISNUMBER(F24),IF(OR(AK24&lt;=0,AK24=1),0,((D24-E24)-(C24-F24))/LN(AK24)),"")</f>
      </c>
      <c r="AM24" s="8">
        <f>IF(ISNUMBER(AL24),IF(AL24=0,0,(AB24*T24*Z24*1000)/(PI()*0.006*1.008*AL24)),"")</f>
      </c>
      <c r="AN24" s="12">
        <f>IF(ISNUMBER(A24),IF(ROW(A24)=2,1-(A24/13),""),"")</f>
      </c>
    </row>
    <row x14ac:dyDescent="0.25" r="25" customHeight="1" ht="12.75">
      <c r="A25" s="11">
        <v>1</v>
      </c>
      <c r="B25" s="5">
        <v>24</v>
      </c>
      <c r="C25" s="6">
        <v>53.479248046875</v>
      </c>
      <c r="D25" s="6">
        <v>59.843505859375</v>
      </c>
      <c r="E25" s="6">
        <v>21.268310546875</v>
      </c>
      <c r="F25" s="6">
        <v>25.359619140625</v>
      </c>
      <c r="G25" s="6">
        <v>132.967529296875</v>
      </c>
      <c r="H25" s="6">
        <v>132.967529296875</v>
      </c>
      <c r="I25" s="6">
        <v>132.967529296875</v>
      </c>
      <c r="J25" s="6">
        <v>132.967529296875</v>
      </c>
      <c r="K25" s="6">
        <v>132.967529296875</v>
      </c>
      <c r="L25" s="6">
        <v>132.967529296875</v>
      </c>
      <c r="M25" s="7">
        <v>30</v>
      </c>
      <c r="N25" s="6">
        <v>1.96533203125</v>
      </c>
      <c r="O25" s="5">
        <v>60</v>
      </c>
      <c r="P25" s="8">
        <v>3.74755859375</v>
      </c>
      <c r="Q25" s="6">
        <v>0</v>
      </c>
      <c r="R25" s="10">
        <f>IF(ISNUMBER(Q25),IF(Q25=1,"Countercurrent","Cocurrent"),"")</f>
      </c>
      <c r="S25" s="21"/>
      <c r="T25" s="7">
        <f>IF(ISNUMBER(C25),1.15290498E-12*(V25^6)-3.5879038802E-10*(V25^5)+4.710833256816E-08*(V25^4)-3.38194190874219E-06*(V25^3)+0.000148978977392744*(V25^2)-0.00373903643230733*(V25)+4.21734712411944,"")</f>
      </c>
      <c r="U25" s="7">
        <f>IF(ISNUMBER(D25),1.15290498E-12*(X25^6)-3.5879038802E-10*(X25^5)+4.710833256816E-08*(X25^4)-3.38194190874219E-06*(X25^3)+0.000148978977392744*(X25^2)-0.00373903643230733*(X25)+4.21734712411944,"")</f>
      </c>
      <c r="V25" s="8">
        <f>IF(ISNUMBER(C25),AVERAGE(C25,D25),"")</f>
      </c>
      <c r="W25" s="6">
        <f>IF(ISNUMBER(F25),-0.0000002301*(V25^4)+0.0000569866*(V25^3)-0.0082923226*(V25^2)+0.0654036947*V25+999.8017570756,"")</f>
      </c>
      <c r="X25" s="8">
        <f>IF(ISNUMBER(E25),AVERAGE(E25,F25),"")</f>
      </c>
      <c r="Y25" s="6">
        <f>IF(ISNUMBER(F25),-0.0000002301*(X25^4)+0.0000569866*(X25^3)-0.0082923226*(X25^2)+0.0654036947*X25+999.8017570756,"")</f>
      </c>
      <c r="Z25" s="6">
        <f>IF(ISNUMBER(C25),IF(R25="Countercurrent",C25-D25,D25-C25),"")</f>
      </c>
      <c r="AA25" s="6">
        <f>IF(ISNUMBER(E25),F25-E25,"")</f>
      </c>
      <c r="AB25" s="7">
        <f>IF(ISNUMBER(N25),N25*W25/(1000*60),"")</f>
      </c>
      <c r="AC25" s="7">
        <f>IF(ISNUMBER(P25),P25*Y25/(1000*60),"")</f>
      </c>
      <c r="AD25" s="6">
        <f>IF(SUM($A$1:$A$1000)=0,IF(ROW($A25)=6,"Hidden",""),IF(ISNUMBER(AB25),AB25*T25*ABS(Z25)*1000,""))</f>
      </c>
      <c r="AE25" s="6">
        <f>IF(SUM($A$1:$A$1000)=0,IF(ROW($A25)=6,"Hidden",""),IF(ISNUMBER(AC25),AC25*U25*AA25*1000,""))</f>
      </c>
      <c r="AF25" s="6">
        <f>IF(SUM($A$1:$A$1000)=0,IF(ROW($A25)=6,"Hidden",""),IF(ISNUMBER(AD25),AD25-AE25,""))</f>
      </c>
      <c r="AG25" s="6">
        <f>IF(SUM($A$1:$A$1000)=0,IF(ROW($A25)=6,"Hidden",""),IF(ISNUMBER(AD25),IF(AD25=0,0,AE25*100/AD25),""))</f>
      </c>
      <c r="AH25" s="6">
        <f>IF(SUM($A$1:$A$1000)=0,IF(ROW($A25)=6,"Hidden",""),IF(ISNUMBER(C25),IF(R25="cocurrent",IF((D25=E25),0,(D25-C25)*100/(D25-E25)),IF((C25=E25),0,(C25-D25)*100/(C25-E25))),""))</f>
      </c>
      <c r="AI25" s="6">
        <f>IF(SUM($A$1:$A$1000)=0,IF(ROW($A25)=6,"Hidden",""),IF(ISNUMBER(C25),IF(R25="cocurrent",IF(C25=E25,0,(F25-E25)*100/(D25-E25)),IF(C25=E25,0,(F25-E25)*100/(C25-E25))),""))</f>
      </c>
      <c r="AJ25" s="6">
        <f>IF(SUM($A$1:$A$1000)=0,IF(ROW($A25)=6,"Hidden",""),IF(ISNUMBER(AH25),(AH25+AI25)/2,""))</f>
      </c>
      <c r="AK25" s="8">
        <f>IF(C25=F25,0,(D25-E25)/(C25-F25))</f>
      </c>
      <c r="AL25" s="8">
        <f>IF(ISNUMBER(F25),IF(OR(AK25&lt;=0,AK25=1),0,((D25-E25)-(C25-F25))/LN(AK25)),"")</f>
      </c>
      <c r="AM25" s="8">
        <f>IF(ISNUMBER(AL25),IF(AL25=0,0,(AB25*T25*Z25*1000)/(PI()*0.006*1.008*AL25)),"")</f>
      </c>
      <c r="AN25" s="12">
        <f>IF(ISNUMBER(A25),IF(ROW(A25)=2,1-(A25/13),""),"")</f>
      </c>
    </row>
    <row x14ac:dyDescent="0.25" r="26" customHeight="1" ht="12.75">
      <c r="A26" s="11">
        <v>1</v>
      </c>
      <c r="B26" s="5">
        <v>25</v>
      </c>
      <c r="C26" s="6">
        <v>53.6416015625</v>
      </c>
      <c r="D26" s="6">
        <v>60.1357421875</v>
      </c>
      <c r="E26" s="6">
        <v>21.268310546875</v>
      </c>
      <c r="F26" s="6">
        <v>25.39208984375</v>
      </c>
      <c r="G26" s="6">
        <v>132.967529296875</v>
      </c>
      <c r="H26" s="6">
        <v>132.967529296875</v>
      </c>
      <c r="I26" s="6">
        <v>132.967529296875</v>
      </c>
      <c r="J26" s="6">
        <v>132.967529296875</v>
      </c>
      <c r="K26" s="6">
        <v>132.967529296875</v>
      </c>
      <c r="L26" s="6">
        <v>132.967529296875</v>
      </c>
      <c r="M26" s="7">
        <v>30</v>
      </c>
      <c r="N26" s="6">
        <v>2.05078125</v>
      </c>
      <c r="O26" s="5">
        <v>60</v>
      </c>
      <c r="P26" s="8">
        <v>3.69873046875</v>
      </c>
      <c r="Q26" s="6">
        <v>0</v>
      </c>
      <c r="R26" s="10">
        <f>IF(ISNUMBER(Q26),IF(Q26=1,"Countercurrent","Cocurrent"),"")</f>
      </c>
      <c r="S26" s="21"/>
      <c r="T26" s="7">
        <f>IF(ISNUMBER(C26),1.15290498E-12*(V26^6)-3.5879038802E-10*(V26^5)+4.710833256816E-08*(V26^4)-3.38194190874219E-06*(V26^3)+0.000148978977392744*(V26^2)-0.00373903643230733*(V26)+4.21734712411944,"")</f>
      </c>
      <c r="U26" s="7">
        <f>IF(ISNUMBER(D26),1.15290498E-12*(X26^6)-3.5879038802E-10*(X26^5)+4.710833256816E-08*(X26^4)-3.38194190874219E-06*(X26^3)+0.000148978977392744*(X26^2)-0.00373903643230733*(X26)+4.21734712411944,"")</f>
      </c>
      <c r="V26" s="8">
        <f>IF(ISNUMBER(C26),AVERAGE(C26,D26),"")</f>
      </c>
      <c r="W26" s="6">
        <f>IF(ISNUMBER(F26),-0.0000002301*(V26^4)+0.0000569866*(V26^3)-0.0082923226*(V26^2)+0.0654036947*V26+999.8017570756,"")</f>
      </c>
      <c r="X26" s="8">
        <f>IF(ISNUMBER(E26),AVERAGE(E26,F26),"")</f>
      </c>
      <c r="Y26" s="6">
        <f>IF(ISNUMBER(F26),-0.0000002301*(X26^4)+0.0000569866*(X26^3)-0.0082923226*(X26^2)+0.0654036947*X26+999.8017570756,"")</f>
      </c>
      <c r="Z26" s="6">
        <f>IF(ISNUMBER(C26),IF(R26="Countercurrent",C26-D26,D26-C26),"")</f>
      </c>
      <c r="AA26" s="6">
        <f>IF(ISNUMBER(E26),F26-E26,"")</f>
      </c>
      <c r="AB26" s="7">
        <f>IF(ISNUMBER(N26),N26*W26/(1000*60),"")</f>
      </c>
      <c r="AC26" s="7">
        <f>IF(ISNUMBER(P26),P26*Y26/(1000*60),"")</f>
      </c>
      <c r="AD26" s="6">
        <f>IF(SUM($A$1:$A$1000)=0,IF(ROW($A26)=6,"Hidden",""),IF(ISNUMBER(AB26),AB26*T26*ABS(Z26)*1000,""))</f>
      </c>
      <c r="AE26" s="6">
        <f>IF(SUM($A$1:$A$1000)=0,IF(ROW($A26)=6,"Hidden",""),IF(ISNUMBER(AC26),AC26*U26*AA26*1000,""))</f>
      </c>
      <c r="AF26" s="6">
        <f>IF(SUM($A$1:$A$1000)=0,IF(ROW($A26)=6,"Hidden",""),IF(ISNUMBER(AD26),AD26-AE26,""))</f>
      </c>
      <c r="AG26" s="6">
        <f>IF(SUM($A$1:$A$1000)=0,IF(ROW($A26)=6,"Hidden",""),IF(ISNUMBER(AD26),IF(AD26=0,0,AE26*100/AD26),""))</f>
      </c>
      <c r="AH26" s="6">
        <f>IF(SUM($A$1:$A$1000)=0,IF(ROW($A26)=6,"Hidden",""),IF(ISNUMBER(C26),IF(R26="cocurrent",IF((D26=E26),0,(D26-C26)*100/(D26-E26)),IF((C26=E26),0,(C26-D26)*100/(C26-E26))),""))</f>
      </c>
      <c r="AI26" s="6">
        <f>IF(SUM($A$1:$A$1000)=0,IF(ROW($A26)=6,"Hidden",""),IF(ISNUMBER(C26),IF(R26="cocurrent",IF(C26=E26,0,(F26-E26)*100/(D26-E26)),IF(C26=E26,0,(F26-E26)*100/(C26-E26))),""))</f>
      </c>
      <c r="AJ26" s="6">
        <f>IF(SUM($A$1:$A$1000)=0,IF(ROW($A26)=6,"Hidden",""),IF(ISNUMBER(AH26),(AH26+AI26)/2,""))</f>
      </c>
      <c r="AK26" s="8">
        <f>IF(C26=F26,0,(D26-E26)/(C26-F26))</f>
      </c>
      <c r="AL26" s="8">
        <f>IF(ISNUMBER(F26),IF(OR(AK26&lt;=0,AK26=1),0,((D26-E26)-(C26-F26))/LN(AK26)),"")</f>
      </c>
      <c r="AM26" s="8">
        <f>IF(ISNUMBER(AL26),IF(AL26=0,0,(AB26*T26*Z26*1000)/(PI()*0.006*1.008*AL26)),"")</f>
      </c>
      <c r="AN26" s="12">
        <f>IF(ISNUMBER(A26),IF(ROW(A26)=2,1-(A26/13),""),"")</f>
      </c>
    </row>
    <row x14ac:dyDescent="0.25" r="27" customHeight="1" ht="12.75">
      <c r="A27" s="11">
        <v>1</v>
      </c>
      <c r="B27" s="5">
        <v>26</v>
      </c>
      <c r="C27" s="6">
        <v>53.57666015625</v>
      </c>
      <c r="D27" s="6">
        <v>59.81103515625</v>
      </c>
      <c r="E27" s="6">
        <v>21.268310546875</v>
      </c>
      <c r="F27" s="6">
        <v>25.424560546875</v>
      </c>
      <c r="G27" s="6">
        <v>132.967529296875</v>
      </c>
      <c r="H27" s="6">
        <v>132.967529296875</v>
      </c>
      <c r="I27" s="6">
        <v>132.967529296875</v>
      </c>
      <c r="J27" s="6">
        <v>132.967529296875</v>
      </c>
      <c r="K27" s="6">
        <v>132.967529296875</v>
      </c>
      <c r="L27" s="6">
        <v>132.967529296875</v>
      </c>
      <c r="M27" s="7">
        <v>30</v>
      </c>
      <c r="N27" s="6">
        <v>2.1240234375</v>
      </c>
      <c r="O27" s="5">
        <v>60</v>
      </c>
      <c r="P27" s="8">
        <v>3.7841796875</v>
      </c>
      <c r="Q27" s="6">
        <v>0</v>
      </c>
      <c r="R27" s="10">
        <f>IF(ISNUMBER(Q27),IF(Q27=1,"Countercurrent","Cocurrent"),"")</f>
      </c>
      <c r="S27" s="21"/>
      <c r="T27" s="7">
        <f>IF(ISNUMBER(C27),1.15290498E-12*(V27^6)-3.5879038802E-10*(V27^5)+4.710833256816E-08*(V27^4)-3.38194190874219E-06*(V27^3)+0.000148978977392744*(V27^2)-0.00373903643230733*(V27)+4.21734712411944,"")</f>
      </c>
      <c r="U27" s="7">
        <f>IF(ISNUMBER(D27),1.15290498E-12*(X27^6)-3.5879038802E-10*(X27^5)+4.710833256816E-08*(X27^4)-3.38194190874219E-06*(X27^3)+0.000148978977392744*(X27^2)-0.00373903643230733*(X27)+4.21734712411944,"")</f>
      </c>
      <c r="V27" s="8">
        <f>IF(ISNUMBER(C27),AVERAGE(C27,D27),"")</f>
      </c>
      <c r="W27" s="6">
        <f>IF(ISNUMBER(F27),-0.0000002301*(V27^4)+0.0000569866*(V27^3)-0.0082923226*(V27^2)+0.0654036947*V27+999.8017570756,"")</f>
      </c>
      <c r="X27" s="8">
        <f>IF(ISNUMBER(E27),AVERAGE(E27,F27),"")</f>
      </c>
      <c r="Y27" s="6">
        <f>IF(ISNUMBER(F27),-0.0000002301*(X27^4)+0.0000569866*(X27^3)-0.0082923226*(X27^2)+0.0654036947*X27+999.8017570756,"")</f>
      </c>
      <c r="Z27" s="6">
        <f>IF(ISNUMBER(C27),IF(R27="Countercurrent",C27-D27,D27-C27),"")</f>
      </c>
      <c r="AA27" s="6">
        <f>IF(ISNUMBER(E27),F27-E27,"")</f>
      </c>
      <c r="AB27" s="7">
        <f>IF(ISNUMBER(N27),N27*W27/(1000*60),"")</f>
      </c>
      <c r="AC27" s="7">
        <f>IF(ISNUMBER(P27),P27*Y27/(1000*60),"")</f>
      </c>
      <c r="AD27" s="6">
        <f>IF(SUM($A$1:$A$1000)=0,IF(ROW($A27)=6,"Hidden",""),IF(ISNUMBER(AB27),AB27*T27*ABS(Z27)*1000,""))</f>
      </c>
      <c r="AE27" s="6">
        <f>IF(SUM($A$1:$A$1000)=0,IF(ROW($A27)=6,"Hidden",""),IF(ISNUMBER(AC27),AC27*U27*AA27*1000,""))</f>
      </c>
      <c r="AF27" s="6">
        <f>IF(SUM($A$1:$A$1000)=0,IF(ROW($A27)=6,"Hidden",""),IF(ISNUMBER(AD27),AD27-AE27,""))</f>
      </c>
      <c r="AG27" s="6">
        <f>IF(SUM($A$1:$A$1000)=0,IF(ROW($A27)=6,"Hidden",""),IF(ISNUMBER(AD27),IF(AD27=0,0,AE27*100/AD27),""))</f>
      </c>
      <c r="AH27" s="6">
        <f>IF(SUM($A$1:$A$1000)=0,IF(ROW($A27)=6,"Hidden",""),IF(ISNUMBER(C27),IF(R27="cocurrent",IF((D27=E27),0,(D27-C27)*100/(D27-E27)),IF((C27=E27),0,(C27-D27)*100/(C27-E27))),""))</f>
      </c>
      <c r="AI27" s="6">
        <f>IF(SUM($A$1:$A$1000)=0,IF(ROW($A27)=6,"Hidden",""),IF(ISNUMBER(C27),IF(R27="cocurrent",IF(C27=E27,0,(F27-E27)*100/(D27-E27)),IF(C27=E27,0,(F27-E27)*100/(C27-E27))),""))</f>
      </c>
      <c r="AJ27" s="6">
        <f>IF(SUM($A$1:$A$1000)=0,IF(ROW($A27)=6,"Hidden",""),IF(ISNUMBER(AH27),(AH27+AI27)/2,""))</f>
      </c>
      <c r="AK27" s="8">
        <f>IF(C27=F27,0,(D27-E27)/(C27-F27))</f>
      </c>
      <c r="AL27" s="8">
        <f>IF(ISNUMBER(F27),IF(OR(AK27&lt;=0,AK27=1),0,((D27-E27)-(C27-F27))/LN(AK27)),"")</f>
      </c>
      <c r="AM27" s="8">
        <f>IF(ISNUMBER(AL27),IF(AL27=0,0,(AB27*T27*Z27*1000)/(PI()*0.006*1.008*AL27)),"")</f>
      </c>
      <c r="AN27" s="12">
        <f>IF(ISNUMBER(A27),IF(ROW(A27)=2,1-(A27/13),""),"")</f>
      </c>
    </row>
    <row x14ac:dyDescent="0.25" r="28" customHeight="1" ht="12.75">
      <c r="A28" s="11">
        <v>1</v>
      </c>
      <c r="B28" s="5">
        <v>27</v>
      </c>
      <c r="C28" s="6">
        <v>53.70654296875</v>
      </c>
      <c r="D28" s="6">
        <v>60.07080078125</v>
      </c>
      <c r="E28" s="6">
        <v>21.268310546875</v>
      </c>
      <c r="F28" s="6">
        <v>25.424560546875</v>
      </c>
      <c r="G28" s="6">
        <v>132.967529296875</v>
      </c>
      <c r="H28" s="6">
        <v>132.967529296875</v>
      </c>
      <c r="I28" s="6">
        <v>132.967529296875</v>
      </c>
      <c r="J28" s="6">
        <v>132.967529296875</v>
      </c>
      <c r="K28" s="6">
        <v>132.967529296875</v>
      </c>
      <c r="L28" s="6">
        <v>132.967529296875</v>
      </c>
      <c r="M28" s="7">
        <v>30</v>
      </c>
      <c r="N28" s="6">
        <v>1.96533203125</v>
      </c>
      <c r="O28" s="5">
        <v>60</v>
      </c>
      <c r="P28" s="8">
        <v>3.72314453125</v>
      </c>
      <c r="Q28" s="6">
        <v>0</v>
      </c>
      <c r="R28" s="10">
        <f>IF(ISNUMBER(Q28),IF(Q28=1,"Countercurrent","Cocurrent"),"")</f>
      </c>
      <c r="S28" s="21"/>
      <c r="T28" s="7">
        <f>IF(ISNUMBER(C28),1.15290498E-12*(V28^6)-3.5879038802E-10*(V28^5)+4.710833256816E-08*(V28^4)-3.38194190874219E-06*(V28^3)+0.000148978977392744*(V28^2)-0.00373903643230733*(V28)+4.21734712411944,"")</f>
      </c>
      <c r="U28" s="7">
        <f>IF(ISNUMBER(D28),1.15290498E-12*(X28^6)-3.5879038802E-10*(X28^5)+4.710833256816E-08*(X28^4)-3.38194190874219E-06*(X28^3)+0.000148978977392744*(X28^2)-0.00373903643230733*(X28)+4.21734712411944,"")</f>
      </c>
      <c r="V28" s="8">
        <f>IF(ISNUMBER(C28),AVERAGE(C28,D28),"")</f>
      </c>
      <c r="W28" s="6">
        <f>IF(ISNUMBER(F28),-0.0000002301*(V28^4)+0.0000569866*(V28^3)-0.0082923226*(V28^2)+0.0654036947*V28+999.8017570756,"")</f>
      </c>
      <c r="X28" s="8">
        <f>IF(ISNUMBER(E28),AVERAGE(E28,F28),"")</f>
      </c>
      <c r="Y28" s="6">
        <f>IF(ISNUMBER(F28),-0.0000002301*(X28^4)+0.0000569866*(X28^3)-0.0082923226*(X28^2)+0.0654036947*X28+999.8017570756,"")</f>
      </c>
      <c r="Z28" s="6">
        <f>IF(ISNUMBER(C28),IF(R28="Countercurrent",C28-D28,D28-C28),"")</f>
      </c>
      <c r="AA28" s="6">
        <f>IF(ISNUMBER(E28),F28-E28,"")</f>
      </c>
      <c r="AB28" s="7">
        <f>IF(ISNUMBER(N28),N28*W28/(1000*60),"")</f>
      </c>
      <c r="AC28" s="7">
        <f>IF(ISNUMBER(P28),P28*Y28/(1000*60),"")</f>
      </c>
      <c r="AD28" s="6">
        <f>IF(SUM($A$1:$A$1000)=0,IF(ROW($A28)=6,"Hidden",""),IF(ISNUMBER(AB28),AB28*T28*ABS(Z28)*1000,""))</f>
      </c>
      <c r="AE28" s="6">
        <f>IF(SUM($A$1:$A$1000)=0,IF(ROW($A28)=6,"Hidden",""),IF(ISNUMBER(AC28),AC28*U28*AA28*1000,""))</f>
      </c>
      <c r="AF28" s="6">
        <f>IF(SUM($A$1:$A$1000)=0,IF(ROW($A28)=6,"Hidden",""),IF(ISNUMBER(AD28),AD28-AE28,""))</f>
      </c>
      <c r="AG28" s="6">
        <f>IF(SUM($A$1:$A$1000)=0,IF(ROW($A28)=6,"Hidden",""),IF(ISNUMBER(AD28),IF(AD28=0,0,AE28*100/AD28),""))</f>
      </c>
      <c r="AH28" s="6">
        <f>IF(SUM($A$1:$A$1000)=0,IF(ROW($A28)=6,"Hidden",""),IF(ISNUMBER(C28),IF(R28="cocurrent",IF((D28=E28),0,(D28-C28)*100/(D28-E28)),IF((C28=E28),0,(C28-D28)*100/(C28-E28))),""))</f>
      </c>
      <c r="AI28" s="6">
        <f>IF(SUM($A$1:$A$1000)=0,IF(ROW($A28)=6,"Hidden",""),IF(ISNUMBER(C28),IF(R28="cocurrent",IF(C28=E28,0,(F28-E28)*100/(D28-E28)),IF(C28=E28,0,(F28-E28)*100/(C28-E28))),""))</f>
      </c>
      <c r="AJ28" s="6">
        <f>IF(SUM($A$1:$A$1000)=0,IF(ROW($A28)=6,"Hidden",""),IF(ISNUMBER(AH28),(AH28+AI28)/2,""))</f>
      </c>
      <c r="AK28" s="8">
        <f>IF(C28=F28,0,(D28-E28)/(C28-F28))</f>
      </c>
      <c r="AL28" s="8">
        <f>IF(ISNUMBER(F28),IF(OR(AK28&lt;=0,AK28=1),0,((D28-E28)-(C28-F28))/LN(AK28)),"")</f>
      </c>
      <c r="AM28" s="8">
        <f>IF(ISNUMBER(AL28),IF(AL28=0,0,(AB28*T28*Z28*1000)/(PI()*0.006*1.008*AL28)),"")</f>
      </c>
      <c r="AN28" s="12">
        <f>IF(ISNUMBER(A28),IF(ROW(A28)=2,1-(A28/13),""),"")</f>
      </c>
    </row>
    <row x14ac:dyDescent="0.25" r="29" customHeight="1" ht="12.75">
      <c r="A29" s="11">
        <v>1</v>
      </c>
      <c r="B29" s="5">
        <v>28</v>
      </c>
      <c r="C29" s="6">
        <v>53.674072265625</v>
      </c>
      <c r="D29" s="6">
        <v>59.908447265625</v>
      </c>
      <c r="E29" s="6">
        <v>21.268310546875</v>
      </c>
      <c r="F29" s="6">
        <v>25.489501953125</v>
      </c>
      <c r="G29" s="6">
        <v>132.967529296875</v>
      </c>
      <c r="H29" s="6">
        <v>132.967529296875</v>
      </c>
      <c r="I29" s="6">
        <v>132.967529296875</v>
      </c>
      <c r="J29" s="6">
        <v>132.967529296875</v>
      </c>
      <c r="K29" s="6">
        <v>132.967529296875</v>
      </c>
      <c r="L29" s="6">
        <v>132.967529296875</v>
      </c>
      <c r="M29" s="7">
        <v>30</v>
      </c>
      <c r="N29" s="6">
        <v>2.0263671875</v>
      </c>
      <c r="O29" s="5">
        <v>60</v>
      </c>
      <c r="P29" s="8">
        <v>3.67431640625</v>
      </c>
      <c r="Q29" s="6">
        <v>0</v>
      </c>
      <c r="R29" s="10">
        <f>IF(ISNUMBER(Q29),IF(Q29=1,"Countercurrent","Cocurrent"),"")</f>
      </c>
      <c r="S29" s="21"/>
      <c r="T29" s="7">
        <f>IF(ISNUMBER(C29),1.15290498E-12*(V29^6)-3.5879038802E-10*(V29^5)+4.710833256816E-08*(V29^4)-3.38194190874219E-06*(V29^3)+0.000148978977392744*(V29^2)-0.00373903643230733*(V29)+4.21734712411944,"")</f>
      </c>
      <c r="U29" s="7">
        <f>IF(ISNUMBER(D29),1.15290498E-12*(X29^6)-3.5879038802E-10*(X29^5)+4.710833256816E-08*(X29^4)-3.38194190874219E-06*(X29^3)+0.000148978977392744*(X29^2)-0.00373903643230733*(X29)+4.21734712411944,"")</f>
      </c>
      <c r="V29" s="8">
        <f>IF(ISNUMBER(C29),AVERAGE(C29,D29),"")</f>
      </c>
      <c r="W29" s="6">
        <f>IF(ISNUMBER(F29),-0.0000002301*(V29^4)+0.0000569866*(V29^3)-0.0082923226*(V29^2)+0.0654036947*V29+999.8017570756,"")</f>
      </c>
      <c r="X29" s="8">
        <f>IF(ISNUMBER(E29),AVERAGE(E29,F29),"")</f>
      </c>
      <c r="Y29" s="6">
        <f>IF(ISNUMBER(F29),-0.0000002301*(X29^4)+0.0000569866*(X29^3)-0.0082923226*(X29^2)+0.0654036947*X29+999.8017570756,"")</f>
      </c>
      <c r="Z29" s="6">
        <f>IF(ISNUMBER(C29),IF(R29="Countercurrent",C29-D29,D29-C29),"")</f>
      </c>
      <c r="AA29" s="6">
        <f>IF(ISNUMBER(E29),F29-E29,"")</f>
      </c>
      <c r="AB29" s="7">
        <f>IF(ISNUMBER(N29),N29*W29/(1000*60),"")</f>
      </c>
      <c r="AC29" s="7">
        <f>IF(ISNUMBER(P29),P29*Y29/(1000*60),"")</f>
      </c>
      <c r="AD29" s="6">
        <f>IF(SUM($A$1:$A$1000)=0,IF(ROW($A29)=6,"Hidden",""),IF(ISNUMBER(AB29),AB29*T29*ABS(Z29)*1000,""))</f>
      </c>
      <c r="AE29" s="6">
        <f>IF(SUM($A$1:$A$1000)=0,IF(ROW($A29)=6,"Hidden",""),IF(ISNUMBER(AC29),AC29*U29*AA29*1000,""))</f>
      </c>
      <c r="AF29" s="6">
        <f>IF(SUM($A$1:$A$1000)=0,IF(ROW($A29)=6,"Hidden",""),IF(ISNUMBER(AD29),AD29-AE29,""))</f>
      </c>
      <c r="AG29" s="6">
        <f>IF(SUM($A$1:$A$1000)=0,IF(ROW($A29)=6,"Hidden",""),IF(ISNUMBER(AD29),IF(AD29=0,0,AE29*100/AD29),""))</f>
      </c>
      <c r="AH29" s="6">
        <f>IF(SUM($A$1:$A$1000)=0,IF(ROW($A29)=6,"Hidden",""),IF(ISNUMBER(C29),IF(R29="cocurrent",IF((D29=E29),0,(D29-C29)*100/(D29-E29)),IF((C29=E29),0,(C29-D29)*100/(C29-E29))),""))</f>
      </c>
      <c r="AI29" s="6">
        <f>IF(SUM($A$1:$A$1000)=0,IF(ROW($A29)=6,"Hidden",""),IF(ISNUMBER(C29),IF(R29="cocurrent",IF(C29=E29,0,(F29-E29)*100/(D29-E29)),IF(C29=E29,0,(F29-E29)*100/(C29-E29))),""))</f>
      </c>
      <c r="AJ29" s="6">
        <f>IF(SUM($A$1:$A$1000)=0,IF(ROW($A29)=6,"Hidden",""),IF(ISNUMBER(AH29),(AH29+AI29)/2,""))</f>
      </c>
      <c r="AK29" s="8">
        <f>IF(C29=F29,0,(D29-E29)/(C29-F29))</f>
      </c>
      <c r="AL29" s="8">
        <f>IF(ISNUMBER(F29),IF(OR(AK29&lt;=0,AK29=1),0,((D29-E29)-(C29-F29))/LN(AK29)),"")</f>
      </c>
      <c r="AM29" s="8">
        <f>IF(ISNUMBER(AL29),IF(AL29=0,0,(AB29*T29*Z29*1000)/(PI()*0.006*1.008*AL29)),"")</f>
      </c>
      <c r="AN29" s="12">
        <f>IF(ISNUMBER(A29),IF(ROW(A29)=2,1-(A29/13),""),"")</f>
      </c>
    </row>
    <row x14ac:dyDescent="0.25" r="30" customHeight="1" ht="12.75">
      <c r="A30" s="11">
        <v>1</v>
      </c>
      <c r="B30" s="5">
        <v>29</v>
      </c>
      <c r="C30" s="6">
        <v>53.414306640625</v>
      </c>
      <c r="D30" s="6">
        <v>59.713623046875</v>
      </c>
      <c r="E30" s="6">
        <v>21.268310546875</v>
      </c>
      <c r="F30" s="6">
        <v>25.39208984375</v>
      </c>
      <c r="G30" s="6">
        <v>132.967529296875</v>
      </c>
      <c r="H30" s="6">
        <v>132.967529296875</v>
      </c>
      <c r="I30" s="6">
        <v>132.967529296875</v>
      </c>
      <c r="J30" s="6">
        <v>132.967529296875</v>
      </c>
      <c r="K30" s="6">
        <v>132.967529296875</v>
      </c>
      <c r="L30" s="6">
        <v>132.967529296875</v>
      </c>
      <c r="M30" s="7">
        <v>31</v>
      </c>
      <c r="N30" s="6">
        <v>2.392578125</v>
      </c>
      <c r="O30" s="5">
        <v>60</v>
      </c>
      <c r="P30" s="8">
        <v>3.62548828125</v>
      </c>
      <c r="Q30" s="6">
        <v>0</v>
      </c>
      <c r="R30" s="10">
        <f>IF(ISNUMBER(Q30),IF(Q30=1,"Countercurrent","Cocurrent"),"")</f>
      </c>
      <c r="S30" s="21"/>
      <c r="T30" s="7">
        <f>IF(ISNUMBER(C30),1.15290498E-12*(V30^6)-3.5879038802E-10*(V30^5)+4.710833256816E-08*(V30^4)-3.38194190874219E-06*(V30^3)+0.000148978977392744*(V30^2)-0.00373903643230733*(V30)+4.21734712411944,"")</f>
      </c>
      <c r="U30" s="7">
        <f>IF(ISNUMBER(D30),1.15290498E-12*(X30^6)-3.5879038802E-10*(X30^5)+4.710833256816E-08*(X30^4)-3.38194190874219E-06*(X30^3)+0.000148978977392744*(X30^2)-0.00373903643230733*(X30)+4.21734712411944,"")</f>
      </c>
      <c r="V30" s="8">
        <f>IF(ISNUMBER(C30),AVERAGE(C30,D30),"")</f>
      </c>
      <c r="W30" s="6">
        <f>IF(ISNUMBER(F30),-0.0000002301*(V30^4)+0.0000569866*(V30^3)-0.0082923226*(V30^2)+0.0654036947*V30+999.8017570756,"")</f>
      </c>
      <c r="X30" s="8">
        <f>IF(ISNUMBER(E30),AVERAGE(E30,F30),"")</f>
      </c>
      <c r="Y30" s="6">
        <f>IF(ISNUMBER(F30),-0.0000002301*(X30^4)+0.0000569866*(X30^3)-0.0082923226*(X30^2)+0.0654036947*X30+999.8017570756,"")</f>
      </c>
      <c r="Z30" s="6">
        <f>IF(ISNUMBER(C30),IF(R30="Countercurrent",C30-D30,D30-C30),"")</f>
      </c>
      <c r="AA30" s="6">
        <f>IF(ISNUMBER(E30),F30-E30,"")</f>
      </c>
      <c r="AB30" s="7">
        <f>IF(ISNUMBER(N30),N30*W30/(1000*60),"")</f>
      </c>
      <c r="AC30" s="7">
        <f>IF(ISNUMBER(P30),P30*Y30/(1000*60),"")</f>
      </c>
      <c r="AD30" s="6">
        <f>IF(SUM($A$1:$A$1000)=0,IF(ROW($A30)=6,"Hidden",""),IF(ISNUMBER(AB30),AB30*T30*ABS(Z30)*1000,""))</f>
      </c>
      <c r="AE30" s="6">
        <f>IF(SUM($A$1:$A$1000)=0,IF(ROW($A30)=6,"Hidden",""),IF(ISNUMBER(AC30),AC30*U30*AA30*1000,""))</f>
      </c>
      <c r="AF30" s="6">
        <f>IF(SUM($A$1:$A$1000)=0,IF(ROW($A30)=6,"Hidden",""),IF(ISNUMBER(AD30),AD30-AE30,""))</f>
      </c>
      <c r="AG30" s="6">
        <f>IF(SUM($A$1:$A$1000)=0,IF(ROW($A30)=6,"Hidden",""),IF(ISNUMBER(AD30),IF(AD30=0,0,AE30*100/AD30),""))</f>
      </c>
      <c r="AH30" s="6">
        <f>IF(SUM($A$1:$A$1000)=0,IF(ROW($A30)=6,"Hidden",""),IF(ISNUMBER(C30),IF(R30="cocurrent",IF((D30=E30),0,(D30-C30)*100/(D30-E30)),IF((C30=E30),0,(C30-D30)*100/(C30-E30))),""))</f>
      </c>
      <c r="AI30" s="6">
        <f>IF(SUM($A$1:$A$1000)=0,IF(ROW($A30)=6,"Hidden",""),IF(ISNUMBER(C30),IF(R30="cocurrent",IF(C30=E30,0,(F30-E30)*100/(D30-E30)),IF(C30=E30,0,(F30-E30)*100/(C30-E30))),""))</f>
      </c>
      <c r="AJ30" s="6">
        <f>IF(SUM($A$1:$A$1000)=0,IF(ROW($A30)=6,"Hidden",""),IF(ISNUMBER(AH30),(AH30+AI30)/2,""))</f>
      </c>
      <c r="AK30" s="8">
        <f>IF(C30=F30,0,(D30-E30)/(C30-F30))</f>
      </c>
      <c r="AL30" s="8">
        <f>IF(ISNUMBER(F30),IF(OR(AK30&lt;=0,AK30=1),0,((D30-E30)-(C30-F30))/LN(AK30)),"")</f>
      </c>
      <c r="AM30" s="8">
        <f>IF(ISNUMBER(AL30),IF(AL30=0,0,(AB30*T30*Z30*1000)/(PI()*0.006*1.008*AL30)),"")</f>
      </c>
      <c r="AN30" s="12">
        <f>IF(ISNUMBER(A30),IF(ROW(A30)=2,1-(A30/13),""),"")</f>
      </c>
    </row>
    <row x14ac:dyDescent="0.25" r="31" customHeight="1" ht="12.75">
      <c r="A31" s="11">
        <v>1</v>
      </c>
      <c r="B31" s="5">
        <v>30</v>
      </c>
      <c r="C31" s="6">
        <v>53.609130859375</v>
      </c>
      <c r="D31" s="6">
        <v>60.005859375</v>
      </c>
      <c r="E31" s="6">
        <v>21.30078125</v>
      </c>
      <c r="F31" s="6">
        <v>25.424560546875</v>
      </c>
      <c r="G31" s="6">
        <v>132.967529296875</v>
      </c>
      <c r="H31" s="6">
        <v>132.967529296875</v>
      </c>
      <c r="I31" s="6">
        <v>132.967529296875</v>
      </c>
      <c r="J31" s="6">
        <v>132.967529296875</v>
      </c>
      <c r="K31" s="6">
        <v>132.967529296875</v>
      </c>
      <c r="L31" s="6">
        <v>132.967529296875</v>
      </c>
      <c r="M31" s="7">
        <v>30</v>
      </c>
      <c r="N31" s="6">
        <v>2.001953125</v>
      </c>
      <c r="O31" s="5">
        <v>60</v>
      </c>
      <c r="P31" s="8">
        <v>3.8330078125</v>
      </c>
      <c r="Q31" s="6">
        <v>0</v>
      </c>
      <c r="R31" s="10">
        <f>IF(ISNUMBER(Q31),IF(Q31=1,"Countercurrent","Cocurrent"),"")</f>
      </c>
      <c r="S31" s="21"/>
      <c r="T31" s="7">
        <f>IF(ISNUMBER(C31),1.15290498E-12*(V31^6)-3.5879038802E-10*(V31^5)+4.710833256816E-08*(V31^4)-3.38194190874219E-06*(V31^3)+0.000148978977392744*(V31^2)-0.00373903643230733*(V31)+4.21734712411944,"")</f>
      </c>
      <c r="U31" s="7">
        <f>IF(ISNUMBER(D31),1.15290498E-12*(X31^6)-3.5879038802E-10*(X31^5)+4.710833256816E-08*(X31^4)-3.38194190874219E-06*(X31^3)+0.000148978977392744*(X31^2)-0.00373903643230733*(X31)+4.21734712411944,"")</f>
      </c>
      <c r="V31" s="8">
        <f>IF(ISNUMBER(C31),AVERAGE(C31,D31),"")</f>
      </c>
      <c r="W31" s="6">
        <f>IF(ISNUMBER(F31),-0.0000002301*(V31^4)+0.0000569866*(V31^3)-0.0082923226*(V31^2)+0.0654036947*V31+999.8017570756,"")</f>
      </c>
      <c r="X31" s="8">
        <f>IF(ISNUMBER(E31),AVERAGE(E31,F31),"")</f>
      </c>
      <c r="Y31" s="6">
        <f>IF(ISNUMBER(F31),-0.0000002301*(X31^4)+0.0000569866*(X31^3)-0.0082923226*(X31^2)+0.0654036947*X31+999.8017570756,"")</f>
      </c>
      <c r="Z31" s="6">
        <f>IF(ISNUMBER(C31),IF(R31="Countercurrent",C31-D31,D31-C31),"")</f>
      </c>
      <c r="AA31" s="6">
        <f>IF(ISNUMBER(E31),F31-E31,"")</f>
      </c>
      <c r="AB31" s="7">
        <f>IF(ISNUMBER(N31),N31*W31/(1000*60),"")</f>
      </c>
      <c r="AC31" s="7">
        <f>IF(ISNUMBER(P31),P31*Y31/(1000*60),"")</f>
      </c>
      <c r="AD31" s="6">
        <f>IF(SUM($A$1:$A$1000)=0,IF(ROW($A31)=6,"Hidden",""),IF(ISNUMBER(AB31),AB31*T31*ABS(Z31)*1000,""))</f>
      </c>
      <c r="AE31" s="6">
        <f>IF(SUM($A$1:$A$1000)=0,IF(ROW($A31)=6,"Hidden",""),IF(ISNUMBER(AC31),AC31*U31*AA31*1000,""))</f>
      </c>
      <c r="AF31" s="6">
        <f>IF(SUM($A$1:$A$1000)=0,IF(ROW($A31)=6,"Hidden",""),IF(ISNUMBER(AD31),AD31-AE31,""))</f>
      </c>
      <c r="AG31" s="6">
        <f>IF(SUM($A$1:$A$1000)=0,IF(ROW($A31)=6,"Hidden",""),IF(ISNUMBER(AD31),IF(AD31=0,0,AE31*100/AD31),""))</f>
      </c>
      <c r="AH31" s="6">
        <f>IF(SUM($A$1:$A$1000)=0,IF(ROW($A31)=6,"Hidden",""),IF(ISNUMBER(C31),IF(R31="cocurrent",IF((D31=E31),0,(D31-C31)*100/(D31-E31)),IF((C31=E31),0,(C31-D31)*100/(C31-E31))),""))</f>
      </c>
      <c r="AI31" s="6">
        <f>IF(SUM($A$1:$A$1000)=0,IF(ROW($A31)=6,"Hidden",""),IF(ISNUMBER(C31),IF(R31="cocurrent",IF(C31=E31,0,(F31-E31)*100/(D31-E31)),IF(C31=E31,0,(F31-E31)*100/(C31-E31))),""))</f>
      </c>
      <c r="AJ31" s="6">
        <f>IF(SUM($A$1:$A$1000)=0,IF(ROW($A31)=6,"Hidden",""),IF(ISNUMBER(AH31),(AH31+AI31)/2,""))</f>
      </c>
      <c r="AK31" s="8">
        <f>IF(C31=F31,0,(D31-E31)/(C31-F31))</f>
      </c>
      <c r="AL31" s="8">
        <f>IF(ISNUMBER(F31),IF(OR(AK31&lt;=0,AK31=1),0,((D31-E31)-(C31-F31))/LN(AK31)),"")</f>
      </c>
      <c r="AM31" s="8">
        <f>IF(ISNUMBER(AL31),IF(AL31=0,0,(AB31*T31*Z31*1000)/(PI()*0.006*1.008*AL31)),"")</f>
      </c>
      <c r="AN31" s="12">
        <f>IF(ISNUMBER(A31),IF(ROW(A31)=2,1-(A31/13),""),"")</f>
      </c>
    </row>
    <row x14ac:dyDescent="0.25" r="32" customHeight="1" ht="12.75">
      <c r="A32" s="4">
        <v>1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6"/>
      <c r="O32" s="5"/>
      <c r="P32" s="8"/>
      <c r="Q32" s="6"/>
      <c r="R32" s="6">
        <f>IF(ISNUMBER(Q32),IF(Q32=1,"Countercurrent","Cocurrent"),"")</f>
      </c>
      <c r="S32" s="9"/>
      <c r="T32" s="7">
        <f>IF(ISNUMBER(C32),1.15290498E-12*(V32^6)-3.5879038802E-10*(V32^5)+4.710833256816E-08*(V32^4)-3.38194190874219E-06*(V32^3)+0.000148978977392744*(V32^2)-0.00373903643230733*(V32)+4.21734712411944,"")</f>
      </c>
      <c r="U32" s="7">
        <f>IF(ISNUMBER(D32),1.15290498E-12*(X32^6)-3.5879038802E-10*(X32^5)+4.710833256816E-08*(X32^4)-3.38194190874219E-06*(X32^3)+0.000148978977392744*(X32^2)-0.00373903643230733*(X32)+4.21734712411944,"")</f>
      </c>
      <c r="V32" s="8">
        <f>IF(ISNUMBER(C32),AVERAGE(C32,D32),"")</f>
      </c>
      <c r="W32" s="6">
        <f>IF(ISNUMBER(F32),-0.0000002301*(V32^4)+0.0000569866*(V32^3)-0.0082923226*(V32^2)+0.0654036947*V32+999.8017570756,"")</f>
      </c>
      <c r="X32" s="8">
        <f>IF(ISNUMBER(E32),AVERAGE(E32,F32),"")</f>
      </c>
      <c r="Y32" s="6">
        <f>IF(ISNUMBER(F32),-0.0000002301*(X32^4)+0.0000569866*(X32^3)-0.0082923226*(X32^2)+0.0654036947*X32+999.8017570756,"")</f>
      </c>
      <c r="Z32" s="6">
        <f>IF(ISNUMBER(C32),IF(R32="Countercurrent",C32-D32,D32-C32),"")</f>
      </c>
      <c r="AA32" s="6">
        <f>IF(ISNUMBER(E32),F32-E32,"")</f>
      </c>
      <c r="AB32" s="7">
        <f>IF(ISNUMBER(N32),N32*W32/(1000*60),"")</f>
      </c>
      <c r="AC32" s="7">
        <f>IF(ISNUMBER(P32),P32*Y32/(1000*60),"")</f>
      </c>
      <c r="AD32" s="6">
        <f>IF(SUM($A$1:$A$1000)=0,IF(ROW($A32)=6,"Hidden",""),IF(ISNUMBER(AB32),AB32*T32*ABS(Z32)*1000,""))</f>
      </c>
      <c r="AE32" s="6">
        <f>IF(SUM($A$1:$A$1000)=0,IF(ROW($A32)=6,"Hidden",""),IF(ISNUMBER(AC32),AC32*U32*AA32*1000,""))</f>
      </c>
      <c r="AF32" s="6">
        <f>IF(SUM($A$1:$A$1000)=0,IF(ROW($A32)=6,"Hidden",""),IF(ISNUMBER(AD32),AD32-AE32,""))</f>
      </c>
      <c r="AG32" s="6">
        <f>IF(SUM($A$1:$A$1000)=0,IF(ROW($A32)=6,"Hidden",""),IF(ISNUMBER(AD32),IF(AD32=0,0,AE32*100/AD32),""))</f>
      </c>
      <c r="AH32" s="6">
        <f>IF(SUM($A$1:$A$1000)=0,IF(ROW($A32)=6,"Hidden",""),IF(ISNUMBER(C32),IF(R32="cocurrent",IF((D32=E32),0,(D32-C32)*100/(D32-E32)),IF((C32=E32),0,(C32-D32)*100/(C32-E32))),""))</f>
      </c>
      <c r="AI32" s="6">
        <f>IF(SUM($A$1:$A$1000)=0,IF(ROW($A32)=6,"Hidden",""),IF(ISNUMBER(C32),IF(R32="cocurrent",IF(C32=E32,0,(F32-E32)*100/(D32-E32)),IF(C32=E32,0,(F32-E32)*100/(C32-E32))),""))</f>
      </c>
      <c r="AJ32" s="6">
        <f>IF(SUM($A$1:$A$1000)=0,IF(ROW($A32)=6,"Hidden",""),IF(ISNUMBER(AH32),(AH32+AI32)/2,""))</f>
      </c>
      <c r="AK32" s="11">
        <f>IF(C32=F32,0,(D32-E32)/(C32-F32))</f>
      </c>
      <c r="AL32" s="8">
        <f>IF(ISNUMBER(F32),IF(OR(AK32&lt;=0,AK32=1),0,((D32-E32)-(C32-F32))/LN(AK32)),"")</f>
      </c>
      <c r="AM32" s="8">
        <f>IF(ISNUMBER(AL32),IF(AL32=0,0,(AB32*T32*Z32*1000)/(PI()*0.006*1.008*AL32)),"")</f>
      </c>
      <c r="AN32" s="12">
        <f>IF(ISNUMBER(A32),IF(ROW(A32)=2,1-(A32/13),""),"")</f>
      </c>
    </row>
    <row x14ac:dyDescent="0.25" r="33" customHeight="1" ht="12.75">
      <c r="A33" s="4">
        <v>1</v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5"/>
      <c r="P33" s="8"/>
      <c r="Q33" s="6"/>
      <c r="R33" s="6">
        <f>IF(ISNUMBER(Q33),IF(Q33=1,"Countercurrent","Cocurrent"),"")</f>
      </c>
      <c r="S33" s="9"/>
      <c r="T33" s="7">
        <f>IF(ISNUMBER(C33),1.15290498E-12*(V33^6)-3.5879038802E-10*(V33^5)+4.710833256816E-08*(V33^4)-3.38194190874219E-06*(V33^3)+0.000148978977392744*(V33^2)-0.00373903643230733*(V33)+4.21734712411944,"")</f>
      </c>
      <c r="U33" s="7">
        <f>IF(ISNUMBER(D33),1.15290498E-12*(X33^6)-3.5879038802E-10*(X33^5)+4.710833256816E-08*(X33^4)-3.38194190874219E-06*(X33^3)+0.000148978977392744*(X33^2)-0.00373903643230733*(X33)+4.21734712411944,"")</f>
      </c>
      <c r="V33" s="8">
        <f>IF(ISNUMBER(C33),AVERAGE(C33,D33),"")</f>
      </c>
      <c r="W33" s="6">
        <f>IF(ISNUMBER(F33),-0.0000002301*(V33^4)+0.0000569866*(V33^3)-0.0082923226*(V33^2)+0.0654036947*V33+999.8017570756,"")</f>
      </c>
      <c r="X33" s="8">
        <f>IF(ISNUMBER(E33),AVERAGE(E33,F33),"")</f>
      </c>
      <c r="Y33" s="6">
        <f>IF(ISNUMBER(F33),-0.0000002301*(X33^4)+0.0000569866*(X33^3)-0.0082923226*(X33^2)+0.0654036947*X33+999.8017570756,"")</f>
      </c>
      <c r="Z33" s="6">
        <f>IF(ISNUMBER(C33),IF(R33="Countercurrent",C33-D33,D33-C33),"")</f>
      </c>
      <c r="AA33" s="6">
        <f>IF(ISNUMBER(E33),F33-E33,"")</f>
      </c>
      <c r="AB33" s="7">
        <f>IF(ISNUMBER(N33),N33*W33/(1000*60),"")</f>
      </c>
      <c r="AC33" s="7">
        <f>IF(ISNUMBER(P33),P33*Y33/(1000*60),"")</f>
      </c>
      <c r="AD33" s="6">
        <f>IF(SUM($A$1:$A$1000)=0,IF(ROW($A33)=6,"Hidden",""),IF(ISNUMBER(AB33),AB33*T33*ABS(Z33)*1000,""))</f>
      </c>
      <c r="AE33" s="6">
        <f>IF(SUM($A$1:$A$1000)=0,IF(ROW($A33)=6,"Hidden",""),IF(ISNUMBER(AC33),AC33*U33*AA33*1000,""))</f>
      </c>
      <c r="AF33" s="6">
        <f>IF(SUM($A$1:$A$1000)=0,IF(ROW($A33)=6,"Hidden",""),IF(ISNUMBER(AD33),AD33-AE33,""))</f>
      </c>
      <c r="AG33" s="6">
        <f>IF(SUM($A$1:$A$1000)=0,IF(ROW($A33)=6,"Hidden",""),IF(ISNUMBER(AD33),IF(AD33=0,0,AE33*100/AD33),""))</f>
      </c>
      <c r="AH33" s="6">
        <f>IF(SUM($A$1:$A$1000)=0,IF(ROW($A33)=6,"Hidden",""),IF(ISNUMBER(C33),IF(R33="cocurrent",IF((D33=E33),0,(D33-C33)*100/(D33-E33)),IF((C33=E33),0,(C33-D33)*100/(C33-E33))),""))</f>
      </c>
      <c r="AI33" s="6">
        <f>IF(SUM($A$1:$A$1000)=0,IF(ROW($A33)=6,"Hidden",""),IF(ISNUMBER(C33),IF(R33="cocurrent",IF(C33=E33,0,(F33-E33)*100/(D33-E33)),IF(C33=E33,0,(F33-E33)*100/(C33-E33))),""))</f>
      </c>
      <c r="AJ33" s="6">
        <f>IF(SUM($A$1:$A$1000)=0,IF(ROW($A33)=6,"Hidden",""),IF(ISNUMBER(AH33),(AH33+AI33)/2,""))</f>
      </c>
      <c r="AK33" s="11">
        <f>IF(C33=F33,0,(D33-E33)/(C33-F33))</f>
      </c>
      <c r="AL33" s="8">
        <f>IF(ISNUMBER(F33),IF(OR(AK33&lt;=0,AK33=1),0,((D33-E33)-(C33-F33))/LN(AK33)),"")</f>
      </c>
      <c r="AM33" s="8">
        <f>IF(ISNUMBER(AL33),IF(AL33=0,0,(AB33*T33*Z33*1000)/(PI()*0.006*1.008*AL33)),"")</f>
      </c>
      <c r="AN33" s="12">
        <f>IF(ISNUMBER(A33),IF(ROW(A33)=2,1-(A33/13),""),"")</f>
      </c>
    </row>
    <row x14ac:dyDescent="0.25" r="34" customHeight="1" ht="12.75">
      <c r="A34" s="4">
        <v>1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5"/>
      <c r="P34" s="8"/>
      <c r="Q34" s="6"/>
      <c r="R34" s="6">
        <f>IF(ISNUMBER(Q34),IF(Q34=1,"Countercurrent","Cocurrent"),"")</f>
      </c>
      <c r="S34" s="9"/>
      <c r="T34" s="7">
        <f>IF(ISNUMBER(C34),1.15290498E-12*(V34^6)-3.5879038802E-10*(V34^5)+4.710833256816E-08*(V34^4)-3.38194190874219E-06*(V34^3)+0.000148978977392744*(V34^2)-0.00373903643230733*(V34)+4.21734712411944,"")</f>
      </c>
      <c r="U34" s="7">
        <f>IF(ISNUMBER(D34),1.15290498E-12*(X34^6)-3.5879038802E-10*(X34^5)+4.710833256816E-08*(X34^4)-3.38194190874219E-06*(X34^3)+0.000148978977392744*(X34^2)-0.00373903643230733*(X34)+4.21734712411944,"")</f>
      </c>
      <c r="V34" s="8">
        <f>IF(ISNUMBER(C34),AVERAGE(C34,D34),"")</f>
      </c>
      <c r="W34" s="6">
        <f>IF(ISNUMBER(F34),-0.0000002301*(V34^4)+0.0000569866*(V34^3)-0.0082923226*(V34^2)+0.0654036947*V34+999.8017570756,"")</f>
      </c>
      <c r="X34" s="8">
        <f>IF(ISNUMBER(E34),AVERAGE(E34,F34),"")</f>
      </c>
      <c r="Y34" s="6">
        <f>IF(ISNUMBER(F34),-0.0000002301*(X34^4)+0.0000569866*(X34^3)-0.0082923226*(X34^2)+0.0654036947*X34+999.8017570756,"")</f>
      </c>
      <c r="Z34" s="6">
        <f>IF(ISNUMBER(C34),IF(R34="Countercurrent",C34-D34,D34-C34),"")</f>
      </c>
      <c r="AA34" s="6">
        <f>IF(ISNUMBER(E34),F34-E34,"")</f>
      </c>
      <c r="AB34" s="7">
        <f>IF(ISNUMBER(N34),N34*W34/(1000*60),"")</f>
      </c>
      <c r="AC34" s="7">
        <f>IF(ISNUMBER(P34),P34*Y34/(1000*60),"")</f>
      </c>
      <c r="AD34" s="6">
        <f>IF(SUM($A$1:$A$1000)=0,IF(ROW($A34)=6,"Hidden",""),IF(ISNUMBER(AB34),AB34*T34*ABS(Z34)*1000,""))</f>
      </c>
      <c r="AE34" s="6">
        <f>IF(SUM($A$1:$A$1000)=0,IF(ROW($A34)=6,"Hidden",""),IF(ISNUMBER(AC34),AC34*U34*AA34*1000,""))</f>
      </c>
      <c r="AF34" s="6">
        <f>IF(SUM($A$1:$A$1000)=0,IF(ROW($A34)=6,"Hidden",""),IF(ISNUMBER(AD34),AD34-AE34,""))</f>
      </c>
      <c r="AG34" s="6">
        <f>IF(SUM($A$1:$A$1000)=0,IF(ROW($A34)=6,"Hidden",""),IF(ISNUMBER(AD34),IF(AD34=0,0,AE34*100/AD34),""))</f>
      </c>
      <c r="AH34" s="6">
        <f>IF(SUM($A$1:$A$1000)=0,IF(ROW($A34)=6,"Hidden",""),IF(ISNUMBER(C34),IF(R34="cocurrent",IF((D34=E34),0,(D34-C34)*100/(D34-E34)),IF((C34=E34),0,(C34-D34)*100/(C34-E34))),""))</f>
      </c>
      <c r="AI34" s="6">
        <f>IF(SUM($A$1:$A$1000)=0,IF(ROW($A34)=6,"Hidden",""),IF(ISNUMBER(C34),IF(R34="cocurrent",IF(C34=E34,0,(F34-E34)*100/(D34-E34)),IF(C34=E34,0,(F34-E34)*100/(C34-E34))),""))</f>
      </c>
      <c r="AJ34" s="6">
        <f>IF(SUM($A$1:$A$1000)=0,IF(ROW($A34)=6,"Hidden",""),IF(ISNUMBER(AH34),(AH34+AI34)/2,""))</f>
      </c>
      <c r="AK34" s="11">
        <f>IF(C34=F34,0,(D34-E34)/(C34-F34))</f>
      </c>
      <c r="AL34" s="8">
        <f>IF(ISNUMBER(F34),IF(OR(AK34&lt;=0,AK34=1),0,((D34-E34)-(C34-F34))/LN(AK34)),"")</f>
      </c>
      <c r="AM34" s="8">
        <f>IF(ISNUMBER(AL34),IF(AL34=0,0,(AB34*T34*Z34*1000)/(PI()*0.006*1.008*AL34)),"")</f>
      </c>
      <c r="AN34" s="12">
        <f>IF(ISNUMBER(A34),IF(ROW(A34)=2,1-(A34/13),""),"")</f>
      </c>
    </row>
    <row x14ac:dyDescent="0.25" r="35" customHeight="1" ht="12.75">
      <c r="A35" s="4">
        <v>1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5"/>
      <c r="P35" s="8"/>
      <c r="Q35" s="6"/>
      <c r="R35" s="6">
        <f>IF(ISNUMBER(Q35),IF(Q35=1,"Countercurrent","Cocurrent"),"")</f>
      </c>
      <c r="S35" s="9"/>
      <c r="T35" s="7">
        <f>IF(ISNUMBER(C35),1.15290498E-12*(V35^6)-3.5879038802E-10*(V35^5)+4.710833256816E-08*(V35^4)-3.38194190874219E-06*(V35^3)+0.000148978977392744*(V35^2)-0.00373903643230733*(V35)+4.21734712411944,"")</f>
      </c>
      <c r="U35" s="7">
        <f>IF(ISNUMBER(D35),1.15290498E-12*(X35^6)-3.5879038802E-10*(X35^5)+4.710833256816E-08*(X35^4)-3.38194190874219E-06*(X35^3)+0.000148978977392744*(X35^2)-0.00373903643230733*(X35)+4.21734712411944,"")</f>
      </c>
      <c r="V35" s="8">
        <f>IF(ISNUMBER(C35),AVERAGE(C35,D35),"")</f>
      </c>
      <c r="W35" s="6">
        <f>IF(ISNUMBER(F35),-0.0000002301*(V35^4)+0.0000569866*(V35^3)-0.0082923226*(V35^2)+0.0654036947*V35+999.8017570756,"")</f>
      </c>
      <c r="X35" s="8">
        <f>IF(ISNUMBER(E35),AVERAGE(E35,F35),"")</f>
      </c>
      <c r="Y35" s="6">
        <f>IF(ISNUMBER(F35),-0.0000002301*(X35^4)+0.0000569866*(X35^3)-0.0082923226*(X35^2)+0.0654036947*X35+999.8017570756,"")</f>
      </c>
      <c r="Z35" s="6">
        <f>IF(ISNUMBER(C35),IF(R35="Countercurrent",C35-D35,D35-C35),"")</f>
      </c>
      <c r="AA35" s="6">
        <f>IF(ISNUMBER(E35),F35-E35,"")</f>
      </c>
      <c r="AB35" s="7">
        <f>IF(ISNUMBER(N35),N35*W35/(1000*60),"")</f>
      </c>
      <c r="AC35" s="7">
        <f>IF(ISNUMBER(P35),P35*Y35/(1000*60),"")</f>
      </c>
      <c r="AD35" s="6">
        <f>IF(SUM($A$1:$A$1000)=0,IF(ROW($A35)=6,"Hidden",""),IF(ISNUMBER(AB35),AB35*T35*ABS(Z35)*1000,""))</f>
      </c>
      <c r="AE35" s="6">
        <f>IF(SUM($A$1:$A$1000)=0,IF(ROW($A35)=6,"Hidden",""),IF(ISNUMBER(AC35),AC35*U35*AA35*1000,""))</f>
      </c>
      <c r="AF35" s="6">
        <f>IF(SUM($A$1:$A$1000)=0,IF(ROW($A35)=6,"Hidden",""),IF(ISNUMBER(AD35),AD35-AE35,""))</f>
      </c>
      <c r="AG35" s="6">
        <f>IF(SUM($A$1:$A$1000)=0,IF(ROW($A35)=6,"Hidden",""),IF(ISNUMBER(AD35),IF(AD35=0,0,AE35*100/AD35),""))</f>
      </c>
      <c r="AH35" s="6">
        <f>IF(SUM($A$1:$A$1000)=0,IF(ROW($A35)=6,"Hidden",""),IF(ISNUMBER(C35),IF(R35="cocurrent",IF((D35=E35),0,(D35-C35)*100/(D35-E35)),IF((C35=E35),0,(C35-D35)*100/(C35-E35))),""))</f>
      </c>
      <c r="AI35" s="6">
        <f>IF(SUM($A$1:$A$1000)=0,IF(ROW($A35)=6,"Hidden",""),IF(ISNUMBER(C35),IF(R35="cocurrent",IF(C35=E35,0,(F35-E35)*100/(D35-E35)),IF(C35=E35,0,(F35-E35)*100/(C35-E35))),""))</f>
      </c>
      <c r="AJ35" s="6">
        <f>IF(SUM($A$1:$A$1000)=0,IF(ROW($A35)=6,"Hidden",""),IF(ISNUMBER(AH35),(AH35+AI35)/2,""))</f>
      </c>
      <c r="AK35" s="11">
        <f>IF(C35=F35,0,(D35-E35)/(C35-F35))</f>
      </c>
      <c r="AL35" s="8">
        <f>IF(ISNUMBER(F35),IF(OR(AK35&lt;=0,AK35=1),0,((D35-E35)-(C35-F35))/LN(AK35)),"")</f>
      </c>
      <c r="AM35" s="8">
        <f>IF(ISNUMBER(AL35),IF(AL35=0,0,(AB35*T35*Z35*1000)/(PI()*0.006*1.008*AL35)),"")</f>
      </c>
      <c r="AN35" s="12">
        <f>IF(ISNUMBER(A35),IF(ROW(A35)=2,1-(A35/13),""),"")</f>
      </c>
    </row>
    <row x14ac:dyDescent="0.25" r="36" customHeight="1" ht="12.75">
      <c r="A36" s="4">
        <v>1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5"/>
      <c r="P36" s="8"/>
      <c r="Q36" s="6"/>
      <c r="R36" s="6">
        <f>IF(ISNUMBER(Q36),IF(Q36=1,"Countercurrent","Cocurrent"),"")</f>
      </c>
      <c r="S36" s="9"/>
      <c r="T36" s="7">
        <f>IF(ISNUMBER(C36),1.15290498E-12*(V36^6)-3.5879038802E-10*(V36^5)+4.710833256816E-08*(V36^4)-3.38194190874219E-06*(V36^3)+0.000148978977392744*(V36^2)-0.00373903643230733*(V36)+4.21734712411944,"")</f>
      </c>
      <c r="U36" s="7">
        <f>IF(ISNUMBER(D36),1.15290498E-12*(X36^6)-3.5879038802E-10*(X36^5)+4.710833256816E-08*(X36^4)-3.38194190874219E-06*(X36^3)+0.000148978977392744*(X36^2)-0.00373903643230733*(X36)+4.21734712411944,"")</f>
      </c>
      <c r="V36" s="8">
        <f>IF(ISNUMBER(C36),AVERAGE(C36,D36),"")</f>
      </c>
      <c r="W36" s="6">
        <f>IF(ISNUMBER(F36),-0.0000002301*(V36^4)+0.0000569866*(V36^3)-0.0082923226*(V36^2)+0.0654036947*V36+999.8017570756,"")</f>
      </c>
      <c r="X36" s="8">
        <f>IF(ISNUMBER(E36),AVERAGE(E36,F36),"")</f>
      </c>
      <c r="Y36" s="6">
        <f>IF(ISNUMBER(F36),-0.0000002301*(X36^4)+0.0000569866*(X36^3)-0.0082923226*(X36^2)+0.0654036947*X36+999.8017570756,"")</f>
      </c>
      <c r="Z36" s="6">
        <f>IF(ISNUMBER(C36),IF(R36="Countercurrent",C36-D36,D36-C36),"")</f>
      </c>
      <c r="AA36" s="6">
        <f>IF(ISNUMBER(E36),F36-E36,"")</f>
      </c>
      <c r="AB36" s="7">
        <f>IF(ISNUMBER(N36),N36*W36/(1000*60),"")</f>
      </c>
      <c r="AC36" s="7">
        <f>IF(ISNUMBER(P36),P36*Y36/(1000*60),"")</f>
      </c>
      <c r="AD36" s="6">
        <f>IF(SUM($A$1:$A$1000)=0,IF(ROW($A36)=6,"Hidden",""),IF(ISNUMBER(AB36),AB36*T36*ABS(Z36)*1000,""))</f>
      </c>
      <c r="AE36" s="6">
        <f>IF(SUM($A$1:$A$1000)=0,IF(ROW($A36)=6,"Hidden",""),IF(ISNUMBER(AC36),AC36*U36*AA36*1000,""))</f>
      </c>
      <c r="AF36" s="6">
        <f>IF(SUM($A$1:$A$1000)=0,IF(ROW($A36)=6,"Hidden",""),IF(ISNUMBER(AD36),AD36-AE36,""))</f>
      </c>
      <c r="AG36" s="6">
        <f>IF(SUM($A$1:$A$1000)=0,IF(ROW($A36)=6,"Hidden",""),IF(ISNUMBER(AD36),IF(AD36=0,0,AE36*100/AD36),""))</f>
      </c>
      <c r="AH36" s="6">
        <f>IF(SUM($A$1:$A$1000)=0,IF(ROW($A36)=6,"Hidden",""),IF(ISNUMBER(C36),IF(R36="cocurrent",IF((D36=E36),0,(D36-C36)*100/(D36-E36)),IF((C36=E36),0,(C36-D36)*100/(C36-E36))),""))</f>
      </c>
      <c r="AI36" s="6">
        <f>IF(SUM($A$1:$A$1000)=0,IF(ROW($A36)=6,"Hidden",""),IF(ISNUMBER(C36),IF(R36="cocurrent",IF(C36=E36,0,(F36-E36)*100/(D36-E36)),IF(C36=E36,0,(F36-E36)*100/(C36-E36))),""))</f>
      </c>
      <c r="AJ36" s="6">
        <f>IF(SUM($A$1:$A$1000)=0,IF(ROW($A36)=6,"Hidden",""),IF(ISNUMBER(AH36),(AH36+AI36)/2,""))</f>
      </c>
      <c r="AK36" s="11">
        <f>IF(C36=F36,0,(D36-E36)/(C36-F36))</f>
      </c>
      <c r="AL36" s="8">
        <f>IF(ISNUMBER(F36),IF(OR(AK36&lt;=0,AK36=1),0,((D36-E36)-(C36-F36))/LN(AK36)),"")</f>
      </c>
      <c r="AM36" s="8">
        <f>IF(ISNUMBER(AL36),IF(AL36=0,0,(AB36*T36*Z36*1000)/(PI()*0.006*1.008*AL36)),"")</f>
      </c>
      <c r="AN36" s="12">
        <f>IF(ISNUMBER(A36),IF(ROW(A36)=2,1-(A36/13),""),"")</f>
      </c>
    </row>
    <row x14ac:dyDescent="0.25" r="37" customHeight="1" ht="12.75">
      <c r="A37" s="4">
        <v>1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5"/>
      <c r="P37" s="8"/>
      <c r="Q37" s="6"/>
      <c r="R37" s="6">
        <f>IF(ISNUMBER(Q37),IF(Q37=1,"Countercurrent","Cocurrent"),"")</f>
      </c>
      <c r="S37" s="9"/>
      <c r="T37" s="7">
        <f>IF(ISNUMBER(C37),1.15290498E-12*(V37^6)-3.5879038802E-10*(V37^5)+4.710833256816E-08*(V37^4)-3.38194190874219E-06*(V37^3)+0.000148978977392744*(V37^2)-0.00373903643230733*(V37)+4.21734712411944,"")</f>
      </c>
      <c r="U37" s="7">
        <f>IF(ISNUMBER(D37),1.15290498E-12*(X37^6)-3.5879038802E-10*(X37^5)+4.710833256816E-08*(X37^4)-3.38194190874219E-06*(X37^3)+0.000148978977392744*(X37^2)-0.00373903643230733*(X37)+4.21734712411944,"")</f>
      </c>
      <c r="V37" s="8">
        <f>IF(ISNUMBER(C37),AVERAGE(C37,D37),"")</f>
      </c>
      <c r="W37" s="6">
        <f>IF(ISNUMBER(F37),-0.0000002301*(V37^4)+0.0000569866*(V37^3)-0.0082923226*(V37^2)+0.0654036947*V37+999.8017570756,"")</f>
      </c>
      <c r="X37" s="8">
        <f>IF(ISNUMBER(E37),AVERAGE(E37,F37),"")</f>
      </c>
      <c r="Y37" s="6">
        <f>IF(ISNUMBER(F37),-0.0000002301*(X37^4)+0.0000569866*(X37^3)-0.0082923226*(X37^2)+0.0654036947*X37+999.8017570756,"")</f>
      </c>
      <c r="Z37" s="6">
        <f>IF(ISNUMBER(C37),IF(R37="Countercurrent",C37-D37,D37-C37),"")</f>
      </c>
      <c r="AA37" s="6">
        <f>IF(ISNUMBER(E37),F37-E37,"")</f>
      </c>
      <c r="AB37" s="7">
        <f>IF(ISNUMBER(N37),N37*W37/(1000*60),"")</f>
      </c>
      <c r="AC37" s="7">
        <f>IF(ISNUMBER(P37),P37*Y37/(1000*60),"")</f>
      </c>
      <c r="AD37" s="6">
        <f>IF(SUM($A$1:$A$1000)=0,IF(ROW($A37)=6,"Hidden",""),IF(ISNUMBER(AB37),AB37*T37*ABS(Z37)*1000,""))</f>
      </c>
      <c r="AE37" s="6">
        <f>IF(SUM($A$1:$A$1000)=0,IF(ROW($A37)=6,"Hidden",""),IF(ISNUMBER(AC37),AC37*U37*AA37*1000,""))</f>
      </c>
      <c r="AF37" s="6">
        <f>IF(SUM($A$1:$A$1000)=0,IF(ROW($A37)=6,"Hidden",""),IF(ISNUMBER(AD37),AD37-AE37,""))</f>
      </c>
      <c r="AG37" s="6">
        <f>IF(SUM($A$1:$A$1000)=0,IF(ROW($A37)=6,"Hidden",""),IF(ISNUMBER(AD37),IF(AD37=0,0,AE37*100/AD37),""))</f>
      </c>
      <c r="AH37" s="6">
        <f>IF(SUM($A$1:$A$1000)=0,IF(ROW($A37)=6,"Hidden",""),IF(ISNUMBER(C37),IF(R37="cocurrent",IF((D37=E37),0,(D37-C37)*100/(D37-E37)),IF((C37=E37),0,(C37-D37)*100/(C37-E37))),""))</f>
      </c>
      <c r="AI37" s="6">
        <f>IF(SUM($A$1:$A$1000)=0,IF(ROW($A37)=6,"Hidden",""),IF(ISNUMBER(C37),IF(R37="cocurrent",IF(C37=E37,0,(F37-E37)*100/(D37-E37)),IF(C37=E37,0,(F37-E37)*100/(C37-E37))),""))</f>
      </c>
      <c r="AJ37" s="6">
        <f>IF(SUM($A$1:$A$1000)=0,IF(ROW($A37)=6,"Hidden",""),IF(ISNUMBER(AH37),(AH37+AI37)/2,""))</f>
      </c>
      <c r="AK37" s="11">
        <f>IF(C37=F37,0,(D37-E37)/(C37-F37))</f>
      </c>
      <c r="AL37" s="8">
        <f>IF(ISNUMBER(F37),IF(OR(AK37&lt;=0,AK37=1),0,((D37-E37)-(C37-F37))/LN(AK37)),"")</f>
      </c>
      <c r="AM37" s="8">
        <f>IF(ISNUMBER(AL37),IF(AL37=0,0,(AB37*T37*Z37*1000)/(PI()*0.006*1.008*AL37)),"")</f>
      </c>
      <c r="AN37" s="12">
        <f>IF(ISNUMBER(A37),IF(ROW(A37)=2,1-(A37/13),""),"")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22</vt:i4>
      </vt:variant>
    </vt:vector>
  </HeadingPairs>
  <TitlesOfParts>
    <vt:vector baseType="lpstr" size="22">
      <vt:lpstr>40C HW, 60% CWF</vt:lpstr>
      <vt:lpstr>42.5C HW, 60% CWF</vt:lpstr>
      <vt:lpstr>45C HW, 60% CWF</vt:lpstr>
      <vt:lpstr>47.5C HW, 60% CWF</vt:lpstr>
      <vt:lpstr>50C HW, 60% CWF</vt:lpstr>
      <vt:lpstr>52.5C HW, 60% CWF</vt:lpstr>
      <vt:lpstr>55C HW, 60% CWF</vt:lpstr>
      <vt:lpstr>57.5C HW, 60% CWF</vt:lpstr>
      <vt:lpstr>60C HW, 60% CWF</vt:lpstr>
      <vt:lpstr>62.5C HW, 60% CWF</vt:lpstr>
      <vt:lpstr>65C HW, 60% CWF</vt:lpstr>
      <vt:lpstr>10% CWF, 65C HW</vt:lpstr>
      <vt:lpstr>20% CWF, 65C HW</vt:lpstr>
      <vt:lpstr>30% CWF, 65C HW</vt:lpstr>
      <vt:lpstr>40% CWF, 65C HW</vt:lpstr>
      <vt:lpstr>50% CWF, 65C HW</vt:lpstr>
      <vt:lpstr>60% CWF, 65C HW</vt:lpstr>
      <vt:lpstr>70% CWF, 65C HW</vt:lpstr>
      <vt:lpstr>80% CWF, 65C HW</vt:lpstr>
      <vt:lpstr>90% CWF, 65C HW</vt:lpstr>
      <vt:lpstr>Run 21</vt:lpstr>
      <vt:lpstr>Run 23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2023-05-22T04:30:55.060Z</dcterms:created>
  <dcterms:modified xsi:type="dcterms:W3CDTF">2023-05-22T04:30:55.060Z</dcterms:modified>
</cp:coreProperties>
</file>