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1400" windowHeight="5895"/>
  </bookViews>
  <sheets>
    <sheet name="TDSheet" sheetId="1" r:id="rId1"/>
  </sheets>
  <externalReferences>
    <externalReference r:id="rId2"/>
    <externalReference r:id="rId3"/>
    <externalReference r:id="rId4"/>
  </externalReferences>
  <calcPr calcId="162913" refMode="R1C1"/>
</workbook>
</file>

<file path=xl/calcChain.xml><?xml version="1.0" encoding="utf-8"?>
<calcChain xmlns="http://schemas.openxmlformats.org/spreadsheetml/2006/main">
  <c r="AH8" i="1" l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7" i="1"/>
  <c r="AD8" i="1"/>
  <c r="AD9" i="1"/>
  <c r="AD10" i="1"/>
  <c r="AD11" i="1"/>
  <c r="AD12" i="1"/>
  <c r="AD13" i="1"/>
  <c r="AD14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7" i="1"/>
  <c r="AC8" i="1"/>
  <c r="AC9" i="1"/>
  <c r="AC10" i="1"/>
  <c r="AC11" i="1"/>
  <c r="AC6" i="1" s="1"/>
  <c r="AC12" i="1"/>
  <c r="AC13" i="1"/>
  <c r="AC14" i="1"/>
  <c r="AC15" i="1"/>
  <c r="AC16" i="1"/>
  <c r="AC17" i="1"/>
  <c r="AC18" i="1"/>
  <c r="AC19" i="1"/>
  <c r="AC20" i="1"/>
  <c r="AC22" i="1"/>
  <c r="AC23" i="1"/>
  <c r="AC24" i="1"/>
  <c r="AC25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7" i="1"/>
  <c r="V8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7" i="1"/>
  <c r="U8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7" i="1"/>
  <c r="S8" i="1"/>
  <c r="S9" i="1"/>
  <c r="V9" i="1" s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V64" i="1" s="1"/>
  <c r="S65" i="1"/>
  <c r="U65" i="1" s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6" i="1" s="1"/>
  <c r="K96" i="1"/>
  <c r="K97" i="1"/>
  <c r="K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7" i="1"/>
  <c r="X6" i="1"/>
  <c r="Y6" i="1"/>
  <c r="W6" i="1"/>
  <c r="N6" i="1"/>
  <c r="O6" i="1"/>
  <c r="P6" i="1"/>
  <c r="Q6" i="1"/>
  <c r="R6" i="1"/>
  <c r="T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7" i="1"/>
  <c r="E6" i="1"/>
  <c r="F6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7" i="1"/>
  <c r="AH6" i="1" l="1"/>
  <c r="AG6" i="1"/>
  <c r="U9" i="1"/>
  <c r="U64" i="1"/>
  <c r="V65" i="1"/>
  <c r="AF6" i="1"/>
  <c r="AB6" i="1"/>
  <c r="AA6" i="1"/>
  <c r="Z6" i="1"/>
  <c r="S6" i="1"/>
  <c r="M6" i="1"/>
  <c r="L6" i="1"/>
  <c r="J6" i="1"/>
  <c r="I6" i="1"/>
</calcChain>
</file>

<file path=xl/sharedStrings.xml><?xml version="1.0" encoding="utf-8"?>
<sst xmlns="http://schemas.openxmlformats.org/spreadsheetml/2006/main" count="239" uniqueCount="128">
  <si>
    <t>Период: 17.10.2025 - 24.10.2025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</si>
  <si>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</si>
  <si>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</si>
  <si>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</si>
  <si>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</si>
  <si>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</si>
  <si>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</si>
  <si>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</si>
  <si>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шт</t>
  </si>
  <si>
    <t>кг</t>
  </si>
  <si>
    <t>3215 ВЕТЧ.МЯСНАЯ Папа может п/о 0.4кг 8шт.    ОСТАНКИНО</t>
  </si>
  <si>
    <t>3684 ПРЕСИЖН с/к в/у 1/250 8шт.   ОСТАНКИНО</t>
  </si>
  <si>
    <t>3986 Ароматная с/к в/у 1/250 ОСТАНКИНО</t>
  </si>
  <si>
    <t>4063 МЯСНАЯ Папа может вар п/о_Л   ОСТАНКИНО</t>
  </si>
  <si>
    <t>4117 ЭКСТРА Папа может с/к в/у_Л   ОСТАНКИНО</t>
  </si>
  <si>
    <t>4574 Колбаса вар Мясная со шпиком 1кг Папа может п/о (код покуп. 24784) Останкино</t>
  </si>
  <si>
    <t>4813 ФИЛЕЙНАЯ Папа может вар п/о_Л   ОСТАНКИНО</t>
  </si>
  <si>
    <t>4993 САЛЯМИ ИТАЛЬЯНСКАЯ с/к в/у 1/250*8_120c ОСТАНКИНО</t>
  </si>
  <si>
    <t>5246 ДОКТОРСКАЯ ПРЕМИУМ вар б/о мгс_30с ОСТАНКИНО</t>
  </si>
  <si>
    <t>5247 РУССКАЯ ПРЕМИУМ вар б/о мгс_30с ОСТАНКИНО</t>
  </si>
  <si>
    <t>5483 ЭКСТРА Папа может с/к в/у 1/250 8шт.   ОСТАНКИНО</t>
  </si>
  <si>
    <t>5544 Сервелат Финский в/к в/у_45с НОВАЯ ОСТАНКИНО</t>
  </si>
  <si>
    <t>5679 САЛЯМИ ИТАЛЬЯНСКАЯ с/к в/у 1/150_60с ОСТАНКИНО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</si>
  <si>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</si>
  <si>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</si>
  <si>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</si>
  <si>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5851 ЭКСТРА Папа может вар п/о   ОСТАНКИНО</t>
  </si>
  <si>
    <t>5931 ОХОТНИЧЬЯ Папа может с/к в/у 1/220 8шт.   ОСТАНКИНО</t>
  </si>
  <si>
    <t>5992 ВРЕМЯ ОКРОШКИ Папа может вар п/о 0.4кг   ОСТАНКИНО</t>
  </si>
  <si>
    <t>6221 НЕАПОЛИТАНСКИЙ ДУЭТ с/к с/н мгс 1/90  ОСТАНКИНО</t>
  </si>
  <si>
    <t>6228 МЯСНОЕ АССОРТИ к/з с/н мгс 1/90 10шт.  ОСТАНКИНО</t>
  </si>
  <si>
    <t>6247 ДОМАШНЯЯ Папа может вар п/о 0,4кг 8шт.  ОСТАНКИНО</t>
  </si>
  <si>
    <t>6268 ГОВЯЖЬЯ Папа может вар п/о 0,4кг 8 шт.  ОСТАНКИНО</t>
  </si>
  <si>
    <t>6279 КОРЕЙКА ПО-ОСТ.к/в в/с с/н в/у 1/150_45с  ОСТАНКИНО</t>
  </si>
  <si>
    <t>6303 МЯСНЫЕ Папа может сос п/о мгс 1.5*3  ОСТАНКИНО</t>
  </si>
  <si>
    <t>6324 ДОКТОРСКАЯ ГОСТ вар п/о 0.4кг 8шт.  ОСТАНКИНО</t>
  </si>
  <si>
    <t>6325 ДОКТОРСКАЯ ПРЕМИУМ вар п/о 0.4кг 8шт.  ОСТАНКИНО</t>
  </si>
  <si>
    <t>6333 МЯСНАЯ Папа может вар п/о 0.4кг 8шт.  ОСТАНКИНО</t>
  </si>
  <si>
    <t>6340 ДОМАШНИЙ РЕЦЕПТ Коровино 0.5кг 8шт.  ОСТАНКИНО</t>
  </si>
  <si>
    <t>6353 ЭКСТРА Папа может вар п/о 0.4кг 8шт.  ОСТАНКИНО</t>
  </si>
  <si>
    <t>6392 ФИЛЕЙНАЯ Папа может вар п/о 0.4кг. ОСТАНКИНО</t>
  </si>
  <si>
    <t>6448 СВИНИНА МАДЕРА с/к с/н в/у 1/100 10шт.   ОСТАНКИНО</t>
  </si>
  <si>
    <t>6453 ЭКСТРА Папа может с/к с/н в/у 1/100 14шт.   ОСТАНКИНО</t>
  </si>
  <si>
    <t>6454 АРОМАТНАЯ с/к с/н в/у 1/100 10шт.  ОСТАНКИНО</t>
  </si>
  <si>
    <t>6459 СЕРВЕЛАТ ШВЕЙЦАРСК. в/к с/н в/у 1/100*10  ОСТАНКИНО</t>
  </si>
  <si>
    <t>6470 ВЕТЧ.МРАМОРНАЯ в/у_45с  ОСТАНКИНО</t>
  </si>
  <si>
    <t>6495 ВЕТЧ.МРАМОРНАЯ в/у срез 0.3кг 6шт_45с  ОСТАНКИНО</t>
  </si>
  <si>
    <t>6527 ШПИКАЧКИ СОЧНЫЕ ПМ сар б/о мгс 1*3 45с ОСТАНКИНО</t>
  </si>
  <si>
    <t>6528 ШПИКАЧКИ СОЧНЫЕ ПМ сар б/о мгс 0.4кг 45с  ОСТАНКИНО</t>
  </si>
  <si>
    <t>6609 С ГОВЯДИНОЙ ПМ сар б/о мгс 0.4кг_45с ОСТАНКИНО</t>
  </si>
  <si>
    <t>6616 МОЛОЧНЫЕ КЛАССИЧЕСКИЕ сос п/о в/у 0.3кг  ОСТАНКИНО</t>
  </si>
  <si>
    <t>6697 СЕРВЕЛАТ ФИНСКИЙ ПМ в/к в/у 0,35кг 8шт.  ОСТАНКИНО</t>
  </si>
  <si>
    <t>6713 СОЧНЫЙ ГРИЛЬ ПМ сос п/о мгс 0.41кг 8шт.  ОСТАНКИНО</t>
  </si>
  <si>
    <t>6724 МОЛОЧНЫЕ ПМ сос п/о мгс 0.41кг 10шт.  ОСТАНКИНО</t>
  </si>
  <si>
    <t>6765 РУБЛЕНЫЕ сос ц/о мгс 0.36кг 6шт.  ОСТАНКИНО</t>
  </si>
  <si>
    <t>6785 ВЕНСКАЯ САЛЯМИ п/к в/у 0.33кг 8шт.  ОСТАНКИНО</t>
  </si>
  <si>
    <t>6787 СЕРВЕЛАТ КРЕМЛЕВСКИЙ в/к в/у 0,33кг 8шт.  ОСТАНКИНО</t>
  </si>
  <si>
    <t>6793 БАЛЫКОВАЯ в/к в/у 0,33кг 8шт.  ОСТАНКИНО</t>
  </si>
  <si>
    <t>6829 МОЛОЧНЫЕ КЛАССИЧЕСКИЕ сос п/о мгс 2*4_С  ОСТАНКИНО</t>
  </si>
  <si>
    <t>6837 ФИЛЕЙНЫЕ Папа Может сос ц/о мгс 0.4кг  ОСТАНКИНО</t>
  </si>
  <si>
    <t>6842 ДЫМОВИЦА ИЗ ОКОРОКА к/в мл/к в/у 0,3кг  ОСТАНКИНО</t>
  </si>
  <si>
    <t>6861 ДОМАШНИЙ РЕЦЕПТ Коровино вар п/о  ОСТАНКИНО</t>
  </si>
  <si>
    <t>6866 ВЕТЧ.НЕЖНАЯ Коровино п/о_Маяк  ОСТАНКИНО</t>
  </si>
  <si>
    <t>7001 КЛАССИЧЕСКИЕ Папа может сар б/о мгс 1*3  ОСТАНКИНО</t>
  </si>
  <si>
    <t>7040 С ИНДЕЙКОЙ ПМ сос ц/о в/у 1/270 8шт.  ОСТАНКИНО</t>
  </si>
  <si>
    <t>7059 ШПИКАЧКИ СОЧНЫЕ С БЕК. п/о мгс 0.3кг_60с  ОСТАНКИНО</t>
  </si>
  <si>
    <t>7066 СОЧНЫЕ ПМ сос п/о мгс 0.41кг 10шт_50с  ОСТАНКИНО</t>
  </si>
  <si>
    <t>7070 СОЧНЫЕ ПМ сос п/о мгс 1.5*4_А_50с  ОСТАНКИНО</t>
  </si>
  <si>
    <t>7073 МОЛОЧ.ПРЕМИУМ ПМ сос п/о в/у 1/350_50с  ОСТАНКИНО</t>
  </si>
  <si>
    <t>7074 МОЛОЧ.ПРЕМИУМ ПМ сос п/о мгс 0.6кг_50с  ОСТАНКИНО</t>
  </si>
  <si>
    <t>7075 МОЛОЧ.ПРЕМИУМ ПМ сос п/о мгс 1.5*4_О_50с  ОСТАНКИНО</t>
  </si>
  <si>
    <t>7077 МЯСНЫЕ С ГОВЯД.ПМ сос п/о мгс 0.4кг_50с  ОСТАНКИНО</t>
  </si>
  <si>
    <t>7080 СЛИВОЧНЫЕ ПМ сос п/о мгс 0.41кг 10шт. 50с  ОСТАНКИНО</t>
  </si>
  <si>
    <t>7082 СЛИВОЧНЫЕ ПМ сос п/о мгс 1.5*4_50с  ОСТАНКИНО</t>
  </si>
  <si>
    <t>7087 ШПИК С ЧЕСНОК.И ПЕРЦЕМ к/в в/у 0.3кг_50с  ОСТАНКИНО</t>
  </si>
  <si>
    <t>7090 СВИНИНА ПО-ДОМ. к/в мл/к в/у 0.3кг_50с  ОСТАНКИНО</t>
  </si>
  <si>
    <t>7092 БЕКОН Папа может с/к с/н в/у 1/140_50с  ОСТАНКИНО</t>
  </si>
  <si>
    <t>7107 САН-РЕМО с/в с/н мгс 1/90 12шт.  ОСТАНКИНО</t>
  </si>
  <si>
    <t>7149 БАЛЫКОВАЯ Коровино п/к в/у 0.84кг_50с  ОСТАНКИНО</t>
  </si>
  <si>
    <t>7154 СЕРВЕЛАТ ЗЕРНИСТЫЙ ПМ в/к в/у 0.35кг_50с  ОСТАНКИНО</t>
  </si>
  <si>
    <t>7157 СЕРВЕЛАТ ЗЕРНИСНЫЙ ПМ в/к в/у_50с  ОСТАНКИНО</t>
  </si>
  <si>
    <t>7166 СЕРВЕЛТ ОХОТНИЧИЙ ПМ в/к в/у_50с  ОСТАНКИНО</t>
  </si>
  <si>
    <t>7169 СЕРВЕЛАТ ОХОТНИЧИЙ ПМ в/к в/у 0.35кг_50с  ОСТАНКИНО</t>
  </si>
  <si>
    <t>7187 ГРУДИНКА ПРЕМИУМ к/в мл/к в/у 0,3кг_50с ОСТАНКИНО</t>
  </si>
  <si>
    <t>7227 САЛЯМИ ФИНСКАЯ Папа может с/к в/у 1/180  ОСТАНКИНО</t>
  </si>
  <si>
    <t>7231 КЛАССИЧЕСКАЯ ПМ вар п/о 0,3кг 8шт_209к ОСТАНКИНО</t>
  </si>
  <si>
    <t>7232 БОЯNСКАЯ ПМ п/к в/у 0,28кг 8шт_209к ОСТАНКИНО</t>
  </si>
  <si>
    <t>7235 ВЕТЧ.КЛАССИЧЕСКАЯ ПМ п/о 0,35кг 8шт_209к ОСТАНКИНО</t>
  </si>
  <si>
    <t>7236 СЕРВЕЛАТ КАРЕЛЬСКИЙ в/к в/у 0,28кг_209к ОСТАНКИНО</t>
  </si>
  <si>
    <t>7241 САЛЯМИ Папа может п/к в/у 0,28кг_209к ОСТАНКИНО</t>
  </si>
  <si>
    <t>7245 ВЕТЧ.ФИЛЕЙНАЯ ПМ п/о 0,4кг 8шт ОСТАНКИНО</t>
  </si>
  <si>
    <t>7271 МЯСНЫЕ С ГОВЯДИНОЙ ПМ сос п/о мгс 1.5*4 ВЕС  ОСТАНКИНО</t>
  </si>
  <si>
    <t>7284 ДЛЯ ДЕТЕЙ сос п/о мгс 0,33кг 6шт  ОСТАНКИНО</t>
  </si>
  <si>
    <t>7332 БОЯРСКАЯ ПМ п/к в/у 0.28кг_СНГ  ОСТАНКИНО</t>
  </si>
  <si>
    <t>7333 СЕРВЕЛАТ ОХОТНИЧИЙ ПМ в/к в/у 0.28кг_СНГ  ОСТАНКИНО</t>
  </si>
  <si>
    <t>БОНУС СОЧНЫЕ сос п/о мгс 0.41кг_UZ (6087)  ОСТАНКИНО</t>
  </si>
  <si>
    <t>6220 ГОВЯЖЬЯ Папа может вар п/о  ОСТАНКИНО</t>
  </si>
  <si>
    <t>7343 СЕЙЧАС СЕЗОН ПМ вар п/о 0,4кг  ОСТАНКИНО</t>
  </si>
  <si>
    <t>БОНУС МОЛОЧНЫЕ КЛАССИЧЕСКИЕ сос п/о в/у 0.3кг (6084)  ОСТАНКИНО</t>
  </si>
  <si>
    <t>БОНУС МОЛОЧНЫЕ КЛАССИЧЕСКИЕ сос п/о мгс 2*4_С (4980)  ОСТАНКИНО</t>
  </si>
  <si>
    <t>БОНУС СОЧНЫЕ Папа может сос п/о мгс 1.5*4 (6954)  ОСТАНКИНО</t>
  </si>
  <si>
    <t>крат</t>
  </si>
  <si>
    <t>ср</t>
  </si>
  <si>
    <t>заяв</t>
  </si>
  <si>
    <t>разн</t>
  </si>
  <si>
    <t>заказ</t>
  </si>
  <si>
    <t>кон ост</t>
  </si>
  <si>
    <t>факт</t>
  </si>
  <si>
    <t>тк Вит</t>
  </si>
  <si>
    <t>пр</t>
  </si>
  <si>
    <t>комен</t>
  </si>
  <si>
    <t>скид</t>
  </si>
  <si>
    <t>вес</t>
  </si>
  <si>
    <t>24,10,</t>
  </si>
  <si>
    <t>25,10,</t>
  </si>
  <si>
    <t>28,10,</t>
  </si>
  <si>
    <t>29,10,</t>
  </si>
  <si>
    <t>30,10,</t>
  </si>
  <si>
    <t>31,10,</t>
  </si>
  <si>
    <t>12,09,</t>
  </si>
  <si>
    <t>19,09,</t>
  </si>
  <si>
    <t>26,09,</t>
  </si>
  <si>
    <t>18,10,</t>
  </si>
  <si>
    <t>6,1т</t>
  </si>
  <si>
    <t>11,1т</t>
  </si>
  <si>
    <t>раг 200</t>
  </si>
  <si>
    <t>увел, выв</t>
  </si>
  <si>
    <t>9,6ттп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</si>
</sst>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_ ;[Red]\-0\ "/>
    <numFmt numFmtId="165" formatCode="0.0_ ;[Red]\-0.0\ "/>
  </numFmts>
  <fonts count="9" x14ac:knownFonts="1">
    <font>
      <sz val="8"/>
      <name val="Arial"/>
    </font>
    <font>
      <sz val="10"/>
      <name val="Arial"/>
    </font>
    <font>
      <sz val="8"/>
      <name val="Arial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Trebuchet MS"/>
      <family val="2"/>
      <charset val="204"/>
    </font>
    <font>
      <b/>
      <sz val="8"/>
      <color indexed="56"/>
      <name val="Trebuchet MS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0" fontId="3" fillId="2" borderId="1" xfId="0" applyFont="1" applyFill="1" applyBorder="1" applyAlignment="1">
      <alignment horizontal="left" vertical="top"/>
    </xf>
    <xf numFmtId="0" fontId="4" fillId="4" borderId="1" xfId="0" applyFont="1" applyFill="1" applyBorder="1" applyAlignment="1">
      <alignment horizontal="left" vertical="top"/>
    </xf>
    <xf numFmtId="0" fontId="3" fillId="4" borderId="1" xfId="0" applyFont="1" applyFill="1" applyBorder="1" applyAlignment="1">
      <alignment horizontal="left" vertical="top"/>
    </xf>
    <xf numFmtId="0" fontId="5" fillId="4" borderId="0" xfId="0" applyFont="1" applyFill="1" applyAlignment="1">
      <alignment horizontal="center" vertical="top"/>
    </xf>
    <xf numFmtId="0" fontId="4" fillId="2" borderId="1" xfId="0" applyFont="1" applyFill="1" applyBorder="1" applyAlignment="1">
      <alignment horizontal="left" vertical="top"/>
    </xf>
    <xf numFmtId="164" fontId="6" fillId="5" borderId="2" xfId="0" applyNumberFormat="1" applyFont="1" applyFill="1" applyBorder="1" applyAlignment="1">
      <alignment horizontal="right" vertical="top"/>
    </xf>
    <xf numFmtId="164" fontId="0" fillId="0" borderId="0" xfId="0" applyNumberFormat="1" applyAlignment="1">
      <alignment horizontal="left"/>
    </xf>
    <xf numFmtId="0" fontId="7" fillId="0" borderId="0" xfId="0" applyFont="1" applyAlignment="1"/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164" fontId="0" fillId="4" borderId="1" xfId="0" applyNumberFormat="1" applyFill="1" applyBorder="1" applyAlignment="1">
      <alignment horizontal="right" vertical="top"/>
    </xf>
    <xf numFmtId="164" fontId="0" fillId="4" borderId="0" xfId="0" applyNumberFormat="1" applyFill="1" applyAlignment="1">
      <alignment horizontal="left"/>
    </xf>
    <xf numFmtId="164" fontId="8" fillId="4" borderId="0" xfId="0" applyNumberFormat="1" applyFont="1" applyFill="1" applyAlignment="1">
      <alignment horizontal="left"/>
    </xf>
    <xf numFmtId="0" fontId="7" fillId="0" borderId="0" xfId="0" applyFont="1" applyAlignment="1">
      <alignment horizontal="left"/>
    </xf>
    <xf numFmtId="164" fontId="7" fillId="4" borderId="0" xfId="0" applyNumberFormat="1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23,10,25&#1086;&#1089;&#109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9;&#1072;&#1103;&#1074;%2018-24,10,2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7;&#1088;%2024,10,25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16.10.2025 - 23.10.2025</v>
          </cell>
        </row>
        <row r="4">
          <cell r="C4" t="str">
            <v>Количество</v>
          </cell>
          <cell r="G4" t="str">
            <v>крат</v>
          </cell>
          <cell r="H4" t="str">
            <v>ср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ср</v>
          </cell>
          <cell r="T4" t="str">
            <v>заказ</v>
          </cell>
          <cell r="U4" t="str">
            <v>кон ост</v>
          </cell>
          <cell r="V4" t="str">
            <v>факт</v>
          </cell>
          <cell r="W4" t="str">
            <v>тк Вит</v>
          </cell>
          <cell r="X4" t="str">
            <v>тк Вит</v>
          </cell>
          <cell r="Y4" t="str">
            <v>тк Вит</v>
          </cell>
          <cell r="Z4" t="str">
            <v>ср</v>
          </cell>
          <cell r="AA4" t="str">
            <v>ср</v>
          </cell>
          <cell r="AB4" t="str">
            <v>ср</v>
          </cell>
          <cell r="AC4" t="str">
            <v>пр</v>
          </cell>
          <cell r="AD4" t="str">
            <v>комен</v>
          </cell>
          <cell r="AE4" t="str">
            <v>скид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24,10,</v>
          </cell>
          <cell r="L5" t="str">
            <v>25,10,</v>
          </cell>
          <cell r="T5" t="str">
            <v>28,10,</v>
          </cell>
          <cell r="Y5" t="str">
            <v>28,10,</v>
          </cell>
          <cell r="Z5" t="str">
            <v>12,09,</v>
          </cell>
          <cell r="AA5" t="str">
            <v>19,09,</v>
          </cell>
          <cell r="AB5" t="str">
            <v>26,09,</v>
          </cell>
          <cell r="AC5" t="str">
            <v>18,10,</v>
          </cell>
        </row>
        <row r="6">
          <cell r="E6">
            <v>75756.467999999993</v>
          </cell>
          <cell r="F6">
            <v>85056.986000000004</v>
          </cell>
          <cell r="I6">
            <v>77497.438999999998</v>
          </cell>
          <cell r="J6">
            <v>-1740.9710000000002</v>
          </cell>
          <cell r="K6">
            <v>350</v>
          </cell>
          <cell r="L6">
            <v>5190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15151.293600000001</v>
          </cell>
          <cell r="T6">
            <v>16500</v>
          </cell>
          <cell r="W6">
            <v>0</v>
          </cell>
          <cell r="X6">
            <v>0</v>
          </cell>
          <cell r="Y6">
            <v>16500</v>
          </cell>
          <cell r="Z6">
            <v>19106.704799999996</v>
          </cell>
          <cell r="AA6">
            <v>17769.053200000006</v>
          </cell>
          <cell r="AB6">
            <v>17325.434799999999</v>
          </cell>
          <cell r="AC6">
            <v>10771.157000000001</v>
          </cell>
          <cell r="AE6" t="e">
            <v>#N/A</v>
          </cell>
        </row>
        <row r="7">
          <cell r="A7" t="str">
            <v>3215 ВЕТЧ.МЯСНАЯ Папа может п/о 0.4кг 8шт.    ОСТАНКИНО</v>
          </cell>
          <cell r="B7" t="str">
            <v>шт</v>
          </cell>
          <cell r="C7">
            <v>754</v>
          </cell>
          <cell r="D7">
            <v>532</v>
          </cell>
          <cell r="E7">
            <v>618</v>
          </cell>
          <cell r="F7">
            <v>637</v>
          </cell>
          <cell r="G7">
            <v>0.4</v>
          </cell>
          <cell r="H7">
            <v>60</v>
          </cell>
          <cell r="I7">
            <v>654</v>
          </cell>
          <cell r="J7">
            <v>-36</v>
          </cell>
          <cell r="K7">
            <v>0</v>
          </cell>
          <cell r="L7">
            <v>40</v>
          </cell>
          <cell r="S7">
            <v>123.6</v>
          </cell>
          <cell r="T7">
            <v>120</v>
          </cell>
          <cell r="U7">
            <v>6.4482200647249197</v>
          </cell>
          <cell r="V7">
            <v>5.1537216828478964</v>
          </cell>
          <cell r="Y7">
            <v>120</v>
          </cell>
          <cell r="Z7">
            <v>199.4</v>
          </cell>
          <cell r="AA7">
            <v>149.6</v>
          </cell>
          <cell r="AB7">
            <v>152.80000000000001</v>
          </cell>
          <cell r="AC7">
            <v>135</v>
          </cell>
          <cell r="AD7">
            <v>0</v>
          </cell>
          <cell r="AE7">
            <v>0</v>
          </cell>
        </row>
        <row r="8">
          <cell r="A8" t="str">
            <v>3684 ПРЕСИЖН с/к в/у 1/250 8шт.   ОСТАНКИНО</v>
          </cell>
          <cell r="B8" t="str">
            <v>шт</v>
          </cell>
          <cell r="C8">
            <v>204</v>
          </cell>
          <cell r="D8">
            <v>43</v>
          </cell>
          <cell r="E8">
            <v>54</v>
          </cell>
          <cell r="F8">
            <v>191</v>
          </cell>
          <cell r="G8">
            <v>0.25</v>
          </cell>
          <cell r="H8">
            <v>120</v>
          </cell>
          <cell r="I8">
            <v>56</v>
          </cell>
          <cell r="J8">
            <v>-2</v>
          </cell>
          <cell r="K8">
            <v>0</v>
          </cell>
          <cell r="L8">
            <v>0</v>
          </cell>
          <cell r="S8">
            <v>10.8</v>
          </cell>
          <cell r="U8">
            <v>17.685185185185183</v>
          </cell>
          <cell r="V8">
            <v>17.685185185185183</v>
          </cell>
          <cell r="Z8">
            <v>23.4</v>
          </cell>
          <cell r="AA8">
            <v>23.2</v>
          </cell>
          <cell r="AB8">
            <v>20.2</v>
          </cell>
          <cell r="AC8">
            <v>11</v>
          </cell>
          <cell r="AD8">
            <v>0</v>
          </cell>
          <cell r="AE8">
            <v>0</v>
          </cell>
        </row>
        <row r="9">
          <cell r="A9" t="str">
            <v>3986 Ароматная с/к в/у 1/250 ОСТАНКИНО</v>
          </cell>
          <cell r="B9" t="str">
            <v>шт</v>
          </cell>
          <cell r="C9">
            <v>1260</v>
          </cell>
          <cell r="D9">
            <v>305</v>
          </cell>
          <cell r="E9">
            <v>661</v>
          </cell>
          <cell r="F9">
            <v>1182</v>
          </cell>
          <cell r="G9">
            <v>0.25</v>
          </cell>
          <cell r="H9" t="e">
            <v>#N/A</v>
          </cell>
          <cell r="I9">
            <v>654</v>
          </cell>
          <cell r="J9">
            <v>7</v>
          </cell>
          <cell r="K9">
            <v>0</v>
          </cell>
          <cell r="L9">
            <v>0</v>
          </cell>
          <cell r="S9">
            <v>132.19999999999999</v>
          </cell>
          <cell r="U9">
            <v>8.9409984871406962</v>
          </cell>
          <cell r="V9">
            <v>8.9409984871406962</v>
          </cell>
          <cell r="Z9">
            <v>0</v>
          </cell>
          <cell r="AA9">
            <v>0</v>
          </cell>
          <cell r="AB9">
            <v>0</v>
          </cell>
          <cell r="AC9">
            <v>141</v>
          </cell>
          <cell r="AD9">
            <v>0</v>
          </cell>
          <cell r="AE9" t="e">
            <v>#N/A</v>
          </cell>
        </row>
        <row r="10">
          <cell r="A10" t="str">
            <v>4063 МЯСНАЯ Папа может вар п/о_Л   ОСТАНКИНО</v>
          </cell>
          <cell r="B10" t="str">
            <v>кг</v>
          </cell>
          <cell r="C10">
            <v>1698.2080000000001</v>
          </cell>
          <cell r="D10">
            <v>1173.3510000000001</v>
          </cell>
          <cell r="E10">
            <v>1271.393</v>
          </cell>
          <cell r="F10">
            <v>1566.0830000000001</v>
          </cell>
          <cell r="G10">
            <v>1</v>
          </cell>
          <cell r="H10">
            <v>60</v>
          </cell>
          <cell r="I10">
            <v>1264.3499999999999</v>
          </cell>
          <cell r="J10">
            <v>7.0430000000001201</v>
          </cell>
          <cell r="K10">
            <v>0</v>
          </cell>
          <cell r="L10">
            <v>100</v>
          </cell>
          <cell r="S10">
            <v>254.27860000000001</v>
          </cell>
          <cell r="T10">
            <v>400</v>
          </cell>
          <cell r="U10">
            <v>8.1252728306668356</v>
          </cell>
          <cell r="V10">
            <v>6.1589256823027974</v>
          </cell>
          <cell r="Y10">
            <v>400</v>
          </cell>
          <cell r="Z10">
            <v>316.89999999999998</v>
          </cell>
          <cell r="AA10">
            <v>278.49599999999998</v>
          </cell>
          <cell r="AB10">
            <v>295.3272</v>
          </cell>
          <cell r="AC10">
            <v>141.596</v>
          </cell>
          <cell r="AD10">
            <v>0</v>
          </cell>
          <cell r="AE10">
            <v>0</v>
          </cell>
        </row>
        <row r="11">
          <cell r="A11" t="str">
            <v>4117 ЭКСТРА Папа может с/к в/у_Л   ОСТАНКИНО</v>
          </cell>
          <cell r="B11" t="str">
            <v>кг</v>
          </cell>
          <cell r="C11">
            <v>77.596000000000004</v>
          </cell>
          <cell r="D11">
            <v>33.201999999999998</v>
          </cell>
          <cell r="E11">
            <v>36.554000000000002</v>
          </cell>
          <cell r="F11">
            <v>72.385000000000005</v>
          </cell>
          <cell r="G11">
            <v>1</v>
          </cell>
          <cell r="H11">
            <v>120</v>
          </cell>
          <cell r="I11">
            <v>37.6</v>
          </cell>
          <cell r="J11">
            <v>-1.0459999999999994</v>
          </cell>
          <cell r="K11">
            <v>0</v>
          </cell>
          <cell r="L11">
            <v>30</v>
          </cell>
          <cell r="S11">
            <v>7.3108000000000004</v>
          </cell>
          <cell r="U11">
            <v>14.004623297039995</v>
          </cell>
          <cell r="V11">
            <v>9.9011052142036444</v>
          </cell>
          <cell r="Z11">
            <v>8.1004000000000005</v>
          </cell>
          <cell r="AA11">
            <v>9.8251999999999988</v>
          </cell>
          <cell r="AB11">
            <v>6.2060000000000004</v>
          </cell>
          <cell r="AC11">
            <v>3.399</v>
          </cell>
          <cell r="AD11">
            <v>0</v>
          </cell>
          <cell r="AE11">
            <v>0</v>
          </cell>
        </row>
        <row r="12">
          <cell r="A12" t="str">
            <v>4574 Колбаса вар Мясная со шпиком 1кг Папа может п/о (код покуп. 24784) Останкино</v>
          </cell>
          <cell r="B12" t="str">
            <v>кг</v>
          </cell>
          <cell r="C12">
            <v>127.712</v>
          </cell>
          <cell r="D12">
            <v>72.778000000000006</v>
          </cell>
          <cell r="E12">
            <v>105.04600000000001</v>
          </cell>
          <cell r="F12">
            <v>94.102999999999994</v>
          </cell>
          <cell r="G12">
            <v>1</v>
          </cell>
          <cell r="H12">
            <v>60</v>
          </cell>
          <cell r="I12">
            <v>104.8</v>
          </cell>
          <cell r="J12">
            <v>0.24600000000000932</v>
          </cell>
          <cell r="K12">
            <v>0</v>
          </cell>
          <cell r="L12">
            <v>0</v>
          </cell>
          <cell r="S12">
            <v>21.0092</v>
          </cell>
          <cell r="T12">
            <v>50</v>
          </cell>
          <cell r="U12">
            <v>6.8590427051006229</v>
          </cell>
          <cell r="V12">
            <v>4.479132951278487</v>
          </cell>
          <cell r="Y12">
            <v>50</v>
          </cell>
          <cell r="Z12">
            <v>24.755400000000002</v>
          </cell>
          <cell r="AA12">
            <v>24.474</v>
          </cell>
          <cell r="AB12">
            <v>20.969799999999999</v>
          </cell>
          <cell r="AC12">
            <v>23.032</v>
          </cell>
          <cell r="AD12">
            <v>0</v>
          </cell>
          <cell r="AE12">
            <v>0</v>
          </cell>
        </row>
        <row r="13">
          <cell r="A13" t="str">
            <v>4813 ФИЛЕЙНАЯ Папа может вар п/о_Л   ОСТАНКИНО</v>
          </cell>
          <cell r="B13" t="str">
            <v>кг</v>
          </cell>
          <cell r="C13">
            <v>573.18399999999997</v>
          </cell>
          <cell r="D13">
            <v>518.18299999999999</v>
          </cell>
          <cell r="E13">
            <v>496.06599999999997</v>
          </cell>
          <cell r="F13">
            <v>568.66200000000003</v>
          </cell>
          <cell r="G13">
            <v>1</v>
          </cell>
          <cell r="H13">
            <v>60</v>
          </cell>
          <cell r="I13">
            <v>500.41</v>
          </cell>
          <cell r="J13">
            <v>-4.3440000000000509</v>
          </cell>
          <cell r="K13">
            <v>0</v>
          </cell>
          <cell r="L13">
            <v>50</v>
          </cell>
          <cell r="S13">
            <v>99.213200000000001</v>
          </cell>
          <cell r="T13">
            <v>100</v>
          </cell>
          <cell r="U13">
            <v>7.2436127450782761</v>
          </cell>
          <cell r="V13">
            <v>5.7317171505404527</v>
          </cell>
          <cell r="Y13">
            <v>100</v>
          </cell>
          <cell r="Z13">
            <v>117.61500000000001</v>
          </cell>
          <cell r="AA13">
            <v>108.51739999999999</v>
          </cell>
          <cell r="AB13">
            <v>107.50960000000001</v>
          </cell>
          <cell r="AC13">
            <v>63.433</v>
          </cell>
          <cell r="AD13">
            <v>0</v>
          </cell>
          <cell r="AE13">
            <v>0</v>
          </cell>
        </row>
        <row r="14">
          <cell r="A14" t="str">
            <v>4993 САЛЯМИ ИТАЛЬЯНСКАЯ с/к в/у 1/250*8_120c ОСТАНКИНО</v>
          </cell>
          <cell r="B14" t="str">
            <v>шт</v>
          </cell>
          <cell r="C14">
            <v>1151</v>
          </cell>
          <cell r="D14">
            <v>6</v>
          </cell>
          <cell r="E14">
            <v>335</v>
          </cell>
          <cell r="F14">
            <v>807</v>
          </cell>
          <cell r="G14">
            <v>0.25</v>
          </cell>
          <cell r="H14">
            <v>120</v>
          </cell>
          <cell r="I14">
            <v>351</v>
          </cell>
          <cell r="J14">
            <v>-16</v>
          </cell>
          <cell r="K14">
            <v>0</v>
          </cell>
          <cell r="L14">
            <v>0</v>
          </cell>
          <cell r="S14">
            <v>67</v>
          </cell>
          <cell r="U14">
            <v>12.044776119402986</v>
          </cell>
          <cell r="V14">
            <v>12.044776119402986</v>
          </cell>
          <cell r="Z14">
            <v>111.6</v>
          </cell>
          <cell r="AA14">
            <v>84.8</v>
          </cell>
          <cell r="AB14">
            <v>75</v>
          </cell>
          <cell r="AC14">
            <v>80</v>
          </cell>
          <cell r="AD14">
            <v>0</v>
          </cell>
          <cell r="AE14">
            <v>0</v>
          </cell>
        </row>
        <row r="15">
          <cell r="A15" t="str">
            <v>5246 ДОКТОРСКАЯ ПРЕМИУМ вар б/о мгс_30с ОСТАНКИНО</v>
          </cell>
          <cell r="B15" t="str">
            <v>кг</v>
          </cell>
          <cell r="C15">
            <v>102.34399999999999</v>
          </cell>
          <cell r="D15">
            <v>106.279</v>
          </cell>
          <cell r="E15">
            <v>75.194999999999993</v>
          </cell>
          <cell r="F15">
            <v>74.703999999999994</v>
          </cell>
          <cell r="G15">
            <v>1</v>
          </cell>
          <cell r="H15">
            <v>30</v>
          </cell>
          <cell r="I15">
            <v>130.19999999999999</v>
          </cell>
          <cell r="J15">
            <v>-55.004999999999995</v>
          </cell>
          <cell r="K15">
            <v>0</v>
          </cell>
          <cell r="L15">
            <v>30</v>
          </cell>
          <cell r="S15">
            <v>15.038999999999998</v>
          </cell>
          <cell r="T15">
            <v>20</v>
          </cell>
          <cell r="U15">
            <v>8.2920406941950926</v>
          </cell>
          <cell r="V15">
            <v>4.9673515526298297</v>
          </cell>
          <cell r="Y15">
            <v>20</v>
          </cell>
          <cell r="Z15">
            <v>23.369999999999997</v>
          </cell>
          <cell r="AA15">
            <v>32.660000000000004</v>
          </cell>
          <cell r="AB15">
            <v>17.9802</v>
          </cell>
          <cell r="AC15">
            <v>-1.5</v>
          </cell>
          <cell r="AD15" t="str">
            <v>Вит</v>
          </cell>
          <cell r="AE15">
            <v>0</v>
          </cell>
        </row>
        <row r="16">
          <cell r="A16" t="str">
            <v>5247 РУССКАЯ ПРЕМИУМ вар б/о мгс_30с ОСТАНКИНО</v>
          </cell>
          <cell r="B16" t="str">
            <v>кг</v>
          </cell>
          <cell r="C16">
            <v>61.652999999999999</v>
          </cell>
          <cell r="D16">
            <v>12.092000000000001</v>
          </cell>
          <cell r="E16">
            <v>7.4960000000000004</v>
          </cell>
          <cell r="F16">
            <v>35.970999999999997</v>
          </cell>
          <cell r="G16">
            <v>1</v>
          </cell>
          <cell r="H16">
            <v>30</v>
          </cell>
          <cell r="I16">
            <v>43.7</v>
          </cell>
          <cell r="J16">
            <v>-36.204000000000001</v>
          </cell>
          <cell r="K16">
            <v>0</v>
          </cell>
          <cell r="L16">
            <v>0</v>
          </cell>
          <cell r="S16">
            <v>1.4992000000000001</v>
          </cell>
          <cell r="T16">
            <v>30</v>
          </cell>
          <cell r="U16">
            <v>44.00413553895411</v>
          </cell>
          <cell r="V16">
            <v>23.993463180362856</v>
          </cell>
          <cell r="Y16">
            <v>30</v>
          </cell>
          <cell r="Z16">
            <v>2.6616</v>
          </cell>
          <cell r="AA16">
            <v>12.0464</v>
          </cell>
          <cell r="AB16">
            <v>6.8903999999999996</v>
          </cell>
          <cell r="AC16">
            <v>0</v>
          </cell>
          <cell r="AD16" t="str">
            <v>Вит</v>
          </cell>
          <cell r="AE16">
            <v>0</v>
          </cell>
        </row>
        <row r="17">
          <cell r="A17" t="str">
            <v>5483 ЭКСТРА Папа может с/к в/у 1/250 8шт.   ОСТАНКИНО</v>
          </cell>
          <cell r="B17" t="str">
            <v>шт</v>
          </cell>
          <cell r="C17">
            <v>1563</v>
          </cell>
          <cell r="D17">
            <v>1043</v>
          </cell>
          <cell r="E17">
            <v>677</v>
          </cell>
          <cell r="F17">
            <v>1890</v>
          </cell>
          <cell r="G17">
            <v>0.25</v>
          </cell>
          <cell r="H17">
            <v>120</v>
          </cell>
          <cell r="I17">
            <v>722</v>
          </cell>
          <cell r="J17">
            <v>-45</v>
          </cell>
          <cell r="K17">
            <v>0</v>
          </cell>
          <cell r="L17">
            <v>0</v>
          </cell>
          <cell r="S17">
            <v>135.4</v>
          </cell>
          <cell r="U17">
            <v>13.958641063515509</v>
          </cell>
          <cell r="V17">
            <v>13.958641063515509</v>
          </cell>
          <cell r="Z17">
            <v>206.6</v>
          </cell>
          <cell r="AA17">
            <v>171.4</v>
          </cell>
          <cell r="AB17">
            <v>172</v>
          </cell>
          <cell r="AC17">
            <v>140</v>
          </cell>
          <cell r="AD17">
            <v>0</v>
          </cell>
          <cell r="AE17">
            <v>0</v>
          </cell>
        </row>
        <row r="18">
          <cell r="A18" t="str">
            <v>5544 Сервелат Финский в/к в/у_45с НОВАЯ ОСТАНКИНО</v>
          </cell>
          <cell r="B18" t="str">
            <v>кг</v>
          </cell>
          <cell r="C18">
            <v>1164.3869999999999</v>
          </cell>
          <cell r="D18">
            <v>636.97500000000002</v>
          </cell>
          <cell r="E18">
            <v>1030.259</v>
          </cell>
          <cell r="F18">
            <v>725.36</v>
          </cell>
          <cell r="G18">
            <v>1</v>
          </cell>
          <cell r="H18">
            <v>45</v>
          </cell>
          <cell r="I18">
            <v>1018.158</v>
          </cell>
          <cell r="J18">
            <v>12.100999999999999</v>
          </cell>
          <cell r="K18">
            <v>0</v>
          </cell>
          <cell r="L18">
            <v>100</v>
          </cell>
          <cell r="S18">
            <v>206.05180000000001</v>
          </cell>
          <cell r="T18">
            <v>500</v>
          </cell>
          <cell r="U18">
            <v>6.4321689982810151</v>
          </cell>
          <cell r="V18">
            <v>3.5202798519595557</v>
          </cell>
          <cell r="Y18">
            <v>500</v>
          </cell>
          <cell r="Z18">
            <v>227.6156</v>
          </cell>
          <cell r="AA18">
            <v>241.70140000000001</v>
          </cell>
          <cell r="AB18">
            <v>238.23079999999999</v>
          </cell>
          <cell r="AC18">
            <v>71.36</v>
          </cell>
          <cell r="AD18">
            <v>0</v>
          </cell>
          <cell r="AE18">
            <v>0</v>
          </cell>
        </row>
        <row r="19">
          <cell r="A19" t="str">
            <v>5679 САЛЯМИ ИТАЛЬЯНСКАЯ с/к в/у 1/150_60с ОСТАНКИНО</v>
          </cell>
          <cell r="B19" t="str">
            <v>шт</v>
          </cell>
          <cell r="C19">
            <v>376</v>
          </cell>
          <cell r="D19">
            <v>164</v>
          </cell>
          <cell r="E19">
            <v>253</v>
          </cell>
          <cell r="F19">
            <v>282</v>
          </cell>
          <cell r="G19">
            <v>0.15</v>
          </cell>
          <cell r="H19">
            <v>60</v>
          </cell>
          <cell r="I19">
            <v>257</v>
          </cell>
          <cell r="J19">
            <v>-4</v>
          </cell>
          <cell r="K19">
            <v>0</v>
          </cell>
          <cell r="L19">
            <v>40</v>
          </cell>
          <cell r="S19">
            <v>50.6</v>
          </cell>
          <cell r="U19">
            <v>6.3636363636363633</v>
          </cell>
          <cell r="V19">
            <v>5.5731225296442686</v>
          </cell>
          <cell r="Z19">
            <v>102.4</v>
          </cell>
          <cell r="AA19">
            <v>89.8</v>
          </cell>
          <cell r="AB19">
            <v>78.8</v>
          </cell>
          <cell r="AC19">
            <v>65</v>
          </cell>
          <cell r="AD19">
            <v>0</v>
          </cell>
          <cell r="AE19">
            <v>0</v>
          </cell>
        </row>
        <row r="20">
          <cell r="A20" t="str">
            <v>5682 САЛЯМИ МЕЛКОЗЕРНЕНАЯ с/к в/у 1/120_60с   ОСТАНКИНО</v>
          </cell>
          <cell r="B20" t="str">
            <v>шт</v>
          </cell>
          <cell r="C20">
            <v>2327</v>
          </cell>
          <cell r="D20">
            <v>1832</v>
          </cell>
          <cell r="E20">
            <v>1771</v>
          </cell>
          <cell r="F20">
            <v>2341</v>
          </cell>
          <cell r="G20">
            <v>0.12</v>
          </cell>
          <cell r="H20">
            <v>60</v>
          </cell>
          <cell r="I20">
            <v>1817</v>
          </cell>
          <cell r="J20">
            <v>-46</v>
          </cell>
          <cell r="K20">
            <v>0</v>
          </cell>
          <cell r="L20">
            <v>0</v>
          </cell>
          <cell r="S20">
            <v>354.2</v>
          </cell>
          <cell r="U20">
            <v>6.6092603049124792</v>
          </cell>
          <cell r="V20">
            <v>6.6092603049124792</v>
          </cell>
          <cell r="Z20">
            <v>532.79999999999995</v>
          </cell>
          <cell r="AA20">
            <v>466.6</v>
          </cell>
          <cell r="AB20">
            <v>435.6</v>
          </cell>
          <cell r="AC20">
            <v>305</v>
          </cell>
          <cell r="AD20">
            <v>0</v>
          </cell>
          <cell r="AE20">
            <v>0</v>
          </cell>
        </row>
        <row r="21">
          <cell r="A21" t="str">
            <v>5706 АРОМАТНАЯ Папа может с/к в/у 1/250 8шт.  ОСТАНКИНО</v>
          </cell>
          <cell r="B21" t="str">
            <v>шт</v>
          </cell>
          <cell r="C21">
            <v>336</v>
          </cell>
          <cell r="D21">
            <v>16</v>
          </cell>
          <cell r="E21">
            <v>66</v>
          </cell>
          <cell r="F21">
            <v>270</v>
          </cell>
          <cell r="G21">
            <v>0</v>
          </cell>
          <cell r="H21">
            <v>120</v>
          </cell>
          <cell r="I21">
            <v>76</v>
          </cell>
          <cell r="J21">
            <v>-10</v>
          </cell>
          <cell r="K21">
            <v>0</v>
          </cell>
          <cell r="L21">
            <v>0</v>
          </cell>
          <cell r="S21">
            <v>13.2</v>
          </cell>
          <cell r="U21">
            <v>20.454545454545457</v>
          </cell>
          <cell r="V21">
            <v>20.454545454545457</v>
          </cell>
          <cell r="Z21">
            <v>163.19999999999999</v>
          </cell>
          <cell r="AA21">
            <v>151.19999999999999</v>
          </cell>
          <cell r="AB21">
            <v>159</v>
          </cell>
          <cell r="AC21">
            <v>-2</v>
          </cell>
          <cell r="AD21">
            <v>0</v>
          </cell>
          <cell r="AE21">
            <v>0</v>
          </cell>
        </row>
        <row r="22">
          <cell r="A22" t="str">
            <v>5708 ПОСОЛЬСКАЯ Папа может с/к в/у ОСТАНКИНО</v>
          </cell>
          <cell r="B22" t="str">
            <v>кг</v>
          </cell>
          <cell r="C22">
            <v>118.18600000000001</v>
          </cell>
          <cell r="E22">
            <v>38.023000000000003</v>
          </cell>
          <cell r="F22">
            <v>77.700999999999993</v>
          </cell>
          <cell r="G22">
            <v>1</v>
          </cell>
          <cell r="H22">
            <v>120</v>
          </cell>
          <cell r="I22">
            <v>38.5</v>
          </cell>
          <cell r="J22">
            <v>-0.47699999999999676</v>
          </cell>
          <cell r="K22">
            <v>0</v>
          </cell>
          <cell r="L22">
            <v>0</v>
          </cell>
          <cell r="S22">
            <v>7.6046000000000005</v>
          </cell>
          <cell r="U22">
            <v>10.217631433605973</v>
          </cell>
          <cell r="V22">
            <v>10.217631433605973</v>
          </cell>
          <cell r="Z22">
            <v>15.3428</v>
          </cell>
          <cell r="AA22">
            <v>11.354600000000001</v>
          </cell>
          <cell r="AB22">
            <v>7.9766000000000004</v>
          </cell>
          <cell r="AC22">
            <v>4.867</v>
          </cell>
          <cell r="AD22">
            <v>0</v>
          </cell>
          <cell r="AE22">
            <v>0</v>
          </cell>
        </row>
        <row r="23">
          <cell r="A23" t="str">
            <v>5851 ЭКСТРА Папа может вар п/о   ОСТАНКИНО</v>
          </cell>
          <cell r="B23" t="str">
            <v>кг</v>
          </cell>
          <cell r="C23">
            <v>236.51300000000001</v>
          </cell>
          <cell r="D23">
            <v>268.26</v>
          </cell>
          <cell r="E23">
            <v>219.36199999999999</v>
          </cell>
          <cell r="F23">
            <v>282.75900000000001</v>
          </cell>
          <cell r="G23">
            <v>1</v>
          </cell>
          <cell r="H23">
            <v>60</v>
          </cell>
          <cell r="I23">
            <v>214.5</v>
          </cell>
          <cell r="J23">
            <v>4.8619999999999948</v>
          </cell>
          <cell r="K23">
            <v>0</v>
          </cell>
          <cell r="L23">
            <v>50</v>
          </cell>
          <cell r="S23">
            <v>43.872399999999999</v>
          </cell>
          <cell r="T23">
            <v>50</v>
          </cell>
          <cell r="U23">
            <v>8.7243688514874957</v>
          </cell>
          <cell r="V23">
            <v>6.4450315004421919</v>
          </cell>
          <cell r="Y23">
            <v>50</v>
          </cell>
          <cell r="Z23">
            <v>56.075400000000002</v>
          </cell>
          <cell r="AA23">
            <v>54.081600000000002</v>
          </cell>
          <cell r="AB23">
            <v>45.067799999999998</v>
          </cell>
          <cell r="AC23">
            <v>33.945999999999998</v>
          </cell>
          <cell r="AD23">
            <v>0</v>
          </cell>
          <cell r="AE23">
            <v>0</v>
          </cell>
        </row>
        <row r="24">
          <cell r="A24" t="str">
            <v>5931 ОХОТНИЧЬЯ Папа может с/к в/у 1/220 8шт.   ОСТАНКИНО</v>
          </cell>
          <cell r="B24" t="str">
            <v>шт</v>
          </cell>
          <cell r="C24">
            <v>2713</v>
          </cell>
          <cell r="D24">
            <v>1221</v>
          </cell>
          <cell r="E24">
            <v>1099</v>
          </cell>
          <cell r="F24">
            <v>2789</v>
          </cell>
          <cell r="G24">
            <v>0.22</v>
          </cell>
          <cell r="H24">
            <v>120</v>
          </cell>
          <cell r="I24">
            <v>1134</v>
          </cell>
          <cell r="J24">
            <v>-35</v>
          </cell>
          <cell r="K24">
            <v>0</v>
          </cell>
          <cell r="L24">
            <v>0</v>
          </cell>
          <cell r="S24">
            <v>219.8</v>
          </cell>
          <cell r="U24">
            <v>12.688808007279345</v>
          </cell>
          <cell r="V24">
            <v>12.688808007279345</v>
          </cell>
          <cell r="Z24">
            <v>298.60000000000002</v>
          </cell>
          <cell r="AA24">
            <v>279.60000000000002</v>
          </cell>
          <cell r="AB24">
            <v>245.8</v>
          </cell>
          <cell r="AC24">
            <v>181</v>
          </cell>
          <cell r="AD24">
            <v>0</v>
          </cell>
          <cell r="AE24">
            <v>0</v>
          </cell>
        </row>
        <row r="25">
          <cell r="A25" t="str">
            <v>5992 ВРЕМЯ ОКРОШКИ Папа может вар п/о 0.4кг   ОСТАНКИНО</v>
          </cell>
          <cell r="B25" t="str">
            <v>шт</v>
          </cell>
          <cell r="C25">
            <v>2</v>
          </cell>
          <cell r="D25">
            <v>3</v>
          </cell>
          <cell r="E25">
            <v>1</v>
          </cell>
          <cell r="F25">
            <v>1</v>
          </cell>
          <cell r="G25">
            <v>0</v>
          </cell>
          <cell r="H25" t="e">
            <v>#N/A</v>
          </cell>
          <cell r="I25">
            <v>88</v>
          </cell>
          <cell r="J25">
            <v>-87</v>
          </cell>
          <cell r="K25">
            <v>0</v>
          </cell>
          <cell r="L25">
            <v>0</v>
          </cell>
          <cell r="S25">
            <v>0.2</v>
          </cell>
          <cell r="U25">
            <v>5</v>
          </cell>
          <cell r="V25">
            <v>5</v>
          </cell>
          <cell r="Z25">
            <v>240.8</v>
          </cell>
          <cell r="AA25">
            <v>225.2</v>
          </cell>
          <cell r="AB25">
            <v>233.2</v>
          </cell>
          <cell r="AC25">
            <v>0</v>
          </cell>
          <cell r="AD25">
            <v>0</v>
          </cell>
          <cell r="AE25">
            <v>0</v>
          </cell>
        </row>
        <row r="26">
          <cell r="A26" t="str">
            <v>6220 ГОВЯЖЬЯ Папа может вар п/о  ОСТАНКИНО</v>
          </cell>
          <cell r="B26" t="str">
            <v>кг</v>
          </cell>
          <cell r="C26">
            <v>34.85</v>
          </cell>
          <cell r="E26">
            <v>9.4420000000000002</v>
          </cell>
          <cell r="F26">
            <v>24.071000000000002</v>
          </cell>
          <cell r="G26">
            <v>1</v>
          </cell>
          <cell r="H26" t="e">
            <v>#N/A</v>
          </cell>
          <cell r="I26">
            <v>8.5</v>
          </cell>
          <cell r="J26">
            <v>0.94200000000000017</v>
          </cell>
          <cell r="K26">
            <v>0</v>
          </cell>
          <cell r="L26">
            <v>0</v>
          </cell>
          <cell r="S26">
            <v>1.8884000000000001</v>
          </cell>
          <cell r="U26">
            <v>12.746769752171151</v>
          </cell>
          <cell r="V26">
            <v>12.746769752171151</v>
          </cell>
          <cell r="Z26">
            <v>0</v>
          </cell>
          <cell r="AA26">
            <v>0</v>
          </cell>
          <cell r="AB26">
            <v>4.5752000000000006</v>
          </cell>
          <cell r="AC26">
            <v>4.0449999999999999</v>
          </cell>
          <cell r="AD26" t="str">
            <v>увел</v>
          </cell>
          <cell r="AE26" t="e">
            <v>#N/A</v>
          </cell>
        </row>
        <row r="27">
          <cell r="A27" t="str">
            <v>6221 НЕАПОЛИТАНСКИЙ ДУЭТ с/к с/н мгс 1/90  ОСТАНКИНО</v>
          </cell>
          <cell r="B27" t="str">
            <v>шт</v>
          </cell>
          <cell r="C27">
            <v>607</v>
          </cell>
          <cell r="D27">
            <v>487</v>
          </cell>
          <cell r="E27">
            <v>463</v>
          </cell>
          <cell r="F27">
            <v>614</v>
          </cell>
          <cell r="G27">
            <v>0.09</v>
          </cell>
          <cell r="H27" t="e">
            <v>#N/A</v>
          </cell>
          <cell r="I27">
            <v>473</v>
          </cell>
          <cell r="J27">
            <v>-10</v>
          </cell>
          <cell r="K27">
            <v>0</v>
          </cell>
          <cell r="L27">
            <v>80</v>
          </cell>
          <cell r="S27">
            <v>92.6</v>
          </cell>
          <cell r="U27">
            <v>7.4946004319654431</v>
          </cell>
          <cell r="V27">
            <v>6.6306695464362857</v>
          </cell>
          <cell r="Z27">
            <v>140.4</v>
          </cell>
          <cell r="AA27">
            <v>159.6</v>
          </cell>
          <cell r="AB27">
            <v>165</v>
          </cell>
          <cell r="AC27">
            <v>56</v>
          </cell>
          <cell r="AD27">
            <v>0</v>
          </cell>
          <cell r="AE27">
            <v>0</v>
          </cell>
        </row>
        <row r="28">
          <cell r="A28" t="str">
            <v>6228 МЯСНОЕ АССОРТИ к/з с/н мгс 1/90 10шт.  ОСТАНКИНО</v>
          </cell>
          <cell r="B28" t="str">
            <v>шт</v>
          </cell>
          <cell r="C28">
            <v>361</v>
          </cell>
          <cell r="D28">
            <v>553</v>
          </cell>
          <cell r="E28">
            <v>318</v>
          </cell>
          <cell r="F28">
            <v>583</v>
          </cell>
          <cell r="G28">
            <v>0.09</v>
          </cell>
          <cell r="H28">
            <v>45</v>
          </cell>
          <cell r="I28">
            <v>329</v>
          </cell>
          <cell r="J28">
            <v>-11</v>
          </cell>
          <cell r="K28">
            <v>0</v>
          </cell>
          <cell r="L28">
            <v>40</v>
          </cell>
          <cell r="S28">
            <v>63.6</v>
          </cell>
          <cell r="U28">
            <v>9.7955974842767297</v>
          </cell>
          <cell r="V28">
            <v>9.1666666666666661</v>
          </cell>
          <cell r="Z28">
            <v>133.80000000000001</v>
          </cell>
          <cell r="AA28">
            <v>119.4</v>
          </cell>
          <cell r="AB28">
            <v>106.2</v>
          </cell>
          <cell r="AC28">
            <v>29</v>
          </cell>
          <cell r="AD28">
            <v>0</v>
          </cell>
          <cell r="AE28">
            <v>0</v>
          </cell>
        </row>
        <row r="29">
          <cell r="A29" t="str">
            <v>6247 ДОМАШНЯЯ Папа может вар п/о 0,4кг 8шт.  ОСТАНКИНО</v>
          </cell>
          <cell r="B29" t="str">
            <v>шт</v>
          </cell>
          <cell r="C29">
            <v>116</v>
          </cell>
          <cell r="D29">
            <v>84</v>
          </cell>
          <cell r="E29">
            <v>129</v>
          </cell>
          <cell r="F29">
            <v>65</v>
          </cell>
          <cell r="G29">
            <v>0.4</v>
          </cell>
          <cell r="H29">
            <v>60</v>
          </cell>
          <cell r="I29">
            <v>135</v>
          </cell>
          <cell r="J29">
            <v>-6</v>
          </cell>
          <cell r="K29">
            <v>0</v>
          </cell>
          <cell r="L29">
            <v>0</v>
          </cell>
          <cell r="S29">
            <v>25.8</v>
          </cell>
          <cell r="T29">
            <v>120</v>
          </cell>
          <cell r="U29">
            <v>7.1705426356589141</v>
          </cell>
          <cell r="V29">
            <v>2.5193798449612403</v>
          </cell>
          <cell r="Y29">
            <v>120</v>
          </cell>
          <cell r="Z29">
            <v>16.600000000000001</v>
          </cell>
          <cell r="AA29">
            <v>27.4</v>
          </cell>
          <cell r="AB29">
            <v>25</v>
          </cell>
          <cell r="AC29">
            <v>16</v>
          </cell>
          <cell r="AD29">
            <v>0</v>
          </cell>
          <cell r="AE29">
            <v>0</v>
          </cell>
        </row>
        <row r="30">
          <cell r="A30" t="str">
            <v>6268 ГОВЯЖЬЯ Папа может вар п/о 0,4кг 8 шт.  ОСТАНКИНО</v>
          </cell>
          <cell r="B30" t="str">
            <v>шт</v>
          </cell>
          <cell r="C30">
            <v>841</v>
          </cell>
          <cell r="D30">
            <v>519</v>
          </cell>
          <cell r="E30">
            <v>682</v>
          </cell>
          <cell r="F30">
            <v>619</v>
          </cell>
          <cell r="G30">
            <v>0.4</v>
          </cell>
          <cell r="H30">
            <v>60</v>
          </cell>
          <cell r="I30">
            <v>731</v>
          </cell>
          <cell r="J30">
            <v>-49</v>
          </cell>
          <cell r="K30">
            <v>0</v>
          </cell>
          <cell r="L30">
            <v>40</v>
          </cell>
          <cell r="S30">
            <v>136.4</v>
          </cell>
          <cell r="T30">
            <v>200</v>
          </cell>
          <cell r="U30">
            <v>6.2976539589442817</v>
          </cell>
          <cell r="V30">
            <v>4.5381231671554252</v>
          </cell>
          <cell r="Y30">
            <v>200</v>
          </cell>
          <cell r="Z30">
            <v>158</v>
          </cell>
          <cell r="AA30">
            <v>190</v>
          </cell>
          <cell r="AB30">
            <v>166.8</v>
          </cell>
          <cell r="AC30">
            <v>136</v>
          </cell>
          <cell r="AD30">
            <v>0</v>
          </cell>
          <cell r="AE30">
            <v>0</v>
          </cell>
        </row>
        <row r="31">
          <cell r="A31" t="str">
            <v>6279 КОРЕЙКА ПО-ОСТ.к/в в/с с/н в/у 1/150_45с  ОСТАНКИНО</v>
          </cell>
          <cell r="B31" t="str">
            <v>шт</v>
          </cell>
          <cell r="C31">
            <v>676</v>
          </cell>
          <cell r="D31">
            <v>373</v>
          </cell>
          <cell r="E31">
            <v>456</v>
          </cell>
          <cell r="F31">
            <v>581</v>
          </cell>
          <cell r="G31">
            <v>0.15</v>
          </cell>
          <cell r="H31" t="e">
            <v>#N/A</v>
          </cell>
          <cell r="I31">
            <v>461</v>
          </cell>
          <cell r="J31">
            <v>-5</v>
          </cell>
          <cell r="K31">
            <v>0</v>
          </cell>
          <cell r="L31">
            <v>40</v>
          </cell>
          <cell r="S31">
            <v>91.2</v>
          </cell>
          <cell r="U31">
            <v>6.8092105263157894</v>
          </cell>
          <cell r="V31">
            <v>6.3706140350877192</v>
          </cell>
          <cell r="Z31">
            <v>176.6</v>
          </cell>
          <cell r="AA31">
            <v>145.4</v>
          </cell>
          <cell r="AB31">
            <v>145.6</v>
          </cell>
          <cell r="AC31">
            <v>59</v>
          </cell>
          <cell r="AD31">
            <v>0</v>
          </cell>
          <cell r="AE31">
            <v>0</v>
          </cell>
        </row>
        <row r="32">
          <cell r="A32" t="str">
            <v>6303 МЯСНЫЕ Папа может сос п/о мгс 1.5*3  ОСТАНКИНО</v>
          </cell>
          <cell r="B32" t="str">
            <v>кг</v>
          </cell>
          <cell r="C32">
            <v>422.99599999999998</v>
          </cell>
          <cell r="D32">
            <v>502.36200000000002</v>
          </cell>
          <cell r="E32">
            <v>483.59399999999999</v>
          </cell>
          <cell r="F32">
            <v>359.29700000000003</v>
          </cell>
          <cell r="G32">
            <v>1</v>
          </cell>
          <cell r="H32">
            <v>45</v>
          </cell>
          <cell r="I32">
            <v>469.6</v>
          </cell>
          <cell r="J32">
            <v>13.993999999999971</v>
          </cell>
          <cell r="K32">
            <v>0</v>
          </cell>
          <cell r="L32">
            <v>0</v>
          </cell>
          <cell r="S32">
            <v>96.718800000000002</v>
          </cell>
          <cell r="T32">
            <v>250</v>
          </cell>
          <cell r="U32">
            <v>6.2996749339321827</v>
          </cell>
          <cell r="V32">
            <v>3.7148620537062085</v>
          </cell>
          <cell r="Y32">
            <v>250</v>
          </cell>
          <cell r="Z32">
            <v>99.736000000000004</v>
          </cell>
          <cell r="AA32">
            <v>99.17580000000001</v>
          </cell>
          <cell r="AB32">
            <v>89.707399999999993</v>
          </cell>
          <cell r="AC32">
            <v>135.90299999999999</v>
          </cell>
          <cell r="AD32">
            <v>0</v>
          </cell>
          <cell r="AE32">
            <v>0</v>
          </cell>
        </row>
        <row r="33">
          <cell r="A33" t="str">
            <v>6324 ДОКТОРСКАЯ ГОСТ вар п/о 0.4кг 8шт.  ОСТАНКИНО</v>
          </cell>
          <cell r="B33" t="str">
            <v>шт</v>
          </cell>
          <cell r="C33">
            <v>54</v>
          </cell>
          <cell r="D33">
            <v>84</v>
          </cell>
          <cell r="E33">
            <v>64</v>
          </cell>
          <cell r="F33">
            <v>74</v>
          </cell>
          <cell r="G33">
            <v>0.4</v>
          </cell>
          <cell r="H33">
            <v>60</v>
          </cell>
          <cell r="I33">
            <v>62</v>
          </cell>
          <cell r="J33">
            <v>2</v>
          </cell>
          <cell r="K33">
            <v>0</v>
          </cell>
          <cell r="L33">
            <v>0</v>
          </cell>
          <cell r="S33">
            <v>12.8</v>
          </cell>
          <cell r="U33">
            <v>5.78125</v>
          </cell>
          <cell r="V33">
            <v>5.78125</v>
          </cell>
          <cell r="Z33">
            <v>18.399999999999999</v>
          </cell>
          <cell r="AA33">
            <v>13.6</v>
          </cell>
          <cell r="AB33">
            <v>13.8</v>
          </cell>
          <cell r="AC33">
            <v>17</v>
          </cell>
          <cell r="AD33">
            <v>0</v>
          </cell>
          <cell r="AE33">
            <v>0</v>
          </cell>
        </row>
        <row r="34">
          <cell r="A34" t="str">
            <v>6325 ДОКТОРСКАЯ ПРЕМИУМ вар п/о 0.4кг 8шт.  ОСТАНКИНО</v>
          </cell>
          <cell r="B34" t="str">
            <v>шт</v>
          </cell>
          <cell r="C34">
            <v>1890</v>
          </cell>
          <cell r="D34">
            <v>1022</v>
          </cell>
          <cell r="E34">
            <v>1449</v>
          </cell>
          <cell r="F34">
            <v>1417</v>
          </cell>
          <cell r="G34">
            <v>0.4</v>
          </cell>
          <cell r="H34">
            <v>60</v>
          </cell>
          <cell r="I34">
            <v>1510</v>
          </cell>
          <cell r="J34">
            <v>-61</v>
          </cell>
          <cell r="K34">
            <v>0</v>
          </cell>
          <cell r="L34">
            <v>0</v>
          </cell>
          <cell r="S34">
            <v>289.8</v>
          </cell>
          <cell r="T34">
            <v>360</v>
          </cell>
          <cell r="U34">
            <v>6.1318150448585227</v>
          </cell>
          <cell r="V34">
            <v>4.8895790200138025</v>
          </cell>
          <cell r="Y34">
            <v>360</v>
          </cell>
          <cell r="Z34">
            <v>323.39999999999998</v>
          </cell>
          <cell r="AA34">
            <v>303.8</v>
          </cell>
          <cell r="AB34">
            <v>302</v>
          </cell>
          <cell r="AC34">
            <v>276</v>
          </cell>
          <cell r="AD34">
            <v>0</v>
          </cell>
          <cell r="AE34">
            <v>0</v>
          </cell>
        </row>
        <row r="35">
          <cell r="A35" t="str">
            <v>6333 МЯСНАЯ Папа может вар п/о 0.4кг 8шт.  ОСТАНКИНО</v>
          </cell>
          <cell r="B35" t="str">
            <v>шт</v>
          </cell>
          <cell r="C35">
            <v>4686</v>
          </cell>
          <cell r="D35">
            <v>3292</v>
          </cell>
          <cell r="E35">
            <v>3794</v>
          </cell>
          <cell r="F35">
            <v>4043</v>
          </cell>
          <cell r="G35">
            <v>0.4</v>
          </cell>
          <cell r="H35">
            <v>60</v>
          </cell>
          <cell r="I35">
            <v>3928</v>
          </cell>
          <cell r="J35">
            <v>-134</v>
          </cell>
          <cell r="K35">
            <v>0</v>
          </cell>
          <cell r="L35">
            <v>0</v>
          </cell>
          <cell r="S35">
            <v>758.8</v>
          </cell>
          <cell r="T35">
            <v>1600</v>
          </cell>
          <cell r="U35">
            <v>7.4367422245651031</v>
          </cell>
          <cell r="V35">
            <v>5.32814971006853</v>
          </cell>
          <cell r="Y35">
            <v>1600</v>
          </cell>
          <cell r="Z35">
            <v>882.2</v>
          </cell>
          <cell r="AA35">
            <v>793</v>
          </cell>
          <cell r="AB35">
            <v>762.4</v>
          </cell>
          <cell r="AC35">
            <v>501</v>
          </cell>
          <cell r="AD35">
            <v>0</v>
          </cell>
          <cell r="AE35">
            <v>0</v>
          </cell>
        </row>
        <row r="36">
          <cell r="A36" t="str">
            <v>6340 ДОМАШНИЙ РЕЦЕПТ Коровино 0.5кг 8шт.  ОСТАНКИНО</v>
          </cell>
          <cell r="B36" t="str">
            <v>шт</v>
          </cell>
          <cell r="C36">
            <v>293</v>
          </cell>
          <cell r="D36">
            <v>241</v>
          </cell>
          <cell r="E36">
            <v>269</v>
          </cell>
          <cell r="F36">
            <v>258</v>
          </cell>
          <cell r="G36">
            <v>0.5</v>
          </cell>
          <cell r="H36" t="e">
            <v>#N/A</v>
          </cell>
          <cell r="I36">
            <v>274</v>
          </cell>
          <cell r="J36">
            <v>-5</v>
          </cell>
          <cell r="K36">
            <v>0</v>
          </cell>
          <cell r="L36">
            <v>40</v>
          </cell>
          <cell r="S36">
            <v>53.8</v>
          </cell>
          <cell r="T36">
            <v>40</v>
          </cell>
          <cell r="U36">
            <v>6.2825278810408927</v>
          </cell>
          <cell r="V36">
            <v>4.7955390334572492</v>
          </cell>
          <cell r="Y36">
            <v>40</v>
          </cell>
          <cell r="Z36">
            <v>71.2</v>
          </cell>
          <cell r="AA36">
            <v>67.599999999999994</v>
          </cell>
          <cell r="AB36">
            <v>56.8</v>
          </cell>
          <cell r="AC36">
            <v>33</v>
          </cell>
          <cell r="AD36">
            <v>0</v>
          </cell>
          <cell r="AE36">
            <v>0</v>
          </cell>
        </row>
        <row r="37">
          <cell r="A37" t="str">
            <v>6353 ЭКСТРА Папа может вар п/о 0.4кг 8шт.  ОСТАНКИНО</v>
          </cell>
          <cell r="B37" t="str">
            <v>шт</v>
          </cell>
          <cell r="C37">
            <v>1431</v>
          </cell>
          <cell r="D37">
            <v>1244</v>
          </cell>
          <cell r="E37">
            <v>1279</v>
          </cell>
          <cell r="F37">
            <v>1331</v>
          </cell>
          <cell r="G37">
            <v>0.4</v>
          </cell>
          <cell r="H37">
            <v>60</v>
          </cell>
          <cell r="I37">
            <v>1347</v>
          </cell>
          <cell r="J37">
            <v>-68</v>
          </cell>
          <cell r="K37">
            <v>0</v>
          </cell>
          <cell r="L37">
            <v>120</v>
          </cell>
          <cell r="S37">
            <v>255.8</v>
          </cell>
          <cell r="T37">
            <v>400</v>
          </cell>
          <cell r="U37">
            <v>7.2361219702892878</v>
          </cell>
          <cell r="V37">
            <v>5.2032838154808445</v>
          </cell>
          <cell r="Y37">
            <v>400</v>
          </cell>
          <cell r="Z37">
            <v>283</v>
          </cell>
          <cell r="AA37">
            <v>359</v>
          </cell>
          <cell r="AB37">
            <v>297.39999999999998</v>
          </cell>
          <cell r="AC37">
            <v>209</v>
          </cell>
          <cell r="AD37">
            <v>0</v>
          </cell>
          <cell r="AE37">
            <v>0</v>
          </cell>
        </row>
        <row r="38">
          <cell r="A38" t="str">
            <v>6392 ФИЛЕЙНАЯ Папа может вар п/о 0.4кг. ОСТАНКИНО</v>
          </cell>
          <cell r="B38" t="str">
            <v>шт</v>
          </cell>
          <cell r="C38">
            <v>3745</v>
          </cell>
          <cell r="D38">
            <v>2845</v>
          </cell>
          <cell r="E38">
            <v>2900</v>
          </cell>
          <cell r="F38">
            <v>3595</v>
          </cell>
          <cell r="G38">
            <v>0.4</v>
          </cell>
          <cell r="H38">
            <v>60</v>
          </cell>
          <cell r="I38">
            <v>2968</v>
          </cell>
          <cell r="J38">
            <v>-68</v>
          </cell>
          <cell r="K38">
            <v>0</v>
          </cell>
          <cell r="L38">
            <v>120</v>
          </cell>
          <cell r="S38">
            <v>580</v>
          </cell>
          <cell r="T38">
            <v>800</v>
          </cell>
          <cell r="U38">
            <v>7.7844827586206895</v>
          </cell>
          <cell r="V38">
            <v>6.1982758620689653</v>
          </cell>
          <cell r="Y38">
            <v>800</v>
          </cell>
          <cell r="Z38">
            <v>675.8</v>
          </cell>
          <cell r="AA38">
            <v>666</v>
          </cell>
          <cell r="AB38">
            <v>625</v>
          </cell>
          <cell r="AC38">
            <v>417</v>
          </cell>
          <cell r="AD38">
            <v>0</v>
          </cell>
          <cell r="AE38">
            <v>0</v>
          </cell>
        </row>
        <row r="39">
          <cell r="A39" t="str">
            <v>6448 СВИНИНА МАДЕРА с/к с/н в/у 1/100 10шт.   ОСТАНКИНО</v>
          </cell>
          <cell r="B39" t="str">
            <v>шт</v>
          </cell>
          <cell r="C39">
            <v>115</v>
          </cell>
          <cell r="D39">
            <v>137</v>
          </cell>
          <cell r="E39">
            <v>104</v>
          </cell>
          <cell r="F39">
            <v>145</v>
          </cell>
          <cell r="G39">
            <v>0.1</v>
          </cell>
          <cell r="H39" t="e">
            <v>#N/A</v>
          </cell>
          <cell r="I39">
            <v>107</v>
          </cell>
          <cell r="J39">
            <v>-3</v>
          </cell>
          <cell r="K39">
            <v>0</v>
          </cell>
          <cell r="L39">
            <v>0</v>
          </cell>
          <cell r="S39">
            <v>20.8</v>
          </cell>
          <cell r="U39">
            <v>6.9711538461538458</v>
          </cell>
          <cell r="V39">
            <v>6.9711538461538458</v>
          </cell>
          <cell r="Z39">
            <v>33.4</v>
          </cell>
          <cell r="AA39">
            <v>29.4</v>
          </cell>
          <cell r="AB39">
            <v>25</v>
          </cell>
          <cell r="AC39">
            <v>23</v>
          </cell>
          <cell r="AD39">
            <v>0</v>
          </cell>
          <cell r="AE39">
            <v>0</v>
          </cell>
        </row>
        <row r="40">
          <cell r="A40" t="str">
            <v>6453 ЭКСТРА Папа может с/к с/н в/у 1/100 14шт.   ОСТАНКИНО</v>
          </cell>
          <cell r="B40" t="str">
            <v>шт</v>
          </cell>
          <cell r="C40">
            <v>2117</v>
          </cell>
          <cell r="D40">
            <v>1430</v>
          </cell>
          <cell r="E40">
            <v>1763</v>
          </cell>
          <cell r="F40">
            <v>1730</v>
          </cell>
          <cell r="G40">
            <v>0.1</v>
          </cell>
          <cell r="H40">
            <v>60</v>
          </cell>
          <cell r="I40">
            <v>1820</v>
          </cell>
          <cell r="J40">
            <v>-57</v>
          </cell>
          <cell r="K40">
            <v>0</v>
          </cell>
          <cell r="L40">
            <v>140</v>
          </cell>
          <cell r="S40">
            <v>352.6</v>
          </cell>
          <cell r="T40">
            <v>280</v>
          </cell>
          <cell r="U40">
            <v>6.0975609756097553</v>
          </cell>
          <cell r="V40">
            <v>4.9064095292115706</v>
          </cell>
          <cell r="Y40">
            <v>280</v>
          </cell>
          <cell r="Z40">
            <v>495</v>
          </cell>
          <cell r="AA40">
            <v>480.4</v>
          </cell>
          <cell r="AB40">
            <v>464.6</v>
          </cell>
          <cell r="AC40">
            <v>336</v>
          </cell>
          <cell r="AD40">
            <v>0</v>
          </cell>
          <cell r="AE40">
            <v>0</v>
          </cell>
        </row>
        <row r="41">
          <cell r="A41" t="str">
            <v>6454 АРОМАТНАЯ с/к с/н в/у 1/100 10шт.  ОСТАНКИНО</v>
          </cell>
          <cell r="B41" t="str">
            <v>шт</v>
          </cell>
          <cell r="C41">
            <v>1614</v>
          </cell>
          <cell r="D41">
            <v>1300</v>
          </cell>
          <cell r="E41">
            <v>1428</v>
          </cell>
          <cell r="F41">
            <v>1439</v>
          </cell>
          <cell r="G41">
            <v>0.1</v>
          </cell>
          <cell r="H41" t="e">
            <v>#N/A</v>
          </cell>
          <cell r="I41">
            <v>1482</v>
          </cell>
          <cell r="J41">
            <v>-54</v>
          </cell>
          <cell r="K41">
            <v>0</v>
          </cell>
          <cell r="L41">
            <v>200</v>
          </cell>
          <cell r="S41">
            <v>285.60000000000002</v>
          </cell>
          <cell r="T41">
            <v>100</v>
          </cell>
          <cell r="U41">
            <v>6.0889355742296916</v>
          </cell>
          <cell r="V41">
            <v>5.0385154061624648</v>
          </cell>
          <cell r="Y41">
            <v>100</v>
          </cell>
          <cell r="Z41">
            <v>432.2</v>
          </cell>
          <cell r="AA41">
            <v>403.8</v>
          </cell>
          <cell r="AB41">
            <v>349.6</v>
          </cell>
          <cell r="AC41">
            <v>317</v>
          </cell>
          <cell r="AD41">
            <v>0</v>
          </cell>
          <cell r="AE41">
            <v>0</v>
          </cell>
        </row>
        <row r="42">
          <cell r="A42" t="str">
            <v>6459 СЕРВЕЛАТ ШВЕЙЦАРСК. в/к с/н в/у 1/100*10  ОСТАНКИНО</v>
          </cell>
          <cell r="B42" t="str">
            <v>шт</v>
          </cell>
          <cell r="C42">
            <v>971</v>
          </cell>
          <cell r="D42">
            <v>906</v>
          </cell>
          <cell r="E42">
            <v>922</v>
          </cell>
          <cell r="F42">
            <v>918</v>
          </cell>
          <cell r="G42">
            <v>0.1</v>
          </cell>
          <cell r="H42" t="e">
            <v>#N/A</v>
          </cell>
          <cell r="I42">
            <v>953</v>
          </cell>
          <cell r="J42">
            <v>-31</v>
          </cell>
          <cell r="K42">
            <v>0</v>
          </cell>
          <cell r="L42">
            <v>120</v>
          </cell>
          <cell r="S42">
            <v>184.4</v>
          </cell>
          <cell r="T42">
            <v>100</v>
          </cell>
          <cell r="U42">
            <v>6.1713665943600864</v>
          </cell>
          <cell r="V42">
            <v>4.9783080260303683</v>
          </cell>
          <cell r="Y42">
            <v>100</v>
          </cell>
          <cell r="Z42">
            <v>288.39999999999998</v>
          </cell>
          <cell r="AA42">
            <v>253.4</v>
          </cell>
          <cell r="AB42">
            <v>242.6</v>
          </cell>
          <cell r="AC42">
            <v>152</v>
          </cell>
          <cell r="AD42">
            <v>0</v>
          </cell>
          <cell r="AE42">
            <v>0</v>
          </cell>
        </row>
        <row r="43">
          <cell r="A43" t="str">
            <v>6470 ВЕТЧ.МРАМОРНАЯ в/у_45с  ОСТАНКИНО</v>
          </cell>
          <cell r="B43" t="str">
            <v>кг</v>
          </cell>
          <cell r="C43">
            <v>67.95</v>
          </cell>
          <cell r="D43">
            <v>19.225000000000001</v>
          </cell>
          <cell r="E43">
            <v>36.204999999999998</v>
          </cell>
          <cell r="F43">
            <v>50.97</v>
          </cell>
          <cell r="G43">
            <v>1</v>
          </cell>
          <cell r="H43">
            <v>45</v>
          </cell>
          <cell r="I43">
            <v>36.4</v>
          </cell>
          <cell r="J43">
            <v>-0.19500000000000028</v>
          </cell>
          <cell r="K43">
            <v>0</v>
          </cell>
          <cell r="L43">
            <v>0</v>
          </cell>
          <cell r="S43">
            <v>7.2409999999999997</v>
          </cell>
          <cell r="U43">
            <v>7.0390829995856929</v>
          </cell>
          <cell r="V43">
            <v>7.0390829995856929</v>
          </cell>
          <cell r="Z43">
            <v>7.4236000000000004</v>
          </cell>
          <cell r="AA43">
            <v>11.522</v>
          </cell>
          <cell r="AB43">
            <v>9.4130000000000003</v>
          </cell>
          <cell r="AC43">
            <v>4.8099999999999996</v>
          </cell>
          <cell r="AD43">
            <v>0</v>
          </cell>
          <cell r="AE43">
            <v>0</v>
          </cell>
        </row>
        <row r="44">
          <cell r="A44" t="str">
            <v>6495 ВЕТЧ.МРАМОРНАЯ в/у срез 0.3кг 6шт_45с  ОСТАНКИНО</v>
          </cell>
          <cell r="B44" t="str">
            <v>шт</v>
          </cell>
          <cell r="C44">
            <v>527</v>
          </cell>
          <cell r="D44">
            <v>244</v>
          </cell>
          <cell r="E44">
            <v>317</v>
          </cell>
          <cell r="F44">
            <v>431</v>
          </cell>
          <cell r="G44">
            <v>0.3</v>
          </cell>
          <cell r="H44">
            <v>45</v>
          </cell>
          <cell r="I44">
            <v>331</v>
          </cell>
          <cell r="J44">
            <v>-14</v>
          </cell>
          <cell r="K44">
            <v>0</v>
          </cell>
          <cell r="L44">
            <v>0</v>
          </cell>
          <cell r="S44">
            <v>63.4</v>
          </cell>
          <cell r="U44">
            <v>6.7981072555205051</v>
          </cell>
          <cell r="V44">
            <v>6.7981072555205051</v>
          </cell>
          <cell r="Z44">
            <v>58.2</v>
          </cell>
          <cell r="AA44">
            <v>76.8</v>
          </cell>
          <cell r="AB44">
            <v>68</v>
          </cell>
          <cell r="AC44">
            <v>53</v>
          </cell>
          <cell r="AD44">
            <v>0</v>
          </cell>
          <cell r="AE44">
            <v>0</v>
          </cell>
        </row>
        <row r="45">
          <cell r="A45" t="str">
            <v>6527 ШПИКАЧКИ СОЧНЫЕ ПМ сар б/о мгс 1*3 45с ОСТАНКИНО</v>
          </cell>
          <cell r="B45" t="str">
            <v>кг</v>
          </cell>
          <cell r="C45">
            <v>396.524</v>
          </cell>
          <cell r="D45">
            <v>326.53399999999999</v>
          </cell>
          <cell r="E45">
            <v>342.23500000000001</v>
          </cell>
          <cell r="F45">
            <v>371.45499999999998</v>
          </cell>
          <cell r="G45">
            <v>1</v>
          </cell>
          <cell r="H45">
            <v>45</v>
          </cell>
          <cell r="I45">
            <v>342.77800000000002</v>
          </cell>
          <cell r="J45">
            <v>-0.54300000000000637</v>
          </cell>
          <cell r="K45">
            <v>0</v>
          </cell>
          <cell r="L45">
            <v>40</v>
          </cell>
          <cell r="S45">
            <v>68.447000000000003</v>
          </cell>
          <cell r="T45">
            <v>50</v>
          </cell>
          <cell r="U45">
            <v>6.741785615147486</v>
          </cell>
          <cell r="V45">
            <v>5.4268996449807876</v>
          </cell>
          <cell r="Y45">
            <v>50</v>
          </cell>
          <cell r="Z45">
            <v>78.223600000000005</v>
          </cell>
          <cell r="AA45">
            <v>73.861800000000002</v>
          </cell>
          <cell r="AB45">
            <v>74.731200000000001</v>
          </cell>
          <cell r="AC45">
            <v>77.387</v>
          </cell>
          <cell r="AD45">
            <v>0</v>
          </cell>
          <cell r="AE45">
            <v>0</v>
          </cell>
        </row>
        <row r="46">
          <cell r="A46" t="str">
            <v>6528 ШПИКАЧКИ СОЧНЫЕ ПМ сар б/о мгс 0.4кг 45с  ОСТАНКИНО</v>
          </cell>
          <cell r="B46" t="str">
            <v>шт</v>
          </cell>
          <cell r="C46">
            <v>126</v>
          </cell>
          <cell r="D46">
            <v>5</v>
          </cell>
          <cell r="E46">
            <v>73</v>
          </cell>
          <cell r="F46">
            <v>48</v>
          </cell>
          <cell r="G46">
            <v>0.4</v>
          </cell>
          <cell r="H46" t="e">
            <v>#N/A</v>
          </cell>
          <cell r="I46">
            <v>85</v>
          </cell>
          <cell r="J46">
            <v>-12</v>
          </cell>
          <cell r="K46">
            <v>0</v>
          </cell>
          <cell r="L46">
            <v>40</v>
          </cell>
          <cell r="S46">
            <v>14.6</v>
          </cell>
          <cell r="U46">
            <v>6.0273972602739727</v>
          </cell>
          <cell r="V46">
            <v>3.2876712328767126</v>
          </cell>
          <cell r="Z46">
            <v>8.1999999999999993</v>
          </cell>
          <cell r="AA46">
            <v>16.2</v>
          </cell>
          <cell r="AB46">
            <v>15.4</v>
          </cell>
          <cell r="AC46">
            <v>26</v>
          </cell>
          <cell r="AD46">
            <v>0</v>
          </cell>
          <cell r="AE46">
            <v>0</v>
          </cell>
        </row>
        <row r="47">
          <cell r="A47" t="str">
            <v>6609 С ГОВЯДИНОЙ ПМ сар б/о мгс 0.4кг_45с ОСТАНКИНО</v>
          </cell>
          <cell r="B47" t="str">
            <v>шт</v>
          </cell>
          <cell r="C47">
            <v>84</v>
          </cell>
          <cell r="E47">
            <v>50</v>
          </cell>
          <cell r="F47">
            <v>34</v>
          </cell>
          <cell r="G47">
            <v>0.4</v>
          </cell>
          <cell r="H47" t="e">
            <v>#N/A</v>
          </cell>
          <cell r="I47">
            <v>53</v>
          </cell>
          <cell r="J47">
            <v>-3</v>
          </cell>
          <cell r="K47">
            <v>0</v>
          </cell>
          <cell r="L47">
            <v>0</v>
          </cell>
          <cell r="S47">
            <v>10</v>
          </cell>
          <cell r="T47">
            <v>40</v>
          </cell>
          <cell r="U47">
            <v>7.4</v>
          </cell>
          <cell r="V47">
            <v>3.4</v>
          </cell>
          <cell r="Y47">
            <v>40</v>
          </cell>
          <cell r="Z47">
            <v>14.4</v>
          </cell>
          <cell r="AA47">
            <v>13.8</v>
          </cell>
          <cell r="AB47">
            <v>14.4</v>
          </cell>
          <cell r="AC47">
            <v>24</v>
          </cell>
          <cell r="AD47">
            <v>0</v>
          </cell>
          <cell r="AE47">
            <v>0</v>
          </cell>
        </row>
        <row r="48">
          <cell r="A48" t="str">
            <v>6616 МОЛОЧНЫЕ КЛАССИЧЕСКИЕ сос п/о в/у 0.3кг  ОСТАНКИНО</v>
          </cell>
          <cell r="B48" t="str">
            <v>шт</v>
          </cell>
          <cell r="C48">
            <v>2048</v>
          </cell>
          <cell r="D48">
            <v>1845</v>
          </cell>
          <cell r="E48">
            <v>2202</v>
          </cell>
          <cell r="F48">
            <v>1816</v>
          </cell>
          <cell r="G48">
            <v>0.3</v>
          </cell>
          <cell r="H48">
            <v>45</v>
          </cell>
          <cell r="I48">
            <v>2186</v>
          </cell>
          <cell r="J48">
            <v>16</v>
          </cell>
          <cell r="K48">
            <v>0</v>
          </cell>
          <cell r="L48">
            <v>240</v>
          </cell>
          <cell r="S48">
            <v>440.4</v>
          </cell>
          <cell r="T48">
            <v>720</v>
          </cell>
          <cell r="U48">
            <v>6.3033605812897369</v>
          </cell>
          <cell r="V48">
            <v>4.1235240690281563</v>
          </cell>
          <cell r="Y48">
            <v>720</v>
          </cell>
          <cell r="Z48">
            <v>580.20000000000005</v>
          </cell>
          <cell r="AA48">
            <v>590.6</v>
          </cell>
          <cell r="AB48">
            <v>510.6</v>
          </cell>
          <cell r="AC48">
            <v>218</v>
          </cell>
          <cell r="AD48">
            <v>0</v>
          </cell>
          <cell r="AE48">
            <v>0</v>
          </cell>
        </row>
        <row r="49">
          <cell r="A49" t="str">
            <v>6697 СЕРВЕЛАТ ФИНСКИЙ ПМ в/к в/у 0,35кг 8шт.  ОСТАНКИНО</v>
          </cell>
          <cell r="B49" t="str">
            <v>шт</v>
          </cell>
          <cell r="C49">
            <v>4129</v>
          </cell>
          <cell r="D49">
            <v>4863</v>
          </cell>
          <cell r="E49">
            <v>4233</v>
          </cell>
          <cell r="F49">
            <v>4622</v>
          </cell>
          <cell r="G49">
            <v>0.35</v>
          </cell>
          <cell r="H49">
            <v>45</v>
          </cell>
          <cell r="I49">
            <v>4338</v>
          </cell>
          <cell r="J49">
            <v>-105</v>
          </cell>
          <cell r="K49">
            <v>0</v>
          </cell>
          <cell r="L49">
            <v>400</v>
          </cell>
          <cell r="S49">
            <v>846.6</v>
          </cell>
          <cell r="T49">
            <v>400</v>
          </cell>
          <cell r="U49">
            <v>6.404441294590125</v>
          </cell>
          <cell r="V49">
            <v>5.4594849988188043</v>
          </cell>
          <cell r="Y49">
            <v>400</v>
          </cell>
          <cell r="Z49">
            <v>1105</v>
          </cell>
          <cell r="AA49">
            <v>1009.8</v>
          </cell>
          <cell r="AB49">
            <v>1011.6</v>
          </cell>
          <cell r="AC49">
            <v>623</v>
          </cell>
          <cell r="AD49">
            <v>0</v>
          </cell>
          <cell r="AE49">
            <v>0</v>
          </cell>
        </row>
        <row r="50">
          <cell r="A50" t="str">
            <v>6713 СОЧНЫЙ ГРИЛЬ ПМ сос п/о мгс 0.41кг 8шт.  ОСТАНКИНО</v>
          </cell>
          <cell r="B50" t="str">
            <v>шт</v>
          </cell>
          <cell r="C50">
            <v>1283</v>
          </cell>
          <cell r="D50">
            <v>1410</v>
          </cell>
          <cell r="E50">
            <v>1620</v>
          </cell>
          <cell r="F50">
            <v>1035</v>
          </cell>
          <cell r="G50">
            <v>0.41</v>
          </cell>
          <cell r="H50">
            <v>45</v>
          </cell>
          <cell r="I50">
            <v>1637</v>
          </cell>
          <cell r="J50">
            <v>-17</v>
          </cell>
          <cell r="K50">
            <v>0</v>
          </cell>
          <cell r="L50">
            <v>240</v>
          </cell>
          <cell r="S50">
            <v>324</v>
          </cell>
          <cell r="T50">
            <v>720</v>
          </cell>
          <cell r="U50">
            <v>6.1574074074074074</v>
          </cell>
          <cell r="V50">
            <v>3.1944444444444446</v>
          </cell>
          <cell r="Y50">
            <v>720</v>
          </cell>
          <cell r="Z50">
            <v>368.6</v>
          </cell>
          <cell r="AA50">
            <v>335.8</v>
          </cell>
          <cell r="AB50">
            <v>320.39999999999998</v>
          </cell>
          <cell r="AC50">
            <v>175</v>
          </cell>
          <cell r="AD50">
            <v>0</v>
          </cell>
          <cell r="AE50">
            <v>0</v>
          </cell>
        </row>
        <row r="51">
          <cell r="A51" t="str">
            <v>6724 МОЛОЧНЫЕ ПМ сос п/о мгс 0.41кг 10шт.  ОСТАНКИНО</v>
          </cell>
          <cell r="B51" t="str">
            <v>шт</v>
          </cell>
          <cell r="C51">
            <v>621</v>
          </cell>
          <cell r="D51">
            <v>523</v>
          </cell>
          <cell r="E51">
            <v>546</v>
          </cell>
          <cell r="F51">
            <v>551</v>
          </cell>
          <cell r="G51">
            <v>0.41</v>
          </cell>
          <cell r="H51" t="e">
            <v>#N/A</v>
          </cell>
          <cell r="I51">
            <v>586</v>
          </cell>
          <cell r="J51">
            <v>-40</v>
          </cell>
          <cell r="K51">
            <v>0</v>
          </cell>
          <cell r="L51">
            <v>60</v>
          </cell>
          <cell r="S51">
            <v>109.2</v>
          </cell>
          <cell r="T51">
            <v>80</v>
          </cell>
          <cell r="U51">
            <v>6.3278388278388276</v>
          </cell>
          <cell r="V51">
            <v>5.0457875457875456</v>
          </cell>
          <cell r="Y51">
            <v>80</v>
          </cell>
          <cell r="Z51">
            <v>178</v>
          </cell>
          <cell r="AA51">
            <v>163.80000000000001</v>
          </cell>
          <cell r="AB51">
            <v>138.6</v>
          </cell>
          <cell r="AC51">
            <v>99</v>
          </cell>
          <cell r="AD51">
            <v>0</v>
          </cell>
          <cell r="AE51">
            <v>0</v>
          </cell>
        </row>
        <row r="52">
          <cell r="A52" t="str">
            <v>6765 РУБЛЕНЫЕ сос ц/о мгс 0.36кг 6шт.  ОСТАНКИНО</v>
          </cell>
          <cell r="B52" t="str">
            <v>шт</v>
          </cell>
          <cell r="C52">
            <v>366</v>
          </cell>
          <cell r="D52">
            <v>400</v>
          </cell>
          <cell r="E52">
            <v>371</v>
          </cell>
          <cell r="F52">
            <v>373</v>
          </cell>
          <cell r="G52">
            <v>0.36</v>
          </cell>
          <cell r="H52" t="e">
            <v>#N/A</v>
          </cell>
          <cell r="I52">
            <v>391</v>
          </cell>
          <cell r="J52">
            <v>-20</v>
          </cell>
          <cell r="K52">
            <v>0</v>
          </cell>
          <cell r="L52">
            <v>30</v>
          </cell>
          <cell r="S52">
            <v>74.2</v>
          </cell>
          <cell r="T52">
            <v>60</v>
          </cell>
          <cell r="U52">
            <v>6.2398921832884096</v>
          </cell>
          <cell r="V52">
            <v>5.0269541778975739</v>
          </cell>
          <cell r="Y52">
            <v>60</v>
          </cell>
          <cell r="Z52">
            <v>127</v>
          </cell>
          <cell r="AA52">
            <v>118.8</v>
          </cell>
          <cell r="AB52">
            <v>95.4</v>
          </cell>
          <cell r="AC52">
            <v>82</v>
          </cell>
          <cell r="AD52">
            <v>0</v>
          </cell>
          <cell r="AE52">
            <v>0</v>
          </cell>
        </row>
        <row r="53">
          <cell r="A53" t="str">
            <v>6785 ВЕНСКАЯ САЛЯМИ п/к в/у 0.33кг 8шт.  ОСТАНКИНО</v>
          </cell>
          <cell r="B53" t="str">
            <v>шт</v>
          </cell>
          <cell r="C53">
            <v>174</v>
          </cell>
          <cell r="D53">
            <v>84</v>
          </cell>
          <cell r="E53">
            <v>130</v>
          </cell>
          <cell r="F53">
            <v>112</v>
          </cell>
          <cell r="G53">
            <v>0.33</v>
          </cell>
          <cell r="H53" t="e">
            <v>#N/A</v>
          </cell>
          <cell r="I53">
            <v>146</v>
          </cell>
          <cell r="J53">
            <v>-16</v>
          </cell>
          <cell r="K53">
            <v>0</v>
          </cell>
          <cell r="L53">
            <v>0</v>
          </cell>
          <cell r="S53">
            <v>26</v>
          </cell>
          <cell r="T53">
            <v>80</v>
          </cell>
          <cell r="U53">
            <v>7.384615384615385</v>
          </cell>
          <cell r="V53">
            <v>4.3076923076923075</v>
          </cell>
          <cell r="Y53">
            <v>80</v>
          </cell>
          <cell r="Z53">
            <v>37.4</v>
          </cell>
          <cell r="AA53">
            <v>34.200000000000003</v>
          </cell>
          <cell r="AB53">
            <v>29.4</v>
          </cell>
          <cell r="AC53">
            <v>21</v>
          </cell>
          <cell r="AD53">
            <v>0</v>
          </cell>
          <cell r="AE53">
            <v>0</v>
          </cell>
        </row>
        <row r="54">
          <cell r="A54" t="str">
            <v>6787 СЕРВЕЛАТ КРЕМЛЕВСКИЙ в/к в/у 0,33кг 8шт.  ОСТАНКИНО</v>
          </cell>
          <cell r="B54" t="str">
            <v>шт</v>
          </cell>
          <cell r="C54">
            <v>296</v>
          </cell>
          <cell r="D54">
            <v>127</v>
          </cell>
          <cell r="E54">
            <v>158</v>
          </cell>
          <cell r="F54">
            <v>261</v>
          </cell>
          <cell r="G54">
            <v>0.33</v>
          </cell>
          <cell r="H54" t="e">
            <v>#N/A</v>
          </cell>
          <cell r="I54">
            <v>162</v>
          </cell>
          <cell r="J54">
            <v>-4</v>
          </cell>
          <cell r="K54">
            <v>0</v>
          </cell>
          <cell r="L54">
            <v>0</v>
          </cell>
          <cell r="S54">
            <v>31.6</v>
          </cell>
          <cell r="U54">
            <v>8.2594936708860764</v>
          </cell>
          <cell r="V54">
            <v>8.2594936708860764</v>
          </cell>
          <cell r="Z54">
            <v>36.200000000000003</v>
          </cell>
          <cell r="AA54">
            <v>38.6</v>
          </cell>
          <cell r="AB54">
            <v>39.200000000000003</v>
          </cell>
          <cell r="AC54">
            <v>35</v>
          </cell>
          <cell r="AD54">
            <v>0</v>
          </cell>
          <cell r="AE54">
            <v>0</v>
          </cell>
        </row>
        <row r="55">
          <cell r="A55" t="str">
            <v>6793 БАЛЫКОВАЯ в/к в/у 0,33кг 8шт.  ОСТАНКИНО</v>
          </cell>
          <cell r="B55" t="str">
            <v>шт</v>
          </cell>
          <cell r="C55">
            <v>423</v>
          </cell>
          <cell r="D55">
            <v>206</v>
          </cell>
          <cell r="E55">
            <v>276</v>
          </cell>
          <cell r="F55">
            <v>346</v>
          </cell>
          <cell r="G55">
            <v>0.33</v>
          </cell>
          <cell r="H55" t="e">
            <v>#N/A</v>
          </cell>
          <cell r="I55">
            <v>283</v>
          </cell>
          <cell r="J55">
            <v>-7</v>
          </cell>
          <cell r="K55">
            <v>0</v>
          </cell>
          <cell r="L55">
            <v>0</v>
          </cell>
          <cell r="S55">
            <v>55.2</v>
          </cell>
          <cell r="U55">
            <v>6.2681159420289854</v>
          </cell>
          <cell r="V55">
            <v>6.2681159420289854</v>
          </cell>
          <cell r="Z55">
            <v>89.6</v>
          </cell>
          <cell r="AA55">
            <v>94.4</v>
          </cell>
          <cell r="AB55">
            <v>77.599999999999994</v>
          </cell>
          <cell r="AC55">
            <v>50</v>
          </cell>
          <cell r="AD55">
            <v>0</v>
          </cell>
          <cell r="AE55">
            <v>0</v>
          </cell>
        </row>
        <row r="56">
          <cell r="A56" t="str">
            <v>6829 МОЛОЧНЫЕ КЛАССИЧЕСКИЕ сос п/о мгс 2*4_С  ОСТАНКИНО</v>
          </cell>
          <cell r="B56" t="str">
            <v>кг</v>
          </cell>
          <cell r="C56">
            <v>608.00900000000001</v>
          </cell>
          <cell r="D56">
            <v>1149.885</v>
          </cell>
          <cell r="E56">
            <v>898</v>
          </cell>
          <cell r="F56">
            <v>992</v>
          </cell>
          <cell r="G56">
            <v>1</v>
          </cell>
          <cell r="H56">
            <v>45</v>
          </cell>
          <cell r="I56">
            <v>838.5</v>
          </cell>
          <cell r="J56">
            <v>59.5</v>
          </cell>
          <cell r="K56">
            <v>0</v>
          </cell>
          <cell r="L56">
            <v>80</v>
          </cell>
          <cell r="S56">
            <v>179.6</v>
          </cell>
          <cell r="T56">
            <v>100</v>
          </cell>
          <cell r="U56">
            <v>6.5256124721603568</v>
          </cell>
          <cell r="V56">
            <v>5.5233853006681519</v>
          </cell>
          <cell r="Y56">
            <v>100</v>
          </cell>
          <cell r="Z56">
            <v>216.4</v>
          </cell>
          <cell r="AA56">
            <v>169.4</v>
          </cell>
          <cell r="AB56">
            <v>171.4</v>
          </cell>
          <cell r="AC56">
            <v>203.74100000000001</v>
          </cell>
          <cell r="AD56">
            <v>0</v>
          </cell>
          <cell r="AE56">
            <v>0</v>
          </cell>
        </row>
        <row r="57">
          <cell r="A57" t="str">
            <v>6837 ФИЛЕЙНЫЕ Папа Может сос ц/о мгс 0.4кг  ОСТАНКИНО</v>
          </cell>
          <cell r="B57" t="str">
            <v>шт</v>
          </cell>
          <cell r="C57">
            <v>1305</v>
          </cell>
          <cell r="D57">
            <v>968</v>
          </cell>
          <cell r="E57">
            <v>931</v>
          </cell>
          <cell r="F57">
            <v>1310</v>
          </cell>
          <cell r="G57">
            <v>0.4</v>
          </cell>
          <cell r="H57" t="e">
            <v>#N/A</v>
          </cell>
          <cell r="I57">
            <v>950</v>
          </cell>
          <cell r="J57">
            <v>-19</v>
          </cell>
          <cell r="K57">
            <v>0</v>
          </cell>
          <cell r="L57">
            <v>120</v>
          </cell>
          <cell r="S57">
            <v>186.2</v>
          </cell>
          <cell r="U57">
            <v>7.679914070891515</v>
          </cell>
          <cell r="V57">
            <v>7.0354457572502689</v>
          </cell>
          <cell r="Z57">
            <v>260.39999999999998</v>
          </cell>
          <cell r="AA57">
            <v>271.8</v>
          </cell>
          <cell r="AB57">
            <v>250.2</v>
          </cell>
          <cell r="AC57">
            <v>151</v>
          </cell>
          <cell r="AD57">
            <v>0</v>
          </cell>
          <cell r="AE57">
            <v>0</v>
          </cell>
        </row>
        <row r="58">
          <cell r="A58" t="str">
            <v>6842 ДЫМОВИЦА ИЗ ОКОРОКА к/в мл/к в/у 0,3кг  ОСТАНКИНО</v>
          </cell>
          <cell r="B58" t="str">
            <v>шт</v>
          </cell>
          <cell r="C58">
            <v>353</v>
          </cell>
          <cell r="D58">
            <v>163</v>
          </cell>
          <cell r="E58">
            <v>126</v>
          </cell>
          <cell r="F58">
            <v>389</v>
          </cell>
          <cell r="G58">
            <v>0.3</v>
          </cell>
          <cell r="H58" t="e">
            <v>#N/A</v>
          </cell>
          <cell r="I58">
            <v>126</v>
          </cell>
          <cell r="J58">
            <v>0</v>
          </cell>
          <cell r="K58">
            <v>0</v>
          </cell>
          <cell r="L58">
            <v>0</v>
          </cell>
          <cell r="S58">
            <v>25.2</v>
          </cell>
          <cell r="U58">
            <v>15.436507936507937</v>
          </cell>
          <cell r="V58">
            <v>15.436507936507937</v>
          </cell>
          <cell r="Z58">
            <v>57.8</v>
          </cell>
          <cell r="AA58">
            <v>54</v>
          </cell>
          <cell r="AB58">
            <v>55.2</v>
          </cell>
          <cell r="AC58">
            <v>5</v>
          </cell>
          <cell r="AD58" t="str">
            <v>увел</v>
          </cell>
          <cell r="AE58">
            <v>0</v>
          </cell>
        </row>
        <row r="59">
          <cell r="A59" t="str">
            <v>6861 ДОМАШНИЙ РЕЦЕПТ Коровино вар п/о  ОСТАНКИНО</v>
          </cell>
          <cell r="B59" t="str">
            <v>кг</v>
          </cell>
          <cell r="C59">
            <v>908.51800000000003</v>
          </cell>
          <cell r="D59">
            <v>1675.0809999999999</v>
          </cell>
          <cell r="E59">
            <v>942.48099999999999</v>
          </cell>
          <cell r="F59">
            <v>1621.2650000000001</v>
          </cell>
          <cell r="G59">
            <v>1</v>
          </cell>
          <cell r="H59">
            <v>60</v>
          </cell>
          <cell r="I59">
            <v>950.779</v>
          </cell>
          <cell r="J59">
            <v>-8.2980000000000018</v>
          </cell>
          <cell r="K59">
            <v>0</v>
          </cell>
          <cell r="L59">
            <v>100</v>
          </cell>
          <cell r="S59">
            <v>188.49619999999999</v>
          </cell>
          <cell r="U59">
            <v>9.1315633949119412</v>
          </cell>
          <cell r="V59">
            <v>8.6010487214065865</v>
          </cell>
          <cell r="Z59">
            <v>127.2886</v>
          </cell>
          <cell r="AA59">
            <v>228.99380000000002</v>
          </cell>
          <cell r="AB59">
            <v>147.51920000000001</v>
          </cell>
          <cell r="AC59">
            <v>7.9240000000000004</v>
          </cell>
          <cell r="AD59">
            <v>0</v>
          </cell>
          <cell r="AE59">
            <v>0</v>
          </cell>
        </row>
        <row r="60">
          <cell r="A60" t="str">
            <v>6866 ВЕТЧ.НЕЖНАЯ Коровино п/о_Маяк  ОСТАНКИНО</v>
          </cell>
          <cell r="B60" t="str">
            <v>кг</v>
          </cell>
          <cell r="C60">
            <v>313.44600000000003</v>
          </cell>
          <cell r="D60">
            <v>169.34</v>
          </cell>
          <cell r="E60">
            <v>219.99</v>
          </cell>
          <cell r="F60">
            <v>259.78100000000001</v>
          </cell>
          <cell r="G60">
            <v>1</v>
          </cell>
          <cell r="H60">
            <v>60</v>
          </cell>
          <cell r="I60">
            <v>209.6</v>
          </cell>
          <cell r="J60">
            <v>10.390000000000015</v>
          </cell>
          <cell r="K60">
            <v>0</v>
          </cell>
          <cell r="L60">
            <v>0</v>
          </cell>
          <cell r="S60">
            <v>43.998000000000005</v>
          </cell>
          <cell r="T60">
            <v>40</v>
          </cell>
          <cell r="U60">
            <v>6.8135142506477564</v>
          </cell>
          <cell r="V60">
            <v>5.9043820173644255</v>
          </cell>
          <cell r="Y60">
            <v>40</v>
          </cell>
          <cell r="Z60">
            <v>58.791200000000003</v>
          </cell>
          <cell r="AA60">
            <v>66.103200000000001</v>
          </cell>
          <cell r="AB60">
            <v>54.899199999999993</v>
          </cell>
          <cell r="AC60">
            <v>15.1</v>
          </cell>
          <cell r="AD60">
            <v>0</v>
          </cell>
          <cell r="AE60">
            <v>0</v>
          </cell>
        </row>
        <row r="61">
          <cell r="A61" t="str">
            <v>7001 КЛАССИЧЕСКИЕ Папа может сар б/о мгс 1*3  ОСТАНКИНО</v>
          </cell>
          <cell r="B61" t="str">
            <v>кг</v>
          </cell>
          <cell r="C61">
            <v>387.54899999999998</v>
          </cell>
          <cell r="D61">
            <v>180.39</v>
          </cell>
          <cell r="E61">
            <v>223.84100000000001</v>
          </cell>
          <cell r="F61">
            <v>338.94</v>
          </cell>
          <cell r="G61">
            <v>1</v>
          </cell>
          <cell r="H61" t="e">
            <v>#N/A</v>
          </cell>
          <cell r="I61">
            <v>224.6</v>
          </cell>
          <cell r="J61">
            <v>-0.75899999999998613</v>
          </cell>
          <cell r="K61">
            <v>0</v>
          </cell>
          <cell r="L61">
            <v>0</v>
          </cell>
          <cell r="S61">
            <v>44.7682</v>
          </cell>
          <cell r="U61">
            <v>7.5709990573666124</v>
          </cell>
          <cell r="V61">
            <v>7.5709990573666124</v>
          </cell>
          <cell r="Z61">
            <v>55.738</v>
          </cell>
          <cell r="AA61">
            <v>37.998000000000005</v>
          </cell>
          <cell r="AB61">
            <v>37.882600000000004</v>
          </cell>
          <cell r="AC61">
            <v>42.185000000000002</v>
          </cell>
          <cell r="AD61">
            <v>0</v>
          </cell>
          <cell r="AE61">
            <v>0</v>
          </cell>
        </row>
        <row r="62">
          <cell r="A62" t="str">
            <v>7040 С ИНДЕЙКОЙ ПМ сос ц/о в/у 1/270 8шт.  ОСТАНКИНО</v>
          </cell>
          <cell r="B62" t="str">
            <v>шт</v>
          </cell>
          <cell r="C62">
            <v>184</v>
          </cell>
          <cell r="D62">
            <v>80</v>
          </cell>
          <cell r="E62">
            <v>210</v>
          </cell>
          <cell r="F62">
            <v>46</v>
          </cell>
          <cell r="G62">
            <v>0.27</v>
          </cell>
          <cell r="H62" t="e">
            <v>#N/A</v>
          </cell>
          <cell r="I62">
            <v>218</v>
          </cell>
          <cell r="J62">
            <v>-8</v>
          </cell>
          <cell r="K62">
            <v>0</v>
          </cell>
          <cell r="L62">
            <v>40</v>
          </cell>
          <cell r="S62">
            <v>42</v>
          </cell>
          <cell r="T62">
            <v>200</v>
          </cell>
          <cell r="U62">
            <v>6.8095238095238093</v>
          </cell>
          <cell r="V62">
            <v>1.0952380952380953</v>
          </cell>
          <cell r="Y62">
            <v>200</v>
          </cell>
          <cell r="Z62">
            <v>41</v>
          </cell>
          <cell r="AA62">
            <v>38</v>
          </cell>
          <cell r="AB62">
            <v>35.799999999999997</v>
          </cell>
          <cell r="AC62">
            <v>28</v>
          </cell>
          <cell r="AD62">
            <v>0</v>
          </cell>
          <cell r="AE62">
            <v>0</v>
          </cell>
        </row>
        <row r="63">
          <cell r="A63" t="str">
            <v>7059 ШПИКАЧКИ СОЧНЫЕ С БЕК. п/о мгс 0.3кг_60с  ОСТАНКИНО</v>
          </cell>
          <cell r="B63" t="str">
            <v>шт</v>
          </cell>
          <cell r="C63">
            <v>323</v>
          </cell>
          <cell r="D63">
            <v>455</v>
          </cell>
          <cell r="E63">
            <v>336</v>
          </cell>
          <cell r="F63">
            <v>427</v>
          </cell>
          <cell r="G63">
            <v>0.3</v>
          </cell>
          <cell r="H63" t="e">
            <v>#N/A</v>
          </cell>
          <cell r="I63">
            <v>342</v>
          </cell>
          <cell r="J63">
            <v>-6</v>
          </cell>
          <cell r="K63">
            <v>0</v>
          </cell>
          <cell r="L63">
            <v>40</v>
          </cell>
          <cell r="S63">
            <v>67.2</v>
          </cell>
          <cell r="U63">
            <v>6.9494047619047619</v>
          </cell>
          <cell r="V63">
            <v>6.3541666666666661</v>
          </cell>
          <cell r="Z63">
            <v>49.4</v>
          </cell>
          <cell r="AA63">
            <v>89</v>
          </cell>
          <cell r="AB63">
            <v>86.4</v>
          </cell>
          <cell r="AC63">
            <v>56</v>
          </cell>
          <cell r="AD63">
            <v>0</v>
          </cell>
          <cell r="AE63">
            <v>0</v>
          </cell>
        </row>
        <row r="64">
          <cell r="A64" t="str">
            <v>7066 СОЧНЫЕ ПМ сос п/о мгс 0.41кг 10шт_50с  ОСТАНКИНО</v>
          </cell>
          <cell r="B64" t="str">
            <v>шт</v>
          </cell>
          <cell r="C64">
            <v>8025</v>
          </cell>
          <cell r="D64">
            <v>6905</v>
          </cell>
          <cell r="E64">
            <v>7837</v>
          </cell>
          <cell r="F64">
            <v>7527</v>
          </cell>
          <cell r="G64">
            <v>0.41</v>
          </cell>
          <cell r="H64" t="e">
            <v>#N/A</v>
          </cell>
          <cell r="I64">
            <v>7885</v>
          </cell>
          <cell r="J64">
            <v>-48</v>
          </cell>
          <cell r="K64">
            <v>0</v>
          </cell>
          <cell r="L64">
            <v>300</v>
          </cell>
          <cell r="S64">
            <v>1567.4</v>
          </cell>
          <cell r="T64">
            <v>2700</v>
          </cell>
          <cell r="U64">
            <v>6.7162179405384705</v>
          </cell>
          <cell r="V64">
            <v>4.8022202373357148</v>
          </cell>
          <cell r="Y64">
            <v>2700</v>
          </cell>
          <cell r="Z64">
            <v>1557.2</v>
          </cell>
          <cell r="AA64">
            <v>1360.2</v>
          </cell>
          <cell r="AB64">
            <v>1603.8</v>
          </cell>
          <cell r="AC64">
            <v>731</v>
          </cell>
          <cell r="AD64">
            <v>0</v>
          </cell>
          <cell r="AE64">
            <v>0</v>
          </cell>
        </row>
        <row r="65">
          <cell r="A65" t="str">
            <v>7070 СОЧНЫЕ ПМ сос п/о мгс 1.5*4_А_50с  ОСТАНКИНО</v>
          </cell>
          <cell r="B65" t="str">
            <v>кг</v>
          </cell>
          <cell r="C65">
            <v>3116.5340000000001</v>
          </cell>
          <cell r="D65">
            <v>4188.1450000000004</v>
          </cell>
          <cell r="E65">
            <v>3527</v>
          </cell>
          <cell r="F65">
            <v>4110</v>
          </cell>
          <cell r="G65">
            <v>1</v>
          </cell>
          <cell r="H65" t="e">
            <v>#N/A</v>
          </cell>
          <cell r="I65">
            <v>3236.9560000000001</v>
          </cell>
          <cell r="J65">
            <v>290.04399999999987</v>
          </cell>
          <cell r="K65">
            <v>350</v>
          </cell>
          <cell r="L65">
            <v>400</v>
          </cell>
          <cell r="S65">
            <v>705.4</v>
          </cell>
          <cell r="T65">
            <v>300</v>
          </cell>
          <cell r="U65">
            <v>7.3149985823646162</v>
          </cell>
          <cell r="V65">
            <v>5.826481428976467</v>
          </cell>
          <cell r="Y65">
            <v>300</v>
          </cell>
          <cell r="Z65">
            <v>883.8</v>
          </cell>
          <cell r="AA65">
            <v>777.2</v>
          </cell>
          <cell r="AB65">
            <v>772.2</v>
          </cell>
          <cell r="AC65">
            <v>291.14400000000001</v>
          </cell>
          <cell r="AD65">
            <v>0</v>
          </cell>
          <cell r="AE65">
            <v>0</v>
          </cell>
        </row>
        <row r="66">
          <cell r="A66" t="str">
            <v>7073 МОЛОЧ.ПРЕМИУМ ПМ сос п/о в/у 1/350_50с  ОСТАНКИНО</v>
          </cell>
          <cell r="B66" t="str">
            <v>шт</v>
          </cell>
          <cell r="C66">
            <v>1619</v>
          </cell>
          <cell r="D66">
            <v>1165</v>
          </cell>
          <cell r="E66">
            <v>1428</v>
          </cell>
          <cell r="F66">
            <v>1293</v>
          </cell>
          <cell r="G66">
            <v>0.35</v>
          </cell>
          <cell r="H66" t="e">
            <v>#N/A</v>
          </cell>
          <cell r="I66">
            <v>1487</v>
          </cell>
          <cell r="J66">
            <v>-59</v>
          </cell>
          <cell r="K66">
            <v>0</v>
          </cell>
          <cell r="L66">
            <v>120</v>
          </cell>
          <cell r="S66">
            <v>285.60000000000002</v>
          </cell>
          <cell r="T66">
            <v>480</v>
          </cell>
          <cell r="U66">
            <v>6.6281512605042012</v>
          </cell>
          <cell r="V66">
            <v>4.5273109243697478</v>
          </cell>
          <cell r="Y66">
            <v>480</v>
          </cell>
          <cell r="Z66">
            <v>475.8</v>
          </cell>
          <cell r="AA66">
            <v>432.2</v>
          </cell>
          <cell r="AB66">
            <v>426.4</v>
          </cell>
          <cell r="AC66">
            <v>185</v>
          </cell>
          <cell r="AD66">
            <v>0</v>
          </cell>
          <cell r="AE66">
            <v>0</v>
          </cell>
        </row>
        <row r="67">
          <cell r="A67" t="str">
            <v>7074 МОЛОЧ.ПРЕМИУМ ПМ сос п/о мгс 0.6кг_50с  ОСТАНКИНО</v>
          </cell>
          <cell r="B67" t="str">
            <v>шт</v>
          </cell>
          <cell r="C67">
            <v>53</v>
          </cell>
          <cell r="D67">
            <v>16</v>
          </cell>
          <cell r="E67">
            <v>20</v>
          </cell>
          <cell r="F67">
            <v>30</v>
          </cell>
          <cell r="G67">
            <v>0.6</v>
          </cell>
          <cell r="H67" t="e">
            <v>#N/A</v>
          </cell>
          <cell r="I67">
            <v>57</v>
          </cell>
          <cell r="J67">
            <v>-37</v>
          </cell>
          <cell r="K67">
            <v>0</v>
          </cell>
          <cell r="L67">
            <v>0</v>
          </cell>
          <cell r="S67">
            <v>4</v>
          </cell>
          <cell r="U67">
            <v>7.5</v>
          </cell>
          <cell r="V67">
            <v>7.5</v>
          </cell>
          <cell r="Z67">
            <v>9</v>
          </cell>
          <cell r="AA67">
            <v>13.2</v>
          </cell>
          <cell r="AB67">
            <v>9.4</v>
          </cell>
          <cell r="AC67">
            <v>7</v>
          </cell>
          <cell r="AD67" t="str">
            <v>склад?</v>
          </cell>
          <cell r="AE67">
            <v>0</v>
          </cell>
        </row>
        <row r="68">
          <cell r="A68" t="str">
            <v>7075 МОЛОЧ.ПРЕМИУМ ПМ сос п/о мгс 1.5*4_О_50с  ОСТАНКИНО</v>
          </cell>
          <cell r="B68" t="str">
            <v>кг</v>
          </cell>
          <cell r="C68">
            <v>62.057000000000002</v>
          </cell>
          <cell r="D68">
            <v>83.218000000000004</v>
          </cell>
          <cell r="E68">
            <v>84.484999999999999</v>
          </cell>
          <cell r="F68">
            <v>60.79</v>
          </cell>
          <cell r="G68">
            <v>1</v>
          </cell>
          <cell r="H68" t="e">
            <v>#N/A</v>
          </cell>
          <cell r="I68">
            <v>76.900000000000006</v>
          </cell>
          <cell r="J68">
            <v>7.5849999999999937</v>
          </cell>
          <cell r="K68">
            <v>0</v>
          </cell>
          <cell r="L68">
            <v>0</v>
          </cell>
          <cell r="S68">
            <v>16.896999999999998</v>
          </cell>
          <cell r="T68">
            <v>50</v>
          </cell>
          <cell r="U68">
            <v>6.5567852281470085</v>
          </cell>
          <cell r="V68">
            <v>3.5976800615493878</v>
          </cell>
          <cell r="Y68">
            <v>50</v>
          </cell>
          <cell r="Z68">
            <v>16.089199999999998</v>
          </cell>
          <cell r="AA68">
            <v>17.968600000000002</v>
          </cell>
          <cell r="AB68">
            <v>22.203399999999998</v>
          </cell>
          <cell r="AC68">
            <v>17.218</v>
          </cell>
          <cell r="AD68">
            <v>0</v>
          </cell>
          <cell r="AE68">
            <v>0</v>
          </cell>
        </row>
        <row r="69">
          <cell r="A69" t="str">
            <v>7077 МЯСНЫЕ С ГОВЯД.ПМ сос п/о мгс 0.4кг_50с  ОСТАНКИНО</v>
          </cell>
          <cell r="B69" t="str">
            <v>шт</v>
          </cell>
          <cell r="C69">
            <v>1875</v>
          </cell>
          <cell r="D69">
            <v>1559</v>
          </cell>
          <cell r="E69">
            <v>1638</v>
          </cell>
          <cell r="F69">
            <v>1735</v>
          </cell>
          <cell r="G69">
            <v>0.4</v>
          </cell>
          <cell r="H69" t="e">
            <v>#N/A</v>
          </cell>
          <cell r="I69">
            <v>1710</v>
          </cell>
          <cell r="J69">
            <v>-72</v>
          </cell>
          <cell r="K69">
            <v>0</v>
          </cell>
          <cell r="L69">
            <v>120</v>
          </cell>
          <cell r="S69">
            <v>327.60000000000002</v>
          </cell>
          <cell r="T69">
            <v>240</v>
          </cell>
          <cell r="U69">
            <v>6.3949938949938945</v>
          </cell>
          <cell r="V69">
            <v>5.2960927960927959</v>
          </cell>
          <cell r="Y69">
            <v>240</v>
          </cell>
          <cell r="Z69">
            <v>489.6</v>
          </cell>
          <cell r="AA69">
            <v>442</v>
          </cell>
          <cell r="AB69">
            <v>437</v>
          </cell>
          <cell r="AC69">
            <v>285</v>
          </cell>
          <cell r="AD69">
            <v>0</v>
          </cell>
          <cell r="AE69">
            <v>0</v>
          </cell>
        </row>
        <row r="70">
          <cell r="A70" t="str">
            <v>7080 СЛИВОЧНЫЕ ПМ сос п/о мгс 0.41кг 10шт. 50с  ОСТАНКИНО</v>
          </cell>
          <cell r="B70" t="str">
            <v>шт</v>
          </cell>
          <cell r="C70">
            <v>3441</v>
          </cell>
          <cell r="D70">
            <v>2115</v>
          </cell>
          <cell r="E70">
            <v>2901</v>
          </cell>
          <cell r="F70">
            <v>2546</v>
          </cell>
          <cell r="G70">
            <v>0.41</v>
          </cell>
          <cell r="H70" t="e">
            <v>#N/A</v>
          </cell>
          <cell r="I70">
            <v>3006</v>
          </cell>
          <cell r="J70">
            <v>-105</v>
          </cell>
          <cell r="K70">
            <v>0</v>
          </cell>
          <cell r="L70">
            <v>0</v>
          </cell>
          <cell r="S70">
            <v>580.20000000000005</v>
          </cell>
          <cell r="T70">
            <v>1200</v>
          </cell>
          <cell r="U70">
            <v>6.4563943467769729</v>
          </cell>
          <cell r="V70">
            <v>4.3881420199931052</v>
          </cell>
          <cell r="Y70">
            <v>1200</v>
          </cell>
          <cell r="Z70">
            <v>893.4</v>
          </cell>
          <cell r="AA70">
            <v>693.2</v>
          </cell>
          <cell r="AB70">
            <v>684.8</v>
          </cell>
          <cell r="AC70">
            <v>437</v>
          </cell>
          <cell r="AD70">
            <v>0</v>
          </cell>
          <cell r="AE70">
            <v>0</v>
          </cell>
        </row>
        <row r="71">
          <cell r="A71" t="str">
            <v>7082 СЛИВОЧНЫЕ ПМ сос п/о мгс 1.5*4_50с  ОСТАНКИНО</v>
          </cell>
          <cell r="B71" t="str">
            <v>кг</v>
          </cell>
          <cell r="C71">
            <v>150.803</v>
          </cell>
          <cell r="D71">
            <v>182.685</v>
          </cell>
          <cell r="E71">
            <v>166.489</v>
          </cell>
          <cell r="F71">
            <v>162.29</v>
          </cell>
          <cell r="G71">
            <v>1</v>
          </cell>
          <cell r="H71" t="e">
            <v>#N/A</v>
          </cell>
          <cell r="I71">
            <v>165.3</v>
          </cell>
          <cell r="J71">
            <v>1.188999999999993</v>
          </cell>
          <cell r="K71">
            <v>0</v>
          </cell>
          <cell r="L71">
            <v>30</v>
          </cell>
          <cell r="S71">
            <v>33.297800000000002</v>
          </cell>
          <cell r="T71">
            <v>20</v>
          </cell>
          <cell r="U71">
            <v>6.3754962790334488</v>
          </cell>
          <cell r="V71">
            <v>4.8738955726804765</v>
          </cell>
          <cell r="Y71">
            <v>20</v>
          </cell>
          <cell r="Z71">
            <v>36.573799999999999</v>
          </cell>
          <cell r="AA71">
            <v>28.4298</v>
          </cell>
          <cell r="AB71">
            <v>34.568599999999996</v>
          </cell>
          <cell r="AC71">
            <v>34.299999999999997</v>
          </cell>
          <cell r="AD71">
            <v>0</v>
          </cell>
          <cell r="AE71">
            <v>0</v>
          </cell>
        </row>
        <row r="72">
          <cell r="A72" t="str">
            <v>7087 ШПИК С ЧЕСНОК.И ПЕРЦЕМ к/в в/у 0.3кг_50с  ОСТАНКИНО</v>
          </cell>
          <cell r="B72" t="str">
            <v>шт</v>
          </cell>
          <cell r="C72">
            <v>341</v>
          </cell>
          <cell r="D72">
            <v>212</v>
          </cell>
          <cell r="E72">
            <v>212</v>
          </cell>
          <cell r="F72">
            <v>324</v>
          </cell>
          <cell r="G72">
            <v>0.3</v>
          </cell>
          <cell r="H72">
            <v>50</v>
          </cell>
          <cell r="I72">
            <v>228</v>
          </cell>
          <cell r="J72">
            <v>-16</v>
          </cell>
          <cell r="K72">
            <v>0</v>
          </cell>
          <cell r="L72">
            <v>0</v>
          </cell>
          <cell r="S72">
            <v>42.4</v>
          </cell>
          <cell r="U72">
            <v>7.6415094339622645</v>
          </cell>
          <cell r="V72">
            <v>7.6415094339622645</v>
          </cell>
          <cell r="Z72">
            <v>86</v>
          </cell>
          <cell r="AA72">
            <v>59</v>
          </cell>
          <cell r="AB72">
            <v>78</v>
          </cell>
          <cell r="AC72">
            <v>24</v>
          </cell>
          <cell r="AD72">
            <v>0</v>
          </cell>
          <cell r="AE72">
            <v>0</v>
          </cell>
        </row>
        <row r="73">
          <cell r="A73" t="str">
            <v>7090 СВИНИНА ПО-ДОМ. к/в мл/к в/у 0.3кг_50с  ОСТАНКИНО</v>
          </cell>
          <cell r="B73" t="str">
            <v>шт</v>
          </cell>
          <cell r="C73">
            <v>756</v>
          </cell>
          <cell r="D73">
            <v>512</v>
          </cell>
          <cell r="E73">
            <v>509</v>
          </cell>
          <cell r="F73">
            <v>702</v>
          </cell>
          <cell r="G73">
            <v>0.3</v>
          </cell>
          <cell r="H73" t="e">
            <v>#N/A</v>
          </cell>
          <cell r="I73">
            <v>553</v>
          </cell>
          <cell r="J73">
            <v>-44</v>
          </cell>
          <cell r="K73">
            <v>0</v>
          </cell>
          <cell r="L73">
            <v>120</v>
          </cell>
          <cell r="S73">
            <v>101.8</v>
          </cell>
          <cell r="U73">
            <v>8.0746561886051076</v>
          </cell>
          <cell r="V73">
            <v>6.8958742632612973</v>
          </cell>
          <cell r="Z73">
            <v>139.4</v>
          </cell>
          <cell r="AA73">
            <v>152.4</v>
          </cell>
          <cell r="AB73">
            <v>138.19999999999999</v>
          </cell>
          <cell r="AC73">
            <v>67</v>
          </cell>
          <cell r="AD73">
            <v>0</v>
          </cell>
          <cell r="AE73">
            <v>0</v>
          </cell>
        </row>
        <row r="74">
          <cell r="A74" t="str">
            <v>7092 БЕКОН Папа может с/к с/н в/у 1/140_50с  ОСТАНКИНО</v>
          </cell>
          <cell r="B74" t="str">
            <v>шт</v>
          </cell>
          <cell r="C74">
            <v>774</v>
          </cell>
          <cell r="D74">
            <v>1223</v>
          </cell>
          <cell r="E74">
            <v>871</v>
          </cell>
          <cell r="F74">
            <v>1080</v>
          </cell>
          <cell r="G74">
            <v>0.14000000000000001</v>
          </cell>
          <cell r="H74" t="e">
            <v>#N/A</v>
          </cell>
          <cell r="I74">
            <v>914</v>
          </cell>
          <cell r="J74">
            <v>-43</v>
          </cell>
          <cell r="K74">
            <v>0</v>
          </cell>
          <cell r="L74">
            <v>120</v>
          </cell>
          <cell r="S74">
            <v>174.2</v>
          </cell>
          <cell r="U74">
            <v>6.8886337543053964</v>
          </cell>
          <cell r="V74">
            <v>6.1997703788748568</v>
          </cell>
          <cell r="Z74">
            <v>216.2</v>
          </cell>
          <cell r="AA74">
            <v>211</v>
          </cell>
          <cell r="AB74">
            <v>184.8</v>
          </cell>
          <cell r="AC74">
            <v>174</v>
          </cell>
          <cell r="AD74">
            <v>0</v>
          </cell>
          <cell r="AE74">
            <v>0</v>
          </cell>
        </row>
        <row r="75">
          <cell r="A75" t="str">
            <v>7107 САН-РЕМО с/в с/н мгс 1/90 12шт.  ОСТАНКИНО</v>
          </cell>
          <cell r="B75" t="str">
            <v>шт</v>
          </cell>
          <cell r="C75">
            <v>91</v>
          </cell>
          <cell r="E75">
            <v>48</v>
          </cell>
          <cell r="F75">
            <v>43</v>
          </cell>
          <cell r="G75">
            <v>0.09</v>
          </cell>
          <cell r="H75">
            <v>60</v>
          </cell>
          <cell r="I75">
            <v>44</v>
          </cell>
          <cell r="J75">
            <v>4</v>
          </cell>
          <cell r="K75">
            <v>0</v>
          </cell>
          <cell r="L75">
            <v>60</v>
          </cell>
          <cell r="S75">
            <v>9.6</v>
          </cell>
          <cell r="U75">
            <v>10.729166666666668</v>
          </cell>
          <cell r="V75">
            <v>4.479166666666667</v>
          </cell>
          <cell r="Z75">
            <v>13.2</v>
          </cell>
          <cell r="AA75">
            <v>16</v>
          </cell>
          <cell r="AB75">
            <v>7.2</v>
          </cell>
          <cell r="AC75">
            <v>9</v>
          </cell>
          <cell r="AD75">
            <v>0</v>
          </cell>
          <cell r="AE75">
            <v>0</v>
          </cell>
        </row>
        <row r="76">
          <cell r="A76" t="str">
            <v>7149 БАЛЫКОВАЯ Коровино п/к в/у 0.84кг_50с  ОСТАНКИНО</v>
          </cell>
          <cell r="B76" t="str">
            <v>шт</v>
          </cell>
          <cell r="C76">
            <v>55</v>
          </cell>
          <cell r="D76">
            <v>30</v>
          </cell>
          <cell r="E76">
            <v>50</v>
          </cell>
          <cell r="F76">
            <v>32</v>
          </cell>
          <cell r="G76">
            <v>0.84</v>
          </cell>
          <cell r="H76">
            <v>50</v>
          </cell>
          <cell r="I76">
            <v>53</v>
          </cell>
          <cell r="J76">
            <v>-3</v>
          </cell>
          <cell r="K76">
            <v>0</v>
          </cell>
          <cell r="L76">
            <v>0</v>
          </cell>
          <cell r="S76">
            <v>10</v>
          </cell>
          <cell r="T76">
            <v>40</v>
          </cell>
          <cell r="U76">
            <v>7.2</v>
          </cell>
          <cell r="V76">
            <v>3.2</v>
          </cell>
          <cell r="Y76">
            <v>40</v>
          </cell>
          <cell r="Z76">
            <v>8.1999999999999993</v>
          </cell>
          <cell r="AA76">
            <v>9.1999999999999993</v>
          </cell>
          <cell r="AB76">
            <v>10.4</v>
          </cell>
          <cell r="AC76">
            <v>13</v>
          </cell>
          <cell r="AD76">
            <v>0</v>
          </cell>
          <cell r="AE76">
            <v>0</v>
          </cell>
        </row>
        <row r="77">
          <cell r="A77" t="str">
            <v>7154 СЕРВЕЛАТ ЗЕРНИСТЫЙ ПМ в/к в/у 0.35кг_50с  ОСТАНКИНО</v>
          </cell>
          <cell r="B77" t="str">
            <v>шт</v>
          </cell>
          <cell r="C77">
            <v>2770</v>
          </cell>
          <cell r="D77">
            <v>2984</v>
          </cell>
          <cell r="E77">
            <v>2661</v>
          </cell>
          <cell r="F77">
            <v>2975</v>
          </cell>
          <cell r="G77">
            <v>0.35</v>
          </cell>
          <cell r="H77" t="e">
            <v>#N/A</v>
          </cell>
          <cell r="I77">
            <v>2773</v>
          </cell>
          <cell r="J77">
            <v>-112</v>
          </cell>
          <cell r="K77">
            <v>0</v>
          </cell>
          <cell r="L77">
            <v>200</v>
          </cell>
          <cell r="S77">
            <v>532.20000000000005</v>
          </cell>
          <cell r="T77">
            <v>400</v>
          </cell>
          <cell r="U77">
            <v>6.7173994738819989</v>
          </cell>
          <cell r="V77">
            <v>5.5900037579857189</v>
          </cell>
          <cell r="Y77">
            <v>400</v>
          </cell>
          <cell r="Z77">
            <v>620.4</v>
          </cell>
          <cell r="AA77">
            <v>555.79999999999995</v>
          </cell>
          <cell r="AB77">
            <v>568</v>
          </cell>
          <cell r="AC77">
            <v>435</v>
          </cell>
          <cell r="AD77">
            <v>0</v>
          </cell>
          <cell r="AE77">
            <v>0</v>
          </cell>
        </row>
        <row r="78">
          <cell r="A78" t="str">
            <v>7157 СЕРВЕЛАТ ЗЕРНИСНЫЙ ПМ в/к в/у_50с  ОСТАНКИНО</v>
          </cell>
          <cell r="B78" t="str">
            <v>кг</v>
          </cell>
          <cell r="C78">
            <v>86.795000000000002</v>
          </cell>
          <cell r="D78">
            <v>43.826000000000001</v>
          </cell>
          <cell r="E78">
            <v>72.960999999999999</v>
          </cell>
          <cell r="F78">
            <v>56.353999999999999</v>
          </cell>
          <cell r="G78">
            <v>1</v>
          </cell>
          <cell r="H78" t="e">
            <v>#N/A</v>
          </cell>
          <cell r="I78">
            <v>74.900000000000006</v>
          </cell>
          <cell r="J78">
            <v>-1.9390000000000072</v>
          </cell>
          <cell r="K78">
            <v>0</v>
          </cell>
          <cell r="L78">
            <v>30</v>
          </cell>
          <cell r="S78">
            <v>14.5922</v>
          </cell>
          <cell r="T78">
            <v>20</v>
          </cell>
          <cell r="U78">
            <v>7.2884143583558343</v>
          </cell>
          <cell r="V78">
            <v>3.8619262345636711</v>
          </cell>
          <cell r="Y78">
            <v>20</v>
          </cell>
          <cell r="Z78">
            <v>0</v>
          </cell>
          <cell r="AA78">
            <v>0</v>
          </cell>
          <cell r="AB78">
            <v>10.8086</v>
          </cell>
          <cell r="AC78">
            <v>14.935</v>
          </cell>
          <cell r="AD78">
            <v>0</v>
          </cell>
          <cell r="AE78" t="e">
            <v>#N/A</v>
          </cell>
        </row>
        <row r="79">
          <cell r="A79" t="str">
            <v>7166 СЕРВЕЛТ ОХОТНИЧИЙ ПМ в/к в/у_50с  ОСТАНКИНО</v>
          </cell>
          <cell r="B79" t="str">
            <v>кг</v>
          </cell>
          <cell r="C79">
            <v>361.46</v>
          </cell>
          <cell r="D79">
            <v>618.33299999999997</v>
          </cell>
          <cell r="E79">
            <v>502.07900000000001</v>
          </cell>
          <cell r="F79">
            <v>422.61099999999999</v>
          </cell>
          <cell r="G79">
            <v>1</v>
          </cell>
          <cell r="H79" t="e">
            <v>#N/A</v>
          </cell>
          <cell r="I79">
            <v>521.50800000000004</v>
          </cell>
          <cell r="J79">
            <v>-19.42900000000003</v>
          </cell>
          <cell r="K79">
            <v>0</v>
          </cell>
          <cell r="L79">
            <v>50</v>
          </cell>
          <cell r="S79">
            <v>100.4158</v>
          </cell>
          <cell r="T79">
            <v>200</v>
          </cell>
          <cell r="U79">
            <v>6.6982586405724991</v>
          </cell>
          <cell r="V79">
            <v>4.2086105971371035</v>
          </cell>
          <cell r="Y79">
            <v>200</v>
          </cell>
          <cell r="Z79">
            <v>106.8124</v>
          </cell>
          <cell r="AA79">
            <v>107.45060000000001</v>
          </cell>
          <cell r="AB79">
            <v>102.1874</v>
          </cell>
          <cell r="AC79">
            <v>63.52</v>
          </cell>
          <cell r="AD79">
            <v>0</v>
          </cell>
          <cell r="AE79">
            <v>0</v>
          </cell>
        </row>
        <row r="80">
          <cell r="A80" t="str">
            <v>7169 СЕРВЕЛАТ ОХОТНИЧИЙ ПМ в/к в/у 0.35кг_50с  ОСТАНКИНО</v>
          </cell>
          <cell r="B80" t="str">
            <v>шт</v>
          </cell>
          <cell r="C80">
            <v>3946</v>
          </cell>
          <cell r="D80">
            <v>2258</v>
          </cell>
          <cell r="E80">
            <v>3099</v>
          </cell>
          <cell r="F80">
            <v>2989</v>
          </cell>
          <cell r="G80">
            <v>0.35</v>
          </cell>
          <cell r="H80" t="e">
            <v>#N/A</v>
          </cell>
          <cell r="I80">
            <v>3202</v>
          </cell>
          <cell r="J80">
            <v>-103</v>
          </cell>
          <cell r="K80">
            <v>0</v>
          </cell>
          <cell r="L80">
            <v>0</v>
          </cell>
          <cell r="S80">
            <v>619.79999999999995</v>
          </cell>
          <cell r="T80">
            <v>1000</v>
          </cell>
          <cell r="U80">
            <v>6.4359470797031308</v>
          </cell>
          <cell r="V80">
            <v>4.8225233946434338</v>
          </cell>
          <cell r="Y80">
            <v>1000</v>
          </cell>
          <cell r="Z80">
            <v>885.4</v>
          </cell>
          <cell r="AA80">
            <v>757.4</v>
          </cell>
          <cell r="AB80">
            <v>696.8</v>
          </cell>
          <cell r="AC80">
            <v>501</v>
          </cell>
          <cell r="AD80">
            <v>0</v>
          </cell>
          <cell r="AE80">
            <v>0</v>
          </cell>
        </row>
        <row r="81">
          <cell r="A81" t="str">
            <v>7187 ГРУДИНКА ПРЕМИУМ к/в мл/к в/у 0,3кг_50с ОСТАНКИНО</v>
          </cell>
          <cell r="B81" t="str">
            <v>шт</v>
          </cell>
          <cell r="C81">
            <v>892</v>
          </cell>
          <cell r="D81">
            <v>1201</v>
          </cell>
          <cell r="E81">
            <v>825</v>
          </cell>
          <cell r="F81">
            <v>1253</v>
          </cell>
          <cell r="G81">
            <v>0.3</v>
          </cell>
          <cell r="H81" t="e">
            <v>#N/A</v>
          </cell>
          <cell r="I81">
            <v>842</v>
          </cell>
          <cell r="J81">
            <v>-17</v>
          </cell>
          <cell r="K81">
            <v>0</v>
          </cell>
          <cell r="L81">
            <v>0</v>
          </cell>
          <cell r="S81">
            <v>165</v>
          </cell>
          <cell r="U81">
            <v>7.5939393939393938</v>
          </cell>
          <cell r="V81">
            <v>7.5939393939393938</v>
          </cell>
          <cell r="Z81">
            <v>271.60000000000002</v>
          </cell>
          <cell r="AA81">
            <v>221.6</v>
          </cell>
          <cell r="AB81">
            <v>236.6</v>
          </cell>
          <cell r="AC81">
            <v>100</v>
          </cell>
          <cell r="AD81">
            <v>0</v>
          </cell>
          <cell r="AE81">
            <v>0</v>
          </cell>
        </row>
        <row r="82">
          <cell r="A82" t="str">
            <v>7227 САЛЯМИ ФИНСКАЯ Папа может с/к в/у 1/180  ОСТАНКИНО</v>
          </cell>
          <cell r="B82" t="str">
            <v>шт</v>
          </cell>
          <cell r="C82">
            <v>33</v>
          </cell>
          <cell r="E82">
            <v>17</v>
          </cell>
          <cell r="F82">
            <v>16</v>
          </cell>
          <cell r="G82">
            <v>0.18</v>
          </cell>
          <cell r="H82" t="e">
            <v>#N/A</v>
          </cell>
          <cell r="I82">
            <v>17</v>
          </cell>
          <cell r="J82">
            <v>0</v>
          </cell>
          <cell r="K82">
            <v>0</v>
          </cell>
          <cell r="L82">
            <v>0</v>
          </cell>
          <cell r="S82">
            <v>3.4</v>
          </cell>
          <cell r="U82">
            <v>4.7058823529411766</v>
          </cell>
          <cell r="V82">
            <v>4.7058823529411766</v>
          </cell>
          <cell r="Z82">
            <v>0.2</v>
          </cell>
          <cell r="AA82">
            <v>0</v>
          </cell>
          <cell r="AB82">
            <v>0</v>
          </cell>
          <cell r="AC82">
            <v>4</v>
          </cell>
          <cell r="AD82">
            <v>0</v>
          </cell>
          <cell r="AE82">
            <v>0</v>
          </cell>
        </row>
        <row r="83">
          <cell r="A83" t="str">
            <v>7231 КЛАССИЧЕСКАЯ ПМ вар п/о 0,3кг 8шт_209к ОСТАНКИНО</v>
          </cell>
          <cell r="B83" t="str">
            <v>шт</v>
          </cell>
          <cell r="C83">
            <v>1465</v>
          </cell>
          <cell r="D83">
            <v>1490</v>
          </cell>
          <cell r="E83">
            <v>1262</v>
          </cell>
          <cell r="F83">
            <v>1681</v>
          </cell>
          <cell r="G83">
            <v>0.3</v>
          </cell>
          <cell r="H83" t="e">
            <v>#N/A</v>
          </cell>
          <cell r="I83">
            <v>1275</v>
          </cell>
          <cell r="J83">
            <v>-13</v>
          </cell>
          <cell r="K83">
            <v>0</v>
          </cell>
          <cell r="L83">
            <v>80</v>
          </cell>
          <cell r="S83">
            <v>252.4</v>
          </cell>
          <cell r="U83">
            <v>6.9770206022187002</v>
          </cell>
          <cell r="V83">
            <v>6.6600633914421552</v>
          </cell>
          <cell r="Z83">
            <v>302.60000000000002</v>
          </cell>
          <cell r="AA83">
            <v>249.2</v>
          </cell>
          <cell r="AB83">
            <v>303.8</v>
          </cell>
          <cell r="AC83">
            <v>115</v>
          </cell>
          <cell r="AD83">
            <v>0</v>
          </cell>
          <cell r="AE83">
            <v>0</v>
          </cell>
        </row>
        <row r="84">
          <cell r="A84" t="str">
            <v>7232 БОЯNСКАЯ ПМ п/к в/у 0,28кг 8шт_209к ОСТАНКИНО</v>
          </cell>
          <cell r="B84" t="str">
            <v>шт</v>
          </cell>
          <cell r="C84">
            <v>1287</v>
          </cell>
          <cell r="D84">
            <v>1720</v>
          </cell>
          <cell r="E84">
            <v>1425</v>
          </cell>
          <cell r="F84">
            <v>1505</v>
          </cell>
          <cell r="G84">
            <v>0.28000000000000003</v>
          </cell>
          <cell r="H84" t="e">
            <v>#N/A</v>
          </cell>
          <cell r="I84">
            <v>1496</v>
          </cell>
          <cell r="J84">
            <v>-71</v>
          </cell>
          <cell r="K84">
            <v>0</v>
          </cell>
          <cell r="L84">
            <v>200</v>
          </cell>
          <cell r="S84">
            <v>285</v>
          </cell>
          <cell r="T84">
            <v>200</v>
          </cell>
          <cell r="U84">
            <v>6.6842105263157894</v>
          </cell>
          <cell r="V84">
            <v>5.2807017543859649</v>
          </cell>
          <cell r="Y84">
            <v>200</v>
          </cell>
          <cell r="Z84">
            <v>342</v>
          </cell>
          <cell r="AA84">
            <v>337.6</v>
          </cell>
          <cell r="AB84">
            <v>335.8</v>
          </cell>
          <cell r="AC84">
            <v>300</v>
          </cell>
          <cell r="AD84">
            <v>0</v>
          </cell>
          <cell r="AE84">
            <v>0</v>
          </cell>
        </row>
        <row r="85">
          <cell r="A85" t="str">
            <v>7235 ВЕТЧ.КЛАССИЧЕСКАЯ ПМ п/о 0,35кг 8шт_209к ОСТАНКИНО</v>
          </cell>
          <cell r="B85" t="str">
            <v>шт</v>
          </cell>
          <cell r="C85">
            <v>73</v>
          </cell>
          <cell r="D85">
            <v>41</v>
          </cell>
          <cell r="E85">
            <v>74</v>
          </cell>
          <cell r="F85">
            <v>39</v>
          </cell>
          <cell r="G85">
            <v>0.35</v>
          </cell>
          <cell r="H85" t="e">
            <v>#N/A</v>
          </cell>
          <cell r="I85">
            <v>74</v>
          </cell>
          <cell r="J85">
            <v>0</v>
          </cell>
          <cell r="K85">
            <v>0</v>
          </cell>
          <cell r="L85">
            <v>40</v>
          </cell>
          <cell r="S85">
            <v>14.8</v>
          </cell>
          <cell r="T85">
            <v>40</v>
          </cell>
          <cell r="U85">
            <v>8.0405405405405403</v>
          </cell>
          <cell r="V85">
            <v>2.6351351351351351</v>
          </cell>
          <cell r="Y85">
            <v>40</v>
          </cell>
          <cell r="Z85">
            <v>4.4000000000000004</v>
          </cell>
          <cell r="AA85">
            <v>14.4</v>
          </cell>
          <cell r="AB85">
            <v>9.6</v>
          </cell>
          <cell r="AC85">
            <v>17</v>
          </cell>
          <cell r="AD85">
            <v>0</v>
          </cell>
          <cell r="AE85">
            <v>0</v>
          </cell>
        </row>
        <row r="86">
          <cell r="A86" t="str">
            <v>7236 СЕРВЕЛАТ КАРЕЛЬСКИЙ в/к в/у 0,28кг_209к ОСТАНКИНО</v>
          </cell>
          <cell r="B86" t="str">
            <v>шт</v>
          </cell>
          <cell r="C86">
            <v>3083</v>
          </cell>
          <cell r="D86">
            <v>4747</v>
          </cell>
          <cell r="E86">
            <v>3626</v>
          </cell>
          <cell r="F86">
            <v>4093</v>
          </cell>
          <cell r="G86">
            <v>0.28000000000000003</v>
          </cell>
          <cell r="H86">
            <v>45</v>
          </cell>
          <cell r="I86">
            <v>3725</v>
          </cell>
          <cell r="J86">
            <v>-99</v>
          </cell>
          <cell r="K86">
            <v>0</v>
          </cell>
          <cell r="L86">
            <v>400</v>
          </cell>
          <cell r="S86">
            <v>725.2</v>
          </cell>
          <cell r="T86">
            <v>400</v>
          </cell>
          <cell r="U86">
            <v>6.7471042471042466</v>
          </cell>
          <cell r="V86">
            <v>5.6439602868174292</v>
          </cell>
          <cell r="Y86">
            <v>400</v>
          </cell>
          <cell r="Z86">
            <v>835</v>
          </cell>
          <cell r="AA86">
            <v>829.8</v>
          </cell>
          <cell r="AB86">
            <v>773.2</v>
          </cell>
          <cell r="AC86">
            <v>486</v>
          </cell>
          <cell r="AD86">
            <v>0</v>
          </cell>
          <cell r="AE86">
            <v>0</v>
          </cell>
        </row>
        <row r="87">
          <cell r="A87" t="str">
            <v>7241 САЛЯМИ Папа может п/к в/у 0,28кг_209к ОСТАНКИНО</v>
          </cell>
          <cell r="B87" t="str">
            <v>шт</v>
          </cell>
          <cell r="C87">
            <v>791</v>
          </cell>
          <cell r="D87">
            <v>1068</v>
          </cell>
          <cell r="E87">
            <v>970</v>
          </cell>
          <cell r="F87">
            <v>860</v>
          </cell>
          <cell r="G87">
            <v>0.28000000000000003</v>
          </cell>
          <cell r="H87" t="e">
            <v>#N/A</v>
          </cell>
          <cell r="I87">
            <v>1003</v>
          </cell>
          <cell r="J87">
            <v>-33</v>
          </cell>
          <cell r="K87">
            <v>0</v>
          </cell>
          <cell r="L87">
            <v>80</v>
          </cell>
          <cell r="S87">
            <v>194</v>
          </cell>
          <cell r="T87">
            <v>280</v>
          </cell>
          <cell r="U87">
            <v>6.2886597938144329</v>
          </cell>
          <cell r="V87">
            <v>4.4329896907216497</v>
          </cell>
          <cell r="Y87">
            <v>280</v>
          </cell>
          <cell r="Z87">
            <v>228</v>
          </cell>
          <cell r="AA87">
            <v>223.2</v>
          </cell>
          <cell r="AB87">
            <v>220.6</v>
          </cell>
          <cell r="AC87">
            <v>177</v>
          </cell>
          <cell r="AD87">
            <v>0</v>
          </cell>
          <cell r="AE87">
            <v>0</v>
          </cell>
        </row>
        <row r="88">
          <cell r="A88" t="str">
            <v>7245 ВЕТЧ.ФИЛЕЙНАЯ ПМ п/о 0,4кг 8шт ОСТАНКИНО</v>
          </cell>
          <cell r="B88" t="str">
            <v>шт</v>
          </cell>
          <cell r="C88">
            <v>46</v>
          </cell>
          <cell r="D88">
            <v>120</v>
          </cell>
          <cell r="E88">
            <v>35</v>
          </cell>
          <cell r="F88">
            <v>130</v>
          </cell>
          <cell r="G88">
            <v>0.4</v>
          </cell>
          <cell r="H88" t="e">
            <v>#N/A</v>
          </cell>
          <cell r="I88">
            <v>36</v>
          </cell>
          <cell r="J88">
            <v>-1</v>
          </cell>
          <cell r="K88">
            <v>0</v>
          </cell>
          <cell r="L88">
            <v>0</v>
          </cell>
          <cell r="S88">
            <v>7</v>
          </cell>
          <cell r="U88">
            <v>18.571428571428573</v>
          </cell>
          <cell r="V88">
            <v>18.571428571428573</v>
          </cell>
          <cell r="Z88">
            <v>12</v>
          </cell>
          <cell r="AA88">
            <v>12.2</v>
          </cell>
          <cell r="AB88">
            <v>7.4</v>
          </cell>
          <cell r="AC88">
            <v>11</v>
          </cell>
          <cell r="AD88" t="str">
            <v>увел</v>
          </cell>
          <cell r="AE88">
            <v>0</v>
          </cell>
        </row>
        <row r="89">
          <cell r="A89" t="str">
            <v>7271 МЯСНЫЕ С ГОВЯДИНОЙ ПМ сос п/о мгс 1.5*4 ВЕС  ОСТАНКИНО</v>
          </cell>
          <cell r="B89" t="str">
            <v>кг</v>
          </cell>
          <cell r="C89">
            <v>245.29900000000001</v>
          </cell>
          <cell r="E89">
            <v>100.184</v>
          </cell>
          <cell r="F89">
            <v>114.086</v>
          </cell>
          <cell r="G89">
            <v>1</v>
          </cell>
          <cell r="H89" t="e">
            <v>#N/A</v>
          </cell>
          <cell r="I89">
            <v>121.9</v>
          </cell>
          <cell r="J89">
            <v>-21.716000000000008</v>
          </cell>
          <cell r="K89">
            <v>0</v>
          </cell>
          <cell r="L89">
            <v>0</v>
          </cell>
          <cell r="S89">
            <v>20.036799999999999</v>
          </cell>
          <cell r="T89">
            <v>20</v>
          </cell>
          <cell r="U89">
            <v>6.6919867443903227</v>
          </cell>
          <cell r="V89">
            <v>5.6938233650083845</v>
          </cell>
          <cell r="Y89">
            <v>20</v>
          </cell>
          <cell r="Z89">
            <v>23.128800000000002</v>
          </cell>
          <cell r="AA89">
            <v>24.586600000000001</v>
          </cell>
          <cell r="AB89">
            <v>20.697200000000002</v>
          </cell>
          <cell r="AC89">
            <v>7.83</v>
          </cell>
          <cell r="AD89">
            <v>0</v>
          </cell>
          <cell r="AE89">
            <v>0</v>
          </cell>
        </row>
        <row r="90">
          <cell r="A90" t="str">
            <v>7284 ДЛЯ ДЕТЕЙ сос п/о мгс 0,33кг 6шт  ОСТАНКИНО</v>
          </cell>
          <cell r="B90" t="str">
            <v>шт</v>
          </cell>
          <cell r="C90">
            <v>77</v>
          </cell>
          <cell r="D90">
            <v>153</v>
          </cell>
          <cell r="E90">
            <v>134</v>
          </cell>
          <cell r="F90">
            <v>88</v>
          </cell>
          <cell r="G90">
            <v>0.33</v>
          </cell>
          <cell r="H90">
            <v>30</v>
          </cell>
          <cell r="I90">
            <v>144</v>
          </cell>
          <cell r="J90">
            <v>-10</v>
          </cell>
          <cell r="K90">
            <v>0</v>
          </cell>
          <cell r="L90">
            <v>30</v>
          </cell>
          <cell r="S90">
            <v>26.8</v>
          </cell>
          <cell r="T90">
            <v>60</v>
          </cell>
          <cell r="U90">
            <v>6.6417910447761193</v>
          </cell>
          <cell r="V90">
            <v>3.2835820895522385</v>
          </cell>
          <cell r="Y90">
            <v>60</v>
          </cell>
          <cell r="Z90">
            <v>48.2</v>
          </cell>
          <cell r="AA90">
            <v>44.4</v>
          </cell>
          <cell r="AB90">
            <v>42</v>
          </cell>
          <cell r="AC90">
            <v>17</v>
          </cell>
          <cell r="AD90">
            <v>0</v>
          </cell>
          <cell r="AE90">
            <v>0</v>
          </cell>
        </row>
        <row r="91">
          <cell r="A91" t="str">
            <v>7332 БОЯРСКАЯ ПМ п/к в/у 0.28кг_СНГ  ОСТАНКИНО</v>
          </cell>
          <cell r="B91" t="str">
            <v>шт</v>
          </cell>
          <cell r="C91">
            <v>165</v>
          </cell>
          <cell r="D91">
            <v>14</v>
          </cell>
          <cell r="E91">
            <v>113</v>
          </cell>
          <cell r="F91">
            <v>59</v>
          </cell>
          <cell r="G91">
            <v>0.28000000000000003</v>
          </cell>
          <cell r="H91" t="e">
            <v>#N/A</v>
          </cell>
          <cell r="I91">
            <v>119</v>
          </cell>
          <cell r="J91">
            <v>-6</v>
          </cell>
          <cell r="K91">
            <v>0</v>
          </cell>
          <cell r="L91">
            <v>0</v>
          </cell>
          <cell r="S91">
            <v>22.6</v>
          </cell>
          <cell r="T91">
            <v>80</v>
          </cell>
          <cell r="U91">
            <v>6.1504424778761058</v>
          </cell>
          <cell r="V91">
            <v>2.6106194690265485</v>
          </cell>
          <cell r="Y91">
            <v>80</v>
          </cell>
          <cell r="Z91">
            <v>0</v>
          </cell>
          <cell r="AA91">
            <v>0</v>
          </cell>
          <cell r="AB91">
            <v>34.200000000000003</v>
          </cell>
          <cell r="AC91">
            <v>23</v>
          </cell>
          <cell r="AD91">
            <v>0</v>
          </cell>
          <cell r="AE91" t="e">
            <v>#N/A</v>
          </cell>
        </row>
        <row r="92">
          <cell r="A92" t="str">
            <v>7333 СЕРВЕЛАТ ОХОТНИЧИЙ ПМ в/к в/у 0.28кг_СНГ  ОСТАНКИНО</v>
          </cell>
          <cell r="B92" t="str">
            <v>шт</v>
          </cell>
          <cell r="C92">
            <v>213</v>
          </cell>
          <cell r="D92">
            <v>4</v>
          </cell>
          <cell r="E92">
            <v>130</v>
          </cell>
          <cell r="F92">
            <v>81</v>
          </cell>
          <cell r="G92">
            <v>0.28000000000000003</v>
          </cell>
          <cell r="H92" t="e">
            <v>#N/A</v>
          </cell>
          <cell r="I92">
            <v>137</v>
          </cell>
          <cell r="J92">
            <v>-7</v>
          </cell>
          <cell r="K92">
            <v>0</v>
          </cell>
          <cell r="L92">
            <v>0</v>
          </cell>
          <cell r="S92">
            <v>26</v>
          </cell>
          <cell r="T92">
            <v>80</v>
          </cell>
          <cell r="U92">
            <v>6.1923076923076925</v>
          </cell>
          <cell r="V92">
            <v>3.1153846153846154</v>
          </cell>
          <cell r="Y92">
            <v>80</v>
          </cell>
          <cell r="Z92">
            <v>0</v>
          </cell>
          <cell r="AA92">
            <v>0</v>
          </cell>
          <cell r="AB92">
            <v>23.2</v>
          </cell>
          <cell r="AC92">
            <v>22</v>
          </cell>
          <cell r="AD92">
            <v>0</v>
          </cell>
          <cell r="AE92" t="e">
            <v>#N/A</v>
          </cell>
        </row>
        <row r="93">
          <cell r="A93" t="str">
            <v>7343 СЕЙЧАС СЕЗОН ПМ вар п/о 0,4кг  ОСТАНКИНО</v>
          </cell>
          <cell r="B93" t="str">
            <v>шт</v>
          </cell>
          <cell r="C93">
            <v>596</v>
          </cell>
          <cell r="D93">
            <v>1539</v>
          </cell>
          <cell r="E93">
            <v>1263</v>
          </cell>
          <cell r="F93">
            <v>849</v>
          </cell>
          <cell r="G93">
            <v>0.4</v>
          </cell>
          <cell r="H93" t="e">
            <v>#N/A</v>
          </cell>
          <cell r="I93">
            <v>1278</v>
          </cell>
          <cell r="J93">
            <v>-15</v>
          </cell>
          <cell r="K93">
            <v>0</v>
          </cell>
          <cell r="L93">
            <v>0</v>
          </cell>
          <cell r="S93">
            <v>252.6</v>
          </cell>
          <cell r="T93">
            <v>680</v>
          </cell>
          <cell r="U93">
            <v>6.0530482977038798</v>
          </cell>
          <cell r="V93">
            <v>3.36104513064133</v>
          </cell>
          <cell r="Y93">
            <v>680</v>
          </cell>
          <cell r="Z93">
            <v>0</v>
          </cell>
          <cell r="AA93">
            <v>0</v>
          </cell>
          <cell r="AB93">
            <v>0</v>
          </cell>
          <cell r="AC93">
            <v>23</v>
          </cell>
          <cell r="AD93">
            <v>0</v>
          </cell>
          <cell r="AE93" t="e">
            <v>#N/A</v>
          </cell>
        </row>
        <row r="94">
          <cell r="A94" t="str">
            <v>БОНУС МОЛОЧНЫЕ КЛАССИЧЕСКИЕ сос п/о в/у 0.3кг (6084)  ОСТАНКИНО</v>
          </cell>
          <cell r="B94" t="str">
            <v>шт</v>
          </cell>
          <cell r="C94">
            <v>200</v>
          </cell>
          <cell r="E94">
            <v>56</v>
          </cell>
          <cell r="F94">
            <v>142</v>
          </cell>
          <cell r="G94">
            <v>0</v>
          </cell>
          <cell r="H94" t="e">
            <v>#N/A</v>
          </cell>
          <cell r="I94">
            <v>58</v>
          </cell>
          <cell r="J94">
            <v>-2</v>
          </cell>
          <cell r="K94">
            <v>0</v>
          </cell>
          <cell r="L94">
            <v>0</v>
          </cell>
          <cell r="S94">
            <v>11.2</v>
          </cell>
          <cell r="U94">
            <v>12.678571428571429</v>
          </cell>
          <cell r="V94">
            <v>12.678571428571429</v>
          </cell>
          <cell r="Z94">
            <v>15.4</v>
          </cell>
          <cell r="AA94">
            <v>16.399999999999999</v>
          </cell>
          <cell r="AB94">
            <v>13.4</v>
          </cell>
          <cell r="AC94">
            <v>16</v>
          </cell>
          <cell r="AD94">
            <v>0</v>
          </cell>
          <cell r="AE94">
            <v>0</v>
          </cell>
        </row>
        <row r="95">
          <cell r="A95" t="str">
            <v>БОНУС МОЛОЧНЫЕ КЛАССИЧЕСКИЕ сос п/о мгс 2*4_С (4980)  ОСТАНКИНО</v>
          </cell>
          <cell r="B95" t="str">
            <v>кг</v>
          </cell>
          <cell r="C95">
            <v>134.578</v>
          </cell>
          <cell r="E95">
            <v>16.759</v>
          </cell>
          <cell r="F95">
            <v>117.819</v>
          </cell>
          <cell r="G95">
            <v>0</v>
          </cell>
          <cell r="H95" t="e">
            <v>#N/A</v>
          </cell>
          <cell r="I95">
            <v>16</v>
          </cell>
          <cell r="J95">
            <v>0.75900000000000034</v>
          </cell>
          <cell r="K95">
            <v>0</v>
          </cell>
          <cell r="L95">
            <v>0</v>
          </cell>
          <cell r="S95">
            <v>3.3517999999999999</v>
          </cell>
          <cell r="U95">
            <v>35.150963661316311</v>
          </cell>
          <cell r="V95">
            <v>35.150963661316311</v>
          </cell>
          <cell r="Z95">
            <v>3.7464</v>
          </cell>
          <cell r="AA95">
            <v>6.3116000000000003</v>
          </cell>
          <cell r="AB95">
            <v>6.3006000000000002</v>
          </cell>
          <cell r="AC95">
            <v>4.2169999999999996</v>
          </cell>
          <cell r="AD95">
            <v>0</v>
          </cell>
          <cell r="AE95">
            <v>0</v>
          </cell>
        </row>
        <row r="96">
          <cell r="A96" t="str">
            <v>БОНУС СОЧНЫЕ Папа может сос п/о мгс 1.5*4 (6954)  ОСТАНКИНО</v>
          </cell>
          <cell r="B96" t="str">
            <v>кг</v>
          </cell>
          <cell r="C96">
            <v>479.858</v>
          </cell>
          <cell r="D96">
            <v>1.5309999999999999</v>
          </cell>
          <cell r="E96">
            <v>321.32900000000001</v>
          </cell>
          <cell r="F96">
            <v>158.529</v>
          </cell>
          <cell r="G96">
            <v>0</v>
          </cell>
          <cell r="H96" t="e">
            <v>#N/A</v>
          </cell>
          <cell r="I96">
            <v>314</v>
          </cell>
          <cell r="J96">
            <v>7.3290000000000077</v>
          </cell>
          <cell r="K96">
            <v>0</v>
          </cell>
          <cell r="L96">
            <v>0</v>
          </cell>
          <cell r="S96">
            <v>64.265799999999999</v>
          </cell>
          <cell r="U96">
            <v>2.4667708174487832</v>
          </cell>
          <cell r="V96">
            <v>2.4667708174487832</v>
          </cell>
          <cell r="Z96">
            <v>72.11699999999999</v>
          </cell>
          <cell r="AA96">
            <v>59.294799999999995</v>
          </cell>
          <cell r="AB96">
            <v>64.1828</v>
          </cell>
          <cell r="AC96">
            <v>13.765000000000001</v>
          </cell>
          <cell r="AD96">
            <v>0</v>
          </cell>
          <cell r="AE96">
            <v>0</v>
          </cell>
        </row>
        <row r="97">
          <cell r="A97" t="str">
            <v>БОНУС СОЧНЫЕ сос п/о мгс 0.41кг_UZ (6087)  ОСТАНКИНО</v>
          </cell>
          <cell r="B97" t="str">
            <v>шт</v>
          </cell>
          <cell r="C97">
            <v>859</v>
          </cell>
          <cell r="D97">
            <v>5</v>
          </cell>
          <cell r="E97">
            <v>192</v>
          </cell>
          <cell r="F97">
            <v>664</v>
          </cell>
          <cell r="G97">
            <v>0</v>
          </cell>
          <cell r="H97">
            <v>0</v>
          </cell>
          <cell r="I97">
            <v>198</v>
          </cell>
          <cell r="J97">
            <v>-6</v>
          </cell>
          <cell r="K97">
            <v>0</v>
          </cell>
          <cell r="L97">
            <v>0</v>
          </cell>
          <cell r="S97">
            <v>38.4</v>
          </cell>
          <cell r="U97">
            <v>17.291666666666668</v>
          </cell>
          <cell r="V97">
            <v>17.291666666666668</v>
          </cell>
          <cell r="Z97">
            <v>56.6</v>
          </cell>
          <cell r="AA97">
            <v>38.4</v>
          </cell>
          <cell r="AB97">
            <v>43</v>
          </cell>
          <cell r="AC97">
            <v>35</v>
          </cell>
          <cell r="AD97">
            <v>0</v>
          </cell>
          <cell r="AE97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B2">
            <v>0</v>
          </cell>
          <cell r="C2" t="str">
            <v>Период отчета: 18.10.2025 - 24.10.2025</v>
          </cell>
          <cell r="D2">
            <v>0</v>
          </cell>
        </row>
        <row r="3">
          <cell r="A3" t="str">
            <v>Отбор:</v>
          </cell>
          <cell r="B3">
            <v>0</v>
          </cell>
          <cell r="C3" t="str">
            <v>Организация Не в группе из списка "ООО "Останкино-новый стан..."</v>
          </cell>
          <cell r="D3">
            <v>0</v>
          </cell>
        </row>
        <row r="5">
          <cell r="A5" t="str">
            <v>Номенклатура</v>
          </cell>
          <cell r="B5">
            <v>0</v>
          </cell>
          <cell r="C5">
            <v>0</v>
          </cell>
          <cell r="D5" t="str">
            <v>кол-во</v>
          </cell>
          <cell r="E5">
            <v>0</v>
          </cell>
          <cell r="F5">
            <v>0</v>
          </cell>
        </row>
        <row r="6">
          <cell r="A6">
            <v>0</v>
          </cell>
          <cell r="B6">
            <v>0</v>
          </cell>
          <cell r="C6">
            <v>0</v>
          </cell>
          <cell r="D6" t="str">
            <v>Заказано</v>
          </cell>
          <cell r="E6">
            <v>0</v>
          </cell>
          <cell r="F6" t="str">
            <v>Отгружено</v>
          </cell>
        </row>
        <row r="7">
          <cell r="A7" t="str">
            <v xml:space="preserve"> 005  Колбаса Докторская ГОСТ, Вязанка вектор,ВЕС. ПОКОМ</v>
          </cell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421.82600000000002</v>
          </cell>
        </row>
        <row r="8">
          <cell r="A8" t="str">
            <v xml:space="preserve"> 016  Сосиски Вязанка Молочные, Вязанка вискофан  ВЕС.ПОКОМ</v>
          </cell>
          <cell r="B8">
            <v>421.825927734375</v>
          </cell>
          <cell r="C8">
            <v>421.825927734375</v>
          </cell>
          <cell r="D8">
            <v>2.7</v>
          </cell>
          <cell r="E8">
            <v>2.6999988555908203</v>
          </cell>
          <cell r="F8">
            <v>516.63</v>
          </cell>
        </row>
        <row r="9">
          <cell r="A9" t="str">
            <v xml:space="preserve"> 017  Сосиски Вязанка Сливочные, Вязанка амицел ВЕС.ПОКОМ</v>
          </cell>
          <cell r="B9">
            <v>516.6298828125</v>
          </cell>
          <cell r="C9">
            <v>516.6298828125</v>
          </cell>
          <cell r="D9">
            <v>2.7</v>
          </cell>
          <cell r="E9">
            <v>2.6999988555908203</v>
          </cell>
          <cell r="F9">
            <v>2102.59</v>
          </cell>
        </row>
        <row r="10">
          <cell r="A10" t="str">
            <v xml:space="preserve"> 023  Колбаса Докторская ГОСТ, Вязанка вектор, 0,4 кг, ПОКОМ</v>
          </cell>
          <cell r="B10">
            <v>2102.58984375</v>
          </cell>
          <cell r="C10">
            <v>2102.58984375</v>
          </cell>
          <cell r="D10">
            <v>902</v>
          </cell>
          <cell r="E10">
            <v>902</v>
          </cell>
          <cell r="F10">
            <v>3138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B11">
            <v>3138</v>
          </cell>
          <cell r="C11">
            <v>3138</v>
          </cell>
          <cell r="D11">
            <v>13</v>
          </cell>
          <cell r="E11">
            <v>13</v>
          </cell>
          <cell r="F11">
            <v>4420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B12">
            <v>4420</v>
          </cell>
          <cell r="C12">
            <v>4420</v>
          </cell>
          <cell r="D12">
            <v>2212</v>
          </cell>
          <cell r="E12">
            <v>2212</v>
          </cell>
          <cell r="F12">
            <v>5459</v>
          </cell>
        </row>
        <row r="13">
          <cell r="A13" t="str">
            <v xml:space="preserve"> 043  Ветчина Нежная ТМ Особый рецепт, п/а, 0,4кг    ПОКОМ</v>
          </cell>
          <cell r="B13">
            <v>5459</v>
          </cell>
          <cell r="C13">
            <v>5459</v>
          </cell>
          <cell r="D13">
            <v>5459</v>
          </cell>
          <cell r="E13">
            <v>5459</v>
          </cell>
          <cell r="F13">
            <v>61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B14">
            <v>61</v>
          </cell>
          <cell r="C14">
            <v>61</v>
          </cell>
          <cell r="D14">
            <v>4</v>
          </cell>
          <cell r="E14">
            <v>4</v>
          </cell>
          <cell r="F14">
            <v>288</v>
          </cell>
        </row>
        <row r="15">
          <cell r="A15" t="str">
            <v xml:space="preserve"> 048  Колбаса Баварушка с балыком, в/у 0,35 кг срез, ТМ Стародворье ПОКОМ</v>
          </cell>
          <cell r="B15">
            <v>288</v>
          </cell>
          <cell r="C15">
            <v>288</v>
          </cell>
          <cell r="D15">
            <v>288</v>
          </cell>
          <cell r="E15">
            <v>288</v>
          </cell>
          <cell r="F15">
            <v>1</v>
          </cell>
        </row>
        <row r="16">
          <cell r="A16" t="str">
            <v xml:space="preserve"> 062  Колбаса Кракушка пряная с сальцем, 0.3кг в/у п/к, БАВАРУШКА ПОКОМ</v>
          </cell>
          <cell r="B16">
            <v>1</v>
          </cell>
          <cell r="C16">
            <v>1</v>
          </cell>
          <cell r="D16">
            <v>1</v>
          </cell>
          <cell r="E16">
            <v>1</v>
          </cell>
          <cell r="F16">
            <v>389</v>
          </cell>
        </row>
        <row r="17">
          <cell r="A17" t="str">
            <v xml:space="preserve"> 083  Колбаса Швейцарская 0,17 кг., ШТ., сырокопченая   ПОКОМ</v>
          </cell>
          <cell r="B17">
            <v>389</v>
          </cell>
          <cell r="C17">
            <v>389</v>
          </cell>
          <cell r="D17">
            <v>218</v>
          </cell>
          <cell r="E17">
            <v>218</v>
          </cell>
          <cell r="F17">
            <v>1572</v>
          </cell>
        </row>
        <row r="18">
          <cell r="A18" t="str">
            <v xml:space="preserve"> 115  Колбаса Салями Филейбургская зернистая, в/у 0,35 кг срез, БАВАРУШКА ПОКОМ</v>
          </cell>
          <cell r="B18">
            <v>1572</v>
          </cell>
          <cell r="C18">
            <v>1572</v>
          </cell>
          <cell r="D18">
            <v>1572</v>
          </cell>
          <cell r="E18">
            <v>1572</v>
          </cell>
          <cell r="F18">
            <v>265</v>
          </cell>
        </row>
        <row r="19">
          <cell r="A19" t="str">
            <v xml:space="preserve"> 116  Колбаса Балыкбургская с копченым балыком, в/у 0,35 кг срез, БАВАРУШКА ПОКОМ</v>
          </cell>
          <cell r="B19">
            <v>265</v>
          </cell>
          <cell r="C19">
            <v>265</v>
          </cell>
          <cell r="D19">
            <v>4</v>
          </cell>
          <cell r="E19">
            <v>4</v>
          </cell>
          <cell r="F19">
            <v>112</v>
          </cell>
        </row>
        <row r="20">
          <cell r="A20" t="str">
            <v xml:space="preserve"> 117  Колбаса Сервелат Филейбургский с ароматными пряностями, в/у 0,35 кг срез, БАВАРУШКА ПОКОМ</v>
          </cell>
          <cell r="B20">
            <v>112</v>
          </cell>
          <cell r="C20">
            <v>112</v>
          </cell>
          <cell r="D20">
            <v>112</v>
          </cell>
          <cell r="E20">
            <v>112</v>
          </cell>
          <cell r="F20">
            <v>145</v>
          </cell>
        </row>
        <row r="21">
          <cell r="A21" t="str">
            <v xml:space="preserve"> 118  Колбаса Сервелат Филейбургский с филе сочного окорока, в/у 0,35 кг срез, БАВАРУШКА ПОКОМ</v>
          </cell>
          <cell r="B21">
            <v>145</v>
          </cell>
          <cell r="C21">
            <v>145</v>
          </cell>
          <cell r="D21">
            <v>2</v>
          </cell>
          <cell r="E21">
            <v>2</v>
          </cell>
          <cell r="F21">
            <v>517</v>
          </cell>
        </row>
        <row r="22">
          <cell r="A22" t="str">
            <v xml:space="preserve"> 200  Ветчина Дугушка ТМ Стародворье, вектор в/у    ПОКОМ</v>
          </cell>
          <cell r="B22">
            <v>517</v>
          </cell>
          <cell r="C22">
            <v>517</v>
          </cell>
          <cell r="D22">
            <v>0.8</v>
          </cell>
          <cell r="E22">
            <v>0.79999971389770508</v>
          </cell>
          <cell r="F22">
            <v>640.30899999999997</v>
          </cell>
        </row>
        <row r="23">
          <cell r="A23" t="str">
            <v xml:space="preserve"> 201  Ветчина Нежная ТМ Особый рецепт, (2,5кг), ПОКОМ</v>
          </cell>
          <cell r="B23">
            <v>640.30859375</v>
          </cell>
          <cell r="C23">
            <v>640.30859375</v>
          </cell>
          <cell r="D23">
            <v>22.5</v>
          </cell>
          <cell r="E23">
            <v>22.5</v>
          </cell>
          <cell r="F23">
            <v>5039.4120000000003</v>
          </cell>
        </row>
        <row r="24">
          <cell r="A24" t="str">
            <v xml:space="preserve"> 215  Колбаса Докторская ГОСТ Дугушка, ВЕС, ТМ Стародворье ПОКОМ</v>
          </cell>
          <cell r="B24">
            <v>5039.41015625</v>
          </cell>
          <cell r="C24">
            <v>5039.41015625</v>
          </cell>
          <cell r="D24">
            <v>0.85</v>
          </cell>
          <cell r="E24">
            <v>0.84999990463256836</v>
          </cell>
          <cell r="F24">
            <v>350.00900000000001</v>
          </cell>
        </row>
        <row r="25">
          <cell r="A25" t="str">
            <v xml:space="preserve"> 219  Колбаса Докторская Особая ТМ Особый рецепт, ВЕС  ПОКОМ</v>
          </cell>
          <cell r="B25">
            <v>350.0087890625</v>
          </cell>
          <cell r="C25">
            <v>350.0087890625</v>
          </cell>
          <cell r="D25">
            <v>10</v>
          </cell>
          <cell r="E25">
            <v>10</v>
          </cell>
          <cell r="F25">
            <v>2269.5790000000002</v>
          </cell>
        </row>
        <row r="26">
          <cell r="A26" t="str">
            <v xml:space="preserve"> 229  Колбаса Молочная Дугушка, в/у, ВЕС, ТМ Стародворье   ПОКОМ</v>
          </cell>
          <cell r="B26">
            <v>2269.578125</v>
          </cell>
          <cell r="C26">
            <v>2269.578125</v>
          </cell>
          <cell r="D26">
            <v>0.8</v>
          </cell>
          <cell r="E26">
            <v>0.79999971389770508</v>
          </cell>
          <cell r="F26">
            <v>623.24300000000005</v>
          </cell>
        </row>
        <row r="27">
          <cell r="A27" t="str">
            <v xml:space="preserve"> 236  Колбаса Рубленая ЗАПЕЧ. Дугушка ТМ Стародворье, вектор, в/к    ПОКОМ</v>
          </cell>
          <cell r="B27">
            <v>623.24267578125</v>
          </cell>
          <cell r="C27">
            <v>623.24267578125</v>
          </cell>
          <cell r="D27">
            <v>0.85</v>
          </cell>
          <cell r="E27">
            <v>0.84999990463256836</v>
          </cell>
          <cell r="F27">
            <v>162.03800000000001</v>
          </cell>
        </row>
        <row r="28">
          <cell r="A28" t="str">
            <v xml:space="preserve"> 239  Колбаса Салями запеч Дугушка, оболочка вектор, ВЕС, ТМ Стародворье  ПОКОМ</v>
          </cell>
          <cell r="B28">
            <v>162.0379638671875</v>
          </cell>
          <cell r="C28">
            <v>162.0379638671875</v>
          </cell>
          <cell r="D28">
            <v>0.88</v>
          </cell>
          <cell r="E28">
            <v>0.87999963760375977</v>
          </cell>
          <cell r="F28">
            <v>459.80399999999997</v>
          </cell>
        </row>
        <row r="29">
          <cell r="A29" t="str">
            <v xml:space="preserve"> 242  Колбаса Сервелат ЗАПЕЧ.Дугушка ТМ Стародворье, вектор, в/к     ПОКОМ</v>
          </cell>
          <cell r="B29">
            <v>459.803955078125</v>
          </cell>
          <cell r="C29">
            <v>459.803955078125</v>
          </cell>
          <cell r="D29">
            <v>0.85</v>
          </cell>
          <cell r="E29">
            <v>0.84999990463256836</v>
          </cell>
          <cell r="F29">
            <v>336.75700000000001</v>
          </cell>
        </row>
        <row r="30">
          <cell r="A30" t="str">
            <v xml:space="preserve"> 247  Сардельки Нежные, ВЕС.  ПОКОМ</v>
          </cell>
          <cell r="B30">
            <v>336.7568359375</v>
          </cell>
          <cell r="C30">
            <v>336.7568359375</v>
          </cell>
          <cell r="D30">
            <v>3.95</v>
          </cell>
          <cell r="E30">
            <v>3.9499988555908203</v>
          </cell>
          <cell r="F30">
            <v>128.673</v>
          </cell>
        </row>
        <row r="31">
          <cell r="A31" t="str">
            <v xml:space="preserve"> 248  Сардельки Сочные ТМ Особый рецепт,   ПОКОМ</v>
          </cell>
          <cell r="B31">
            <v>128.6729736328125</v>
          </cell>
          <cell r="C31">
            <v>128.6729736328125</v>
          </cell>
          <cell r="D31">
            <v>2.65</v>
          </cell>
          <cell r="E31">
            <v>2.6499996185302734</v>
          </cell>
          <cell r="F31">
            <v>143.51599999999999</v>
          </cell>
        </row>
        <row r="32">
          <cell r="A32" t="str">
            <v xml:space="preserve"> 250  Сардельки стародворские с говядиной в обол. NDX, ВЕС. ПОКОМ</v>
          </cell>
          <cell r="B32">
            <v>143.5159912109375</v>
          </cell>
          <cell r="C32">
            <v>143.5159912109375</v>
          </cell>
          <cell r="D32">
            <v>5.4</v>
          </cell>
          <cell r="E32">
            <v>5.3999977111816406</v>
          </cell>
          <cell r="F32">
            <v>1503.761</v>
          </cell>
        </row>
        <row r="33">
          <cell r="A33" t="str">
            <v xml:space="preserve"> 255  Сосиски Молочные для завтрака ТМ Особый рецепт, п/а МГС, ВЕС, ТМ Стародворье  ПОКОМ</v>
          </cell>
          <cell r="B33">
            <v>1503.7607421875</v>
          </cell>
          <cell r="C33">
            <v>1503.7607421875</v>
          </cell>
          <cell r="D33">
            <v>1503.7607421875</v>
          </cell>
          <cell r="E33">
            <v>1503.7607421875</v>
          </cell>
          <cell r="F33">
            <v>77</v>
          </cell>
        </row>
        <row r="34">
          <cell r="A34" t="str">
            <v xml:space="preserve"> 257  Сосиски Молочные оригинальные ТМ Особый рецепт, ВЕС.   ПОКОМ</v>
          </cell>
          <cell r="B34">
            <v>77</v>
          </cell>
          <cell r="C34">
            <v>77</v>
          </cell>
          <cell r="D34">
            <v>77</v>
          </cell>
          <cell r="E34">
            <v>77</v>
          </cell>
          <cell r="F34">
            <v>100.5</v>
          </cell>
        </row>
        <row r="35">
          <cell r="A35" t="str">
            <v xml:space="preserve"> 263  Шпикачки Стародворские, ВЕС.  ПОКОМ</v>
          </cell>
          <cell r="B35">
            <v>100.5</v>
          </cell>
          <cell r="C35">
            <v>100.5</v>
          </cell>
          <cell r="D35">
            <v>1.3</v>
          </cell>
          <cell r="E35">
            <v>1.2999992370605469</v>
          </cell>
          <cell r="F35">
            <v>1012.091</v>
          </cell>
        </row>
        <row r="36">
          <cell r="A36" t="str">
            <v xml:space="preserve"> 265  Колбаса Балыкбургская, ВЕС, ТМ Баварушка  ПОКОМ</v>
          </cell>
          <cell r="B36">
            <v>1012.0908203125</v>
          </cell>
          <cell r="C36">
            <v>1012.0908203125</v>
          </cell>
          <cell r="D36">
            <v>1012.0908203125</v>
          </cell>
          <cell r="E36">
            <v>1012.0908203125</v>
          </cell>
          <cell r="F36">
            <v>17.899999999999999</v>
          </cell>
        </row>
        <row r="37">
          <cell r="A37" t="str">
            <v xml:space="preserve"> 266  Колбаса Филейбургская с сочным окороком, ВЕС, ТМ Баварушка  ПОКОМ</v>
          </cell>
          <cell r="B37">
            <v>17.899993896484375</v>
          </cell>
          <cell r="C37">
            <v>17.899993896484375</v>
          </cell>
          <cell r="D37">
            <v>17.899993896484375</v>
          </cell>
          <cell r="E37">
            <v>17.899993896484375</v>
          </cell>
          <cell r="F37">
            <v>4.2</v>
          </cell>
        </row>
        <row r="38">
          <cell r="A38" t="str">
            <v xml:space="preserve"> 267  Колбаса Салями Филейбургская зернистая, оболочка фиброуз, ВЕС, ТМ Баварушка  ПОКОМ</v>
          </cell>
          <cell r="B38">
            <v>4.1999969482421875</v>
          </cell>
          <cell r="C38">
            <v>4.1999969482421875</v>
          </cell>
          <cell r="D38">
            <v>4.1999969482421875</v>
          </cell>
          <cell r="E38">
            <v>4.1999969482421875</v>
          </cell>
          <cell r="F38">
            <v>16.600000000000001</v>
          </cell>
        </row>
        <row r="39">
          <cell r="A39" t="str">
            <v xml:space="preserve"> 272  Колбаса Сервелат Филедворский, фиброуз, в/у 0,35 кг срез,  ПОКОМ</v>
          </cell>
          <cell r="B39">
            <v>16.599990844726563</v>
          </cell>
          <cell r="C39">
            <v>16.599990844726563</v>
          </cell>
          <cell r="D39">
            <v>16.599990844726563</v>
          </cell>
          <cell r="E39">
            <v>16.599990844726563</v>
          </cell>
          <cell r="F39">
            <v>1229</v>
          </cell>
        </row>
        <row r="40">
          <cell r="A40" t="str">
            <v xml:space="preserve"> 273  Сосиски Сочинки с сочной грудинкой, МГС 0.4кг,   ПОКОМ</v>
          </cell>
          <cell r="B40">
            <v>1229</v>
          </cell>
          <cell r="C40">
            <v>1229</v>
          </cell>
          <cell r="D40">
            <v>829</v>
          </cell>
          <cell r="E40">
            <v>829</v>
          </cell>
          <cell r="F40">
            <v>3856</v>
          </cell>
        </row>
        <row r="41">
          <cell r="A41" t="str">
            <v xml:space="preserve"> 276  Колбаса Сливушка ТМ Вязанка в оболочке полиамид 0,45 кг  ПОКОМ</v>
          </cell>
          <cell r="B41">
            <v>3856</v>
          </cell>
          <cell r="C41">
            <v>3856</v>
          </cell>
          <cell r="D41">
            <v>8</v>
          </cell>
          <cell r="E41">
            <v>8</v>
          </cell>
          <cell r="F41">
            <v>3908</v>
          </cell>
        </row>
        <row r="42">
          <cell r="A42" t="str">
            <v xml:space="preserve"> 277  Колбаса Мясорубская ТМ Стародворье с сочной грудинкой , 0,35 кг срез  ПОКОМ</v>
          </cell>
          <cell r="B42">
            <v>3908</v>
          </cell>
          <cell r="C42">
            <v>3908</v>
          </cell>
          <cell r="D42">
            <v>3908</v>
          </cell>
          <cell r="E42">
            <v>3908</v>
          </cell>
          <cell r="F42">
            <v>1</v>
          </cell>
        </row>
        <row r="43">
          <cell r="A43" t="str">
            <v xml:space="preserve"> 283  Сосиски Сочинки, ВЕС, ТМ Стародворье ПОКОМ</v>
          </cell>
          <cell r="B43">
            <v>1</v>
          </cell>
          <cell r="C43">
            <v>1</v>
          </cell>
          <cell r="D43">
            <v>6.1</v>
          </cell>
          <cell r="E43">
            <v>6.0999984741210938</v>
          </cell>
          <cell r="F43">
            <v>1343.615</v>
          </cell>
        </row>
        <row r="44">
          <cell r="A44" t="str">
            <v xml:space="preserve"> 285  Паштет печеночный со слив.маслом ТМ Стародворье ламистер 0,1 кг  ПОКОМ</v>
          </cell>
          <cell r="B44">
            <v>1343.6142578125</v>
          </cell>
          <cell r="C44">
            <v>1343.6142578125</v>
          </cell>
          <cell r="D44">
            <v>11</v>
          </cell>
          <cell r="E44">
            <v>11</v>
          </cell>
          <cell r="F44">
            <v>885</v>
          </cell>
        </row>
        <row r="45">
          <cell r="A45" t="str">
            <v xml:space="preserve"> 296  Колбаса Мясорубская с рубленой грудинкой 0,35кг срез ТМ Стародворье  ПОКОМ</v>
          </cell>
          <cell r="B45">
            <v>885</v>
          </cell>
          <cell r="C45">
            <v>885</v>
          </cell>
          <cell r="D45">
            <v>7</v>
          </cell>
          <cell r="E45">
            <v>7</v>
          </cell>
          <cell r="F45">
            <v>1074</v>
          </cell>
        </row>
        <row r="46">
          <cell r="A46" t="str">
            <v xml:space="preserve"> 297  Колбаса Мясорубская с рубленой грудинкой ВЕС ТМ Стародворье  ПОКОМ</v>
          </cell>
          <cell r="B46">
            <v>1074</v>
          </cell>
          <cell r="C46">
            <v>1074</v>
          </cell>
          <cell r="D46">
            <v>1.6</v>
          </cell>
          <cell r="E46">
            <v>1.5999994277954102</v>
          </cell>
          <cell r="F46">
            <v>230.803</v>
          </cell>
        </row>
        <row r="47">
          <cell r="A47" t="str">
            <v xml:space="preserve"> 298  Колбаса Сливушка ТМ Вязанка, 0,375кг,  ПОКОМ</v>
          </cell>
          <cell r="B47">
            <v>230.802978515625</v>
          </cell>
          <cell r="C47">
            <v>230.802978515625</v>
          </cell>
          <cell r="D47">
            <v>230.802978515625</v>
          </cell>
          <cell r="E47">
            <v>230.802978515625</v>
          </cell>
          <cell r="F47">
            <v>1</v>
          </cell>
        </row>
        <row r="48">
          <cell r="A48" t="str">
            <v xml:space="preserve"> 301  Сосиски Сочинки по-баварски с сыром,  0.4кг, ТМ Стародворье  ПОКОМ</v>
          </cell>
          <cell r="B48">
            <v>1</v>
          </cell>
          <cell r="C48">
            <v>1</v>
          </cell>
          <cell r="D48">
            <v>4</v>
          </cell>
          <cell r="E48">
            <v>4</v>
          </cell>
          <cell r="F48">
            <v>694</v>
          </cell>
        </row>
        <row r="49">
          <cell r="A49" t="str">
            <v xml:space="preserve"> 302  Сосиски Сочинки по-баварски,  0.4кг, ТМ Стародворье  ПОКОМ</v>
          </cell>
          <cell r="B49">
            <v>694</v>
          </cell>
          <cell r="C49">
            <v>694</v>
          </cell>
          <cell r="D49">
            <v>4</v>
          </cell>
          <cell r="E49">
            <v>4</v>
          </cell>
          <cell r="F49">
            <v>1740</v>
          </cell>
        </row>
        <row r="50">
          <cell r="A50" t="str">
            <v xml:space="preserve"> 303  Колбаса Мясорубская ТМ Стародворье с рубленой грудинкой в/у 0,4 кг срез  ПОКОМ</v>
          </cell>
          <cell r="B50">
            <v>1740</v>
          </cell>
          <cell r="C50">
            <v>1740</v>
          </cell>
          <cell r="D50">
            <v>1740</v>
          </cell>
          <cell r="E50">
            <v>1740</v>
          </cell>
          <cell r="F50">
            <v>1</v>
          </cell>
        </row>
        <row r="51">
          <cell r="A51" t="str">
            <v xml:space="preserve"> 304  Колбаса Салями Мясорубская с рубленным шпиком ВЕС ТМ Стародворье  ПОКОМ</v>
          </cell>
          <cell r="B51">
            <v>1</v>
          </cell>
          <cell r="C51">
            <v>1</v>
          </cell>
          <cell r="D51">
            <v>1</v>
          </cell>
          <cell r="E51">
            <v>1</v>
          </cell>
          <cell r="F51">
            <v>146.30600000000001</v>
          </cell>
        </row>
        <row r="52">
          <cell r="A52" t="str">
            <v xml:space="preserve"> 305  Колбаса Сервелат Мясорубский с мелкорубленным окороком в/у  ТМ Стародворье ВЕС   ПОКОМ</v>
          </cell>
          <cell r="B52">
            <v>146.305908203125</v>
          </cell>
          <cell r="C52">
            <v>146.305908203125</v>
          </cell>
          <cell r="D52">
            <v>9.3000000000000007</v>
          </cell>
          <cell r="E52">
            <v>9.2999954223632813</v>
          </cell>
          <cell r="F52">
            <v>677.04399999999998</v>
          </cell>
        </row>
        <row r="53">
          <cell r="A53" t="str">
            <v xml:space="preserve"> 306  Колбаса Салями Мясорубская с рубленым шпиком 0,35 кг срез ТМ Стародворье   Поком</v>
          </cell>
          <cell r="B53">
            <v>677.0439453125</v>
          </cell>
          <cell r="C53">
            <v>677.0439453125</v>
          </cell>
          <cell r="D53">
            <v>6</v>
          </cell>
          <cell r="E53">
            <v>6</v>
          </cell>
          <cell r="F53">
            <v>1262</v>
          </cell>
        </row>
        <row r="54">
          <cell r="A54" t="str">
            <v xml:space="preserve"> 307  Колбаса Сервелат Мясорубский с мелкорубленным окороком 0,35 кг срез ТМ Стародворье   Поком</v>
          </cell>
          <cell r="B54">
            <v>1262</v>
          </cell>
          <cell r="C54">
            <v>1262</v>
          </cell>
          <cell r="D54">
            <v>10</v>
          </cell>
          <cell r="E54">
            <v>10</v>
          </cell>
          <cell r="F54">
            <v>1848</v>
          </cell>
        </row>
        <row r="55">
          <cell r="A55" t="str">
            <v xml:space="preserve"> 309  Сосиски Сочинки с сыром 0,4 кг ТМ Стародворье  ПОКОМ</v>
          </cell>
          <cell r="B55">
            <v>1848</v>
          </cell>
          <cell r="C55">
            <v>1848</v>
          </cell>
          <cell r="D55">
            <v>5</v>
          </cell>
          <cell r="E55">
            <v>5</v>
          </cell>
          <cell r="F55">
            <v>1182</v>
          </cell>
        </row>
        <row r="56">
          <cell r="A56" t="str">
            <v xml:space="preserve"> 312  Ветчина Филейская ВЕС ТМ  Вязанка ТС Столичная  ПОКОМ</v>
          </cell>
          <cell r="B56">
            <v>1182</v>
          </cell>
          <cell r="C56">
            <v>1182</v>
          </cell>
          <cell r="D56">
            <v>1182</v>
          </cell>
          <cell r="E56">
            <v>1182</v>
          </cell>
          <cell r="F56">
            <v>873.64099999999996</v>
          </cell>
        </row>
        <row r="57">
          <cell r="A57" t="str">
            <v xml:space="preserve"> 315  Колбаса вареная Молокуша ТМ Вязанка ВЕС, ПОКОМ</v>
          </cell>
          <cell r="B57">
            <v>873.640625</v>
          </cell>
          <cell r="C57">
            <v>873.640625</v>
          </cell>
          <cell r="D57">
            <v>1.3</v>
          </cell>
          <cell r="E57">
            <v>1.2999992370605469</v>
          </cell>
          <cell r="F57">
            <v>703.10599999999999</v>
          </cell>
        </row>
        <row r="58">
          <cell r="A58" t="str">
            <v xml:space="preserve"> 316  Колбаса Нежная ТМ Зареченские ВЕС  ПОКОМ</v>
          </cell>
          <cell r="B58">
            <v>703.10595703125</v>
          </cell>
          <cell r="C58">
            <v>703.10595703125</v>
          </cell>
          <cell r="D58">
            <v>703.10595703125</v>
          </cell>
          <cell r="E58">
            <v>703.10595703125</v>
          </cell>
          <cell r="F58">
            <v>28.7</v>
          </cell>
        </row>
        <row r="59">
          <cell r="A59" t="str">
            <v xml:space="preserve"> 318  Сосиски Датские ТМ Зареченские, ВЕС  ПОКОМ</v>
          </cell>
          <cell r="B59">
            <v>28.699996948242188</v>
          </cell>
          <cell r="C59">
            <v>28.699996948242188</v>
          </cell>
          <cell r="D59">
            <v>13.1</v>
          </cell>
          <cell r="E59">
            <v>13.099998474121094</v>
          </cell>
          <cell r="F59">
            <v>5072.2820000000002</v>
          </cell>
        </row>
        <row r="60">
          <cell r="A60" t="str">
            <v xml:space="preserve"> 319  Колбаса вареная Филейская ТМ Вязанка ТС Классическая, 0,45 кг. ПОКОМ</v>
          </cell>
          <cell r="B60">
            <v>5072.28125</v>
          </cell>
          <cell r="C60">
            <v>5072.28125</v>
          </cell>
          <cell r="D60">
            <v>1307</v>
          </cell>
          <cell r="E60">
            <v>1307</v>
          </cell>
          <cell r="F60">
            <v>3546</v>
          </cell>
        </row>
        <row r="61">
          <cell r="A61" t="str">
            <v xml:space="preserve"> 322  Колбаса вареная Молокуша 0,45кг ТМ Вязанка  ПОКОМ</v>
          </cell>
          <cell r="B61">
            <v>3546</v>
          </cell>
          <cell r="C61">
            <v>3546</v>
          </cell>
          <cell r="D61">
            <v>13</v>
          </cell>
          <cell r="E61">
            <v>13</v>
          </cell>
          <cell r="F61">
            <v>3674</v>
          </cell>
        </row>
        <row r="62">
          <cell r="A62" t="str">
            <v xml:space="preserve"> 324  Ветчина Филейская ТМ Вязанка Столичная 0,45 кг ПОКОМ</v>
          </cell>
          <cell r="B62">
            <v>3674</v>
          </cell>
          <cell r="C62">
            <v>3674</v>
          </cell>
          <cell r="D62">
            <v>3</v>
          </cell>
          <cell r="E62">
            <v>3</v>
          </cell>
          <cell r="F62">
            <v>1463</v>
          </cell>
        </row>
        <row r="63">
          <cell r="A63" t="str">
            <v xml:space="preserve"> 328  Сардельки Сочинки Стародворье ТМ  0,4 кг ПОКОМ</v>
          </cell>
          <cell r="B63">
            <v>1463</v>
          </cell>
          <cell r="C63">
            <v>1463</v>
          </cell>
          <cell r="D63">
            <v>3</v>
          </cell>
          <cell r="E63">
            <v>3</v>
          </cell>
          <cell r="F63">
            <v>329</v>
          </cell>
        </row>
        <row r="64">
          <cell r="A64" t="str">
            <v xml:space="preserve"> 329  Сардельки Сочинки с сыром Стародворье ТМ, 0,4 кг. ПОКОМ</v>
          </cell>
          <cell r="B64">
            <v>329</v>
          </cell>
          <cell r="C64">
            <v>329</v>
          </cell>
          <cell r="D64">
            <v>5</v>
          </cell>
          <cell r="E64">
            <v>5</v>
          </cell>
          <cell r="F64">
            <v>301</v>
          </cell>
        </row>
        <row r="65">
          <cell r="A65" t="str">
            <v xml:space="preserve"> 330  Колбаса вареная Филейская ТМ Вязанка ТС Классическая ВЕС  ПОКОМ</v>
          </cell>
          <cell r="B65">
            <v>301</v>
          </cell>
          <cell r="C65">
            <v>301</v>
          </cell>
          <cell r="D65">
            <v>1.3</v>
          </cell>
          <cell r="E65">
            <v>1.2999992370605469</v>
          </cell>
          <cell r="F65">
            <v>741.15300000000002</v>
          </cell>
        </row>
        <row r="66">
          <cell r="A66" t="str">
            <v xml:space="preserve"> 334  Паштет Любительский ТМ Стародворье ламистер 0,1 кг  ПОКОМ</v>
          </cell>
          <cell r="B66">
            <v>741.15283203125</v>
          </cell>
          <cell r="C66">
            <v>741.15283203125</v>
          </cell>
          <cell r="D66">
            <v>5</v>
          </cell>
          <cell r="E66">
            <v>5</v>
          </cell>
          <cell r="F66">
            <v>532</v>
          </cell>
        </row>
        <row r="67">
          <cell r="A67" t="str">
            <v xml:space="preserve"> 335  Колбаса Сливушка ТМ Вязанка. ВЕС.  ПОКОМ </v>
          </cell>
          <cell r="B67">
            <v>532</v>
          </cell>
          <cell r="C67">
            <v>532</v>
          </cell>
          <cell r="D67">
            <v>1.3</v>
          </cell>
          <cell r="E67">
            <v>1.2999992370605469</v>
          </cell>
          <cell r="F67">
            <v>958.601</v>
          </cell>
        </row>
        <row r="68">
          <cell r="A68" t="str">
            <v xml:space="preserve"> 342 Сосиски Сочинки Молочные ТМ Стародворье 0,4 кг ПОКОМ</v>
          </cell>
          <cell r="B68">
            <v>958.6005859375</v>
          </cell>
          <cell r="C68">
            <v>958.6005859375</v>
          </cell>
          <cell r="D68">
            <v>517</v>
          </cell>
          <cell r="E68">
            <v>517</v>
          </cell>
          <cell r="F68">
            <v>3344</v>
          </cell>
        </row>
        <row r="69">
          <cell r="A69" t="str">
            <v xml:space="preserve"> 343 Сосиски Сочинки Сливочные ТМ Стародворье  0,4 кг</v>
          </cell>
          <cell r="B69">
            <v>3344</v>
          </cell>
          <cell r="C69">
            <v>3344</v>
          </cell>
          <cell r="D69">
            <v>7</v>
          </cell>
          <cell r="E69">
            <v>7</v>
          </cell>
          <cell r="F69">
            <v>2374</v>
          </cell>
        </row>
        <row r="70">
          <cell r="A70" t="str">
            <v xml:space="preserve"> 344  Колбаса Сочинка по-европейски с сочной грудинкой ТМ Стародворье, ВЕС ПОКОМ</v>
          </cell>
          <cell r="B70">
            <v>2374</v>
          </cell>
          <cell r="C70">
            <v>2374</v>
          </cell>
          <cell r="D70">
            <v>2.4</v>
          </cell>
          <cell r="E70">
            <v>2.3999996185302734</v>
          </cell>
          <cell r="F70">
            <v>474.92700000000002</v>
          </cell>
        </row>
        <row r="71">
          <cell r="A71" t="str">
            <v xml:space="preserve"> 345  Колбаса Сочинка по-фински с сочным окроком ТМ Стародворье ВЕС ПОКОМ</v>
          </cell>
          <cell r="B71">
            <v>474.9267578125</v>
          </cell>
          <cell r="C71">
            <v>474.9267578125</v>
          </cell>
          <cell r="D71">
            <v>474.9267578125</v>
          </cell>
          <cell r="E71">
            <v>474.9267578125</v>
          </cell>
          <cell r="F71">
            <v>244.102</v>
          </cell>
        </row>
        <row r="72">
          <cell r="A72" t="str">
            <v xml:space="preserve"> 346  Колбаса Сочинка зернистая с сочной грудинкой ТМ Стародворье.ВЕС ПОКОМ</v>
          </cell>
          <cell r="B72">
            <v>244.1019287109375</v>
          </cell>
          <cell r="C72">
            <v>244.1019287109375</v>
          </cell>
          <cell r="D72">
            <v>7.9</v>
          </cell>
          <cell r="E72">
            <v>7.8999977111816406</v>
          </cell>
          <cell r="F72">
            <v>1866.712</v>
          </cell>
        </row>
        <row r="73">
          <cell r="A73" t="str">
            <v xml:space="preserve"> 347  Колбаса Сочинка рубленая с сочным окороком ТМ Стародворье ВЕС ПОКОМ</v>
          </cell>
          <cell r="B73">
            <v>1866.7119140625</v>
          </cell>
          <cell r="C73">
            <v>1866.7119140625</v>
          </cell>
          <cell r="D73">
            <v>0.8</v>
          </cell>
          <cell r="E73">
            <v>0.79999971389770508</v>
          </cell>
          <cell r="F73">
            <v>266.14699999999999</v>
          </cell>
        </row>
        <row r="74">
          <cell r="A74" t="str">
            <v xml:space="preserve"> 353  Колбаса Салями запеченная ТМ Стародворье ТС Дугушка. 0,6 кг ПОКОМ</v>
          </cell>
          <cell r="B74">
            <v>266.14697265625</v>
          </cell>
          <cell r="C74">
            <v>266.14697265625</v>
          </cell>
          <cell r="D74">
            <v>2</v>
          </cell>
          <cell r="E74">
            <v>2</v>
          </cell>
          <cell r="F74">
            <v>138</v>
          </cell>
        </row>
        <row r="75">
          <cell r="A75" t="str">
            <v xml:space="preserve"> 354  Колбаса Рубленая запеченная ТМ Стародворье,ТС Дугушка  0,6 кг ПОКОМ</v>
          </cell>
          <cell r="B75">
            <v>138</v>
          </cell>
          <cell r="C75">
            <v>138</v>
          </cell>
          <cell r="D75">
            <v>138</v>
          </cell>
          <cell r="E75">
            <v>138</v>
          </cell>
          <cell r="F75">
            <v>384</v>
          </cell>
        </row>
        <row r="76">
          <cell r="A76" t="str">
            <v xml:space="preserve"> 355  Колбаса Сервелат запеченный ТМ Стародворье ТС Дугушка. 0,6 кг. ПОКОМ</v>
          </cell>
          <cell r="B76">
            <v>384</v>
          </cell>
          <cell r="C76">
            <v>384</v>
          </cell>
          <cell r="D76">
            <v>6</v>
          </cell>
          <cell r="E76">
            <v>6</v>
          </cell>
          <cell r="F76">
            <v>513</v>
          </cell>
        </row>
        <row r="77">
          <cell r="A77" t="str">
            <v xml:space="preserve"> 364  Сардельки Филейские Вязанка ВЕС NDX ТМ Вязанка  ПОКОМ</v>
          </cell>
          <cell r="B77">
            <v>513</v>
          </cell>
          <cell r="C77">
            <v>513</v>
          </cell>
          <cell r="D77">
            <v>513</v>
          </cell>
          <cell r="E77">
            <v>513</v>
          </cell>
          <cell r="F77">
            <v>136.81100000000001</v>
          </cell>
        </row>
        <row r="78">
          <cell r="A78" t="str">
            <v xml:space="preserve"> 376  Колбаса Докторская Дугушка 0,6кг ГОСТ ТМ Стародворье  ПОКОМ </v>
          </cell>
          <cell r="B78">
            <v>136.8109130859375</v>
          </cell>
          <cell r="C78">
            <v>136.8109130859375</v>
          </cell>
          <cell r="D78">
            <v>3</v>
          </cell>
          <cell r="E78">
            <v>3</v>
          </cell>
          <cell r="F78">
            <v>563</v>
          </cell>
        </row>
        <row r="79">
          <cell r="A79" t="str">
            <v xml:space="preserve"> 377  Колбаса Молочная Дугушка 0,6кг ТМ Стародворье  ПОКОМ</v>
          </cell>
          <cell r="B79">
            <v>563</v>
          </cell>
          <cell r="C79">
            <v>563</v>
          </cell>
          <cell r="D79">
            <v>3</v>
          </cell>
          <cell r="E79">
            <v>3</v>
          </cell>
          <cell r="F79">
            <v>887</v>
          </cell>
        </row>
        <row r="80">
          <cell r="A80" t="str">
            <v xml:space="preserve"> 378  Колбаса Докторская Дугушка 0,6кг НЕГОСТ ТМ Стародворье  ПОКОМ </v>
          </cell>
          <cell r="B80">
            <v>887</v>
          </cell>
          <cell r="C80">
            <v>887</v>
          </cell>
          <cell r="D80">
            <v>887</v>
          </cell>
          <cell r="E80">
            <v>887</v>
          </cell>
          <cell r="F80">
            <v>1</v>
          </cell>
        </row>
        <row r="81">
          <cell r="A81" t="str">
            <v xml:space="preserve"> 387  Колбаса вареная Мусульманская Халяль ТМ Вязанка, 0,4 кг ПОКОМ</v>
          </cell>
          <cell r="B81">
            <v>1</v>
          </cell>
          <cell r="C81">
            <v>1</v>
          </cell>
          <cell r="D81">
            <v>3</v>
          </cell>
          <cell r="E81">
            <v>3</v>
          </cell>
          <cell r="F81">
            <v>732</v>
          </cell>
        </row>
        <row r="82">
          <cell r="A82" t="str">
            <v xml:space="preserve"> 388  Сосиски Восточные Халяль ТМ Вязанка 0,33 кг АК. ПОКОМ</v>
          </cell>
          <cell r="B82">
            <v>732</v>
          </cell>
          <cell r="C82">
            <v>732</v>
          </cell>
          <cell r="D82">
            <v>3</v>
          </cell>
          <cell r="E82">
            <v>3</v>
          </cell>
          <cell r="F82">
            <v>869</v>
          </cell>
        </row>
        <row r="83">
          <cell r="A83" t="str">
            <v xml:space="preserve"> 394 Колбаса полукопченая Аль-Ислами халяль ТМ Вязанка оболочка фиброуз в в/у 0,35 кг  ПОКОМ</v>
          </cell>
          <cell r="B83">
            <v>869</v>
          </cell>
          <cell r="C83">
            <v>869</v>
          </cell>
          <cell r="D83">
            <v>2</v>
          </cell>
          <cell r="E83">
            <v>2</v>
          </cell>
          <cell r="F83">
            <v>629</v>
          </cell>
        </row>
        <row r="84">
          <cell r="A84" t="str">
            <v xml:space="preserve"> 405  Сардельки Сливушки ТМ Вязанка в оболочке айпил 0,33 кг. ПОКОМ</v>
          </cell>
          <cell r="B84">
            <v>629</v>
          </cell>
          <cell r="C84">
            <v>629</v>
          </cell>
          <cell r="D84">
            <v>629</v>
          </cell>
          <cell r="E84">
            <v>629</v>
          </cell>
          <cell r="F84">
            <v>421</v>
          </cell>
        </row>
        <row r="85">
          <cell r="A85" t="str">
            <v xml:space="preserve"> 410  Сосиски Баварские с сыром ТМ Стародворье 0,35 кг. ПОКОМ</v>
          </cell>
          <cell r="B85">
            <v>421</v>
          </cell>
          <cell r="C85">
            <v>421</v>
          </cell>
          <cell r="D85">
            <v>1264</v>
          </cell>
          <cell r="E85">
            <v>1264</v>
          </cell>
          <cell r="F85">
            <v>6720</v>
          </cell>
        </row>
        <row r="86">
          <cell r="A86" t="str">
            <v xml:space="preserve"> 412  Сосиски Баварские ТМ Стародворье 0,35 кг ПОКОМ</v>
          </cell>
          <cell r="B86">
            <v>6720</v>
          </cell>
          <cell r="C86">
            <v>6720</v>
          </cell>
          <cell r="D86">
            <v>426</v>
          </cell>
          <cell r="E86">
            <v>426</v>
          </cell>
          <cell r="F86">
            <v>11018</v>
          </cell>
        </row>
        <row r="87">
          <cell r="A87" t="str">
            <v xml:space="preserve"> 420  Колбаса Мясорубская 0,28 кг ТМ Стародворье в оболочке черева  ПОКОМ</v>
          </cell>
          <cell r="B87">
            <v>11018</v>
          </cell>
          <cell r="C87">
            <v>11018</v>
          </cell>
          <cell r="D87">
            <v>11018</v>
          </cell>
          <cell r="E87">
            <v>11018</v>
          </cell>
          <cell r="F87">
            <v>1</v>
          </cell>
        </row>
        <row r="88">
          <cell r="A88" t="str">
            <v xml:space="preserve"> 426  Колбаса варенокопченая из мяса птицы Сервелат Царедворский, 0,28 кг срез ПОКОМ</v>
          </cell>
          <cell r="B88">
            <v>1</v>
          </cell>
          <cell r="C88">
            <v>1</v>
          </cell>
          <cell r="D88">
            <v>1</v>
          </cell>
          <cell r="E88">
            <v>1</v>
          </cell>
          <cell r="F88">
            <v>1</v>
          </cell>
        </row>
        <row r="89">
          <cell r="A89" t="str">
            <v xml:space="preserve"> 430  Колбаса Стародворская с окороком 0,4 кг. ТМ Стародворье в оболочке полиамид  ПОКОМ</v>
          </cell>
          <cell r="B89">
            <v>1</v>
          </cell>
          <cell r="C89">
            <v>1</v>
          </cell>
          <cell r="D89">
            <v>1</v>
          </cell>
          <cell r="E89">
            <v>1</v>
          </cell>
          <cell r="F89">
            <v>499</v>
          </cell>
        </row>
        <row r="90">
          <cell r="A90" t="str">
            <v xml:space="preserve"> 431  Колбаса Стародворская с окороком в оболочке полиамид ТМ Стародворье ВЕС ПОКОМ</v>
          </cell>
          <cell r="B90">
            <v>499</v>
          </cell>
          <cell r="C90">
            <v>499</v>
          </cell>
          <cell r="D90">
            <v>499</v>
          </cell>
          <cell r="E90">
            <v>499</v>
          </cell>
          <cell r="F90">
            <v>178.04</v>
          </cell>
        </row>
        <row r="91">
          <cell r="A91" t="str">
            <v xml:space="preserve"> 435  Колбаса Молочная Стародворская  с молоком в оболочке полиамид 0,4 кг.ТМ Стародворье ПОКОМ</v>
          </cell>
          <cell r="B91">
            <v>178.0399169921875</v>
          </cell>
          <cell r="C91">
            <v>178.0399169921875</v>
          </cell>
          <cell r="D91">
            <v>3</v>
          </cell>
          <cell r="E91">
            <v>3</v>
          </cell>
          <cell r="F91">
            <v>308</v>
          </cell>
        </row>
        <row r="92">
          <cell r="A92" t="str">
            <v xml:space="preserve"> 436  Колбаса Молочная стародворская с молоком, ВЕС, ТМ Стародворье  ПОКОМ</v>
          </cell>
          <cell r="B92">
            <v>308</v>
          </cell>
          <cell r="C92">
            <v>308</v>
          </cell>
          <cell r="D92">
            <v>1.3</v>
          </cell>
          <cell r="E92">
            <v>1.2999992370605469</v>
          </cell>
          <cell r="F92">
            <v>72.563000000000002</v>
          </cell>
        </row>
        <row r="93">
          <cell r="A93" t="str">
            <v xml:space="preserve"> 447  Колбаски Краковюрст ТМ Баварушка с изысканными пряностями в оболочке NDX в в.у 0,2 кг. ПОКОМ </v>
          </cell>
          <cell r="B93">
            <v>72.56298828125</v>
          </cell>
          <cell r="C93">
            <v>72.56298828125</v>
          </cell>
          <cell r="D93">
            <v>7</v>
          </cell>
          <cell r="E93">
            <v>7</v>
          </cell>
          <cell r="F93">
            <v>637</v>
          </cell>
        </row>
        <row r="94">
          <cell r="A94" t="str">
            <v xml:space="preserve"> 448  Сосиски Сливушки по-венски ТМ Вязанка. 0,3 кг ПОКОМ</v>
          </cell>
          <cell r="B94">
            <v>637</v>
          </cell>
          <cell r="C94">
            <v>637</v>
          </cell>
          <cell r="D94">
            <v>1</v>
          </cell>
          <cell r="E94">
            <v>1</v>
          </cell>
          <cell r="F94">
            <v>241</v>
          </cell>
        </row>
        <row r="95">
          <cell r="A95" t="str">
            <v xml:space="preserve"> 449  Колбаса Дугушка Стародворская ВЕС ТС Дугушка ПОКОМ</v>
          </cell>
          <cell r="B95">
            <v>241</v>
          </cell>
          <cell r="C95">
            <v>241</v>
          </cell>
          <cell r="D95">
            <v>241</v>
          </cell>
          <cell r="E95">
            <v>241</v>
          </cell>
          <cell r="F95">
            <v>501.31900000000002</v>
          </cell>
        </row>
        <row r="96">
          <cell r="A96" t="str">
            <v xml:space="preserve"> 452  Колбаса Со шпиком ВЕС большой батон ТМ Особый рецепт  ПОКОМ</v>
          </cell>
          <cell r="B96">
            <v>501.31884765625</v>
          </cell>
          <cell r="C96">
            <v>501.31884765625</v>
          </cell>
          <cell r="D96">
            <v>17.5</v>
          </cell>
          <cell r="E96">
            <v>17.5</v>
          </cell>
          <cell r="F96">
            <v>4937.54</v>
          </cell>
        </row>
        <row r="97">
          <cell r="A97" t="str">
            <v xml:space="preserve"> 456  Колбаса Филейная ТМ Особый рецепт ВЕС большой батон  ПОКОМ</v>
          </cell>
          <cell r="B97">
            <v>4937.5390625</v>
          </cell>
          <cell r="C97">
            <v>4937.5390625</v>
          </cell>
          <cell r="D97">
            <v>149.75</v>
          </cell>
          <cell r="E97">
            <v>149.75</v>
          </cell>
          <cell r="F97">
            <v>5179.9480000000003</v>
          </cell>
        </row>
        <row r="98">
          <cell r="A98" t="str">
            <v xml:space="preserve"> 457  Колбаса Молочная ТМ Особый рецепт ВЕС большой батон  ПОКОМ</v>
          </cell>
          <cell r="B98">
            <v>5179.9453125</v>
          </cell>
          <cell r="C98">
            <v>5179.9453125</v>
          </cell>
          <cell r="D98">
            <v>160</v>
          </cell>
          <cell r="E98">
            <v>160</v>
          </cell>
          <cell r="F98">
            <v>7995.2759999999998</v>
          </cell>
        </row>
        <row r="99">
          <cell r="A99" t="str">
            <v xml:space="preserve"> 465  Колбаса Филейная оригинальная ВЕС 0,8кг ТМ Особый рецепт в оболочке полиамид  ПОКОМ</v>
          </cell>
          <cell r="B99">
            <v>7995.2734375</v>
          </cell>
          <cell r="C99">
            <v>7995.2734375</v>
          </cell>
          <cell r="D99">
            <v>7995.2734375</v>
          </cell>
          <cell r="E99">
            <v>7995.2734375</v>
          </cell>
          <cell r="F99">
            <v>208.80099999999999</v>
          </cell>
        </row>
        <row r="100">
          <cell r="A100" t="str">
            <v xml:space="preserve"> 467  Колбаса Филейная 0,5кг ТМ Особый рецепт  ПОКОМ</v>
          </cell>
          <cell r="B100">
            <v>208.8009033203125</v>
          </cell>
          <cell r="C100">
            <v>208.8009033203125</v>
          </cell>
          <cell r="D100">
            <v>3</v>
          </cell>
          <cell r="E100">
            <v>3</v>
          </cell>
          <cell r="F100">
            <v>133</v>
          </cell>
        </row>
        <row r="101">
          <cell r="A101" t="str">
            <v xml:space="preserve"> 478  Сардельки Зареченские ВЕС ТМ Зареченские  ПОКОМ</v>
          </cell>
          <cell r="B101">
            <v>133</v>
          </cell>
          <cell r="C101">
            <v>133</v>
          </cell>
          <cell r="D101">
            <v>133</v>
          </cell>
          <cell r="E101">
            <v>133</v>
          </cell>
          <cell r="F101">
            <v>12.1</v>
          </cell>
        </row>
        <row r="102">
          <cell r="A102" t="str">
            <v xml:space="preserve"> 495  Колбаса Сочинка по-европейски с сочной грудинкой 0,3кг ТМ Стародворье  ПОКОМ</v>
          </cell>
          <cell r="B102">
            <v>12.099998474121094</v>
          </cell>
          <cell r="C102">
            <v>12.099998474121094</v>
          </cell>
          <cell r="D102">
            <v>1011</v>
          </cell>
          <cell r="E102">
            <v>1011</v>
          </cell>
          <cell r="F102">
            <v>2295</v>
          </cell>
        </row>
        <row r="103">
          <cell r="A103" t="str">
            <v xml:space="preserve"> 496  Колбаса Сочинка по-фински с сочным окроком 0,3кг ТМ Стародворье  ПОКОМ</v>
          </cell>
          <cell r="B103">
            <v>2295</v>
          </cell>
          <cell r="C103">
            <v>2295</v>
          </cell>
          <cell r="D103">
            <v>6</v>
          </cell>
          <cell r="E103">
            <v>6</v>
          </cell>
          <cell r="F103">
            <v>711</v>
          </cell>
        </row>
        <row r="104">
          <cell r="A104" t="str">
            <v xml:space="preserve"> 497  Колбаса Сочинка зернистая с сочной грудинкой 0,3кг ТМ Стародворье  ПОКОМ</v>
          </cell>
          <cell r="B104">
            <v>711</v>
          </cell>
          <cell r="C104">
            <v>711</v>
          </cell>
          <cell r="D104">
            <v>261</v>
          </cell>
          <cell r="E104">
            <v>261</v>
          </cell>
          <cell r="F104">
            <v>1400</v>
          </cell>
        </row>
        <row r="105">
          <cell r="A105" t="str">
            <v xml:space="preserve"> 498  Колбаса Сочинка рубленая с сочным окороком 0,3кг ТМ Стародворье  ПОКОМ</v>
          </cell>
          <cell r="B105">
            <v>1400</v>
          </cell>
          <cell r="C105">
            <v>1400</v>
          </cell>
          <cell r="D105">
            <v>7</v>
          </cell>
          <cell r="E105">
            <v>7</v>
          </cell>
          <cell r="F105">
            <v>749</v>
          </cell>
        </row>
        <row r="106">
          <cell r="A106" t="str">
            <v xml:space="preserve"> 505  Ветчина Стародворская ТМ Стародворье брикет 0,33 кг.  ПОКОМ</v>
          </cell>
          <cell r="B106">
            <v>749</v>
          </cell>
          <cell r="C106">
            <v>749</v>
          </cell>
          <cell r="D106">
            <v>102</v>
          </cell>
          <cell r="E106">
            <v>102</v>
          </cell>
          <cell r="F106">
            <v>102</v>
          </cell>
        </row>
        <row r="107">
          <cell r="A107" t="str">
            <v xml:space="preserve"> 506 Сосиски Филейские рубленые ТМ Вязанка в оболочке целлофан в м/г среде. ВЕС.ПОКОМ</v>
          </cell>
          <cell r="B107">
            <v>102</v>
          </cell>
          <cell r="C107">
            <v>102</v>
          </cell>
          <cell r="D107">
            <v>102</v>
          </cell>
          <cell r="E107">
            <v>102</v>
          </cell>
          <cell r="F107">
            <v>1.3</v>
          </cell>
        </row>
        <row r="108">
          <cell r="A108" t="str">
            <v xml:space="preserve"> 515  Колбаса Сервелат Мясорубский Делюкс 0,3кг ТМ Стародворье  ПОКОМ</v>
          </cell>
          <cell r="B108">
            <v>1.2999992370605469</v>
          </cell>
          <cell r="C108">
            <v>1.2999992370605469</v>
          </cell>
          <cell r="D108">
            <v>1</v>
          </cell>
          <cell r="E108">
            <v>1</v>
          </cell>
          <cell r="F108">
            <v>22</v>
          </cell>
        </row>
        <row r="109">
          <cell r="A109" t="str">
            <v xml:space="preserve"> 519  Грудинка 0,12 кг нарезка ТМ Стародворье  ПОКОМ</v>
          </cell>
          <cell r="B109">
            <v>22</v>
          </cell>
          <cell r="C109">
            <v>22</v>
          </cell>
          <cell r="D109">
            <v>3</v>
          </cell>
          <cell r="E109">
            <v>3</v>
          </cell>
          <cell r="F109">
            <v>255</v>
          </cell>
        </row>
        <row r="110">
          <cell r="A110" t="str">
            <v xml:space="preserve"> 520  Колбаса Мраморная ТМ Стародворье в вакуумной упаковке 0,07 кг нарезка  ПОКОМ</v>
          </cell>
          <cell r="B110">
            <v>255</v>
          </cell>
          <cell r="C110">
            <v>255</v>
          </cell>
          <cell r="D110">
            <v>2</v>
          </cell>
          <cell r="E110">
            <v>2</v>
          </cell>
          <cell r="F110">
            <v>660</v>
          </cell>
        </row>
        <row r="111">
          <cell r="A111" t="str">
            <v xml:space="preserve"> 521  Бекон ТМ Стародворье в вакуумной упаковке 0,12кг нарезка  ПОКОМ</v>
          </cell>
          <cell r="B111">
            <v>660</v>
          </cell>
          <cell r="C111">
            <v>660</v>
          </cell>
          <cell r="D111">
            <v>3</v>
          </cell>
          <cell r="E111">
            <v>3</v>
          </cell>
          <cell r="F111">
            <v>270</v>
          </cell>
        </row>
        <row r="112">
          <cell r="A112" t="str">
            <v xml:space="preserve"> 523  Колбаса Сальчичон нарезка 0,07кг ТМ Стародворье  ПОКОМ </v>
          </cell>
          <cell r="B112">
            <v>270</v>
          </cell>
          <cell r="C112">
            <v>270</v>
          </cell>
          <cell r="D112">
            <v>3</v>
          </cell>
          <cell r="E112">
            <v>3</v>
          </cell>
          <cell r="F112">
            <v>531</v>
          </cell>
        </row>
        <row r="113">
          <cell r="A113" t="str">
            <v xml:space="preserve"> 524  Колбаса Сервелат Ореховый нарезка 0,07кг ТМ Стародворье  ПОКОМ</v>
          </cell>
          <cell r="B113">
            <v>531</v>
          </cell>
          <cell r="C113">
            <v>531</v>
          </cell>
          <cell r="D113">
            <v>4</v>
          </cell>
          <cell r="E113">
            <v>4</v>
          </cell>
          <cell r="F113">
            <v>705</v>
          </cell>
        </row>
        <row r="114">
          <cell r="A114" t="str">
            <v xml:space="preserve"> 525  Колбаса Фуэт нарезка 0,07кг ТМ Стародворье  ПОКОМ</v>
          </cell>
          <cell r="B114">
            <v>705</v>
          </cell>
          <cell r="C114">
            <v>705</v>
          </cell>
          <cell r="D114">
            <v>4</v>
          </cell>
          <cell r="E114">
            <v>4</v>
          </cell>
          <cell r="F114">
            <v>306</v>
          </cell>
        </row>
        <row r="115">
          <cell r="A115" t="str">
            <v xml:space="preserve"> 526  Корейка вяленая выдержанная нарезка 0,05кг ТМ Стародворье  ПОКОМ</v>
          </cell>
          <cell r="B115">
            <v>306</v>
          </cell>
          <cell r="C115">
            <v>306</v>
          </cell>
          <cell r="D115">
            <v>5</v>
          </cell>
          <cell r="E115">
            <v>5</v>
          </cell>
          <cell r="F115">
            <v>200</v>
          </cell>
        </row>
        <row r="116">
          <cell r="A116" t="str">
            <v xml:space="preserve"> 544  Сосиски Мясные для гриля ТС Ядрена копоть 0,3 кг  ПОКОМ</v>
          </cell>
          <cell r="B116">
            <v>200</v>
          </cell>
          <cell r="C116">
            <v>200</v>
          </cell>
          <cell r="D116">
            <v>200</v>
          </cell>
          <cell r="E116">
            <v>200</v>
          </cell>
          <cell r="F116">
            <v>40</v>
          </cell>
        </row>
        <row r="117">
          <cell r="A117" t="str">
            <v>0139 Продукт По-Российски Классический с зам. молочного жира мдж 50% ТМ Коровино  ВЕС  ОСТАНКИНО</v>
          </cell>
          <cell r="B117">
            <v>40</v>
          </cell>
          <cell r="C117">
            <v>40</v>
          </cell>
          <cell r="D117">
            <v>8.5</v>
          </cell>
          <cell r="E117">
            <v>8.5</v>
          </cell>
          <cell r="F117">
            <v>8.5</v>
          </cell>
        </row>
        <row r="118">
          <cell r="A118" t="str">
            <v>0447 Сыр Голландский 45% Нарезка 125г ТМ Папа может ОСТАНКИНО</v>
          </cell>
          <cell r="B118">
            <v>8.5</v>
          </cell>
          <cell r="C118">
            <v>8.5</v>
          </cell>
          <cell r="D118">
            <v>27</v>
          </cell>
          <cell r="E118">
            <v>27</v>
          </cell>
          <cell r="F118">
            <v>27</v>
          </cell>
        </row>
        <row r="119">
          <cell r="A119" t="str">
            <v>0454 Сыр Российский Особый 50%, Нарезка 125г тф ТМ Папа Может  ОСТАНКИНО</v>
          </cell>
          <cell r="B119">
            <v>27</v>
          </cell>
          <cell r="C119">
            <v>27</v>
          </cell>
          <cell r="D119">
            <v>54</v>
          </cell>
          <cell r="E119">
            <v>54</v>
          </cell>
          <cell r="F119">
            <v>54</v>
          </cell>
        </row>
        <row r="120">
          <cell r="A120" t="str">
            <v>3215 ВЕТЧ.МЯСНАЯ Папа может п/о 0.4кг 8шт.    ОСТАНКИНО</v>
          </cell>
          <cell r="B120">
            <v>54</v>
          </cell>
          <cell r="C120">
            <v>54</v>
          </cell>
          <cell r="D120">
            <v>674</v>
          </cell>
          <cell r="E120">
            <v>674</v>
          </cell>
          <cell r="F120">
            <v>674</v>
          </cell>
        </row>
        <row r="121">
          <cell r="A121" t="str">
            <v>3684 ПРЕСИЖН с/к в/у 1/250 8шт.   ОСТАНКИНО</v>
          </cell>
          <cell r="B121">
            <v>674</v>
          </cell>
          <cell r="C121">
            <v>674</v>
          </cell>
          <cell r="D121">
            <v>59</v>
          </cell>
          <cell r="E121">
            <v>59</v>
          </cell>
          <cell r="F121">
            <v>59</v>
          </cell>
        </row>
        <row r="122">
          <cell r="A122" t="str">
            <v>3798 Сыч/Прод Коровино Российский 50% 200г СЗМЖ  ОСТАНКИНО</v>
          </cell>
          <cell r="B122">
            <v>59</v>
          </cell>
          <cell r="C122">
            <v>59</v>
          </cell>
          <cell r="D122">
            <v>1</v>
          </cell>
          <cell r="E122">
            <v>1</v>
          </cell>
          <cell r="F122">
            <v>1</v>
          </cell>
        </row>
        <row r="123">
          <cell r="A123" t="str">
            <v>3804 Сыч/Прод Коровино Тильзитер 50% 200г СЗМЖ  ОСТАНКИНО</v>
          </cell>
          <cell r="B123">
            <v>1</v>
          </cell>
          <cell r="C123">
            <v>1</v>
          </cell>
          <cell r="D123">
            <v>1</v>
          </cell>
          <cell r="E123">
            <v>1</v>
          </cell>
          <cell r="F123">
            <v>1</v>
          </cell>
        </row>
        <row r="124">
          <cell r="A124" t="str">
            <v>3986 Ароматная с/к в/у 1/250 ОСТАНКИНО</v>
          </cell>
          <cell r="B124">
            <v>1</v>
          </cell>
          <cell r="C124">
            <v>1</v>
          </cell>
          <cell r="D124">
            <v>617</v>
          </cell>
          <cell r="E124">
            <v>617</v>
          </cell>
          <cell r="F124">
            <v>617</v>
          </cell>
        </row>
        <row r="125">
          <cell r="A125" t="str">
            <v>4063 МЯСНАЯ Папа может вар п/о_Л   ОСТАНКИНО</v>
          </cell>
          <cell r="B125">
            <v>617</v>
          </cell>
          <cell r="C125">
            <v>617</v>
          </cell>
          <cell r="D125">
            <v>1194.8</v>
          </cell>
          <cell r="E125">
            <v>1194.7998046875</v>
          </cell>
          <cell r="F125">
            <v>1194.8</v>
          </cell>
        </row>
        <row r="126">
          <cell r="A126" t="str">
            <v>4117 ЭКСТРА Папа может с/к в/у_Л   ОСТАНКИНО</v>
          </cell>
          <cell r="B126">
            <v>1194.7998046875</v>
          </cell>
          <cell r="C126">
            <v>1194.7998046875</v>
          </cell>
          <cell r="D126">
            <v>36.1</v>
          </cell>
          <cell r="E126">
            <v>36.0999755859375</v>
          </cell>
          <cell r="F126">
            <v>36.1</v>
          </cell>
        </row>
        <row r="127">
          <cell r="A127" t="str">
            <v>4163 Сыр Боккончини копченый 40% 100 гр.  ОСТАНКИНО</v>
          </cell>
          <cell r="B127">
            <v>36.0999755859375</v>
          </cell>
          <cell r="C127">
            <v>36.0999755859375</v>
          </cell>
          <cell r="D127">
            <v>108</v>
          </cell>
          <cell r="E127">
            <v>108</v>
          </cell>
          <cell r="F127">
            <v>108</v>
          </cell>
        </row>
        <row r="128">
          <cell r="A128" t="str">
            <v>4170 Сыр Скаморца свежий 40% 100 гр.  ОСТАНКИНО</v>
          </cell>
          <cell r="B128">
            <v>108</v>
          </cell>
          <cell r="C128">
            <v>108</v>
          </cell>
          <cell r="D128">
            <v>28</v>
          </cell>
          <cell r="E128">
            <v>28</v>
          </cell>
          <cell r="F128">
            <v>28</v>
          </cell>
        </row>
        <row r="129">
          <cell r="A129" t="str">
            <v>4187 Сыр Чечил свежий 45% 100г/6шт ТМ Папа Может  ОСТАНКИНО</v>
          </cell>
          <cell r="B129">
            <v>28</v>
          </cell>
          <cell r="C129">
            <v>28</v>
          </cell>
          <cell r="D129">
            <v>236</v>
          </cell>
          <cell r="E129">
            <v>236</v>
          </cell>
          <cell r="F129">
            <v>236</v>
          </cell>
        </row>
        <row r="130">
          <cell r="A130" t="str">
            <v>4194 Сыр Чечил копченый 43% 100г/6шт ТМ Папа Может  ОСТАНКИНО</v>
          </cell>
          <cell r="B130">
            <v>236</v>
          </cell>
          <cell r="C130">
            <v>236</v>
          </cell>
          <cell r="D130">
            <v>169</v>
          </cell>
          <cell r="E130">
            <v>169</v>
          </cell>
          <cell r="F130">
            <v>169</v>
          </cell>
        </row>
        <row r="131">
          <cell r="A131" t="str">
            <v>4574 Колбаса вар Мясная со шпиком 1кг Папа может п/о (код покуп. 24784) Останкино</v>
          </cell>
          <cell r="B131">
            <v>169</v>
          </cell>
          <cell r="C131">
            <v>169</v>
          </cell>
          <cell r="D131">
            <v>96.4</v>
          </cell>
          <cell r="E131">
            <v>96.39996337890625</v>
          </cell>
          <cell r="F131">
            <v>96.4</v>
          </cell>
        </row>
        <row r="132">
          <cell r="A132" t="str">
            <v>4813 ФИЛЕЙНАЯ Папа может вар п/о_Л   ОСТАНКИНО</v>
          </cell>
          <cell r="B132">
            <v>96.39996337890625</v>
          </cell>
          <cell r="C132">
            <v>96.39996337890625</v>
          </cell>
          <cell r="D132">
            <v>478.084</v>
          </cell>
          <cell r="E132">
            <v>478.083984375</v>
          </cell>
          <cell r="F132">
            <v>479.41</v>
          </cell>
        </row>
        <row r="133">
          <cell r="A133" t="str">
            <v>4819 Сыр "Пармезан" 40% кусок 180 гр  ОСТАНКИНО</v>
          </cell>
          <cell r="B133">
            <v>479.409912109375</v>
          </cell>
          <cell r="C133">
            <v>479.409912109375</v>
          </cell>
          <cell r="D133">
            <v>56</v>
          </cell>
          <cell r="E133">
            <v>56</v>
          </cell>
          <cell r="F133">
            <v>56</v>
          </cell>
        </row>
        <row r="134">
          <cell r="A134" t="str">
            <v>4903 Сыр Перлини 40% 100гр (8шт)  ОСТАНКИНО</v>
          </cell>
          <cell r="B134">
            <v>56</v>
          </cell>
          <cell r="C134">
            <v>56</v>
          </cell>
          <cell r="D134">
            <v>96</v>
          </cell>
          <cell r="E134">
            <v>96</v>
          </cell>
          <cell r="F134">
            <v>96</v>
          </cell>
        </row>
        <row r="135">
          <cell r="A135" t="str">
            <v>4910 Сыр Перлини копченый 40% 100гр (8шт)  ОСТАНКИНО</v>
          </cell>
          <cell r="B135">
            <v>96</v>
          </cell>
          <cell r="C135">
            <v>96</v>
          </cell>
          <cell r="D135">
            <v>49</v>
          </cell>
          <cell r="E135">
            <v>49</v>
          </cell>
          <cell r="F135">
            <v>49</v>
          </cell>
        </row>
        <row r="136">
          <cell r="A136" t="str">
            <v>4927 Сыр Перлини со вкусом Васаби 40% 100гр (8шт)  ОСТАНКИНО</v>
          </cell>
          <cell r="B136">
            <v>49</v>
          </cell>
          <cell r="C136">
            <v>49</v>
          </cell>
          <cell r="D136">
            <v>27</v>
          </cell>
          <cell r="E136">
            <v>27</v>
          </cell>
          <cell r="F136">
            <v>27</v>
          </cell>
        </row>
        <row r="137">
          <cell r="A137" t="str">
            <v>4993 САЛЯМИ ИТАЛЬЯНСКАЯ с/к в/у 1/250*8_120c ОСТАНКИНО</v>
          </cell>
          <cell r="B137">
            <v>27</v>
          </cell>
          <cell r="C137">
            <v>27</v>
          </cell>
          <cell r="D137">
            <v>352</v>
          </cell>
          <cell r="E137">
            <v>352</v>
          </cell>
          <cell r="F137">
            <v>353</v>
          </cell>
        </row>
        <row r="138">
          <cell r="A138" t="str">
            <v>5204 Сыр полутвердый "Российский", ВЕС брус, с массовой долей жира 50%  ОСТАНКИНО</v>
          </cell>
          <cell r="B138">
            <v>353</v>
          </cell>
          <cell r="C138">
            <v>353</v>
          </cell>
          <cell r="D138">
            <v>91.7</v>
          </cell>
          <cell r="E138">
            <v>91.699951171875</v>
          </cell>
          <cell r="F138">
            <v>91.7</v>
          </cell>
        </row>
        <row r="139">
          <cell r="A139" t="str">
            <v>5235 Сыр полутвердый "Голландский" 45%, брус ВЕС  ОСТАНКИНО</v>
          </cell>
          <cell r="B139">
            <v>91.699951171875</v>
          </cell>
          <cell r="C139">
            <v>91.699951171875</v>
          </cell>
          <cell r="D139">
            <v>21.1</v>
          </cell>
          <cell r="E139">
            <v>21.099990844726563</v>
          </cell>
          <cell r="F139">
            <v>21.1</v>
          </cell>
        </row>
        <row r="140">
          <cell r="A140" t="str">
            <v>5242 Сыр полутвердый "Гауда", 45%, ВЕС брус из блока 1/5  ОСТАНКИНО</v>
          </cell>
          <cell r="B140">
            <v>21.099990844726563</v>
          </cell>
          <cell r="C140">
            <v>21.099990844726563</v>
          </cell>
          <cell r="D140">
            <v>31</v>
          </cell>
          <cell r="E140">
            <v>31</v>
          </cell>
          <cell r="F140">
            <v>31</v>
          </cell>
        </row>
        <row r="141">
          <cell r="A141" t="str">
            <v>5246 ДОКТОРСКАЯ ПРЕМИУМ вар б/о мгс_30с ОСТАНКИНО</v>
          </cell>
          <cell r="B141">
            <v>31</v>
          </cell>
          <cell r="C141">
            <v>31</v>
          </cell>
          <cell r="D141">
            <v>180.9</v>
          </cell>
          <cell r="E141">
            <v>180.89990234375</v>
          </cell>
          <cell r="F141">
            <v>180.9</v>
          </cell>
        </row>
        <row r="142">
          <cell r="A142" t="str">
            <v>5247 РУССКАЯ ПРЕМИУМ вар б/о мгс_30с ОСТАНКИНО</v>
          </cell>
          <cell r="B142">
            <v>180.89990234375</v>
          </cell>
          <cell r="C142">
            <v>180.89990234375</v>
          </cell>
          <cell r="D142">
            <v>67.8</v>
          </cell>
          <cell r="E142">
            <v>67.79998779296875</v>
          </cell>
          <cell r="F142">
            <v>67.8</v>
          </cell>
        </row>
        <row r="143">
          <cell r="A143" t="str">
            <v>5483 ЭКСТРА Папа может с/к в/у 1/250 8шт.   ОСТАНКИНО</v>
          </cell>
          <cell r="B143">
            <v>67.79998779296875</v>
          </cell>
          <cell r="C143">
            <v>67.79998779296875</v>
          </cell>
          <cell r="D143">
            <v>726</v>
          </cell>
          <cell r="E143">
            <v>726</v>
          </cell>
          <cell r="F143">
            <v>728</v>
          </cell>
        </row>
        <row r="144">
          <cell r="A144" t="str">
            <v>5544 Сервелат Финский в/к в/у_45с НОВАЯ ОСТАНКИНО</v>
          </cell>
          <cell r="B144">
            <v>728</v>
          </cell>
          <cell r="C144">
            <v>728</v>
          </cell>
          <cell r="D144">
            <v>927.95799999999997</v>
          </cell>
          <cell r="E144">
            <v>927.95751953125</v>
          </cell>
          <cell r="F144">
            <v>927.95799999999997</v>
          </cell>
        </row>
        <row r="145">
          <cell r="A145" t="str">
            <v>5679 САЛЯМИ ИТАЛЬЯНСКАЯ с/к в/у 1/150_60с ОСТАНКИНО</v>
          </cell>
          <cell r="B145">
            <v>927.95751953125</v>
          </cell>
          <cell r="C145">
            <v>927.95751953125</v>
          </cell>
          <cell r="D145">
            <v>253</v>
          </cell>
          <cell r="E145">
            <v>253</v>
          </cell>
          <cell r="F145">
            <v>253</v>
          </cell>
        </row>
        <row r="146">
          <cell r="A146" t="str">
            <v>5682 САЛЯМИ МЕЛКОЗЕРНЕНАЯ с/к в/у 1/120_60с   ОСТАНКИНО</v>
          </cell>
          <cell r="B146">
            <v>253</v>
          </cell>
          <cell r="C146">
            <v>253</v>
          </cell>
          <cell r="D146">
            <v>1866</v>
          </cell>
          <cell r="E146">
            <v>1866</v>
          </cell>
          <cell r="F146">
            <v>1866</v>
          </cell>
        </row>
        <row r="147">
          <cell r="A147" t="str">
            <v>5706 АРОМАТНАЯ Папа может с/к в/у 1/250 8шт.  ОСТАНКИНО</v>
          </cell>
          <cell r="B147">
            <v>1866</v>
          </cell>
          <cell r="C147">
            <v>1866</v>
          </cell>
          <cell r="D147">
            <v>6</v>
          </cell>
          <cell r="E147">
            <v>6</v>
          </cell>
          <cell r="F147">
            <v>6</v>
          </cell>
        </row>
        <row r="148">
          <cell r="A148" t="str">
            <v>5708 ПОСОЛЬСКАЯ Папа может с/к в/у ОСТАНКИНО</v>
          </cell>
          <cell r="B148">
            <v>6</v>
          </cell>
          <cell r="C148">
            <v>6</v>
          </cell>
          <cell r="D148">
            <v>46.5</v>
          </cell>
          <cell r="E148">
            <v>46.5</v>
          </cell>
          <cell r="F148">
            <v>46.5</v>
          </cell>
        </row>
        <row r="149">
          <cell r="A149" t="str">
            <v>5851 ЭКСТРА Папа может вар п/о   ОСТАНКИНО</v>
          </cell>
          <cell r="B149">
            <v>46.5</v>
          </cell>
          <cell r="C149">
            <v>46.5</v>
          </cell>
          <cell r="D149">
            <v>216.7</v>
          </cell>
          <cell r="E149">
            <v>216.699951171875</v>
          </cell>
          <cell r="F149">
            <v>216.7</v>
          </cell>
        </row>
        <row r="150">
          <cell r="A150" t="str">
            <v>5931 ОХОТНИЧЬЯ Папа может с/к в/у 1/220 8шт.   ОСТАНКИНО</v>
          </cell>
          <cell r="B150">
            <v>216.699951171875</v>
          </cell>
          <cell r="C150">
            <v>216.699951171875</v>
          </cell>
          <cell r="D150">
            <v>1140</v>
          </cell>
          <cell r="E150">
            <v>1140</v>
          </cell>
          <cell r="F150">
            <v>1142</v>
          </cell>
        </row>
        <row r="151">
          <cell r="A151" t="str">
            <v>5992 ВРЕМЯ ОКРОШКИ Папа может вар п/о 0.4кг   ОСТАНКИНО</v>
          </cell>
          <cell r="B151">
            <v>1142</v>
          </cell>
          <cell r="C151">
            <v>1142</v>
          </cell>
          <cell r="D151">
            <v>18</v>
          </cell>
          <cell r="E151">
            <v>18</v>
          </cell>
          <cell r="F151">
            <v>18</v>
          </cell>
        </row>
        <row r="152">
          <cell r="A152" t="str">
            <v>6004 РАГУ СВИНОЕ 1кг 8шт.зам_120с ОСТАНКИНО</v>
          </cell>
          <cell r="B152">
            <v>18</v>
          </cell>
          <cell r="C152">
            <v>18</v>
          </cell>
          <cell r="D152">
            <v>96</v>
          </cell>
          <cell r="E152">
            <v>96</v>
          </cell>
          <cell r="F152">
            <v>96</v>
          </cell>
        </row>
        <row r="153">
          <cell r="A153" t="str">
            <v>6220 ГОВЯЖЬЯ Папа может вар п/о  ОСТАНКИНО</v>
          </cell>
          <cell r="B153">
            <v>96</v>
          </cell>
          <cell r="C153">
            <v>96</v>
          </cell>
          <cell r="D153">
            <v>8.5</v>
          </cell>
          <cell r="E153">
            <v>8.5</v>
          </cell>
          <cell r="F153">
            <v>8.5</v>
          </cell>
        </row>
        <row r="154">
          <cell r="A154" t="str">
            <v>6221 НЕАПОЛИТАНСКИЙ ДУЭТ с/к с/н мгс 1/90  ОСТАНКИНО</v>
          </cell>
          <cell r="B154">
            <v>8.5</v>
          </cell>
          <cell r="C154">
            <v>8.5</v>
          </cell>
          <cell r="D154">
            <v>507</v>
          </cell>
          <cell r="E154">
            <v>507</v>
          </cell>
          <cell r="F154">
            <v>509</v>
          </cell>
        </row>
        <row r="155">
          <cell r="A155" t="str">
            <v>6228 МЯСНОЕ АССОРТИ к/з с/н мгс 1/90 10шт.  ОСТАНКИНО</v>
          </cell>
          <cell r="B155">
            <v>509</v>
          </cell>
          <cell r="C155">
            <v>509</v>
          </cell>
          <cell r="D155">
            <v>308</v>
          </cell>
          <cell r="E155">
            <v>308</v>
          </cell>
          <cell r="F155">
            <v>308</v>
          </cell>
        </row>
        <row r="156">
          <cell r="A156" t="str">
            <v>6247 ДОМАШНЯЯ Папа может вар п/о 0,4кг 8шт.  ОСТАНКИНО</v>
          </cell>
          <cell r="B156">
            <v>308</v>
          </cell>
          <cell r="C156">
            <v>308</v>
          </cell>
          <cell r="D156">
            <v>133</v>
          </cell>
          <cell r="E156">
            <v>133</v>
          </cell>
          <cell r="F156">
            <v>133</v>
          </cell>
        </row>
        <row r="157">
          <cell r="A157" t="str">
            <v>6268 ГОВЯЖЬЯ Папа может вар п/о 0,4кг 8 шт.  ОСТАНКИНО</v>
          </cell>
          <cell r="B157">
            <v>133</v>
          </cell>
          <cell r="C157">
            <v>133</v>
          </cell>
          <cell r="D157">
            <v>763</v>
          </cell>
          <cell r="E157">
            <v>763</v>
          </cell>
          <cell r="F157">
            <v>763</v>
          </cell>
        </row>
        <row r="158">
          <cell r="A158" t="str">
            <v>6279 КОРЕЙКА ПО-ОСТ.к/в в/с с/н в/у 1/150_45с  ОСТАНКИНО</v>
          </cell>
          <cell r="B158">
            <v>763</v>
          </cell>
          <cell r="C158">
            <v>763</v>
          </cell>
          <cell r="D158">
            <v>508</v>
          </cell>
          <cell r="E158">
            <v>508</v>
          </cell>
          <cell r="F158">
            <v>510</v>
          </cell>
        </row>
        <row r="159">
          <cell r="A159" t="str">
            <v>6303 МЯСНЫЕ Папа может сос п/о мгс 1.5*3  ОСТАНКИНО</v>
          </cell>
          <cell r="B159">
            <v>510</v>
          </cell>
          <cell r="C159">
            <v>510</v>
          </cell>
          <cell r="D159">
            <v>475.1</v>
          </cell>
          <cell r="E159">
            <v>475.099853515625</v>
          </cell>
          <cell r="F159">
            <v>475.1</v>
          </cell>
        </row>
        <row r="160">
          <cell r="A160" t="str">
            <v>6324 ДОКТОРСКАЯ ГОСТ вар п/о 0.4кг 8шт.  ОСТАНКИНО</v>
          </cell>
          <cell r="B160">
            <v>475.099853515625</v>
          </cell>
          <cell r="C160">
            <v>475.099853515625</v>
          </cell>
          <cell r="D160">
            <v>77</v>
          </cell>
          <cell r="E160">
            <v>77</v>
          </cell>
          <cell r="F160">
            <v>77</v>
          </cell>
        </row>
        <row r="161">
          <cell r="A161" t="str">
            <v>6325 ДОКТОРСКАЯ ПРЕМИУМ вар п/о 0.4кг 8шт.  ОСТАНКИНО</v>
          </cell>
          <cell r="B161">
            <v>77</v>
          </cell>
          <cell r="C161">
            <v>77</v>
          </cell>
          <cell r="D161">
            <v>1529</v>
          </cell>
          <cell r="E161">
            <v>1529</v>
          </cell>
          <cell r="F161">
            <v>1529</v>
          </cell>
        </row>
        <row r="162">
          <cell r="A162" t="str">
            <v>6333 МЯСНАЯ Папа может вар п/о 0.4кг 8шт.  ОСТАНКИНО</v>
          </cell>
          <cell r="B162">
            <v>1529</v>
          </cell>
          <cell r="C162">
            <v>1529</v>
          </cell>
          <cell r="D162">
            <v>3930</v>
          </cell>
          <cell r="E162">
            <v>3930</v>
          </cell>
          <cell r="F162">
            <v>3932</v>
          </cell>
        </row>
        <row r="163">
          <cell r="A163" t="str">
            <v>6340 ДОМАШНИЙ РЕЦЕПТ Коровино 0.5кг 8шт.  ОСТАНКИНО</v>
          </cell>
          <cell r="B163">
            <v>3932</v>
          </cell>
          <cell r="C163">
            <v>3932</v>
          </cell>
          <cell r="D163">
            <v>305</v>
          </cell>
          <cell r="E163">
            <v>305</v>
          </cell>
          <cell r="F163">
            <v>306</v>
          </cell>
        </row>
        <row r="164">
          <cell r="A164" t="str">
            <v>6353 ЭКСТРА Папа может вар п/о 0.4кг 8шт.  ОСТАНКИНО</v>
          </cell>
          <cell r="B164">
            <v>306</v>
          </cell>
          <cell r="C164">
            <v>306</v>
          </cell>
          <cell r="D164">
            <v>1270</v>
          </cell>
          <cell r="E164">
            <v>1270</v>
          </cell>
          <cell r="F164">
            <v>1271</v>
          </cell>
        </row>
        <row r="165">
          <cell r="A165" t="str">
            <v>6392 ФИЛЕЙНАЯ Папа может вар п/о 0.4кг. ОСТАНКИНО</v>
          </cell>
          <cell r="B165">
            <v>1271</v>
          </cell>
          <cell r="C165">
            <v>1271</v>
          </cell>
          <cell r="D165">
            <v>3050</v>
          </cell>
          <cell r="E165">
            <v>3050</v>
          </cell>
          <cell r="F165">
            <v>3051</v>
          </cell>
        </row>
        <row r="166">
          <cell r="A166" t="str">
            <v>6426 КЛАССИЧЕСКАЯ ПМ вар п/о 0.3кг 8шт.  ОСТАНКИНО</v>
          </cell>
          <cell r="B166">
            <v>3051</v>
          </cell>
          <cell r="C166">
            <v>3051</v>
          </cell>
          <cell r="D166">
            <v>1</v>
          </cell>
          <cell r="E166">
            <v>1</v>
          </cell>
          <cell r="F166">
            <v>1</v>
          </cell>
        </row>
        <row r="167">
          <cell r="A167" t="str">
            <v>6448 СВИНИНА МАДЕРА с/к с/н в/у 1/100 10шт.   ОСТАНКИНО</v>
          </cell>
          <cell r="B167">
            <v>1</v>
          </cell>
          <cell r="C167">
            <v>1</v>
          </cell>
          <cell r="D167">
            <v>96</v>
          </cell>
          <cell r="E167">
            <v>96</v>
          </cell>
          <cell r="F167">
            <v>96</v>
          </cell>
        </row>
        <row r="168">
          <cell r="A168" t="str">
            <v>6453 ЭКСТРА Папа может с/к с/н в/у 1/100 14шт.   ОСТАНКИНО</v>
          </cell>
          <cell r="B168">
            <v>96</v>
          </cell>
          <cell r="C168">
            <v>96</v>
          </cell>
          <cell r="D168">
            <v>1814</v>
          </cell>
          <cell r="E168">
            <v>1814</v>
          </cell>
          <cell r="F168">
            <v>1815</v>
          </cell>
        </row>
        <row r="169">
          <cell r="A169" t="str">
            <v>6454 АРОМАТНАЯ с/к с/н в/у 1/100 10шт.  ОСТАНКИНО</v>
          </cell>
          <cell r="B169">
            <v>1815</v>
          </cell>
          <cell r="C169">
            <v>1815</v>
          </cell>
          <cell r="D169">
            <v>1444</v>
          </cell>
          <cell r="E169">
            <v>1444</v>
          </cell>
          <cell r="F169">
            <v>1447</v>
          </cell>
        </row>
        <row r="170">
          <cell r="A170" t="str">
            <v>6459 СЕРВЕЛАТ ШВЕЙЦАРСК. в/к с/н в/у 1/100*10  ОСТАНКИНО</v>
          </cell>
          <cell r="B170">
            <v>1447</v>
          </cell>
          <cell r="C170">
            <v>1447</v>
          </cell>
          <cell r="D170">
            <v>996</v>
          </cell>
          <cell r="E170">
            <v>996</v>
          </cell>
          <cell r="F170">
            <v>997</v>
          </cell>
        </row>
        <row r="171">
          <cell r="A171" t="str">
            <v>6470 ВЕТЧ.МРАМОРНАЯ в/у_45с  ОСТАНКИНО</v>
          </cell>
          <cell r="B171">
            <v>997</v>
          </cell>
          <cell r="C171">
            <v>997</v>
          </cell>
          <cell r="D171">
            <v>30.4</v>
          </cell>
          <cell r="E171">
            <v>30.399993896484375</v>
          </cell>
          <cell r="F171">
            <v>30.4</v>
          </cell>
        </row>
        <row r="172">
          <cell r="A172" t="str">
            <v>6495 ВЕТЧ.МРАМОРНАЯ в/у срез 0.3кг 6шт_45с  ОСТАНКИНО</v>
          </cell>
          <cell r="B172">
            <v>30.399993896484375</v>
          </cell>
          <cell r="C172">
            <v>30.399993896484375</v>
          </cell>
          <cell r="D172">
            <v>351</v>
          </cell>
          <cell r="E172">
            <v>351</v>
          </cell>
          <cell r="F172">
            <v>351</v>
          </cell>
        </row>
        <row r="173">
          <cell r="A173" t="str">
            <v>6527 ШПИКАЧКИ СОЧНЫЕ ПМ сар б/о мгс 1*3 45с ОСТАНКИНО</v>
          </cell>
          <cell r="B173">
            <v>351</v>
          </cell>
          <cell r="C173">
            <v>351</v>
          </cell>
          <cell r="D173">
            <v>338.4</v>
          </cell>
          <cell r="E173">
            <v>338.39990234375</v>
          </cell>
          <cell r="F173">
            <v>338.4</v>
          </cell>
        </row>
        <row r="174">
          <cell r="A174" t="str">
            <v>6528 ШПИКАЧКИ СОЧНЫЕ ПМ сар б/о мгс 0.4кг 45с  ОСТАНКИНО</v>
          </cell>
          <cell r="B174">
            <v>338.39990234375</v>
          </cell>
          <cell r="C174">
            <v>338.39990234375</v>
          </cell>
          <cell r="D174">
            <v>72</v>
          </cell>
          <cell r="E174">
            <v>72</v>
          </cell>
          <cell r="F174">
            <v>72</v>
          </cell>
        </row>
        <row r="175">
          <cell r="A175" t="str">
            <v>6586 МРАМОРНАЯ И БАЛЫКОВАЯ в/к с/н мгс 1/90 ОСТАНКИНО</v>
          </cell>
          <cell r="B175">
            <v>72</v>
          </cell>
          <cell r="C175">
            <v>72</v>
          </cell>
          <cell r="D175">
            <v>22</v>
          </cell>
          <cell r="E175">
            <v>22</v>
          </cell>
          <cell r="F175">
            <v>22</v>
          </cell>
        </row>
        <row r="176">
          <cell r="A176" t="str">
            <v>6609 С ГОВЯДИНОЙ ПМ сар б/о мгс 0.4кг_45с ОСТАНКИНО</v>
          </cell>
          <cell r="B176">
            <v>22</v>
          </cell>
          <cell r="C176">
            <v>22</v>
          </cell>
          <cell r="D176">
            <v>50</v>
          </cell>
          <cell r="E176">
            <v>50</v>
          </cell>
          <cell r="F176">
            <v>50</v>
          </cell>
        </row>
        <row r="177">
          <cell r="A177" t="str">
            <v>6616 МОЛОЧНЫЕ КЛАССИЧЕСКИЕ сос п/о в/у 0.3кг  ОСТАНКИНО</v>
          </cell>
          <cell r="B177">
            <v>50</v>
          </cell>
          <cell r="C177">
            <v>50</v>
          </cell>
          <cell r="D177">
            <v>2201</v>
          </cell>
          <cell r="E177">
            <v>2201</v>
          </cell>
          <cell r="F177">
            <v>2206</v>
          </cell>
        </row>
        <row r="178">
          <cell r="A178" t="str">
            <v>6697 СЕРВЕЛАТ ФИНСКИЙ ПМ в/к в/у 0,35кг 8шт.  ОСТАНКИНО</v>
          </cell>
          <cell r="B178">
            <v>2206</v>
          </cell>
          <cell r="C178">
            <v>2206</v>
          </cell>
          <cell r="D178">
            <v>4289</v>
          </cell>
          <cell r="E178">
            <v>4289</v>
          </cell>
          <cell r="F178">
            <v>4289</v>
          </cell>
        </row>
        <row r="179">
          <cell r="A179" t="str">
            <v>6713 СОЧНЫЙ ГРИЛЬ ПМ сос п/о мгс 0.41кг 8шт.  ОСТАНКИНО</v>
          </cell>
          <cell r="B179">
            <v>4289</v>
          </cell>
          <cell r="C179">
            <v>4289</v>
          </cell>
          <cell r="D179">
            <v>1590</v>
          </cell>
          <cell r="E179">
            <v>1590</v>
          </cell>
          <cell r="F179">
            <v>1590</v>
          </cell>
        </row>
        <row r="180">
          <cell r="A180" t="str">
            <v>6724 МОЛОЧНЫЕ ПМ сос п/о мгс 0.41кг 10шт.  ОСТАНКИНО</v>
          </cell>
          <cell r="B180">
            <v>1590</v>
          </cell>
          <cell r="C180">
            <v>1590</v>
          </cell>
          <cell r="D180">
            <v>579</v>
          </cell>
          <cell r="E180">
            <v>579</v>
          </cell>
          <cell r="F180">
            <v>580</v>
          </cell>
        </row>
        <row r="181">
          <cell r="A181" t="str">
            <v>6765 РУБЛЕНЫЕ сос ц/о мгс 0.36кг 6шт.  ОСТАНКИНО</v>
          </cell>
          <cell r="B181">
            <v>580</v>
          </cell>
          <cell r="C181">
            <v>580</v>
          </cell>
          <cell r="D181">
            <v>387</v>
          </cell>
          <cell r="E181">
            <v>387</v>
          </cell>
          <cell r="F181">
            <v>387</v>
          </cell>
        </row>
        <row r="182">
          <cell r="A182" t="str">
            <v>6785 ВЕНСКАЯ САЛЯМИ п/к в/у 0.33кг 8шт.  ОСТАНКИНО</v>
          </cell>
          <cell r="B182">
            <v>387</v>
          </cell>
          <cell r="C182">
            <v>387</v>
          </cell>
          <cell r="D182">
            <v>150</v>
          </cell>
          <cell r="E182">
            <v>150</v>
          </cell>
          <cell r="F182">
            <v>150</v>
          </cell>
        </row>
        <row r="183">
          <cell r="A183" t="str">
            <v>6787 СЕРВЕЛАТ КРЕМЛЕВСКИЙ в/к в/у 0,33кг 8шт.  ОСТАНКИНО</v>
          </cell>
          <cell r="B183">
            <v>150</v>
          </cell>
          <cell r="C183">
            <v>150</v>
          </cell>
          <cell r="D183">
            <v>155</v>
          </cell>
          <cell r="E183">
            <v>155</v>
          </cell>
          <cell r="F183">
            <v>155</v>
          </cell>
        </row>
        <row r="184">
          <cell r="A184" t="str">
            <v>6793 БАЛЫКОВАЯ в/к в/у 0,33кг 8шт.  ОСТАНКИНО</v>
          </cell>
          <cell r="B184">
            <v>155</v>
          </cell>
          <cell r="C184">
            <v>155</v>
          </cell>
          <cell r="D184">
            <v>331</v>
          </cell>
          <cell r="E184">
            <v>331</v>
          </cell>
          <cell r="F184">
            <v>331</v>
          </cell>
        </row>
        <row r="185">
          <cell r="A185" t="str">
            <v>6829 МОЛОЧНЫЕ КЛАССИЧЕСКИЕ сос п/о мгс 2*4_С  ОСТАНКИНО</v>
          </cell>
          <cell r="B185">
            <v>331</v>
          </cell>
          <cell r="C185">
            <v>331</v>
          </cell>
          <cell r="D185">
            <v>822.4</v>
          </cell>
          <cell r="E185">
            <v>822.39990234375</v>
          </cell>
          <cell r="F185">
            <v>822.4</v>
          </cell>
        </row>
        <row r="186">
          <cell r="A186" t="str">
            <v>6837 ФИЛЕЙНЫЕ Папа Может сос ц/о мгс 0.4кг  ОСТАНКИНО</v>
          </cell>
          <cell r="B186">
            <v>822.39990234375</v>
          </cell>
          <cell r="C186">
            <v>822.39990234375</v>
          </cell>
          <cell r="D186">
            <v>951</v>
          </cell>
          <cell r="E186">
            <v>951</v>
          </cell>
          <cell r="F186">
            <v>952</v>
          </cell>
        </row>
        <row r="187">
          <cell r="A187" t="str">
            <v>6842 ДЫМОВИЦА ИЗ ОКОРОКА к/в мл/к в/у 0,3кг  ОСТАНКИНО</v>
          </cell>
          <cell r="B187">
            <v>952</v>
          </cell>
          <cell r="C187">
            <v>952</v>
          </cell>
          <cell r="D187">
            <v>130</v>
          </cell>
          <cell r="E187">
            <v>130</v>
          </cell>
          <cell r="F187">
            <v>130</v>
          </cell>
        </row>
        <row r="188">
          <cell r="A188" t="str">
            <v>6861 ДОМАШНИЙ РЕЦЕПТ Коровино вар п/о  ОСТАНКИНО</v>
          </cell>
          <cell r="B188">
            <v>130</v>
          </cell>
          <cell r="C188">
            <v>130</v>
          </cell>
          <cell r="D188">
            <v>860.78499999999997</v>
          </cell>
          <cell r="E188">
            <v>860.78466796875</v>
          </cell>
          <cell r="F188">
            <v>864.779</v>
          </cell>
        </row>
        <row r="189">
          <cell r="A189" t="str">
            <v>6866 ВЕТЧ.НЕЖНАЯ Коровино п/о_Маяк  ОСТАНКИНО</v>
          </cell>
          <cell r="B189">
            <v>864.77880859375</v>
          </cell>
          <cell r="C189">
            <v>864.77880859375</v>
          </cell>
          <cell r="D189">
            <v>163.80000000000001</v>
          </cell>
          <cell r="E189">
            <v>163.7999267578125</v>
          </cell>
          <cell r="F189">
            <v>163.80000000000001</v>
          </cell>
        </row>
        <row r="190">
          <cell r="A190" t="str">
            <v>7001 КЛАССИЧЕСКИЕ Папа может сар б/о мгс 1*3  ОСТАНКИНО</v>
          </cell>
          <cell r="B190">
            <v>163.7999267578125</v>
          </cell>
          <cell r="C190">
            <v>163.7999267578125</v>
          </cell>
          <cell r="D190">
            <v>169.8</v>
          </cell>
          <cell r="E190">
            <v>169.7999267578125</v>
          </cell>
          <cell r="F190">
            <v>169.8</v>
          </cell>
        </row>
        <row r="191">
          <cell r="A191" t="str">
            <v>7040 С ИНДЕЙКОЙ ПМ сос ц/о в/у 1/270 8шт.  ОСТАНКИНО</v>
          </cell>
          <cell r="B191">
            <v>169.7999267578125</v>
          </cell>
          <cell r="C191">
            <v>169.7999267578125</v>
          </cell>
          <cell r="D191">
            <v>212</v>
          </cell>
          <cell r="E191">
            <v>212</v>
          </cell>
          <cell r="F191">
            <v>212</v>
          </cell>
        </row>
        <row r="192">
          <cell r="A192" t="str">
            <v>7059 ШПИКАЧКИ СОЧНЫЕ С БЕК. п/о мгс 0.3кг_60с  ОСТАНКИНО</v>
          </cell>
          <cell r="B192">
            <v>212</v>
          </cell>
          <cell r="C192">
            <v>212</v>
          </cell>
          <cell r="D192">
            <v>280</v>
          </cell>
          <cell r="E192">
            <v>280</v>
          </cell>
          <cell r="F192">
            <v>281</v>
          </cell>
        </row>
        <row r="193">
          <cell r="A193" t="str">
            <v>7066 СОЧНЫЕ ПМ сос п/о мгс 0.41кг 10шт_50с  ОСТАНКИНО</v>
          </cell>
          <cell r="B193">
            <v>281</v>
          </cell>
          <cell r="C193">
            <v>281</v>
          </cell>
          <cell r="D193">
            <v>7917</v>
          </cell>
          <cell r="E193">
            <v>7917</v>
          </cell>
          <cell r="F193">
            <v>7938</v>
          </cell>
        </row>
        <row r="194">
          <cell r="A194" t="str">
            <v>7070 СОЧНЫЕ ПМ сос п/о мгс 1.5*4_А_50с  ОСТАНКИНО</v>
          </cell>
          <cell r="B194">
            <v>7938</v>
          </cell>
          <cell r="C194">
            <v>7938</v>
          </cell>
          <cell r="D194">
            <v>2545.1</v>
          </cell>
          <cell r="E194">
            <v>2545.099609375</v>
          </cell>
          <cell r="F194">
            <v>2549.6439999999998</v>
          </cell>
        </row>
        <row r="195">
          <cell r="A195" t="str">
            <v>7073 МОЛОЧ.ПРЕМИУМ ПМ сос п/о в/у 1/350_50с  ОСТАНКИНО</v>
          </cell>
          <cell r="B195">
            <v>2549.642578125</v>
          </cell>
          <cell r="C195">
            <v>2549.642578125</v>
          </cell>
          <cell r="D195">
            <v>1635</v>
          </cell>
          <cell r="E195">
            <v>1635</v>
          </cell>
          <cell r="F195">
            <v>1651</v>
          </cell>
        </row>
        <row r="196">
          <cell r="A196" t="str">
            <v>7074 МОЛОЧ.ПРЕМИУМ ПМ сос п/о мгс 0.6кг_50с  ОСТАНКИНО</v>
          </cell>
          <cell r="B196">
            <v>1651</v>
          </cell>
          <cell r="C196">
            <v>1651</v>
          </cell>
          <cell r="D196">
            <v>53</v>
          </cell>
          <cell r="E196">
            <v>53</v>
          </cell>
          <cell r="F196">
            <v>53</v>
          </cell>
        </row>
        <row r="197">
          <cell r="A197" t="str">
            <v>7075 МОЛОЧ.ПРЕМИУМ ПМ сос п/о мгс 1.5*4_О_50с  ОСТАНКИНО</v>
          </cell>
          <cell r="B197">
            <v>53</v>
          </cell>
          <cell r="C197">
            <v>53</v>
          </cell>
          <cell r="D197">
            <v>81.400000000000006</v>
          </cell>
          <cell r="E197">
            <v>81.39996337890625</v>
          </cell>
          <cell r="F197">
            <v>81.400000000000006</v>
          </cell>
        </row>
        <row r="198">
          <cell r="A198" t="str">
            <v>7077 МЯСНЫЕ С ГОВЯД.ПМ сос п/о мгс 0.4кг_50с  ОСТАНКИНО</v>
          </cell>
          <cell r="B198">
            <v>81.39996337890625</v>
          </cell>
          <cell r="C198">
            <v>81.39996337890625</v>
          </cell>
          <cell r="D198">
            <v>1776</v>
          </cell>
          <cell r="E198">
            <v>1776</v>
          </cell>
          <cell r="F198">
            <v>1778</v>
          </cell>
        </row>
        <row r="199">
          <cell r="A199" t="str">
            <v>7080 СЛИВОЧНЫЕ ПМ сос п/о мгс 0.41кг 10шт. 50с  ОСТАНКИНО</v>
          </cell>
          <cell r="B199">
            <v>1778</v>
          </cell>
          <cell r="C199">
            <v>1778</v>
          </cell>
          <cell r="D199">
            <v>3000</v>
          </cell>
          <cell r="E199">
            <v>3000</v>
          </cell>
          <cell r="F199">
            <v>3001</v>
          </cell>
        </row>
        <row r="200">
          <cell r="A200" t="str">
            <v>7082 СЛИВОЧНЫЕ ПМ сос п/о мгс 1.5*4_50с  ОСТАНКИНО</v>
          </cell>
          <cell r="B200">
            <v>3001</v>
          </cell>
          <cell r="C200">
            <v>3001</v>
          </cell>
          <cell r="D200">
            <v>155.1</v>
          </cell>
          <cell r="E200">
            <v>155.0999755859375</v>
          </cell>
          <cell r="F200">
            <v>155.1</v>
          </cell>
        </row>
        <row r="201">
          <cell r="A201" t="str">
            <v>7087 ШПИК С ЧЕСНОК.И ПЕРЦЕМ к/в в/у 0.3кг_50с  ОСТАНКИНО</v>
          </cell>
          <cell r="B201">
            <v>155.0999755859375</v>
          </cell>
          <cell r="C201">
            <v>155.0999755859375</v>
          </cell>
          <cell r="D201">
            <v>249</v>
          </cell>
          <cell r="E201">
            <v>249</v>
          </cell>
          <cell r="F201">
            <v>255</v>
          </cell>
        </row>
        <row r="202">
          <cell r="A202" t="str">
            <v>7090 СВИНИНА ПО-ДОМ. к/в мл/к в/у 0.3кг_50с  ОСТАНКИНО</v>
          </cell>
          <cell r="B202">
            <v>255</v>
          </cell>
          <cell r="C202">
            <v>255</v>
          </cell>
          <cell r="D202">
            <v>526</v>
          </cell>
          <cell r="E202">
            <v>526</v>
          </cell>
          <cell r="F202">
            <v>526</v>
          </cell>
        </row>
        <row r="203">
          <cell r="A203" t="str">
            <v>7092 БЕКОН Папа может с/к с/н в/у 1/140_50с  ОСТАНКИНО</v>
          </cell>
          <cell r="B203">
            <v>526</v>
          </cell>
          <cell r="C203">
            <v>526</v>
          </cell>
          <cell r="D203">
            <v>868</v>
          </cell>
          <cell r="E203">
            <v>868</v>
          </cell>
          <cell r="F203">
            <v>868</v>
          </cell>
        </row>
        <row r="204">
          <cell r="A204" t="str">
            <v>7106 ТОСКАНО с/к с/н мгс 1/90 12шт.  ОСТАНКИНО</v>
          </cell>
          <cell r="B204">
            <v>868</v>
          </cell>
          <cell r="C204">
            <v>868</v>
          </cell>
          <cell r="D204">
            <v>32</v>
          </cell>
          <cell r="E204">
            <v>32</v>
          </cell>
          <cell r="F204">
            <v>32</v>
          </cell>
        </row>
        <row r="205">
          <cell r="A205" t="str">
            <v>7107 САН-РЕМО с/в с/н мгс 1/90 12шт.  ОСТАНКИНО</v>
          </cell>
          <cell r="B205">
            <v>32</v>
          </cell>
          <cell r="C205">
            <v>32</v>
          </cell>
          <cell r="D205">
            <v>26</v>
          </cell>
          <cell r="E205">
            <v>26</v>
          </cell>
          <cell r="F205">
            <v>26</v>
          </cell>
        </row>
        <row r="206">
          <cell r="A206" t="str">
            <v>7149 БАЛЫКОВАЯ Коровино п/к в/у 0.84кг_50с  ОСТАНКИНО</v>
          </cell>
          <cell r="B206">
            <v>26</v>
          </cell>
          <cell r="C206">
            <v>26</v>
          </cell>
          <cell r="D206">
            <v>47</v>
          </cell>
          <cell r="E206">
            <v>47</v>
          </cell>
          <cell r="F206">
            <v>47</v>
          </cell>
        </row>
        <row r="207">
          <cell r="A207" t="str">
            <v>7154 СЕРВЕЛАТ ЗЕРНИСТЫЙ ПМ в/к в/у 0.35кг_50с  ОСТАНКИНО</v>
          </cell>
          <cell r="B207">
            <v>47</v>
          </cell>
          <cell r="C207">
            <v>47</v>
          </cell>
          <cell r="D207">
            <v>2815</v>
          </cell>
          <cell r="E207">
            <v>2815</v>
          </cell>
          <cell r="F207">
            <v>2815</v>
          </cell>
        </row>
        <row r="208">
          <cell r="A208" t="str">
            <v>7157 СЕРВЕЛАТ ЗЕРНИСНЫЙ ПМ в/к в/у_50с  ОСТАНКИНО</v>
          </cell>
          <cell r="B208">
            <v>2815</v>
          </cell>
          <cell r="C208">
            <v>2815</v>
          </cell>
          <cell r="D208">
            <v>89.5</v>
          </cell>
          <cell r="E208">
            <v>89.5</v>
          </cell>
          <cell r="F208">
            <v>89.5</v>
          </cell>
        </row>
        <row r="209">
          <cell r="A209" t="str">
            <v>7166 СЕРВЕЛТ ОХОТНИЧИЙ ПМ в/к в/у_50с  ОСТАНКИНО</v>
          </cell>
          <cell r="B209">
            <v>89.5</v>
          </cell>
          <cell r="C209">
            <v>89.5</v>
          </cell>
          <cell r="D209">
            <v>518.90800000000002</v>
          </cell>
          <cell r="E209">
            <v>518.90771484375</v>
          </cell>
          <cell r="F209">
            <v>518.90800000000002</v>
          </cell>
        </row>
        <row r="210">
          <cell r="A210" t="str">
            <v>7169 СЕРВЕЛАТ ОХОТНИЧИЙ ПМ в/к в/у 0.35кг_50с  ОСТАНКИНО</v>
          </cell>
          <cell r="B210">
            <v>518.90771484375</v>
          </cell>
          <cell r="C210">
            <v>518.90771484375</v>
          </cell>
          <cell r="D210">
            <v>3275</v>
          </cell>
          <cell r="E210">
            <v>3275</v>
          </cell>
          <cell r="F210">
            <v>3278</v>
          </cell>
        </row>
        <row r="211">
          <cell r="A211" t="str">
            <v>7187 ГРУДИНКА ПРЕМИУМ к/в мл/к в/у 0,3кг_50с ОСТАНКИНО</v>
          </cell>
          <cell r="B211">
            <v>3278</v>
          </cell>
          <cell r="C211">
            <v>3278</v>
          </cell>
          <cell r="D211">
            <v>793</v>
          </cell>
          <cell r="E211">
            <v>793</v>
          </cell>
          <cell r="F211">
            <v>793</v>
          </cell>
        </row>
        <row r="212">
          <cell r="A212" t="str">
            <v>7227 САЛЯМИ ФИНСКАЯ Папа может с/к в/у 1/180  ОСТАНКИНО</v>
          </cell>
          <cell r="B212">
            <v>793</v>
          </cell>
          <cell r="C212">
            <v>793</v>
          </cell>
          <cell r="D212">
            <v>17</v>
          </cell>
          <cell r="E212">
            <v>17</v>
          </cell>
          <cell r="F212">
            <v>17</v>
          </cell>
        </row>
        <row r="213">
          <cell r="A213" t="str">
            <v>7231 КЛАССИЧЕСКАЯ ПМ вар п/о 0,3кг 8шт_209к ОСТАНКИНО</v>
          </cell>
          <cell r="B213">
            <v>17</v>
          </cell>
          <cell r="C213">
            <v>17</v>
          </cell>
          <cell r="D213">
            <v>1273</v>
          </cell>
          <cell r="E213">
            <v>1273</v>
          </cell>
          <cell r="F213">
            <v>1273</v>
          </cell>
        </row>
        <row r="214">
          <cell r="A214" t="str">
            <v>7232 БОЯNСКАЯ ПМ п/к в/у 0,28кг 8шт_209к ОСТАНКИНО</v>
          </cell>
          <cell r="B214">
            <v>1273</v>
          </cell>
          <cell r="C214">
            <v>1273</v>
          </cell>
          <cell r="D214">
            <v>1462</v>
          </cell>
          <cell r="E214">
            <v>1462</v>
          </cell>
          <cell r="F214">
            <v>1462</v>
          </cell>
        </row>
        <row r="215">
          <cell r="A215" t="str">
            <v>7235 ВЕТЧ.КЛАССИЧЕСКАЯ ПМ п/о 0,35кг 8шт_209к ОСТАНКИНО</v>
          </cell>
          <cell r="B215">
            <v>1462</v>
          </cell>
          <cell r="C215">
            <v>1462</v>
          </cell>
          <cell r="D215">
            <v>69</v>
          </cell>
          <cell r="E215">
            <v>69</v>
          </cell>
          <cell r="F215">
            <v>69</v>
          </cell>
        </row>
        <row r="216">
          <cell r="A216" t="str">
            <v>7236 СЕРВЕЛАТ КАРЕЛЬСКИЙ в/к в/у 0,28кг_209к ОСТАНКИНО</v>
          </cell>
          <cell r="B216">
            <v>69</v>
          </cell>
          <cell r="C216">
            <v>69</v>
          </cell>
          <cell r="D216">
            <v>3660</v>
          </cell>
          <cell r="E216">
            <v>3660</v>
          </cell>
          <cell r="F216">
            <v>3668</v>
          </cell>
        </row>
        <row r="217">
          <cell r="A217" t="str">
            <v>7241 САЛЯМИ Папа может п/к в/у 0,28кг_209к ОСТАНКИНО</v>
          </cell>
          <cell r="B217">
            <v>3668</v>
          </cell>
          <cell r="C217">
            <v>3668</v>
          </cell>
          <cell r="D217">
            <v>1000</v>
          </cell>
          <cell r="E217">
            <v>1000</v>
          </cell>
          <cell r="F217">
            <v>1000</v>
          </cell>
        </row>
        <row r="218">
          <cell r="A218" t="str">
            <v>7245 ВЕТЧ.ФИЛЕЙНАЯ ПМ п/о 0,4кг 8шт ОСТАНКИНО</v>
          </cell>
          <cell r="B218">
            <v>1000</v>
          </cell>
          <cell r="C218">
            <v>1000</v>
          </cell>
          <cell r="D218">
            <v>42</v>
          </cell>
          <cell r="E218">
            <v>42</v>
          </cell>
          <cell r="F218">
            <v>42</v>
          </cell>
        </row>
        <row r="219">
          <cell r="A219" t="str">
            <v>7271 МЯСНЫЕ С ГОВЯДИНОЙ ПМ сос п/о мгс 1.5*4 ВЕС  ОСТАНКИНО</v>
          </cell>
          <cell r="B219">
            <v>42</v>
          </cell>
          <cell r="C219">
            <v>42</v>
          </cell>
          <cell r="D219">
            <v>115.8</v>
          </cell>
          <cell r="E219">
            <v>115.79998779296875</v>
          </cell>
          <cell r="F219">
            <v>115.8</v>
          </cell>
        </row>
        <row r="220">
          <cell r="A220" t="str">
            <v>7284 ДЛЯ ДЕТЕЙ сос п/о мгс 0,33кг 6шт  ОСТАНКИНО</v>
          </cell>
          <cell r="B220">
            <v>115.79998779296875</v>
          </cell>
          <cell r="C220">
            <v>115.79998779296875</v>
          </cell>
          <cell r="D220">
            <v>147</v>
          </cell>
          <cell r="E220">
            <v>147</v>
          </cell>
          <cell r="F220">
            <v>147</v>
          </cell>
        </row>
        <row r="221">
          <cell r="A221" t="str">
            <v>7332 БОЯРСКАЯ ПМ п/к в/у 0.28кг_СНГ  ОСТАНКИНО</v>
          </cell>
          <cell r="B221">
            <v>147</v>
          </cell>
          <cell r="C221">
            <v>147</v>
          </cell>
          <cell r="D221">
            <v>114</v>
          </cell>
          <cell r="E221">
            <v>114</v>
          </cell>
          <cell r="F221">
            <v>114</v>
          </cell>
        </row>
        <row r="222">
          <cell r="A222" t="str">
            <v>7333 СЕРВЕЛАТ ОХОТНИЧИЙ ПМ в/к в/у 0.28кг_СНГ  ОСТАНКИНО</v>
          </cell>
          <cell r="B222">
            <v>114</v>
          </cell>
          <cell r="C222">
            <v>114</v>
          </cell>
          <cell r="D222">
            <v>128</v>
          </cell>
          <cell r="E222">
            <v>128</v>
          </cell>
          <cell r="F222">
            <v>128</v>
          </cell>
        </row>
        <row r="223">
          <cell r="A223" t="str">
            <v>7343 СЕЙЧАС СЕЗОН ПМ вар п/о 0,4кг  ОСТАНКИНО</v>
          </cell>
          <cell r="B223">
            <v>128</v>
          </cell>
          <cell r="C223">
            <v>128</v>
          </cell>
          <cell r="D223">
            <v>1176</v>
          </cell>
          <cell r="E223">
            <v>1176</v>
          </cell>
          <cell r="F223">
            <v>1176</v>
          </cell>
        </row>
        <row r="224">
          <cell r="A224" t="str">
            <v>8377 Творожный Сыр 60% Сливочный  СТМ "ПапаМожет" - 140гр  ОСТАНКИНО</v>
          </cell>
          <cell r="B224">
            <v>1176</v>
          </cell>
          <cell r="C224">
            <v>1176</v>
          </cell>
          <cell r="D224">
            <v>270</v>
          </cell>
          <cell r="E224">
            <v>270</v>
          </cell>
          <cell r="F224">
            <v>270</v>
          </cell>
        </row>
        <row r="225">
          <cell r="A225" t="str">
            <v>8391 Сыр творожный с зеленью 60% Папа может 140 гр.  ОСТАНКИНО</v>
          </cell>
          <cell r="B225">
            <v>270</v>
          </cell>
          <cell r="C225">
            <v>270</v>
          </cell>
          <cell r="D225">
            <v>94</v>
          </cell>
          <cell r="E225">
            <v>94</v>
          </cell>
          <cell r="F225">
            <v>94</v>
          </cell>
        </row>
        <row r="226">
          <cell r="A226" t="str">
            <v>8398 Сыр ПАПА МОЖЕТ "Тильзитер" 45% 180 г  ОСТАНКИНО</v>
          </cell>
          <cell r="B226">
            <v>94</v>
          </cell>
          <cell r="C226">
            <v>94</v>
          </cell>
          <cell r="D226">
            <v>362</v>
          </cell>
          <cell r="E226">
            <v>362</v>
          </cell>
          <cell r="F226">
            <v>362</v>
          </cell>
        </row>
        <row r="227">
          <cell r="A227" t="str">
            <v>8411 Сыр ПАПА МОЖЕТ "Гауда Голд" 45% 180 г  ОСТАНКИНО</v>
          </cell>
          <cell r="B227">
            <v>362</v>
          </cell>
          <cell r="C227">
            <v>362</v>
          </cell>
          <cell r="D227">
            <v>268</v>
          </cell>
          <cell r="E227">
            <v>268</v>
          </cell>
          <cell r="F227">
            <v>268</v>
          </cell>
        </row>
        <row r="228">
          <cell r="A228" t="str">
            <v>8435 Сыр ПАПА МОЖЕТ "Российский традиционный" 45% 180 г  ОСТАНКИНО</v>
          </cell>
          <cell r="B228">
            <v>268</v>
          </cell>
          <cell r="C228">
            <v>268</v>
          </cell>
          <cell r="D228">
            <v>823</v>
          </cell>
          <cell r="E228">
            <v>823</v>
          </cell>
          <cell r="F228">
            <v>823</v>
          </cell>
        </row>
        <row r="229">
          <cell r="A229" t="str">
            <v>8438 Плавленый Сыр 45% "С ветчиной" СТМ "ПапаМожет" 180гр  ОСТАНКИНО</v>
          </cell>
          <cell r="B229">
            <v>823</v>
          </cell>
          <cell r="C229">
            <v>823</v>
          </cell>
          <cell r="D229">
            <v>49</v>
          </cell>
          <cell r="E229">
            <v>49</v>
          </cell>
          <cell r="F229">
            <v>49</v>
          </cell>
        </row>
        <row r="230">
          <cell r="A230" t="str">
            <v>8445 Плавленый Сыр 45% "С грибами" СТМ "ПапаМожет 180гр  ОСТАНКИНО</v>
          </cell>
          <cell r="B230">
            <v>49</v>
          </cell>
          <cell r="C230">
            <v>49</v>
          </cell>
          <cell r="D230">
            <v>35</v>
          </cell>
          <cell r="E230">
            <v>35</v>
          </cell>
          <cell r="F230">
            <v>35</v>
          </cell>
        </row>
        <row r="231">
          <cell r="A231" t="str">
            <v>8452 Сыр колбасный копченый Папа Может 400 гр  ОСТАНКИНО</v>
          </cell>
          <cell r="B231">
            <v>35</v>
          </cell>
          <cell r="C231">
            <v>35</v>
          </cell>
          <cell r="D231">
            <v>17</v>
          </cell>
          <cell r="E231">
            <v>17</v>
          </cell>
          <cell r="F231">
            <v>17</v>
          </cell>
        </row>
        <row r="232">
          <cell r="A232" t="str">
            <v>8459 Сыр ПАПА МОЖЕТ "Голландский традиционный" 45% 180 г  ОСТАНКИНО</v>
          </cell>
          <cell r="B232">
            <v>17</v>
          </cell>
          <cell r="C232">
            <v>17</v>
          </cell>
          <cell r="D232">
            <v>720</v>
          </cell>
          <cell r="E232">
            <v>720</v>
          </cell>
          <cell r="F232">
            <v>720</v>
          </cell>
        </row>
        <row r="233">
          <cell r="A233" t="str">
            <v>8476 Продукт колбасный с сыром копченый Коровино 400 гр  ОСТАНКИНО</v>
          </cell>
          <cell r="B233">
            <v>720</v>
          </cell>
          <cell r="C233">
            <v>720</v>
          </cell>
          <cell r="D233">
            <v>7</v>
          </cell>
          <cell r="E233">
            <v>7</v>
          </cell>
          <cell r="F233">
            <v>7</v>
          </cell>
        </row>
        <row r="234">
          <cell r="A234" t="str">
            <v>8674 Плавленый сыр "Шоколадный" 30% 180 гр ТМ "ПАПА МОЖЕТ"  ОСТАНКИНО</v>
          </cell>
          <cell r="B234">
            <v>7</v>
          </cell>
          <cell r="C234">
            <v>7</v>
          </cell>
          <cell r="D234">
            <v>24</v>
          </cell>
          <cell r="E234">
            <v>24</v>
          </cell>
          <cell r="F234">
            <v>24</v>
          </cell>
        </row>
        <row r="235">
          <cell r="A235" t="str">
            <v>8681 Сыр плавленый Сливочный ж 45 % 180г ТМ Папа Может (16шт) ОСТАНКИНО</v>
          </cell>
          <cell r="B235">
            <v>24</v>
          </cell>
          <cell r="C235">
            <v>24</v>
          </cell>
          <cell r="D235">
            <v>107</v>
          </cell>
          <cell r="E235">
            <v>107</v>
          </cell>
          <cell r="F235">
            <v>107</v>
          </cell>
        </row>
        <row r="236">
          <cell r="A236" t="str">
            <v>8831 Сыр ПАПА МОЖЕТ "Министерский" 180гр, 45 %  ОСТАНКИНО</v>
          </cell>
          <cell r="B236">
            <v>107</v>
          </cell>
          <cell r="C236">
            <v>107</v>
          </cell>
          <cell r="D236">
            <v>87</v>
          </cell>
          <cell r="E236">
            <v>87</v>
          </cell>
          <cell r="F236">
            <v>87</v>
          </cell>
        </row>
        <row r="237">
          <cell r="A237" t="str">
            <v>8855 Сыр ПАПА МОЖЕТ "Папин завтрак" 180гр, 45 %  ОСТАНКИНО</v>
          </cell>
          <cell r="B237">
            <v>87</v>
          </cell>
          <cell r="C237">
            <v>87</v>
          </cell>
          <cell r="D237">
            <v>45</v>
          </cell>
          <cell r="E237">
            <v>45</v>
          </cell>
          <cell r="F237">
            <v>45</v>
          </cell>
        </row>
        <row r="238">
          <cell r="A238" t="str">
            <v>Балык говяжий с/к "Эликатессе" 0,10 кг.шт. нарезка (лоток с ср.защ.атм.)  СПК</v>
          </cell>
          <cell r="B238">
            <v>45</v>
          </cell>
          <cell r="C238">
            <v>45</v>
          </cell>
          <cell r="D238">
            <v>111</v>
          </cell>
          <cell r="E238">
            <v>111</v>
          </cell>
          <cell r="F238">
            <v>111</v>
          </cell>
        </row>
        <row r="239">
          <cell r="A239" t="str">
            <v>Балык свиной с/к "Эликатессе" 0,10 кг.шт. нарезка (лоток с ср.защ.атм.)  СПК</v>
          </cell>
          <cell r="B239">
            <v>111</v>
          </cell>
          <cell r="C239">
            <v>111</v>
          </cell>
          <cell r="D239">
            <v>121</v>
          </cell>
          <cell r="E239">
            <v>121</v>
          </cell>
          <cell r="F239">
            <v>121</v>
          </cell>
        </row>
        <row r="240">
          <cell r="A240" t="str">
            <v>Балыковая с/к 200 гр. срез "Эликатессе" термоформ.пак.  СПК</v>
          </cell>
          <cell r="B240">
            <v>121</v>
          </cell>
          <cell r="C240">
            <v>121</v>
          </cell>
          <cell r="D240">
            <v>118</v>
          </cell>
          <cell r="E240">
            <v>118</v>
          </cell>
          <cell r="F240">
            <v>118</v>
          </cell>
        </row>
        <row r="241">
          <cell r="A241" t="str">
            <v>БОНУС МОЛОЧНЫЕ КЛАССИЧЕСКИЕ сос п/о в/у 0.3кг (6084)  ОСТАНКИНО</v>
          </cell>
          <cell r="B241">
            <v>118</v>
          </cell>
          <cell r="C241">
            <v>118</v>
          </cell>
          <cell r="D241">
            <v>61</v>
          </cell>
          <cell r="E241">
            <v>61</v>
          </cell>
          <cell r="F241">
            <v>61</v>
          </cell>
        </row>
        <row r="242">
          <cell r="A242" t="str">
            <v>БОНУС МОЛОЧНЫЕ КЛАССИЧЕСКИЕ сос п/о мгс 2*4_С (4980)  ОСТАНКИНО</v>
          </cell>
          <cell r="B242">
            <v>61</v>
          </cell>
          <cell r="C242">
            <v>61</v>
          </cell>
          <cell r="D242">
            <v>14</v>
          </cell>
          <cell r="E242">
            <v>14</v>
          </cell>
          <cell r="F242">
            <v>14</v>
          </cell>
        </row>
        <row r="243">
          <cell r="A243" t="str">
            <v>БОНУС СОЧНЫЕ Папа может сос п/о мгс 1.5*4 (6954)  ОСТАНКИНО</v>
          </cell>
          <cell r="B243">
            <v>14</v>
          </cell>
          <cell r="C243">
            <v>14</v>
          </cell>
          <cell r="D243">
            <v>192</v>
          </cell>
          <cell r="E243">
            <v>192</v>
          </cell>
          <cell r="F243">
            <v>192</v>
          </cell>
        </row>
        <row r="244">
          <cell r="A244" t="str">
            <v>БОНУС СОЧНЫЕ сос п/о мгс 0.41кг_UZ (6087)  ОСТАНКИНО</v>
          </cell>
          <cell r="B244">
            <v>192</v>
          </cell>
          <cell r="C244">
            <v>192</v>
          </cell>
          <cell r="D244">
            <v>197</v>
          </cell>
          <cell r="E244">
            <v>197</v>
          </cell>
          <cell r="F244">
            <v>197</v>
          </cell>
        </row>
        <row r="245">
          <cell r="A245" t="str">
            <v>Бутербродная вареная 0,47 кг шт.  СПК</v>
          </cell>
          <cell r="B245">
            <v>197</v>
          </cell>
          <cell r="C245">
            <v>197</v>
          </cell>
          <cell r="D245">
            <v>36</v>
          </cell>
          <cell r="E245">
            <v>36</v>
          </cell>
          <cell r="F245">
            <v>36</v>
          </cell>
        </row>
        <row r="246">
          <cell r="A246" t="str">
            <v>Вацлавская п/к (черева) 390 гр.шт. термоус.пак  СПК</v>
          </cell>
          <cell r="B246">
            <v>36</v>
          </cell>
          <cell r="C246">
            <v>36</v>
          </cell>
          <cell r="D246">
            <v>25</v>
          </cell>
          <cell r="E246">
            <v>25</v>
          </cell>
          <cell r="F246">
            <v>25</v>
          </cell>
        </row>
        <row r="247">
          <cell r="A247" t="str">
            <v>Ветчина Альтаирская Столовая (для ХОРЕКА)  СПК</v>
          </cell>
          <cell r="B247">
            <v>25</v>
          </cell>
          <cell r="C247">
            <v>25</v>
          </cell>
          <cell r="D247">
            <v>4</v>
          </cell>
          <cell r="E247">
            <v>4</v>
          </cell>
          <cell r="F247">
            <v>4</v>
          </cell>
        </row>
        <row r="248">
          <cell r="A248" t="str">
            <v>Готовые бельмеши сочные с мясом ТМ Горячая штучка 0,3кг зам  ПОКОМ</v>
          </cell>
          <cell r="B248">
            <v>4</v>
          </cell>
          <cell r="C248">
            <v>4</v>
          </cell>
          <cell r="D248">
            <v>10</v>
          </cell>
          <cell r="E248">
            <v>10</v>
          </cell>
          <cell r="F248">
            <v>309</v>
          </cell>
        </row>
        <row r="249">
          <cell r="A249" t="str">
            <v>Готовые чебупели острые с мясом 0,24кг ТМ Горячая штучка  ПОКОМ</v>
          </cell>
          <cell r="B249">
            <v>309</v>
          </cell>
          <cell r="C249">
            <v>309</v>
          </cell>
          <cell r="D249">
            <v>13</v>
          </cell>
          <cell r="E249">
            <v>13</v>
          </cell>
          <cell r="F249">
            <v>457</v>
          </cell>
        </row>
        <row r="250">
          <cell r="A250" t="str">
            <v>Готовые чебупели с ветчиной и сыром ТМ Горячая штучка флоу-пак 0,24 кг.  ПОКОМ</v>
          </cell>
          <cell r="B250">
            <v>457</v>
          </cell>
          <cell r="C250">
            <v>457</v>
          </cell>
          <cell r="D250">
            <v>1210</v>
          </cell>
          <cell r="E250">
            <v>1210</v>
          </cell>
          <cell r="F250">
            <v>2962</v>
          </cell>
        </row>
        <row r="251">
          <cell r="A251" t="str">
            <v>Готовые чебупели сочные с мясом ТМ Горячая штучка флоу-пак 0,24 кг  ПОКОМ</v>
          </cell>
          <cell r="B251">
            <v>2962</v>
          </cell>
          <cell r="C251">
            <v>2962</v>
          </cell>
          <cell r="D251">
            <v>851</v>
          </cell>
          <cell r="E251">
            <v>851</v>
          </cell>
          <cell r="F251">
            <v>2430</v>
          </cell>
        </row>
        <row r="252">
          <cell r="A252" t="str">
            <v>Готовые чебуреки с мясом ТМ Горячая штучка 0,09 кг флоу-пак ПОКОМ</v>
          </cell>
          <cell r="B252">
            <v>2430</v>
          </cell>
          <cell r="C252">
            <v>2430</v>
          </cell>
          <cell r="D252">
            <v>2430</v>
          </cell>
          <cell r="E252">
            <v>2430</v>
          </cell>
          <cell r="F252">
            <v>403</v>
          </cell>
        </row>
        <row r="253">
          <cell r="A253" t="str">
            <v>Грудинка Деревенская в аджике к/в 150 гр.шт. нарезка (лоток с ср.защ.атм.)  СПК</v>
          </cell>
          <cell r="B253">
            <v>403</v>
          </cell>
          <cell r="C253">
            <v>403</v>
          </cell>
          <cell r="D253">
            <v>1</v>
          </cell>
          <cell r="E253">
            <v>1</v>
          </cell>
          <cell r="F253">
            <v>1</v>
          </cell>
        </row>
        <row r="254">
          <cell r="A254" t="str">
            <v>Гуцульская с/к "КолбасГрад" 160 гр.шт. термоус. пак  СПК</v>
          </cell>
          <cell r="B254">
            <v>1</v>
          </cell>
          <cell r="C254">
            <v>1</v>
          </cell>
          <cell r="D254">
            <v>54</v>
          </cell>
          <cell r="E254">
            <v>54</v>
          </cell>
          <cell r="F254">
            <v>54</v>
          </cell>
        </row>
        <row r="255">
          <cell r="A255" t="str">
            <v>Дельгаро с/в "Эликатессе" 140 гр.шт.  СПК</v>
          </cell>
          <cell r="B255">
            <v>54</v>
          </cell>
          <cell r="C255">
            <v>54</v>
          </cell>
          <cell r="D255">
            <v>73</v>
          </cell>
          <cell r="E255">
            <v>73</v>
          </cell>
          <cell r="F255">
            <v>73</v>
          </cell>
        </row>
        <row r="256">
          <cell r="A256" t="str">
            <v>Деревенская с чесночком и сальцем п/к (черева) 390 гр.шт. термоус. пак.  СПК</v>
          </cell>
          <cell r="B256">
            <v>73</v>
          </cell>
          <cell r="C256">
            <v>73</v>
          </cell>
          <cell r="D256">
            <v>142</v>
          </cell>
          <cell r="E256">
            <v>142</v>
          </cell>
          <cell r="F256">
            <v>142</v>
          </cell>
        </row>
        <row r="257">
          <cell r="A257" t="str">
            <v>Докторская вареная в/с 0,47 кг шт.  СПК</v>
          </cell>
          <cell r="B257">
            <v>142</v>
          </cell>
          <cell r="C257">
            <v>142</v>
          </cell>
          <cell r="D257">
            <v>23</v>
          </cell>
          <cell r="E257">
            <v>23</v>
          </cell>
          <cell r="F257">
            <v>23</v>
          </cell>
        </row>
        <row r="258">
          <cell r="A258" t="str">
            <v>Докторская вареная вес. (белк.об.) термоус.пак.  СПК</v>
          </cell>
          <cell r="B258">
            <v>23</v>
          </cell>
          <cell r="C258">
            <v>23</v>
          </cell>
          <cell r="D258">
            <v>70</v>
          </cell>
          <cell r="E258">
            <v>70</v>
          </cell>
          <cell r="F258">
            <v>70</v>
          </cell>
        </row>
        <row r="259">
          <cell r="A259" t="str">
            <v>Докторская вареная термоус.пак. "Высокий вкус"  СПК</v>
          </cell>
          <cell r="B259">
            <v>70</v>
          </cell>
          <cell r="C259">
            <v>70</v>
          </cell>
          <cell r="D259">
            <v>19.600000000000001</v>
          </cell>
          <cell r="E259">
            <v>19.599990844726563</v>
          </cell>
          <cell r="F259">
            <v>23.664000000000001</v>
          </cell>
        </row>
        <row r="260">
          <cell r="A260" t="str">
            <v>ЖАР-ладушки с мясом 0,2кг ТМ Стародворье  ПОКОМ</v>
          </cell>
          <cell r="B260">
            <v>23.663986206054688</v>
          </cell>
          <cell r="C260">
            <v>23.663986206054688</v>
          </cell>
          <cell r="D260">
            <v>4</v>
          </cell>
          <cell r="E260">
            <v>4</v>
          </cell>
          <cell r="F260">
            <v>176</v>
          </cell>
        </row>
        <row r="261">
          <cell r="A261" t="str">
            <v>ЖАР-ладушки с яблоком и грушей ТМ Стародворье 0,2 кг. ПОКОМ</v>
          </cell>
          <cell r="B261">
            <v>176</v>
          </cell>
          <cell r="C261">
            <v>176</v>
          </cell>
          <cell r="D261">
            <v>176</v>
          </cell>
          <cell r="E261">
            <v>176</v>
          </cell>
          <cell r="F261">
            <v>7</v>
          </cell>
        </row>
        <row r="262">
          <cell r="A262" t="str">
            <v>Жареные вареники с картофелем и беконом Добросельские 0,2 кг. ТМ Стародворье  ПОКОМ</v>
          </cell>
          <cell r="B262">
            <v>7</v>
          </cell>
          <cell r="C262">
            <v>7</v>
          </cell>
          <cell r="D262">
            <v>4</v>
          </cell>
          <cell r="E262">
            <v>4</v>
          </cell>
          <cell r="F262">
            <v>323</v>
          </cell>
        </row>
        <row r="263">
          <cell r="A263" t="str">
            <v>К798 Сыч/Прод Коровино Российский 50% 200г НОВАЯ СЗМЖ  ОСТАНКИНО</v>
          </cell>
          <cell r="B263">
            <v>323</v>
          </cell>
          <cell r="C263">
            <v>323</v>
          </cell>
          <cell r="D263">
            <v>2150</v>
          </cell>
          <cell r="E263">
            <v>2150</v>
          </cell>
          <cell r="F263">
            <v>2150</v>
          </cell>
        </row>
        <row r="264">
          <cell r="A264" t="str">
            <v>К801 Сыч/Прод Коровино Тильзитер 50% 200г НОВАЯ СЗМЖ  ОСТАНКИНО</v>
          </cell>
          <cell r="B264">
            <v>2150</v>
          </cell>
          <cell r="C264">
            <v>2150</v>
          </cell>
          <cell r="D264">
            <v>1967</v>
          </cell>
          <cell r="E264">
            <v>1967</v>
          </cell>
          <cell r="F264">
            <v>1967</v>
          </cell>
        </row>
        <row r="265">
          <cell r="A265" t="str">
            <v>К811 Сыч/Прод Коровино Российский Оригин 50% ВЕС НОВАЯ (5 кг)  ОСТАНКИНО</v>
          </cell>
          <cell r="B265">
            <v>1967</v>
          </cell>
          <cell r="C265">
            <v>1967</v>
          </cell>
          <cell r="D265">
            <v>171.8</v>
          </cell>
          <cell r="E265">
            <v>171.7999267578125</v>
          </cell>
          <cell r="F265">
            <v>171.8</v>
          </cell>
        </row>
        <row r="266">
          <cell r="A266" t="str">
            <v>К825 Сыч/Прод Коровино Тильзитер Оригин 50% ВЕС НОВАЯ (5 кг брус) СЗМЖ  ОСТАНКИНО</v>
          </cell>
          <cell r="B266">
            <v>171.7999267578125</v>
          </cell>
          <cell r="C266">
            <v>171.7999267578125</v>
          </cell>
          <cell r="D266">
            <v>61.2</v>
          </cell>
          <cell r="E266">
            <v>61.199981689453125</v>
          </cell>
          <cell r="F266">
            <v>61.2</v>
          </cell>
        </row>
        <row r="267">
          <cell r="A267" t="str">
            <v>Карбонад Юбилейный термоус.пак.  СПК</v>
          </cell>
          <cell r="B267">
            <v>61.199981689453125</v>
          </cell>
          <cell r="C267">
            <v>61.199981689453125</v>
          </cell>
          <cell r="D267">
            <v>2.5</v>
          </cell>
          <cell r="E267">
            <v>2.5</v>
          </cell>
          <cell r="F267">
            <v>2.5</v>
          </cell>
        </row>
        <row r="268">
          <cell r="A268" t="str">
            <v>Классическая вареная 400 гр.шт.  СПК</v>
          </cell>
          <cell r="B268">
            <v>2.5</v>
          </cell>
          <cell r="C268">
            <v>2.5</v>
          </cell>
          <cell r="D268">
            <v>32</v>
          </cell>
          <cell r="E268">
            <v>32</v>
          </cell>
          <cell r="F268">
            <v>32</v>
          </cell>
        </row>
        <row r="269">
          <cell r="A269" t="str">
            <v>Классическая с/к 80 гр.шт.нар. (лоток с ср.защ.атм.)  СПК</v>
          </cell>
          <cell r="B269">
            <v>32</v>
          </cell>
          <cell r="C269">
            <v>32</v>
          </cell>
          <cell r="D269">
            <v>142</v>
          </cell>
          <cell r="E269">
            <v>142</v>
          </cell>
          <cell r="F269">
            <v>142</v>
          </cell>
        </row>
        <row r="270">
          <cell r="A270" t="str">
            <v>Колбаски Мяснули оригинальные с/к 50 гр.шт. (в ср.защ.атм.)  СПК</v>
          </cell>
          <cell r="B270">
            <v>142</v>
          </cell>
          <cell r="C270">
            <v>142</v>
          </cell>
          <cell r="D270">
            <v>51</v>
          </cell>
          <cell r="E270">
            <v>51</v>
          </cell>
          <cell r="F270">
            <v>51</v>
          </cell>
        </row>
        <row r="271">
          <cell r="A271" t="str">
            <v>Колбаски ПодПивасики оригинальные с/к 0,10 кг.шт. термофор.пак.  СПК</v>
          </cell>
          <cell r="B271">
            <v>51</v>
          </cell>
          <cell r="C271">
            <v>51</v>
          </cell>
          <cell r="D271">
            <v>516</v>
          </cell>
          <cell r="E271">
            <v>516</v>
          </cell>
          <cell r="F271">
            <v>516</v>
          </cell>
        </row>
        <row r="272">
          <cell r="A272" t="str">
            <v>Колбаски ПодПивасики острые с/к 0,10 кг.шт. термофор.пак.  СПК</v>
          </cell>
          <cell r="B272">
            <v>516</v>
          </cell>
          <cell r="C272">
            <v>516</v>
          </cell>
          <cell r="D272">
            <v>470</v>
          </cell>
          <cell r="E272">
            <v>470</v>
          </cell>
          <cell r="F272">
            <v>470</v>
          </cell>
        </row>
        <row r="273">
          <cell r="A273" t="str">
            <v>Колбаски ПодПивасики с сыром с/к 100 гр.шт. (в ср.защ.атм.)  СПК</v>
          </cell>
          <cell r="B273">
            <v>470</v>
          </cell>
          <cell r="C273">
            <v>470</v>
          </cell>
          <cell r="D273">
            <v>106</v>
          </cell>
          <cell r="E273">
            <v>106</v>
          </cell>
          <cell r="F273">
            <v>106</v>
          </cell>
        </row>
        <row r="274">
          <cell r="A274" t="str">
            <v>Круггетсы с сырным соусом ТМ Горячая штучка ТС Круггетсы флоу-пак 0,2 кг  ПОКОМ</v>
          </cell>
          <cell r="B274">
            <v>106</v>
          </cell>
          <cell r="C274">
            <v>106</v>
          </cell>
          <cell r="D274">
            <v>8</v>
          </cell>
          <cell r="E274">
            <v>8</v>
          </cell>
          <cell r="F274">
            <v>696</v>
          </cell>
        </row>
        <row r="275">
          <cell r="A275" t="str">
            <v>Круггетсы сочные ТМ Горячая штучка ТС Круггетсы флоу-пак 0,2 кг.  ПОКОМ</v>
          </cell>
          <cell r="B275">
            <v>696</v>
          </cell>
          <cell r="C275">
            <v>696</v>
          </cell>
          <cell r="D275">
            <v>608</v>
          </cell>
          <cell r="E275">
            <v>608</v>
          </cell>
          <cell r="F275">
            <v>1407</v>
          </cell>
        </row>
        <row r="276">
          <cell r="A276" t="str">
            <v>Ла Фаворте с/в "Эликатессе" 140 гр.шт.  СПК</v>
          </cell>
          <cell r="B276">
            <v>1407</v>
          </cell>
          <cell r="C276">
            <v>1407</v>
          </cell>
          <cell r="D276">
            <v>94</v>
          </cell>
          <cell r="E276">
            <v>94</v>
          </cell>
          <cell r="F276">
            <v>94</v>
          </cell>
        </row>
        <row r="277">
          <cell r="A277" t="str">
            <v>Ливерная Печеночная 250 гр.шт.  СПК</v>
          </cell>
          <cell r="B277">
            <v>94</v>
          </cell>
          <cell r="C277">
            <v>94</v>
          </cell>
          <cell r="D277">
            <v>39</v>
          </cell>
          <cell r="E277">
            <v>39</v>
          </cell>
          <cell r="F277">
            <v>39</v>
          </cell>
        </row>
        <row r="278">
          <cell r="A278" t="str">
            <v>Любительская вареная термоус.пак. "Высокий вкус"  СПК</v>
          </cell>
          <cell r="B278">
            <v>39</v>
          </cell>
          <cell r="C278">
            <v>39</v>
          </cell>
          <cell r="D278">
            <v>79</v>
          </cell>
          <cell r="E278">
            <v>79</v>
          </cell>
          <cell r="F278">
            <v>79</v>
          </cell>
        </row>
        <row r="279">
          <cell r="A279" t="str">
            <v>Мини-сосиски в тесте 3,7кг ВЕС заморож. ТМ Зареченские  ПОКОМ</v>
          </cell>
          <cell r="B279">
            <v>79</v>
          </cell>
          <cell r="C279">
            <v>79</v>
          </cell>
          <cell r="D279">
            <v>79</v>
          </cell>
          <cell r="E279">
            <v>79</v>
          </cell>
          <cell r="F279">
            <v>235.8</v>
          </cell>
        </row>
        <row r="280">
          <cell r="A280" t="str">
            <v>Мини-чебуречки с мясом ВЕС 5,5кг ТМ Зареченские  ПОКОМ</v>
          </cell>
          <cell r="B280">
            <v>235.7999267578125</v>
          </cell>
          <cell r="C280">
            <v>235.7999267578125</v>
          </cell>
          <cell r="D280">
            <v>235.7999267578125</v>
          </cell>
          <cell r="E280">
            <v>235.7999267578125</v>
          </cell>
          <cell r="F280">
            <v>71.5</v>
          </cell>
        </row>
        <row r="281">
          <cell r="A281" t="str">
            <v>Мини-шарики с курочкой и сыром ТМ Зареченские ВЕС  ПОКОМ</v>
          </cell>
          <cell r="B281">
            <v>71.5</v>
          </cell>
          <cell r="C281">
            <v>71.5</v>
          </cell>
          <cell r="D281">
            <v>71.5</v>
          </cell>
          <cell r="E281">
            <v>71.5</v>
          </cell>
          <cell r="F281">
            <v>186</v>
          </cell>
        </row>
        <row r="282">
          <cell r="A282" t="str">
            <v>Наггетсы из печи 0,25кг ТМ Вязанка ТС Няняггетсы Сливушки замор.  ПОКОМ</v>
          </cell>
          <cell r="B282">
            <v>186</v>
          </cell>
          <cell r="C282">
            <v>186</v>
          </cell>
          <cell r="D282">
            <v>727</v>
          </cell>
          <cell r="E282">
            <v>727</v>
          </cell>
          <cell r="F282">
            <v>3014</v>
          </cell>
        </row>
        <row r="283">
          <cell r="A283" t="str">
            <v>Наггетсы Нагетосы Сочная курочка ТМ Горячая штучка 0,25 кг зам  ПОКОМ</v>
          </cell>
          <cell r="B283">
            <v>3014</v>
          </cell>
          <cell r="C283">
            <v>3014</v>
          </cell>
          <cell r="D283">
            <v>186</v>
          </cell>
          <cell r="E283">
            <v>186</v>
          </cell>
          <cell r="F283">
            <v>1497</v>
          </cell>
        </row>
        <row r="284">
          <cell r="A284" t="str">
            <v>Наггетсы с индейкой 0,25кг ТМ Вязанка ТС Няняггетсы Сливушки НД2 замор.  ПОКОМ</v>
          </cell>
          <cell r="B284">
            <v>1497</v>
          </cell>
          <cell r="C284">
            <v>1497</v>
          </cell>
          <cell r="D284">
            <v>485</v>
          </cell>
          <cell r="E284">
            <v>485</v>
          </cell>
          <cell r="F284">
            <v>2205</v>
          </cell>
        </row>
        <row r="285">
          <cell r="A285" t="str">
            <v>Наггетсы с куриным филе и сыром ТМ Вязанка 0,25 кг ПОКОМ</v>
          </cell>
          <cell r="B285">
            <v>2205</v>
          </cell>
          <cell r="C285">
            <v>2205</v>
          </cell>
          <cell r="D285">
            <v>845</v>
          </cell>
          <cell r="E285">
            <v>845</v>
          </cell>
          <cell r="F285">
            <v>2439</v>
          </cell>
        </row>
        <row r="286">
          <cell r="A286" t="str">
            <v>Наггетсы Хрустящие ТМ Зареченские. ВЕС ПОКОМ</v>
          </cell>
          <cell r="B286">
            <v>2439</v>
          </cell>
          <cell r="C286">
            <v>2439</v>
          </cell>
          <cell r="D286">
            <v>2439</v>
          </cell>
          <cell r="E286">
            <v>2439</v>
          </cell>
          <cell r="F286">
            <v>1577</v>
          </cell>
        </row>
        <row r="287">
          <cell r="A287" t="str">
            <v>Наггетсы Хрустящие ТМ Стародворье с сочной курочкой 0,23 кг  ПОКОМ</v>
          </cell>
          <cell r="B287">
            <v>1577</v>
          </cell>
          <cell r="C287">
            <v>1577</v>
          </cell>
          <cell r="D287">
            <v>1577</v>
          </cell>
          <cell r="E287">
            <v>1577</v>
          </cell>
          <cell r="F287">
            <v>639</v>
          </cell>
        </row>
        <row r="288">
          <cell r="A288" t="str">
            <v>Оригинальная с перцем с/к  СПК</v>
          </cell>
          <cell r="B288">
            <v>639</v>
          </cell>
          <cell r="C288">
            <v>639</v>
          </cell>
          <cell r="D288">
            <v>121.3</v>
          </cell>
          <cell r="E288">
            <v>121.29998779296875</v>
          </cell>
          <cell r="F288">
            <v>121.3</v>
          </cell>
        </row>
        <row r="289">
          <cell r="A289" t="str">
            <v>Паштет печеночный 140 гр.шт.  СПК</v>
          </cell>
          <cell r="B289">
            <v>121.29998779296875</v>
          </cell>
          <cell r="C289">
            <v>121.29998779296875</v>
          </cell>
          <cell r="D289">
            <v>31</v>
          </cell>
          <cell r="E289">
            <v>31</v>
          </cell>
          <cell r="F289">
            <v>31</v>
          </cell>
        </row>
        <row r="290">
          <cell r="A290" t="str">
            <v>Пекерсы с индейкой в сливочном соусе ТМ Горячая штучка 0,25 кг зам  ПОКОМ</v>
          </cell>
          <cell r="B290">
            <v>31</v>
          </cell>
          <cell r="C290">
            <v>31</v>
          </cell>
          <cell r="D290">
            <v>10</v>
          </cell>
          <cell r="E290">
            <v>10</v>
          </cell>
          <cell r="F290">
            <v>333</v>
          </cell>
        </row>
        <row r="291">
          <cell r="A291" t="str">
            <v>Пельмени Grandmeni с говядиной и свининой 0,7кг ТМ Горячая штучка  ПОКОМ</v>
          </cell>
          <cell r="B291">
            <v>333</v>
          </cell>
          <cell r="C291">
            <v>333</v>
          </cell>
          <cell r="D291">
            <v>4</v>
          </cell>
          <cell r="E291">
            <v>4</v>
          </cell>
          <cell r="F291">
            <v>151</v>
          </cell>
        </row>
        <row r="292">
          <cell r="A292" t="str">
            <v>Пельмени Бигбули #МЕГАВКУСИЩЕ с сочной грудинкой ТМ Горячая штучка 0,7 кг. ПОКОМ</v>
          </cell>
          <cell r="B292">
            <v>151</v>
          </cell>
          <cell r="C292">
            <v>151</v>
          </cell>
          <cell r="D292">
            <v>151</v>
          </cell>
          <cell r="E292">
            <v>151</v>
          </cell>
          <cell r="F292">
            <v>715</v>
          </cell>
        </row>
        <row r="293">
          <cell r="A293" t="str">
            <v>Пельмени Бигбули с мясом ТМ Горячая штучка. флоу-пак сфера 0,4 кг. ПОКОМ</v>
          </cell>
          <cell r="B293">
            <v>715</v>
          </cell>
          <cell r="C293">
            <v>715</v>
          </cell>
          <cell r="D293">
            <v>715</v>
          </cell>
          <cell r="E293">
            <v>715</v>
          </cell>
          <cell r="F293">
            <v>151</v>
          </cell>
        </row>
        <row r="294">
          <cell r="A294" t="str">
            <v>Пельмени Бигбули с мясом ТМ Горячая штучка. флоу-пак сфера 0,7 кг ПОКОМ</v>
          </cell>
          <cell r="B294">
            <v>151</v>
          </cell>
          <cell r="C294">
            <v>151</v>
          </cell>
          <cell r="D294">
            <v>703</v>
          </cell>
          <cell r="E294">
            <v>703</v>
          </cell>
          <cell r="F294">
            <v>1486</v>
          </cell>
        </row>
        <row r="295">
          <cell r="A295" t="str">
            <v>Пельмени Бигбули со сливочным маслом ТМ Горячая штучка, флоу-пак сфера 0,7. ПОКОМ</v>
          </cell>
          <cell r="B295">
            <v>1486</v>
          </cell>
          <cell r="C295">
            <v>1486</v>
          </cell>
          <cell r="D295">
            <v>5</v>
          </cell>
          <cell r="E295">
            <v>5</v>
          </cell>
          <cell r="F295">
            <v>1269</v>
          </cell>
        </row>
        <row r="296">
          <cell r="A296" t="str">
            <v>Пельмени Бульмени мини с мясом и оливковым маслом 0,7 кг ТМ Горячая штучка  ПОКОМ</v>
          </cell>
          <cell r="B296">
            <v>1269</v>
          </cell>
          <cell r="C296">
            <v>1269</v>
          </cell>
          <cell r="D296">
            <v>2</v>
          </cell>
          <cell r="E296">
            <v>2</v>
          </cell>
          <cell r="F296">
            <v>1154</v>
          </cell>
        </row>
        <row r="297">
          <cell r="A297" t="str">
            <v>Пельмени Бульмени Нейробуст с мясом ТМ Горячая штучка ТС Бульмени ГШ сфера флоу-пак 0,6 кг.  ПОКОМ</v>
          </cell>
          <cell r="B297">
            <v>1154</v>
          </cell>
          <cell r="C297">
            <v>1154</v>
          </cell>
          <cell r="D297">
            <v>1154</v>
          </cell>
          <cell r="E297">
            <v>1154</v>
          </cell>
          <cell r="F297">
            <v>159</v>
          </cell>
        </row>
        <row r="298">
          <cell r="A298" t="str">
            <v>Пельмени Бульмени с говядиной и свининой Наваристые 5кг Горячая штучка ВЕС  ПОКОМ</v>
          </cell>
          <cell r="B298">
            <v>159</v>
          </cell>
          <cell r="C298">
            <v>159</v>
          </cell>
          <cell r="D298">
            <v>5</v>
          </cell>
          <cell r="E298">
            <v>5</v>
          </cell>
          <cell r="F298">
            <v>2172.0100000000002</v>
          </cell>
        </row>
        <row r="299">
          <cell r="A299" t="str">
            <v>Пельмени Бульмени с говядиной и свининой СЕВЕРНАЯ КОЛЛЕКЦИЯ 0,7кг ТМ Горячая штучка сфера  ПОКОМ</v>
          </cell>
          <cell r="B299">
            <v>2172.009765625</v>
          </cell>
          <cell r="C299">
            <v>2172.009765625</v>
          </cell>
          <cell r="D299">
            <v>2172.009765625</v>
          </cell>
          <cell r="E299">
            <v>2172.009765625</v>
          </cell>
          <cell r="F299">
            <v>1692</v>
          </cell>
        </row>
        <row r="300">
          <cell r="A300" t="str">
            <v>Пельмени Бульмени с говядиной и свининой ТМ Горячая штучка. флоу-пак сфера 0,4 кг ПОКОМ</v>
          </cell>
          <cell r="B300">
            <v>1692</v>
          </cell>
          <cell r="C300">
            <v>1692</v>
          </cell>
          <cell r="D300">
            <v>5</v>
          </cell>
          <cell r="E300">
            <v>5</v>
          </cell>
          <cell r="F300">
            <v>911</v>
          </cell>
        </row>
        <row r="301">
          <cell r="A301" t="str">
            <v>Пельмени Бульмени с говядиной и свининой ТМ Горячая штучка. флоу-пак сфера 0,7 кг ПОКОМ</v>
          </cell>
          <cell r="B301">
            <v>911</v>
          </cell>
          <cell r="C301">
            <v>911</v>
          </cell>
          <cell r="D301">
            <v>980</v>
          </cell>
          <cell r="E301">
            <v>980</v>
          </cell>
          <cell r="F301">
            <v>3048</v>
          </cell>
        </row>
        <row r="302">
          <cell r="A302" t="str">
            <v>Пельмени Бульмени со сливочным маслом ТМ Горячая штучка. флоу-пак сфера 0,4 кг. ПОКОМ</v>
          </cell>
          <cell r="B302">
            <v>3048</v>
          </cell>
          <cell r="C302">
            <v>3048</v>
          </cell>
          <cell r="D302">
            <v>3</v>
          </cell>
          <cell r="E302">
            <v>3</v>
          </cell>
          <cell r="F302">
            <v>1267</v>
          </cell>
        </row>
        <row r="303">
          <cell r="A303" t="str">
            <v>Пельмени Бульмени со сливочным маслом ТМ Горячая штучка.флоу-пак сфера 0,7 кг. ПОКОМ</v>
          </cell>
          <cell r="B303">
            <v>1267</v>
          </cell>
          <cell r="C303">
            <v>1267</v>
          </cell>
          <cell r="D303">
            <v>1409</v>
          </cell>
          <cell r="E303">
            <v>1409</v>
          </cell>
          <cell r="F303">
            <v>3438</v>
          </cell>
        </row>
        <row r="304">
          <cell r="A304" t="str">
            <v>Пельмени Бульмени хрустящие с мясом 0,22 кг ТМ Горячая штучка  ПОКОМ</v>
          </cell>
          <cell r="B304">
            <v>3438</v>
          </cell>
          <cell r="C304">
            <v>3438</v>
          </cell>
          <cell r="D304">
            <v>6</v>
          </cell>
          <cell r="E304">
            <v>6</v>
          </cell>
          <cell r="F304">
            <v>181</v>
          </cell>
        </row>
        <row r="305">
          <cell r="A305" t="str">
            <v>Пельмени Добросельские со свининой и говядиной ТМ Стародворье флоу-пак клас. форма 0,65 кг.  ПОКОМ</v>
          </cell>
          <cell r="B305">
            <v>181</v>
          </cell>
          <cell r="C305">
            <v>181</v>
          </cell>
          <cell r="D305">
            <v>181</v>
          </cell>
          <cell r="E305">
            <v>181</v>
          </cell>
          <cell r="F305">
            <v>131</v>
          </cell>
        </row>
        <row r="306">
          <cell r="A306" t="str">
            <v>Пельмени Зареченские сфера 5 кг.  ПОКОМ</v>
          </cell>
          <cell r="B306">
            <v>131</v>
          </cell>
          <cell r="C306">
            <v>131</v>
          </cell>
          <cell r="D306">
            <v>131</v>
          </cell>
          <cell r="E306">
            <v>131</v>
          </cell>
          <cell r="F306">
            <v>10</v>
          </cell>
        </row>
        <row r="307">
          <cell r="A307" t="str">
            <v>Пельмени Медвежьи ушки с фермерскими сливками 0,7кг  ПОКОМ</v>
          </cell>
          <cell r="B307">
            <v>10</v>
          </cell>
          <cell r="C307">
            <v>10</v>
          </cell>
          <cell r="D307">
            <v>10</v>
          </cell>
          <cell r="E307">
            <v>10</v>
          </cell>
          <cell r="F307">
            <v>1</v>
          </cell>
        </row>
        <row r="308">
          <cell r="A308" t="str">
            <v>Пельмени Медвежьи ушки с фермерской свининой и говядиной Малые 0,7кг  ПОКОМ</v>
          </cell>
          <cell r="B308">
            <v>1</v>
          </cell>
          <cell r="C308">
            <v>1</v>
          </cell>
          <cell r="D308">
            <v>1</v>
          </cell>
          <cell r="E308">
            <v>1</v>
          </cell>
          <cell r="F308">
            <v>1</v>
          </cell>
        </row>
        <row r="309">
          <cell r="A309" t="str">
            <v>Пельмени Мясные с говядиной ТМ Стародворье сфера флоу-пак 1 кг  ПОКОМ</v>
          </cell>
          <cell r="B309">
            <v>1</v>
          </cell>
          <cell r="C309">
            <v>1</v>
          </cell>
          <cell r="D309">
            <v>1</v>
          </cell>
          <cell r="E309">
            <v>1</v>
          </cell>
          <cell r="F309">
            <v>508</v>
          </cell>
        </row>
        <row r="310">
          <cell r="A310" t="str">
            <v>Пельмени Отборные из свинины и говядины 0,9 кг ТМ Стародворье ТС Медвежье ушко  ПОКОМ</v>
          </cell>
          <cell r="B310">
            <v>508</v>
          </cell>
          <cell r="C310">
            <v>508</v>
          </cell>
          <cell r="D310">
            <v>508</v>
          </cell>
          <cell r="E310">
            <v>508</v>
          </cell>
          <cell r="F310">
            <v>416</v>
          </cell>
        </row>
        <row r="311">
          <cell r="A311" t="str">
            <v>Пельмени С говядиной и свининой, ВЕС, сфера пуговки Мясная Галерея  ПОКОМ</v>
          </cell>
          <cell r="B311">
            <v>416</v>
          </cell>
          <cell r="C311">
            <v>416</v>
          </cell>
          <cell r="D311">
            <v>5</v>
          </cell>
          <cell r="E311">
            <v>5</v>
          </cell>
          <cell r="F311">
            <v>550</v>
          </cell>
        </row>
        <row r="312">
          <cell r="A312" t="str">
            <v>Пельмени Со свининой и говядиной ТМ Особый рецепт Любимая ложка 1,0 кг  ПОКОМ</v>
          </cell>
          <cell r="B312">
            <v>550</v>
          </cell>
          <cell r="C312">
            <v>550</v>
          </cell>
          <cell r="D312">
            <v>4</v>
          </cell>
          <cell r="E312">
            <v>4</v>
          </cell>
          <cell r="F312">
            <v>907</v>
          </cell>
        </row>
        <row r="313">
          <cell r="A313" t="str">
            <v>Пельмени Сочные сфера 0,8 кг ТМ Стародворье  ПОКОМ</v>
          </cell>
          <cell r="B313">
            <v>907</v>
          </cell>
          <cell r="C313">
            <v>907</v>
          </cell>
          <cell r="D313">
            <v>907</v>
          </cell>
          <cell r="E313">
            <v>907</v>
          </cell>
          <cell r="F313">
            <v>53</v>
          </cell>
        </row>
        <row r="314">
          <cell r="A314" t="str">
            <v>Пирожки с мясом 3,7кг ВЕС ТМ Зареченские  ПОКОМ</v>
          </cell>
          <cell r="B314">
            <v>53</v>
          </cell>
          <cell r="C314">
            <v>53</v>
          </cell>
          <cell r="D314">
            <v>53</v>
          </cell>
          <cell r="E314">
            <v>53</v>
          </cell>
          <cell r="F314">
            <v>177.61</v>
          </cell>
        </row>
        <row r="315">
          <cell r="A315" t="str">
            <v>Ричеза с/к 230 гр.шт.  СПК</v>
          </cell>
          <cell r="B315">
            <v>177.6099853515625</v>
          </cell>
          <cell r="C315">
            <v>177.6099853515625</v>
          </cell>
          <cell r="D315">
            <v>70</v>
          </cell>
          <cell r="E315">
            <v>70</v>
          </cell>
          <cell r="F315">
            <v>70</v>
          </cell>
        </row>
        <row r="316">
          <cell r="A316" t="str">
            <v>Сальчетти с/к 230 гр.шт.  СПК</v>
          </cell>
          <cell r="B316">
            <v>70</v>
          </cell>
          <cell r="C316">
            <v>70</v>
          </cell>
          <cell r="D316">
            <v>132</v>
          </cell>
          <cell r="E316">
            <v>132</v>
          </cell>
          <cell r="F316">
            <v>132</v>
          </cell>
        </row>
        <row r="317">
          <cell r="A317" t="str">
            <v>Салями с перчиком с/к "КолбасГрад" 160 гр.шт. термоус. пак.  СПК</v>
          </cell>
          <cell r="B317">
            <v>132</v>
          </cell>
          <cell r="C317">
            <v>132</v>
          </cell>
          <cell r="D317">
            <v>103</v>
          </cell>
          <cell r="E317">
            <v>103</v>
          </cell>
          <cell r="F317">
            <v>103</v>
          </cell>
        </row>
        <row r="318">
          <cell r="A318" t="str">
            <v>Салями с/к 100 гр.шт.нар. (лоток с ср.защ.атм.)  СПК</v>
          </cell>
          <cell r="B318">
            <v>103</v>
          </cell>
          <cell r="C318">
            <v>103</v>
          </cell>
          <cell r="D318">
            <v>116</v>
          </cell>
          <cell r="E318">
            <v>116</v>
          </cell>
          <cell r="F318">
            <v>116</v>
          </cell>
        </row>
        <row r="319">
          <cell r="A319" t="str">
            <v>Салями Трюфель с/в "Эликатессе" 0,16 кг.шт.  СПК</v>
          </cell>
          <cell r="B319">
            <v>116</v>
          </cell>
          <cell r="C319">
            <v>116</v>
          </cell>
          <cell r="D319">
            <v>101</v>
          </cell>
          <cell r="E319">
            <v>101</v>
          </cell>
          <cell r="F319">
            <v>101</v>
          </cell>
        </row>
        <row r="320">
          <cell r="A320" t="str">
            <v>Сардельки "Докторские" (черева) ( в ср.защ.атм.) 1.0 кг. "Высокий вкус"  СПК</v>
          </cell>
          <cell r="B320">
            <v>101</v>
          </cell>
          <cell r="C320">
            <v>101</v>
          </cell>
          <cell r="D320">
            <v>79.599999999999994</v>
          </cell>
          <cell r="E320">
            <v>79.5999755859375</v>
          </cell>
          <cell r="F320">
            <v>79.599999999999994</v>
          </cell>
        </row>
        <row r="321">
          <cell r="A321" t="str">
            <v>Сардельки из говядины (черева) (в ср.защ.атм.) "Высокий вкус"  СПК</v>
          </cell>
          <cell r="B321">
            <v>79.5999755859375</v>
          </cell>
          <cell r="C321">
            <v>79.5999755859375</v>
          </cell>
          <cell r="D321">
            <v>27</v>
          </cell>
          <cell r="E321">
            <v>27</v>
          </cell>
          <cell r="F321">
            <v>28.05</v>
          </cell>
        </row>
        <row r="322">
          <cell r="A322" t="str">
            <v>Сардельки Необыкновенные (черева) 400 гр.шт. (лоток с ср.защ.атм.)  СПК</v>
          </cell>
          <cell r="B322">
            <v>28.04998779296875</v>
          </cell>
          <cell r="C322">
            <v>28.04998779296875</v>
          </cell>
          <cell r="D322">
            <v>32</v>
          </cell>
          <cell r="E322">
            <v>32</v>
          </cell>
          <cell r="F322">
            <v>32</v>
          </cell>
        </row>
        <row r="323">
          <cell r="A323" t="str">
            <v>Семейная с чесночком Экстра вареная  СПК</v>
          </cell>
          <cell r="B323">
            <v>32</v>
          </cell>
          <cell r="C323">
            <v>32</v>
          </cell>
          <cell r="D323">
            <v>4</v>
          </cell>
          <cell r="E323">
            <v>4</v>
          </cell>
          <cell r="F323">
            <v>4</v>
          </cell>
        </row>
        <row r="324">
          <cell r="A324" t="str">
            <v>Сервелат Европейский в/к, в/с 0,38 кг.шт.термофор.пак  СПК</v>
          </cell>
          <cell r="B324">
            <v>4</v>
          </cell>
          <cell r="C324">
            <v>4</v>
          </cell>
          <cell r="D324">
            <v>21</v>
          </cell>
          <cell r="E324">
            <v>21</v>
          </cell>
          <cell r="F324">
            <v>21</v>
          </cell>
        </row>
        <row r="325">
          <cell r="A325" t="str">
            <v>Сервелат мелкозернистый в/к 0,5 кг.шт. термоус.пак. "Высокий вкус"  СПК</v>
          </cell>
          <cell r="B325">
            <v>21</v>
          </cell>
          <cell r="C325">
            <v>21</v>
          </cell>
          <cell r="D325">
            <v>35</v>
          </cell>
          <cell r="E325">
            <v>35</v>
          </cell>
          <cell r="F325">
            <v>36</v>
          </cell>
        </row>
        <row r="326">
          <cell r="A326" t="str">
            <v>Сервелат Финский в/к 0,38 кг.шт. термофор.пак.  СПК</v>
          </cell>
          <cell r="B326">
            <v>36</v>
          </cell>
          <cell r="C326">
            <v>36</v>
          </cell>
          <cell r="D326">
            <v>27</v>
          </cell>
          <cell r="E326">
            <v>27</v>
          </cell>
          <cell r="F326">
            <v>27</v>
          </cell>
        </row>
        <row r="327">
          <cell r="A327" t="str">
            <v>Сервелат Фирменный в/к 0,10 кг.шт. нарезка (лоток с ср.защ.атм.)  СПК</v>
          </cell>
          <cell r="B327">
            <v>27</v>
          </cell>
          <cell r="C327">
            <v>27</v>
          </cell>
          <cell r="D327">
            <v>89</v>
          </cell>
          <cell r="E327">
            <v>89</v>
          </cell>
          <cell r="F327">
            <v>89</v>
          </cell>
        </row>
        <row r="328">
          <cell r="A328" t="str">
            <v>Сервелат Фирменный в/к 250 гр.шт. термоформ.пак.  СПК</v>
          </cell>
          <cell r="B328">
            <v>89</v>
          </cell>
          <cell r="C328">
            <v>89</v>
          </cell>
          <cell r="D328">
            <v>12</v>
          </cell>
          <cell r="E328">
            <v>12</v>
          </cell>
          <cell r="F328">
            <v>12</v>
          </cell>
        </row>
        <row r="329">
          <cell r="A329" t="str">
            <v>Сибирская особая с/к 0,10 кг.шт. нарезка (лоток с ср.защ.атм.)  СПК</v>
          </cell>
          <cell r="B329">
            <v>12</v>
          </cell>
          <cell r="C329">
            <v>12</v>
          </cell>
          <cell r="D329">
            <v>96</v>
          </cell>
          <cell r="E329">
            <v>96</v>
          </cell>
          <cell r="F329">
            <v>96</v>
          </cell>
        </row>
        <row r="330">
          <cell r="A330" t="str">
            <v>Сибирская особая с/к 0,235 кг шт.  СПК</v>
          </cell>
          <cell r="B330">
            <v>96</v>
          </cell>
          <cell r="C330">
            <v>96</v>
          </cell>
          <cell r="D330">
            <v>183</v>
          </cell>
          <cell r="E330">
            <v>183</v>
          </cell>
          <cell r="F330">
            <v>183</v>
          </cell>
        </row>
        <row r="331">
          <cell r="A331" t="str">
            <v>Сосиски "Баварские" 0,36 кг.шт. вак.упак.  СПК</v>
          </cell>
          <cell r="B331">
            <v>183</v>
          </cell>
          <cell r="C331">
            <v>183</v>
          </cell>
          <cell r="D331">
            <v>10</v>
          </cell>
          <cell r="E331">
            <v>10</v>
          </cell>
          <cell r="F331">
            <v>10</v>
          </cell>
        </row>
        <row r="332">
          <cell r="A332" t="str">
            <v>Сосиски "Молочные" 0,36 кг.шт. вак.упак.  СПК</v>
          </cell>
          <cell r="B332">
            <v>10</v>
          </cell>
          <cell r="C332">
            <v>10</v>
          </cell>
          <cell r="D332">
            <v>22</v>
          </cell>
          <cell r="E332">
            <v>22</v>
          </cell>
          <cell r="F332">
            <v>22</v>
          </cell>
        </row>
        <row r="333">
          <cell r="A333" t="str">
            <v>Сосиски Классические (в ср.защ.атм.) СПК</v>
          </cell>
          <cell r="B333">
            <v>22</v>
          </cell>
          <cell r="C333">
            <v>22</v>
          </cell>
          <cell r="D333">
            <v>22</v>
          </cell>
          <cell r="E333">
            <v>22</v>
          </cell>
          <cell r="F333">
            <v>22</v>
          </cell>
        </row>
        <row r="334">
          <cell r="A334" t="str">
            <v>Сосиски Мусульманские "Просто выгодно" (в ср.защ.атм.)  СПК</v>
          </cell>
          <cell r="B334">
            <v>22</v>
          </cell>
          <cell r="C334">
            <v>22</v>
          </cell>
          <cell r="D334">
            <v>14</v>
          </cell>
          <cell r="E334">
            <v>14</v>
          </cell>
          <cell r="F334">
            <v>14</v>
          </cell>
        </row>
        <row r="335">
          <cell r="A335" t="str">
            <v>Сосиски Хот-дог подкопченные (лоток с ср.защ.атм.)  СПК</v>
          </cell>
          <cell r="B335">
            <v>14</v>
          </cell>
          <cell r="C335">
            <v>14</v>
          </cell>
          <cell r="D335">
            <v>7</v>
          </cell>
          <cell r="E335">
            <v>7</v>
          </cell>
          <cell r="F335">
            <v>7</v>
          </cell>
        </row>
        <row r="336">
          <cell r="A336" t="str">
            <v>Сочный мегачебурек ТМ Зареченские ВЕС ПОКОМ</v>
          </cell>
          <cell r="B336">
            <v>7</v>
          </cell>
          <cell r="C336">
            <v>7</v>
          </cell>
          <cell r="D336">
            <v>2.2000000000000002</v>
          </cell>
          <cell r="E336">
            <v>2.1999988555908203</v>
          </cell>
          <cell r="F336">
            <v>139.68</v>
          </cell>
        </row>
        <row r="337">
          <cell r="A337" t="str">
            <v>Торо Неро с/в "Эликатессе" 140 гр.шт.  СПК</v>
          </cell>
          <cell r="B337">
            <v>139.679931640625</v>
          </cell>
          <cell r="C337">
            <v>139.679931640625</v>
          </cell>
          <cell r="D337">
            <v>63</v>
          </cell>
          <cell r="E337">
            <v>63</v>
          </cell>
          <cell r="F337">
            <v>63</v>
          </cell>
        </row>
        <row r="338">
          <cell r="A338" t="str">
            <v>Утренняя вареная ВЕС СПК</v>
          </cell>
          <cell r="B338">
            <v>63</v>
          </cell>
          <cell r="C338">
            <v>63</v>
          </cell>
          <cell r="D338">
            <v>6.5</v>
          </cell>
          <cell r="E338">
            <v>6.5</v>
          </cell>
          <cell r="F338">
            <v>6.5</v>
          </cell>
        </row>
        <row r="339">
          <cell r="A339" t="str">
            <v>Уши свиные копченые к пиву 0,15кг нар. д/ф шт.  СПК</v>
          </cell>
          <cell r="B339">
            <v>6.5</v>
          </cell>
          <cell r="C339">
            <v>6.5</v>
          </cell>
          <cell r="D339">
            <v>12</v>
          </cell>
          <cell r="E339">
            <v>12</v>
          </cell>
          <cell r="F339">
            <v>12</v>
          </cell>
        </row>
        <row r="340">
          <cell r="A340" t="str">
            <v>Фестивальная пора с/к 100 гр.шт.нар. (лоток с ср.защ.атм.)  СПК</v>
          </cell>
          <cell r="B340">
            <v>12</v>
          </cell>
          <cell r="C340">
            <v>12</v>
          </cell>
          <cell r="D340">
            <v>109</v>
          </cell>
          <cell r="E340">
            <v>109</v>
          </cell>
          <cell r="F340">
            <v>109</v>
          </cell>
        </row>
        <row r="341">
          <cell r="A341" t="str">
            <v>Фестивальная пора с/к 235 гр.шт.  СПК</v>
          </cell>
          <cell r="B341">
            <v>109</v>
          </cell>
          <cell r="C341">
            <v>109</v>
          </cell>
          <cell r="D341">
            <v>334</v>
          </cell>
          <cell r="E341">
            <v>334</v>
          </cell>
          <cell r="F341">
            <v>334</v>
          </cell>
        </row>
        <row r="342">
          <cell r="A342" t="str">
            <v>Фестивальная пора с/к термоус.пак  СПК</v>
          </cell>
          <cell r="B342">
            <v>334</v>
          </cell>
          <cell r="C342">
            <v>334</v>
          </cell>
          <cell r="D342">
            <v>26.5</v>
          </cell>
          <cell r="E342">
            <v>26.5</v>
          </cell>
          <cell r="F342">
            <v>26.5</v>
          </cell>
        </row>
        <row r="343">
          <cell r="A343" t="str">
            <v>Фирменная с/к 200 гр. срез "Эликатессе" термоформ.пак.  СПК</v>
          </cell>
          <cell r="B343">
            <v>26.5</v>
          </cell>
          <cell r="C343">
            <v>26.5</v>
          </cell>
          <cell r="D343">
            <v>120</v>
          </cell>
          <cell r="E343">
            <v>120</v>
          </cell>
          <cell r="F343">
            <v>120</v>
          </cell>
        </row>
        <row r="344">
          <cell r="A344" t="str">
            <v>Фуэт с/в "Эликатессе" 160 гр.шт.  СПК</v>
          </cell>
          <cell r="B344">
            <v>120</v>
          </cell>
          <cell r="C344">
            <v>120</v>
          </cell>
          <cell r="D344">
            <v>117</v>
          </cell>
          <cell r="E344">
            <v>117</v>
          </cell>
          <cell r="F344">
            <v>117</v>
          </cell>
        </row>
        <row r="345">
          <cell r="A345" t="str">
            <v>Хот-догстер ТМ Горячая штучка ТС Хот-Догстер флоу-пак 0,09 кг. ПОКОМ</v>
          </cell>
          <cell r="B345">
            <v>117</v>
          </cell>
          <cell r="C345">
            <v>117</v>
          </cell>
          <cell r="D345">
            <v>117</v>
          </cell>
          <cell r="E345">
            <v>117</v>
          </cell>
          <cell r="F345">
            <v>204</v>
          </cell>
        </row>
        <row r="346">
          <cell r="A346" t="str">
            <v>Хотстеры с сыром 0,25кг ТМ Горячая штучка  ПОКОМ</v>
          </cell>
          <cell r="B346">
            <v>204</v>
          </cell>
          <cell r="C346">
            <v>204</v>
          </cell>
          <cell r="D346">
            <v>2</v>
          </cell>
          <cell r="E346">
            <v>2</v>
          </cell>
          <cell r="F346">
            <v>623</v>
          </cell>
        </row>
        <row r="347">
          <cell r="A347" t="str">
            <v>Хотстеры ТМ Горячая штучка ТС Хотстеры 0,25 кг зам  ПОКОМ</v>
          </cell>
          <cell r="B347">
            <v>623</v>
          </cell>
          <cell r="C347">
            <v>623</v>
          </cell>
          <cell r="D347">
            <v>524</v>
          </cell>
          <cell r="E347">
            <v>524</v>
          </cell>
          <cell r="F347">
            <v>2553</v>
          </cell>
        </row>
        <row r="348">
          <cell r="A348" t="str">
            <v>Хрустящие крылышки острые к пиву ТМ Горячая штучка 0,3кг зам  ПОКОМ</v>
          </cell>
          <cell r="B348">
            <v>2553</v>
          </cell>
          <cell r="C348">
            <v>2553</v>
          </cell>
          <cell r="D348">
            <v>2553</v>
          </cell>
          <cell r="E348">
            <v>2553</v>
          </cell>
          <cell r="F348">
            <v>588</v>
          </cell>
        </row>
        <row r="349">
          <cell r="A349" t="str">
            <v>Хрустящие крылышки ТМ Горячая штучка 0,3 кг зам  ПОКОМ</v>
          </cell>
          <cell r="B349">
            <v>588</v>
          </cell>
          <cell r="C349">
            <v>588</v>
          </cell>
          <cell r="D349">
            <v>588</v>
          </cell>
          <cell r="E349">
            <v>588</v>
          </cell>
          <cell r="F349">
            <v>578</v>
          </cell>
        </row>
        <row r="350">
          <cell r="A350" t="str">
            <v>Чебупели Курочка гриль ТМ Горячая штучка, 0,3 кг зам  ПОКОМ</v>
          </cell>
          <cell r="B350">
            <v>578</v>
          </cell>
          <cell r="C350">
            <v>578</v>
          </cell>
          <cell r="D350">
            <v>5</v>
          </cell>
          <cell r="E350">
            <v>5</v>
          </cell>
          <cell r="F350">
            <v>371</v>
          </cell>
        </row>
        <row r="351">
          <cell r="A351" t="str">
            <v>Чебупицца курочка по-итальянски Горячая штучка 0,25 кг зам  ПОКОМ</v>
          </cell>
          <cell r="B351">
            <v>371</v>
          </cell>
          <cell r="C351">
            <v>371</v>
          </cell>
          <cell r="D351">
            <v>1209</v>
          </cell>
          <cell r="E351">
            <v>1209</v>
          </cell>
          <cell r="F351">
            <v>3146</v>
          </cell>
        </row>
        <row r="352">
          <cell r="A352" t="str">
            <v>Чебупицца Маргарита 0,2кг ТМ Горячая штучка ТС Foodgital  ПОКОМ</v>
          </cell>
          <cell r="B352">
            <v>3146</v>
          </cell>
          <cell r="C352">
            <v>3146</v>
          </cell>
          <cell r="D352">
            <v>1</v>
          </cell>
          <cell r="E352">
            <v>1</v>
          </cell>
          <cell r="F352">
            <v>347</v>
          </cell>
        </row>
        <row r="353">
          <cell r="A353" t="str">
            <v>Чебупицца Пепперони ТМ Горячая штучка ТС Чебупицца 0.25кг зам  ПОКОМ</v>
          </cell>
          <cell r="B353">
            <v>347</v>
          </cell>
          <cell r="C353">
            <v>347</v>
          </cell>
          <cell r="D353">
            <v>1643</v>
          </cell>
          <cell r="E353">
            <v>1643</v>
          </cell>
          <cell r="F353">
            <v>4834</v>
          </cell>
        </row>
        <row r="354">
          <cell r="A354" t="str">
            <v>Чебупицца со вкусом 4 сыра 0,2кг ТМ Горячая штучка ТС Foodgital  ПОКОМ</v>
          </cell>
          <cell r="B354">
            <v>4834</v>
          </cell>
          <cell r="C354">
            <v>4834</v>
          </cell>
          <cell r="D354">
            <v>1</v>
          </cell>
          <cell r="E354">
            <v>1</v>
          </cell>
          <cell r="F354">
            <v>294</v>
          </cell>
        </row>
        <row r="355">
          <cell r="A355" t="str">
            <v>Чебуреки Мясные вес 2,7 кг ТМ Зареченские ВЕС ПОКОМ</v>
          </cell>
          <cell r="B355">
            <v>294</v>
          </cell>
          <cell r="C355">
            <v>294</v>
          </cell>
          <cell r="D355">
            <v>294</v>
          </cell>
          <cell r="E355">
            <v>294</v>
          </cell>
          <cell r="F355">
            <v>2.7</v>
          </cell>
        </row>
        <row r="356">
          <cell r="A356" t="str">
            <v>Чебуреки сочные ВЕС ТМ Зареченские  ПОКОМ</v>
          </cell>
          <cell r="B356">
            <v>2.6999988555908203</v>
          </cell>
          <cell r="C356">
            <v>2.6999988555908203</v>
          </cell>
          <cell r="D356">
            <v>2.6999988555908203</v>
          </cell>
          <cell r="E356">
            <v>2.6999988555908203</v>
          </cell>
          <cell r="F356">
            <v>975</v>
          </cell>
        </row>
        <row r="357">
          <cell r="A357" t="str">
            <v>Чебуреки сочные, ВЕС, куриные жарен. зам  ПОКОМ</v>
          </cell>
          <cell r="B357">
            <v>975</v>
          </cell>
          <cell r="C357">
            <v>975</v>
          </cell>
          <cell r="D357">
            <v>975</v>
          </cell>
          <cell r="E357">
            <v>975</v>
          </cell>
          <cell r="F357">
            <v>5</v>
          </cell>
        </row>
        <row r="358">
          <cell r="A358" t="str">
            <v>Шпикачки Русские (черева) (в ср.защ.атм.) "Высокий вкус"  СПК</v>
          </cell>
          <cell r="B358">
            <v>5</v>
          </cell>
          <cell r="C358">
            <v>5</v>
          </cell>
          <cell r="D358">
            <v>22</v>
          </cell>
          <cell r="E358">
            <v>22</v>
          </cell>
          <cell r="F358">
            <v>22</v>
          </cell>
        </row>
        <row r="359">
          <cell r="A359" t="str">
            <v>Эликапреза с/в "Эликатессе" 85 гр.шт. нарезка (лоток с ср.защ.атм.)  СПК</v>
          </cell>
          <cell r="B359">
            <v>22</v>
          </cell>
          <cell r="C359">
            <v>22</v>
          </cell>
          <cell r="D359">
            <v>42</v>
          </cell>
          <cell r="E359">
            <v>42</v>
          </cell>
          <cell r="F359">
            <v>42</v>
          </cell>
        </row>
        <row r="360">
          <cell r="A360" t="str">
            <v>Юбилейная с/к 0,235 кг.шт.  СПК</v>
          </cell>
          <cell r="B360">
            <v>42</v>
          </cell>
          <cell r="C360">
            <v>42</v>
          </cell>
          <cell r="D360">
            <v>548</v>
          </cell>
          <cell r="E360">
            <v>548</v>
          </cell>
          <cell r="F360">
            <v>548</v>
          </cell>
        </row>
        <row r="361">
          <cell r="A361" t="str">
            <v>Итого</v>
          </cell>
          <cell r="B361">
            <v>548</v>
          </cell>
          <cell r="C361">
            <v>548</v>
          </cell>
          <cell r="D361">
            <v>110966.61500000001</v>
          </cell>
          <cell r="E361">
            <v>110966.5625</v>
          </cell>
          <cell r="F361">
            <v>277824.08799999999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24.10.2025 - 24.10.2025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Тавр-Царици...;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118.121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97.706000000000003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483.35599999999999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559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1004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721</v>
          </cell>
        </row>
        <row r="13">
          <cell r="A13" t="str">
            <v xml:space="preserve"> 043  Ветчина Нежная ТМ Особый рецепт, п/а, 0,4кг    ПОКОМ</v>
          </cell>
          <cell r="D13">
            <v>8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47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67</v>
          </cell>
        </row>
        <row r="16">
          <cell r="A16" t="str">
            <v xml:space="preserve"> 083  Колбаса Швейцарская 0,17 кг., ШТ., сырокопченая   ПОКОМ</v>
          </cell>
          <cell r="D16">
            <v>236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D17">
            <v>36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D18">
            <v>19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D19">
            <v>16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D20">
            <v>100</v>
          </cell>
        </row>
        <row r="21">
          <cell r="A21" t="str">
            <v xml:space="preserve"> 200  Ветчина Дугушка ТМ Стародворье, вектор в/у    ПОКОМ</v>
          </cell>
          <cell r="D21">
            <v>120.474</v>
          </cell>
        </row>
        <row r="22">
          <cell r="A22" t="str">
            <v xml:space="preserve"> 201  Ветчина Нежная ТМ Особый рецепт, (2,5кг), ПОКОМ</v>
          </cell>
          <cell r="D22">
            <v>902.83399999999995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D23">
            <v>46.966999999999999</v>
          </cell>
        </row>
        <row r="24">
          <cell r="A24" t="str">
            <v xml:space="preserve"> 219  Колбаса Докторская Особая ТМ Особый рецепт, ВЕС  ПОКОМ</v>
          </cell>
          <cell r="D24">
            <v>370.86</v>
          </cell>
        </row>
        <row r="25">
          <cell r="A25" t="str">
            <v xml:space="preserve"> 229  Колбаса Молочная Дугушка, в/у, ВЕС, ТМ Стародворье   ПОКОМ</v>
          </cell>
          <cell r="D25">
            <v>103.239</v>
          </cell>
        </row>
        <row r="26">
          <cell r="A26" t="str">
            <v xml:space="preserve"> 236  Колбаса Рубленая ЗАПЕЧ. Дугушка ТМ Стародворье, вектор, в/к    ПОКОМ</v>
          </cell>
          <cell r="D26">
            <v>18.579999999999998</v>
          </cell>
        </row>
        <row r="27">
          <cell r="A27" t="str">
            <v xml:space="preserve"> 239  Колбаса Салями запеч Дугушка, оболочка вектор, ВЕС, ТМ Стародворье  ПОКОМ</v>
          </cell>
          <cell r="D27">
            <v>90.388999999999996</v>
          </cell>
        </row>
        <row r="28">
          <cell r="A28" t="str">
            <v xml:space="preserve"> 242  Колбаса Сервелат ЗАПЕЧ.Дугушка ТМ Стародворье, вектор, в/к     ПОКОМ</v>
          </cell>
          <cell r="D28">
            <v>52.758000000000003</v>
          </cell>
        </row>
        <row r="29">
          <cell r="A29" t="str">
            <v xml:space="preserve"> 247  Сардельки Нежные, ВЕС.  ПОКОМ</v>
          </cell>
          <cell r="D29">
            <v>12.515000000000001</v>
          </cell>
        </row>
        <row r="30">
          <cell r="A30" t="str">
            <v xml:space="preserve"> 248  Сардельки Сочные ТМ Особый рецепт,   ПОКОМ</v>
          </cell>
          <cell r="D30">
            <v>37.165999999999997</v>
          </cell>
        </row>
        <row r="31">
          <cell r="A31" t="str">
            <v xml:space="preserve"> 250  Сардельки стародворские с говядиной в обол. NDX, ВЕС. ПОКОМ</v>
          </cell>
          <cell r="D31">
            <v>297.524</v>
          </cell>
        </row>
        <row r="32">
          <cell r="A32" t="str">
            <v xml:space="preserve"> 255  Сосиски Молочные для завтрака ТМ Особый рецепт, п/а МГС, ВЕС, ТМ Стародворье  ПОКОМ</v>
          </cell>
          <cell r="D32">
            <v>8.5120000000000005</v>
          </cell>
        </row>
        <row r="33">
          <cell r="A33" t="str">
            <v xml:space="preserve"> 257  Сосиски Молочные оригинальные ТМ Особый рецепт, ВЕС.   ПОКОМ</v>
          </cell>
          <cell r="D33">
            <v>11.795</v>
          </cell>
        </row>
        <row r="34">
          <cell r="A34" t="str">
            <v xml:space="preserve"> 263  Шпикачки Стародворские, ВЕС.  ПОКОМ</v>
          </cell>
          <cell r="D34">
            <v>221.5</v>
          </cell>
        </row>
        <row r="35">
          <cell r="A35" t="str">
            <v xml:space="preserve"> 265  Колбаса Балыкбургская, ВЕС, ТМ Баварушка  ПОКОМ</v>
          </cell>
          <cell r="D35">
            <v>13.537000000000001</v>
          </cell>
        </row>
        <row r="36">
          <cell r="A36" t="str">
            <v xml:space="preserve"> 267  Колбаса Салями Филейбургская зернистая, оболочка фиброуз, ВЕС, ТМ Баварушка  ПОКОМ</v>
          </cell>
          <cell r="D36">
            <v>13.577</v>
          </cell>
        </row>
        <row r="37">
          <cell r="A37" t="str">
            <v xml:space="preserve"> 272  Колбаса Сервелат Филедворский, фиброуз, в/у 0,35 кг срез,  ПОКОМ</v>
          </cell>
          <cell r="D37">
            <v>221</v>
          </cell>
        </row>
        <row r="38">
          <cell r="A38" t="str">
            <v xml:space="preserve"> 273  Сосиски Сочинки с сочной грудинкой, МГС 0.4кг,   ПОКОМ</v>
          </cell>
          <cell r="D38">
            <v>450</v>
          </cell>
        </row>
        <row r="39">
          <cell r="A39" t="str">
            <v xml:space="preserve"> 276  Колбаса Сливушка ТМ Вязанка в оболочке полиамид 0,45 кг  ПОКОМ</v>
          </cell>
          <cell r="D39">
            <v>926</v>
          </cell>
        </row>
        <row r="40">
          <cell r="A40" t="str">
            <v xml:space="preserve"> 283  Сосиски Сочинки, ВЕС, ТМ Стародворье ПОКОМ</v>
          </cell>
          <cell r="D40">
            <v>249.85499999999999</v>
          </cell>
        </row>
        <row r="41">
          <cell r="A41" t="str">
            <v xml:space="preserve"> 285  Паштет печеночный со слив.маслом ТМ Стародворье ламистер 0,1 кг  ПОКОМ</v>
          </cell>
          <cell r="D41">
            <v>141</v>
          </cell>
        </row>
        <row r="42">
          <cell r="A42" t="str">
            <v xml:space="preserve"> 296  Колбаса Мясорубская с рубленой грудинкой 0,35кг срез ТМ Стародворье  ПОКОМ</v>
          </cell>
          <cell r="D42">
            <v>153</v>
          </cell>
        </row>
        <row r="43">
          <cell r="A43" t="str">
            <v xml:space="preserve"> 297  Колбаса Мясорубская с рубленой грудинкой ВЕС ТМ Стародворье  ПОКОМ</v>
          </cell>
          <cell r="D43">
            <v>52.421999999999997</v>
          </cell>
        </row>
        <row r="44">
          <cell r="A44" t="str">
            <v xml:space="preserve"> 301  Сосиски Сочинки по-баварски с сыром,  0.4кг, ТМ Стародворье  ПОКОМ</v>
          </cell>
          <cell r="D44">
            <v>116</v>
          </cell>
        </row>
        <row r="45">
          <cell r="A45" t="str">
            <v xml:space="preserve"> 302  Сосиски Сочинки по-баварски,  0.4кг, ТМ Стародворье  ПОКОМ</v>
          </cell>
          <cell r="D45">
            <v>310</v>
          </cell>
        </row>
        <row r="46">
          <cell r="A46" t="str">
            <v xml:space="preserve"> 304  Колбаса Салями Мясорубская с рубленным шпиком ВЕС ТМ Стародворье  ПОКОМ</v>
          </cell>
          <cell r="D46">
            <v>24.622</v>
          </cell>
        </row>
        <row r="47">
          <cell r="A47" t="str">
            <v xml:space="preserve"> 305  Колбаса Сервелат Мясорубский с мелкорубленным окороком в/у  ТМ Стародворье ВЕС   ПОКОМ</v>
          </cell>
          <cell r="D47">
            <v>96.835999999999999</v>
          </cell>
        </row>
        <row r="48">
          <cell r="A48" t="str">
            <v xml:space="preserve"> 306  Колбаса Салями Мясорубская с рубленым шпиком 0,35 кг срез ТМ Стародворье   Поком</v>
          </cell>
          <cell r="D48">
            <v>222</v>
          </cell>
        </row>
        <row r="49">
          <cell r="A49" t="str">
            <v xml:space="preserve"> 307  Колбаса Сервелат Мясорубский с мелкорубленным окороком 0,35 кг срез ТМ Стародворье   Поком</v>
          </cell>
          <cell r="D49">
            <v>304</v>
          </cell>
        </row>
        <row r="50">
          <cell r="A50" t="str">
            <v xml:space="preserve"> 309  Сосиски Сочинки с сыром 0,4 кг ТМ Стародворье  ПОКОМ</v>
          </cell>
          <cell r="D50">
            <v>190</v>
          </cell>
        </row>
        <row r="51">
          <cell r="A51" t="str">
            <v xml:space="preserve"> 312  Ветчина Филейская ВЕС ТМ  Вязанка ТС Столичная  ПОКОМ</v>
          </cell>
          <cell r="D51">
            <v>166.733</v>
          </cell>
        </row>
        <row r="52">
          <cell r="A52" t="str">
            <v xml:space="preserve"> 315  Колбаса вареная Молокуша ТМ Вязанка ВЕС, ПОКОМ</v>
          </cell>
          <cell r="D52">
            <v>180.869</v>
          </cell>
        </row>
        <row r="53">
          <cell r="A53" t="str">
            <v xml:space="preserve"> 316  Колбаса Нежная ТМ Зареченские ВЕС  ПОКОМ</v>
          </cell>
          <cell r="D53">
            <v>1.5129999999999999</v>
          </cell>
        </row>
        <row r="54">
          <cell r="A54" t="str">
            <v xml:space="preserve"> 318  Сосиски Датские ТМ Зареченские, ВЕС  ПОКОМ</v>
          </cell>
          <cell r="D54">
            <v>1013.495</v>
          </cell>
        </row>
        <row r="55">
          <cell r="A55" t="str">
            <v xml:space="preserve"> 319  Колбаса вареная Филейская ТМ Вязанка ТС Классическая, 0,45 кг. ПОКОМ</v>
          </cell>
          <cell r="D55">
            <v>509</v>
          </cell>
        </row>
        <row r="56">
          <cell r="A56" t="str">
            <v xml:space="preserve"> 322  Колбаса вареная Молокуша 0,45кг ТМ Вязанка  ПОКОМ</v>
          </cell>
          <cell r="D56">
            <v>754</v>
          </cell>
        </row>
        <row r="57">
          <cell r="A57" t="str">
            <v xml:space="preserve"> 324  Ветчина Филейская ТМ Вязанка Столичная 0,45 кг ПОКОМ</v>
          </cell>
          <cell r="D57">
            <v>288</v>
          </cell>
        </row>
        <row r="58">
          <cell r="A58" t="str">
            <v xml:space="preserve"> 328  Сардельки Сочинки Стародворье ТМ  0,4 кг ПОКОМ</v>
          </cell>
          <cell r="D58">
            <v>41</v>
          </cell>
        </row>
        <row r="59">
          <cell r="A59" t="str">
            <v xml:space="preserve"> 329  Сардельки Сочинки с сыром Стародворье ТМ, 0,4 кг. ПОКОМ</v>
          </cell>
          <cell r="D59">
            <v>41</v>
          </cell>
        </row>
        <row r="60">
          <cell r="A60" t="str">
            <v xml:space="preserve"> 330  Колбаса вареная Филейская ТМ Вязанка ТС Классическая ВЕС  ПОКОМ</v>
          </cell>
          <cell r="D60">
            <v>138.321</v>
          </cell>
        </row>
        <row r="61">
          <cell r="A61" t="str">
            <v xml:space="preserve"> 334  Паштет Любительский ТМ Стародворье ламистер 0,1 кг  ПОКОМ</v>
          </cell>
          <cell r="D61">
            <v>90</v>
          </cell>
        </row>
        <row r="62">
          <cell r="A62" t="str">
            <v xml:space="preserve"> 335  Колбаса Сливушка ТМ Вязанка. ВЕС.  ПОКОМ </v>
          </cell>
          <cell r="D62">
            <v>157.88</v>
          </cell>
        </row>
        <row r="63">
          <cell r="A63" t="str">
            <v xml:space="preserve"> 342 Сосиски Сочинки Молочные ТМ Стародворье 0,4 кг ПОКОМ</v>
          </cell>
          <cell r="D63">
            <v>510</v>
          </cell>
        </row>
        <row r="64">
          <cell r="A64" t="str">
            <v xml:space="preserve"> 343 Сосиски Сочинки Сливочные ТМ Стародворье  0,4 кг</v>
          </cell>
          <cell r="D64">
            <v>475</v>
          </cell>
        </row>
        <row r="65">
          <cell r="A65" t="str">
            <v xml:space="preserve"> 344  Колбаса Сочинка по-европейски с сочной грудинкой ТМ Стародворье, ВЕС ПОКОМ</v>
          </cell>
          <cell r="D65">
            <v>112.048</v>
          </cell>
        </row>
        <row r="66">
          <cell r="A66" t="str">
            <v xml:space="preserve"> 345  Колбаса Сочинка по-фински с сочным окроком ТМ Стародворье ВЕС ПОКОМ</v>
          </cell>
          <cell r="D66">
            <v>44.110999999999997</v>
          </cell>
        </row>
        <row r="67">
          <cell r="A67" t="str">
            <v xml:space="preserve"> 346  Колбаса Сочинка зернистая с сочной грудинкой ТМ Стародворье.ВЕС ПОКОМ</v>
          </cell>
          <cell r="D67">
            <v>311.36599999999999</v>
          </cell>
        </row>
        <row r="68">
          <cell r="A68" t="str">
            <v xml:space="preserve"> 347  Колбаса Сочинка рубленая с сочным окороком ТМ Стародворье ВЕС ПОКОМ</v>
          </cell>
          <cell r="D68">
            <v>50.534999999999997</v>
          </cell>
        </row>
        <row r="69">
          <cell r="A69" t="str">
            <v xml:space="preserve"> 353  Колбаса Салями запеченная ТМ Стародворье ТС Дугушка. 0,6 кг ПОКОМ</v>
          </cell>
          <cell r="D69">
            <v>16</v>
          </cell>
        </row>
        <row r="70">
          <cell r="A70" t="str">
            <v xml:space="preserve"> 354  Колбаса Рубленая запеченная ТМ Стародворье,ТС Дугушка  0,6 кг ПОКОМ</v>
          </cell>
          <cell r="D70">
            <v>105</v>
          </cell>
        </row>
        <row r="71">
          <cell r="A71" t="str">
            <v xml:space="preserve"> 355  Колбаса Сервелат запеченный ТМ Стародворье ТС Дугушка. 0,6 кг. ПОКОМ</v>
          </cell>
          <cell r="D71">
            <v>104</v>
          </cell>
        </row>
        <row r="72">
          <cell r="A72" t="str">
            <v xml:space="preserve"> 364  Сардельки Филейские Вязанка ВЕС NDX ТМ Вязанка  ПОКОМ</v>
          </cell>
          <cell r="D72">
            <v>19.852</v>
          </cell>
        </row>
        <row r="73">
          <cell r="A73" t="str">
            <v xml:space="preserve"> 376  Колбаса Докторская Дугушка 0,6кг ГОСТ ТМ Стародворье  ПОКОМ </v>
          </cell>
          <cell r="D73">
            <v>102</v>
          </cell>
        </row>
        <row r="74">
          <cell r="A74" t="str">
            <v xml:space="preserve"> 377  Колбаса Молочная Дугушка 0,6кг ТМ Стародворье  ПОКОМ</v>
          </cell>
          <cell r="D74">
            <v>200</v>
          </cell>
        </row>
        <row r="75">
          <cell r="A75" t="str">
            <v xml:space="preserve"> 387  Колбаса вареная Мусульманская Халяль ТМ Вязанка, 0,4 кг ПОКОМ</v>
          </cell>
          <cell r="D75">
            <v>134</v>
          </cell>
        </row>
        <row r="76">
          <cell r="A76" t="str">
            <v xml:space="preserve"> 388  Сосиски Восточные Халяль ТМ Вязанка 0,33 кг АК. ПОКОМ</v>
          </cell>
          <cell r="D76">
            <v>133</v>
          </cell>
        </row>
        <row r="77">
          <cell r="A77" t="str">
            <v xml:space="preserve"> 394 Колбаса полукопченая Аль-Ислами халяль ТМ Вязанка оболочка фиброуз в в/у 0,35 кг  ПОКОМ</v>
          </cell>
          <cell r="D77">
            <v>107</v>
          </cell>
        </row>
        <row r="78">
          <cell r="A78" t="str">
            <v xml:space="preserve"> 405  Сардельки Сливушки ТМ Вязанка в оболочке айпил 0,33 кг. ПОКОМ</v>
          </cell>
          <cell r="D78">
            <v>160</v>
          </cell>
        </row>
        <row r="79">
          <cell r="A79" t="str">
            <v xml:space="preserve"> 410  Сосиски Баварские с сыром ТМ Стародворье 0,35 кг. ПОКОМ</v>
          </cell>
          <cell r="D79">
            <v>1158</v>
          </cell>
        </row>
        <row r="80">
          <cell r="A80" t="str">
            <v xml:space="preserve"> 412  Сосиски Баварские ТМ Стародворье 0,35 кг ПОКОМ</v>
          </cell>
          <cell r="D80">
            <v>2436</v>
          </cell>
        </row>
        <row r="81">
          <cell r="A81" t="str">
            <v xml:space="preserve"> 430  Колбаса Стародворская с окороком 0,4 кг. ТМ Стародворье в оболочке полиамид  ПОКОМ</v>
          </cell>
          <cell r="D81">
            <v>96</v>
          </cell>
        </row>
        <row r="82">
          <cell r="A82" t="str">
            <v xml:space="preserve"> 431  Колбаса Стародворская с окороком в оболочке полиамид ТМ Стародворье ВЕС ПОКОМ</v>
          </cell>
          <cell r="D82">
            <v>37.526000000000003</v>
          </cell>
        </row>
        <row r="83">
          <cell r="A83" t="str">
            <v xml:space="preserve"> 435  Колбаса Молочная Стародворская  с молоком в оболочке полиамид 0,4 кг.ТМ Стародворье ПОКОМ</v>
          </cell>
          <cell r="D83">
            <v>62</v>
          </cell>
        </row>
        <row r="84">
          <cell r="A84" t="str">
            <v xml:space="preserve"> 436  Колбаса Молочная стародворская с молоком, ВЕС, ТМ Стародворье  ПОКОМ</v>
          </cell>
          <cell r="D84">
            <v>14.404</v>
          </cell>
        </row>
        <row r="85">
          <cell r="A85" t="str">
            <v xml:space="preserve"> 447  Колбаски Краковюрст ТМ Баварушка с изысканными пряностями в оболочке NDX в в.у 0,2 кг. ПОКОМ </v>
          </cell>
          <cell r="D85">
            <v>102</v>
          </cell>
        </row>
        <row r="86">
          <cell r="A86" t="str">
            <v xml:space="preserve"> 448  Сосиски Сливушки по-венски ТМ Вязанка. 0,3 кг ПОКОМ</v>
          </cell>
          <cell r="D86">
            <v>40</v>
          </cell>
        </row>
        <row r="87">
          <cell r="A87" t="str">
            <v xml:space="preserve"> 449  Колбаса Дугушка Стародворская ВЕС ТС Дугушка ПОКОМ</v>
          </cell>
          <cell r="D87">
            <v>85.393000000000001</v>
          </cell>
        </row>
        <row r="88">
          <cell r="A88" t="str">
            <v xml:space="preserve"> 452  Колбаса Со шпиком ВЕС большой батон ТМ Особый рецепт  ПОКОМ</v>
          </cell>
          <cell r="D88">
            <v>1035.1379999999999</v>
          </cell>
        </row>
        <row r="89">
          <cell r="A89" t="str">
            <v xml:space="preserve"> 456  Колбаса Филейная ТМ Особый рецепт ВЕС большой батон  ПОКОМ</v>
          </cell>
          <cell r="D89">
            <v>848.27700000000004</v>
          </cell>
        </row>
        <row r="90">
          <cell r="A90" t="str">
            <v xml:space="preserve"> 457  Колбаса Молочная ТМ Особый рецепт ВЕС большой батон  ПОКОМ</v>
          </cell>
          <cell r="D90">
            <v>1452.7660000000001</v>
          </cell>
        </row>
        <row r="91">
          <cell r="A91" t="str">
            <v xml:space="preserve"> 465  Колбаса Филейная оригинальная ВЕС 0,8кг ТМ Особый рецепт в оболочке полиамид  ПОКОМ</v>
          </cell>
          <cell r="D91">
            <v>44.951000000000001</v>
          </cell>
        </row>
        <row r="92">
          <cell r="A92" t="str">
            <v xml:space="preserve"> 467  Колбаса Филейная 0,5кг ТМ Особый рецепт  ПОКОМ</v>
          </cell>
          <cell r="D92">
            <v>27</v>
          </cell>
        </row>
        <row r="93">
          <cell r="A93" t="str">
            <v xml:space="preserve"> 478  Сардельки Зареченские ВЕС ТМ Зареченские  ПОКОМ</v>
          </cell>
          <cell r="D93">
            <v>2.0720000000000001</v>
          </cell>
        </row>
        <row r="94">
          <cell r="A94" t="str">
            <v xml:space="preserve"> 495  Колбаса Сочинка по-европейски с сочной грудинкой 0,3кг ТМ Стародворье  ПОКОМ</v>
          </cell>
          <cell r="D94">
            <v>204</v>
          </cell>
        </row>
        <row r="95">
          <cell r="A95" t="str">
            <v xml:space="preserve"> 496  Колбаса Сочинка по-фински с сочным окроком 0,3кг ТМ Стародворье  ПОКОМ</v>
          </cell>
          <cell r="D95">
            <v>113</v>
          </cell>
        </row>
        <row r="96">
          <cell r="A96" t="str">
            <v xml:space="preserve"> 497  Колбаса Сочинка зернистая с сочной грудинкой 0,3кг ТМ Стародворье  ПОКОМ</v>
          </cell>
          <cell r="D96">
            <v>254</v>
          </cell>
        </row>
        <row r="97">
          <cell r="A97" t="str">
            <v xml:space="preserve"> 498  Колбаса Сочинка рубленая с сочным окороком 0,3кг ТМ Стародворье  ПОКОМ</v>
          </cell>
          <cell r="D97">
            <v>123</v>
          </cell>
        </row>
        <row r="98">
          <cell r="A98" t="str">
            <v xml:space="preserve"> 519  Грудинка 0,12 кг нарезка ТМ Стародворье  ПОКОМ</v>
          </cell>
          <cell r="D98">
            <v>38</v>
          </cell>
        </row>
        <row r="99">
          <cell r="A99" t="str">
            <v xml:space="preserve"> 520  Колбаса Мраморная ТМ Стародворье в вакуумной упаковке 0,07 кг нарезка  ПОКОМ</v>
          </cell>
          <cell r="D99">
            <v>154</v>
          </cell>
        </row>
        <row r="100">
          <cell r="A100" t="str">
            <v xml:space="preserve"> 521  Бекон ТМ Стародворье в вакуумной упаковке 0,12кг нарезка  ПОКОМ</v>
          </cell>
          <cell r="D100">
            <v>47</v>
          </cell>
        </row>
        <row r="101">
          <cell r="A101" t="str">
            <v xml:space="preserve"> 523  Колбаса Сальчичон нарезка 0,07кг ТМ Стародворье  ПОКОМ </v>
          </cell>
          <cell r="D101">
            <v>94</v>
          </cell>
        </row>
        <row r="102">
          <cell r="A102" t="str">
            <v xml:space="preserve"> 524  Колбаса Сервелат Ореховый нарезка 0,07кг ТМ Стародворье  ПОКОМ</v>
          </cell>
          <cell r="D102">
            <v>182</v>
          </cell>
        </row>
        <row r="103">
          <cell r="A103" t="str">
            <v xml:space="preserve"> 525  Колбаса Фуэт нарезка 0,07кг ТМ Стародворье  ПОКОМ</v>
          </cell>
          <cell r="D103">
            <v>60</v>
          </cell>
        </row>
        <row r="104">
          <cell r="A104" t="str">
            <v xml:space="preserve"> 526  Корейка вяленая выдержанная нарезка 0,05кг ТМ Стародворье  ПОКОМ</v>
          </cell>
          <cell r="D104">
            <v>28</v>
          </cell>
        </row>
        <row r="105">
          <cell r="A105" t="str">
            <v xml:space="preserve"> 544  Сосиски Мясные для гриля ТС Ядрена копоть 0,3 кг  ПОКОМ</v>
          </cell>
          <cell r="D105">
            <v>2</v>
          </cell>
        </row>
        <row r="106">
          <cell r="A106" t="str">
            <v>3215 ВЕТЧ.МЯСНАЯ Папа может п/о 0.4кг 8шт.    ОСТАНКИНО</v>
          </cell>
          <cell r="D106">
            <v>103</v>
          </cell>
        </row>
        <row r="107">
          <cell r="A107" t="str">
            <v>3684 ПРЕСИЖН с/к в/у 1/250 8шт.   ОСТАНКИНО</v>
          </cell>
          <cell r="D107">
            <v>10</v>
          </cell>
        </row>
        <row r="108">
          <cell r="A108" t="str">
            <v>3986 Ароматная с/к в/у 1/250 ОСТАНКИНО</v>
          </cell>
          <cell r="D108">
            <v>87</v>
          </cell>
        </row>
        <row r="109">
          <cell r="A109" t="str">
            <v>4063 МЯСНАЯ Папа может вар п/о_Л   ОСТАНКИНО</v>
          </cell>
          <cell r="D109">
            <v>198.35499999999999</v>
          </cell>
        </row>
        <row r="110">
          <cell r="A110" t="str">
            <v>4117 ЭКСТРА Папа может с/к в/у_Л   ОСТАНКИНО</v>
          </cell>
          <cell r="D110">
            <v>2.4340000000000002</v>
          </cell>
        </row>
        <row r="111">
          <cell r="A111" t="str">
            <v>4574 Колбаса вар Мясная со шпиком 1кг Папа может п/о (код покуп. 24784) Останкино</v>
          </cell>
          <cell r="D111">
            <v>12.092000000000001</v>
          </cell>
        </row>
        <row r="112">
          <cell r="A112" t="str">
            <v>4813 ФИЛЕЙНАЯ Папа может вар п/о_Л   ОСТАНКИНО</v>
          </cell>
          <cell r="D112">
            <v>80.072999999999993</v>
          </cell>
        </row>
        <row r="113">
          <cell r="A113" t="str">
            <v>4993 САЛЯМИ ИТАЛЬЯНСКАЯ с/к в/у 1/250*8_120c ОСТАНКИНО</v>
          </cell>
          <cell r="D113">
            <v>43</v>
          </cell>
        </row>
        <row r="114">
          <cell r="A114" t="str">
            <v>5246 ДОКТОРСКАЯ ПРЕМИУМ вар б/о мгс_30с ОСТАНКИНО</v>
          </cell>
          <cell r="D114">
            <v>57</v>
          </cell>
        </row>
        <row r="115">
          <cell r="A115" t="str">
            <v>5247 РУССКАЯ ПРЕМИУМ вар б/о мгс_30с ОСТАНКИНО</v>
          </cell>
          <cell r="D115">
            <v>27.231999999999999</v>
          </cell>
        </row>
        <row r="116">
          <cell r="A116" t="str">
            <v>5483 ЭКСТРА Папа может с/к в/у 1/250 8шт.   ОСТАНКИНО</v>
          </cell>
          <cell r="D116">
            <v>96</v>
          </cell>
        </row>
        <row r="117">
          <cell r="A117" t="str">
            <v>5544 Сервелат Финский в/к в/у_45с НОВАЯ ОСТАНКИНО</v>
          </cell>
          <cell r="D117">
            <v>136.81100000000001</v>
          </cell>
        </row>
        <row r="118">
          <cell r="A118" t="str">
            <v>5679 САЛЯМИ ИТАЛЬЯНСКАЯ с/к в/у 1/150_60с ОСТАНКИНО</v>
          </cell>
          <cell r="D118">
            <v>33</v>
          </cell>
        </row>
        <row r="119">
          <cell r="A119" t="str">
            <v>5682 САЛЯМИ МЕЛКОЗЕРНЕНАЯ с/к в/у 1/120_60с   ОСТАНКИНО</v>
          </cell>
          <cell r="D119">
            <v>263</v>
          </cell>
        </row>
        <row r="120">
          <cell r="A120" t="str">
            <v>5708 ПОСОЛЬСКАЯ Папа может с/к в/у ОСТАНКИНО</v>
          </cell>
          <cell r="D120">
            <v>11.538</v>
          </cell>
        </row>
        <row r="121">
          <cell r="A121" t="str">
            <v>5851 ЭКСТРА Папа может вар п/о   ОСТАНКИНО</v>
          </cell>
          <cell r="D121">
            <v>55.249000000000002</v>
          </cell>
        </row>
        <row r="122">
          <cell r="A122" t="str">
            <v>5931 ОХОТНИЧЬЯ Папа может с/к в/у 1/220 8шт.   ОСТАНКИНО</v>
          </cell>
          <cell r="D122">
            <v>213</v>
          </cell>
        </row>
        <row r="123">
          <cell r="A123" t="str">
            <v>5992 ВРЕМЯ ОКРОШКИ Папа может вар п/о 0.4кг   ОСТАНКИНО</v>
          </cell>
          <cell r="D123">
            <v>-1</v>
          </cell>
        </row>
        <row r="124">
          <cell r="A124" t="str">
            <v>6221 НЕАПОЛИТАНСКИЙ ДУЭТ с/к с/н мгс 1/90  ОСТАНКИНО</v>
          </cell>
          <cell r="D124">
            <v>113</v>
          </cell>
        </row>
        <row r="125">
          <cell r="A125" t="str">
            <v>6228 МЯСНОЕ АССОРТИ к/з с/н мгс 1/90 10шт.  ОСТАНКИНО</v>
          </cell>
          <cell r="D125">
            <v>36</v>
          </cell>
        </row>
        <row r="126">
          <cell r="A126" t="str">
            <v>6247 ДОМАШНЯЯ Папа может вар п/о 0,4кг 8шт.  ОСТАНКИНО</v>
          </cell>
          <cell r="D126">
            <v>19</v>
          </cell>
        </row>
        <row r="127">
          <cell r="A127" t="str">
            <v>6268 ГОВЯЖЬЯ Папа может вар п/о 0,4кг 8 шт.  ОСТАНКИНО</v>
          </cell>
          <cell r="D127">
            <v>152</v>
          </cell>
        </row>
        <row r="128">
          <cell r="A128" t="str">
            <v>6279 КОРЕЙКА ПО-ОСТ.к/в в/с с/н в/у 1/150_45с  ОСТАНКИНО</v>
          </cell>
          <cell r="D128">
            <v>134</v>
          </cell>
        </row>
        <row r="129">
          <cell r="A129" t="str">
            <v>6303 МЯСНЫЕ Папа может сос п/о мгс 1.5*3  ОСТАНКИНО</v>
          </cell>
          <cell r="D129">
            <v>62.353999999999999</v>
          </cell>
        </row>
        <row r="130">
          <cell r="A130" t="str">
            <v>6324 ДОКТОРСКАЯ ГОСТ вар п/о 0.4кг 8шт.  ОСТАНКИНО</v>
          </cell>
          <cell r="D130">
            <v>20</v>
          </cell>
        </row>
        <row r="131">
          <cell r="A131" t="str">
            <v>6325 ДОКТОРСКАЯ ПРЕМИУМ вар п/о 0.4кг 8шт.  ОСТАНКИНО</v>
          </cell>
          <cell r="D131">
            <v>242</v>
          </cell>
        </row>
        <row r="132">
          <cell r="A132" t="str">
            <v>6333 МЯСНАЯ Папа может вар п/о 0.4кг 8шт.  ОСТАНКИНО</v>
          </cell>
          <cell r="D132">
            <v>704</v>
          </cell>
        </row>
        <row r="133">
          <cell r="A133" t="str">
            <v>6340 ДОМАШНИЙ РЕЦЕПТ Коровино 0.5кг 8шт.  ОСТАНКИНО</v>
          </cell>
          <cell r="D133">
            <v>78</v>
          </cell>
        </row>
        <row r="134">
          <cell r="A134" t="str">
            <v>6353 ЭКСТРА Папа может вар п/о 0.4кг 8шт.  ОСТАНКИНО</v>
          </cell>
          <cell r="D134">
            <v>184</v>
          </cell>
        </row>
        <row r="135">
          <cell r="A135" t="str">
            <v>6392 ФИЛЕЙНАЯ Папа может вар п/о 0.4кг. ОСТАНКИНО</v>
          </cell>
          <cell r="D135">
            <v>596</v>
          </cell>
        </row>
        <row r="136">
          <cell r="A136" t="str">
            <v>6448 СВИНИНА МАДЕРА с/к с/н в/у 1/100 10шт.   ОСТАНКИНО</v>
          </cell>
          <cell r="D136">
            <v>3</v>
          </cell>
        </row>
        <row r="137">
          <cell r="A137" t="str">
            <v>6453 ЭКСТРА Папа может с/к с/н в/у 1/100 14шт.   ОСТАНКИНО</v>
          </cell>
          <cell r="D137">
            <v>242</v>
          </cell>
        </row>
        <row r="138">
          <cell r="A138" t="str">
            <v>6454 АРОМАТНАЯ с/к с/н в/у 1/100 10шт.  ОСТАНКИНО</v>
          </cell>
          <cell r="D138">
            <v>206</v>
          </cell>
        </row>
        <row r="139">
          <cell r="A139" t="str">
            <v>6459 СЕРВЕЛАТ ШВЕЙЦАРСК. в/к с/н в/у 1/100*10  ОСТАНКИНО</v>
          </cell>
          <cell r="D139">
            <v>181</v>
          </cell>
        </row>
        <row r="140">
          <cell r="A140" t="str">
            <v>6470 ВЕТЧ.МРАМОРНАЯ в/у_45с  ОСТАНКИНО</v>
          </cell>
          <cell r="D140">
            <v>10.494999999999999</v>
          </cell>
        </row>
        <row r="141">
          <cell r="A141" t="str">
            <v>6495 ВЕТЧ.МРАМОРНАЯ в/у срез 0.3кг 6шт_45с  ОСТАНКИНО</v>
          </cell>
          <cell r="D141">
            <v>80</v>
          </cell>
        </row>
        <row r="142">
          <cell r="A142" t="str">
            <v>6527 ШПИКАЧКИ СОЧНЫЕ ПМ сар б/о мгс 1*3 45с ОСТАНКИНО</v>
          </cell>
          <cell r="D142">
            <v>55.079000000000001</v>
          </cell>
        </row>
        <row r="143">
          <cell r="A143" t="str">
            <v>6528 ШПИКАЧКИ СОЧНЫЕ ПМ сар б/о мгс 0.4кг 45с  ОСТАНКИНО</v>
          </cell>
          <cell r="D143">
            <v>3</v>
          </cell>
        </row>
        <row r="144">
          <cell r="A144" t="str">
            <v>6609 С ГОВЯДИНОЙ ПМ сар б/о мгс 0.4кг_45с ОСТАНКИНО</v>
          </cell>
          <cell r="D144">
            <v>2</v>
          </cell>
        </row>
        <row r="145">
          <cell r="A145" t="str">
            <v>6616 МОЛОЧНЫЕ КЛАССИЧЕСКИЕ сос п/о в/у 0.3кг  ОСТАНКИНО</v>
          </cell>
          <cell r="D145">
            <v>466</v>
          </cell>
        </row>
        <row r="146">
          <cell r="A146" t="str">
            <v>6697 СЕРВЕЛАТ ФИНСКИЙ ПМ в/к в/у 0,35кг 8шт.  ОСТАНКИНО</v>
          </cell>
          <cell r="D146">
            <v>749</v>
          </cell>
        </row>
        <row r="147">
          <cell r="A147" t="str">
            <v>6713 СОЧНЫЙ ГРИЛЬ ПМ сос п/о мгс 0.41кг 8шт.  ОСТАНКИНО</v>
          </cell>
          <cell r="D147">
            <v>277</v>
          </cell>
        </row>
        <row r="148">
          <cell r="A148" t="str">
            <v>6724 МОЛОЧНЫЕ ПМ сос п/о мгс 0.41кг 10шт.  ОСТАНКИНО</v>
          </cell>
          <cell r="D148">
            <v>80</v>
          </cell>
        </row>
        <row r="149">
          <cell r="A149" t="str">
            <v>6765 РУБЛЕНЫЕ сос ц/о мгс 0.36кг 6шт.  ОСТАНКИНО</v>
          </cell>
          <cell r="D149">
            <v>59</v>
          </cell>
        </row>
        <row r="150">
          <cell r="A150" t="str">
            <v>6785 ВЕНСКАЯ САЛЯМИ п/к в/у 0.33кг 8шт.  ОСТАНКИНО</v>
          </cell>
          <cell r="D150">
            <v>28</v>
          </cell>
        </row>
        <row r="151">
          <cell r="A151" t="str">
            <v>6787 СЕРВЕЛАТ КРЕМЛЕВСКИЙ в/к в/у 0,33кг 8шт.  ОСТАНКИНО</v>
          </cell>
          <cell r="D151">
            <v>21</v>
          </cell>
        </row>
        <row r="152">
          <cell r="A152" t="str">
            <v>6793 БАЛЫКОВАЯ в/к в/у 0,33кг 8шт.  ОСТАНКИНО</v>
          </cell>
          <cell r="D152">
            <v>75</v>
          </cell>
        </row>
        <row r="153">
          <cell r="A153" t="str">
            <v>6829 МОЛОЧНЫЕ КЛАССИЧЕСКИЕ сос п/о мгс 2*4_С  ОСТАНКИНО</v>
          </cell>
          <cell r="D153">
            <v>135.59200000000001</v>
          </cell>
        </row>
        <row r="154">
          <cell r="A154" t="str">
            <v>6837 ФИЛЕЙНЫЕ Папа Может сос ц/о мгс 0.4кг  ОСТАНКИНО</v>
          </cell>
          <cell r="D154">
            <v>245</v>
          </cell>
        </row>
        <row r="155">
          <cell r="A155" t="str">
            <v>6842 ДЫМОВИЦА ИЗ ОКОРОКА к/в мл/к в/у 0,3кг  ОСТАНКИНО</v>
          </cell>
          <cell r="D155">
            <v>17</v>
          </cell>
        </row>
        <row r="156">
          <cell r="A156" t="str">
            <v>6861 ДОМАШНИЙ РЕЦЕПТ Коровино вар п/о  ОСТАНКИНО</v>
          </cell>
          <cell r="D156">
            <v>243.43</v>
          </cell>
        </row>
        <row r="157">
          <cell r="A157" t="str">
            <v>6866 ВЕТЧ.НЕЖНАЯ Коровино п/о_Маяк  ОСТАНКИНО</v>
          </cell>
          <cell r="D157">
            <v>32.841999999999999</v>
          </cell>
        </row>
        <row r="158">
          <cell r="A158" t="str">
            <v>7001 КЛАССИЧЕСКИЕ Папа может сар б/о мгс 1*3  ОСТАНКИНО</v>
          </cell>
          <cell r="D158">
            <v>23.885000000000002</v>
          </cell>
        </row>
        <row r="159">
          <cell r="A159" t="str">
            <v>7040 С ИНДЕЙКОЙ ПМ сос ц/о в/у 1/270 8шт.  ОСТАНКИНО</v>
          </cell>
          <cell r="D159">
            <v>30</v>
          </cell>
        </row>
        <row r="160">
          <cell r="A160" t="str">
            <v>7059 ШПИКАЧКИ СОЧНЫЕ С БЕК. п/о мгс 0.3кг_60с  ОСТАНКИНО</v>
          </cell>
          <cell r="D160">
            <v>33</v>
          </cell>
        </row>
        <row r="161">
          <cell r="A161" t="str">
            <v>7066 СОЧНЫЕ ПМ сос п/о мгс 0.41кг 10шт_50с  ОСТАНКИНО</v>
          </cell>
          <cell r="D161">
            <v>1597</v>
          </cell>
        </row>
        <row r="162">
          <cell r="A162" t="str">
            <v>7070 СОЧНЫЕ ПМ сос п/о мгс 1.5*4_А_50с  ОСТАНКИНО</v>
          </cell>
          <cell r="D162">
            <v>426.94099999999997</v>
          </cell>
        </row>
        <row r="163">
          <cell r="A163" t="str">
            <v>7073 МОЛОЧ.ПРЕМИУМ ПМ сос п/о в/у 1/350_50с  ОСТАНКИНО</v>
          </cell>
          <cell r="D163">
            <v>327</v>
          </cell>
        </row>
        <row r="164">
          <cell r="A164" t="str">
            <v>7074 МОЛОЧ.ПРЕМИУМ ПМ сос п/о мгс 0.6кг_50с  ОСТАНКИНО</v>
          </cell>
          <cell r="D164">
            <v>3</v>
          </cell>
        </row>
        <row r="165">
          <cell r="A165" t="str">
            <v>7075 МОЛОЧ.ПРЕМИУМ ПМ сос п/о мгс 1.5*4_О_50с  ОСТАНКИНО</v>
          </cell>
          <cell r="D165">
            <v>15.817</v>
          </cell>
        </row>
        <row r="166">
          <cell r="A166" t="str">
            <v>7077 МЯСНЫЕ С ГОВЯД.ПМ сос п/о мгс 0.4кг_50с  ОСТАНКИНО</v>
          </cell>
          <cell r="D166">
            <v>331</v>
          </cell>
        </row>
        <row r="167">
          <cell r="A167" t="str">
            <v>7080 СЛИВОЧНЫЕ ПМ сос п/о мгс 0.41кг 10шт. 50с  ОСТАНКИНО</v>
          </cell>
          <cell r="D167">
            <v>395</v>
          </cell>
        </row>
        <row r="168">
          <cell r="A168" t="str">
            <v>7082 СЛИВОЧНЫЕ ПМ сос п/о мгс 1.5*4_50с  ОСТАНКИНО</v>
          </cell>
          <cell r="D168">
            <v>21.86</v>
          </cell>
        </row>
        <row r="169">
          <cell r="A169" t="str">
            <v>7087 ШПИК С ЧЕСНОК.И ПЕРЦЕМ к/в в/у 0.3кг_50с  ОСТАНКИНО</v>
          </cell>
          <cell r="D169">
            <v>56</v>
          </cell>
        </row>
        <row r="170">
          <cell r="A170" t="str">
            <v>7090 СВИНИНА ПО-ДОМ. к/в мл/к в/у 0.3кг_50с  ОСТАНКИНО</v>
          </cell>
          <cell r="D170">
            <v>79</v>
          </cell>
        </row>
        <row r="171">
          <cell r="A171" t="str">
            <v>7092 БЕКОН Папа может с/к с/н в/у 1/140_50с  ОСТАНКИНО</v>
          </cell>
          <cell r="D171">
            <v>110</v>
          </cell>
        </row>
        <row r="172">
          <cell r="A172" t="str">
            <v>7107 САН-РЕМО с/в с/н мгс 1/90 12шт.  ОСТАНКИНО</v>
          </cell>
          <cell r="D172">
            <v>2</v>
          </cell>
        </row>
        <row r="173">
          <cell r="A173" t="str">
            <v>7147 САЛЬЧИЧОН Останкино с/к в/у 1/220 8шт.  ОСТАНКИНО</v>
          </cell>
          <cell r="D173">
            <v>-1</v>
          </cell>
        </row>
        <row r="174">
          <cell r="A174" t="str">
            <v>7149 БАЛЫКОВАЯ Коровино п/к в/у 0.84кг_50с  ОСТАНКИНО</v>
          </cell>
          <cell r="D174">
            <v>1</v>
          </cell>
        </row>
        <row r="175">
          <cell r="A175" t="str">
            <v>7154 СЕРВЕЛАТ ЗЕРНИСТЫЙ ПМ в/к в/у 0.35кг_50с  ОСТАНКИНО</v>
          </cell>
          <cell r="D175">
            <v>487</v>
          </cell>
        </row>
        <row r="176">
          <cell r="A176" t="str">
            <v>7157 СЕРВЕЛАТ ЗЕРНИСНЫЙ ПМ в/к в/у_50с  ОСТАНКИНО</v>
          </cell>
          <cell r="D176">
            <v>29.922000000000001</v>
          </cell>
        </row>
        <row r="177">
          <cell r="A177" t="str">
            <v>7166 СЕРВЕЛТ ОХОТНИЧИЙ ПМ в/к в/у_50с  ОСТАНКИНО</v>
          </cell>
          <cell r="D177">
            <v>84.433999999999997</v>
          </cell>
        </row>
        <row r="178">
          <cell r="A178" t="str">
            <v>7169 СЕРВЕЛАТ ОХОТНИЧИЙ ПМ в/к в/у 0.35кг_50с  ОСТАНКИНО</v>
          </cell>
          <cell r="D178">
            <v>539</v>
          </cell>
        </row>
        <row r="179">
          <cell r="A179" t="str">
            <v>7187 ГРУДИНКА ПРЕМИУМ к/в мл/к в/у 0,3кг_50с ОСТАНКИНО</v>
          </cell>
          <cell r="D179">
            <v>113</v>
          </cell>
        </row>
        <row r="180">
          <cell r="A180" t="str">
            <v>7231 КЛАССИЧЕСКАЯ ПМ вар п/о 0,3кг 8шт_209к ОСТАНКИНО</v>
          </cell>
          <cell r="D180">
            <v>254</v>
          </cell>
        </row>
        <row r="181">
          <cell r="A181" t="str">
            <v>7232 БОЯNСКАЯ ПМ п/к в/у 0,28кг 8шт_209к ОСТАНКИНО</v>
          </cell>
          <cell r="D181">
            <v>219</v>
          </cell>
        </row>
        <row r="182">
          <cell r="A182" t="str">
            <v>7235 ВЕТЧ.КЛАССИЧЕСКАЯ ПМ п/о 0,35кг 8шт_209к ОСТАНКИНО</v>
          </cell>
          <cell r="D182">
            <v>6</v>
          </cell>
        </row>
        <row r="183">
          <cell r="A183" t="str">
            <v>7236 СЕРВЕЛАТ КАРЕЛЬСКИЙ в/к в/у 0,28кг_209к ОСТАНКИНО</v>
          </cell>
          <cell r="D183">
            <v>753</v>
          </cell>
        </row>
        <row r="184">
          <cell r="A184" t="str">
            <v>7241 САЛЯМИ Папа может п/к в/у 0,28кг_209к ОСТАНКИНО</v>
          </cell>
          <cell r="D184">
            <v>151</v>
          </cell>
        </row>
        <row r="185">
          <cell r="A185" t="str">
            <v>7245 ВЕТЧ.ФИЛЕЙНАЯ ПМ п/о 0,4кг 8шт ОСТАНКИНО</v>
          </cell>
          <cell r="D185">
            <v>11</v>
          </cell>
        </row>
        <row r="186">
          <cell r="A186" t="str">
            <v>7271 МЯСНЫЕ С ГОВЯДИНОЙ ПМ сос п/о мгс 1.5*4 ВЕС  ОСТАНКИНО</v>
          </cell>
          <cell r="D186">
            <v>10.545</v>
          </cell>
        </row>
        <row r="187">
          <cell r="A187" t="str">
            <v>7284 ДЛЯ ДЕТЕЙ сос п/о мгс 0,33кг 6шт  ОСТАНКИНО</v>
          </cell>
          <cell r="D187">
            <v>9</v>
          </cell>
        </row>
        <row r="188">
          <cell r="A188" t="str">
            <v>7332 БОЯРСКАЯ ПМ п/к в/у 0.28кг_СНГ  ОСТАНКИНО</v>
          </cell>
          <cell r="D188">
            <v>14</v>
          </cell>
        </row>
        <row r="189">
          <cell r="A189" t="str">
            <v>7333 СЕРВЕЛАТ ОХОТНИЧИЙ ПМ в/к в/у 0.28кг_СНГ  ОСТАНКИНО</v>
          </cell>
          <cell r="D189">
            <v>9</v>
          </cell>
        </row>
        <row r="190">
          <cell r="A190" t="str">
            <v>7343 СЕЙЧАС СЕЗОН ПМ вар п/о 0,4кг  ОСТАНКИНО</v>
          </cell>
          <cell r="D190">
            <v>224</v>
          </cell>
        </row>
        <row r="191">
          <cell r="A191" t="str">
            <v>Балык говяжий с/к "Эликатессе" 0,10 кг.шт. нарезка (лоток с ср.защ.атм.)  СПК</v>
          </cell>
          <cell r="D191">
            <v>20</v>
          </cell>
        </row>
        <row r="192">
          <cell r="A192" t="str">
            <v>Балык свиной с/к "Эликатессе" 0,10 кг.шт. нарезка (лоток с ср.защ.атм.)  СПК</v>
          </cell>
          <cell r="D192">
            <v>16</v>
          </cell>
        </row>
        <row r="193">
          <cell r="A193" t="str">
            <v>Балыковая с/к 200 гр. срез "Эликатессе" термоформ.пак.  СПК</v>
          </cell>
          <cell r="D193">
            <v>37</v>
          </cell>
        </row>
        <row r="194">
          <cell r="A194" t="str">
            <v>БОНУС МОЛОЧНЫЕ КЛАССИЧЕСКИЕ сос п/о в/у 0.3кг (6084)  ОСТАНКИНО</v>
          </cell>
          <cell r="D194">
            <v>13</v>
          </cell>
        </row>
        <row r="195">
          <cell r="A195" t="str">
            <v>БОНУС МОЛОЧНЫЕ КЛАССИЧЕСКИЕ сос п/о мгс 2*4_С (4980)  ОСТАНКИНО</v>
          </cell>
          <cell r="D195">
            <v>4.1360000000000001</v>
          </cell>
        </row>
        <row r="196">
          <cell r="A196" t="str">
            <v>БОНУС СОЧНЫЕ Папа может сос п/о мгс 1.5*4 (6954)  ОСТАНКИНО</v>
          </cell>
          <cell r="D196">
            <v>18.506</v>
          </cell>
        </row>
        <row r="197">
          <cell r="A197" t="str">
            <v>БОНУС СОЧНЫЕ сос п/о мгс 0.41кг_UZ (6087)  ОСТАНКИНО</v>
          </cell>
          <cell r="D197">
            <v>20</v>
          </cell>
        </row>
        <row r="198">
          <cell r="A198" t="str">
            <v>Бутербродная вареная 0,47 кг шт.  СПК</v>
          </cell>
          <cell r="D198">
            <v>8</v>
          </cell>
        </row>
        <row r="199">
          <cell r="A199" t="str">
            <v>Вацлавская п/к (черева) 390 гр.шт. термоус.пак  СПК</v>
          </cell>
          <cell r="D199">
            <v>10</v>
          </cell>
        </row>
        <row r="200">
          <cell r="A200" t="str">
            <v>Готовые бельмеши сочные с мясом ТМ Горячая штучка 0,3кг зам  ПОКОМ</v>
          </cell>
          <cell r="D200">
            <v>54</v>
          </cell>
        </row>
        <row r="201">
          <cell r="A201" t="str">
            <v>Готовые чебупели острые с мясом 0,24кг ТМ Горячая штучка  ПОКОМ</v>
          </cell>
          <cell r="D201">
            <v>69</v>
          </cell>
        </row>
        <row r="202">
          <cell r="A202" t="str">
            <v>Готовые чебупели с ветчиной и сыром ТМ Горячая штучка флоу-пак 0,24 кг.  ПОКОМ</v>
          </cell>
          <cell r="D202">
            <v>349</v>
          </cell>
        </row>
        <row r="203">
          <cell r="A203" t="str">
            <v>Готовые чебупели сочные с мясом ТМ Горячая штучка флоу-пак 0,24 кг  ПОКОМ</v>
          </cell>
          <cell r="D203">
            <v>257</v>
          </cell>
        </row>
        <row r="204">
          <cell r="A204" t="str">
            <v>Готовые чебуреки с мясом ТМ Горячая штучка 0,09 кг флоу-пак ПОКОМ</v>
          </cell>
          <cell r="D204">
            <v>98</v>
          </cell>
        </row>
        <row r="205">
          <cell r="A205" t="str">
            <v>Гуцульская с/к "КолбасГрад" 160 гр.шт. термоус. пак  СПК</v>
          </cell>
          <cell r="D205">
            <v>18</v>
          </cell>
        </row>
        <row r="206">
          <cell r="A206" t="str">
            <v>Дельгаро с/в "Эликатессе" 140 гр.шт.  СПК</v>
          </cell>
          <cell r="D206">
            <v>15</v>
          </cell>
        </row>
        <row r="207">
          <cell r="A207" t="str">
            <v>Деревенская с чесночком и сальцем п/к (черева) 390 гр.шт. термоус. пак.  СПК</v>
          </cell>
          <cell r="D207">
            <v>31</v>
          </cell>
        </row>
        <row r="208">
          <cell r="A208" t="str">
            <v>Докторская вареная в/с  СПК</v>
          </cell>
          <cell r="D208">
            <v>-2.0880000000000001</v>
          </cell>
        </row>
        <row r="209">
          <cell r="A209" t="str">
            <v>Докторская вареная в/с 0,47 кг шт.  СПК</v>
          </cell>
          <cell r="D209">
            <v>17</v>
          </cell>
        </row>
        <row r="210">
          <cell r="A210" t="str">
            <v>Докторская вареная вес. (белк.об.) термоус.пак.  СПК</v>
          </cell>
          <cell r="D210">
            <v>15.888999999999999</v>
          </cell>
        </row>
        <row r="211">
          <cell r="A211" t="str">
            <v>Докторская вареная термоус.пак. "Высокий вкус"  СПК</v>
          </cell>
          <cell r="D211">
            <v>1.776</v>
          </cell>
        </row>
        <row r="212">
          <cell r="A212" t="str">
            <v>ЖАР-ладушки с мясом 0,2кг ТМ Стародворье  ПОКОМ</v>
          </cell>
          <cell r="D212">
            <v>35</v>
          </cell>
        </row>
        <row r="213">
          <cell r="A213" t="str">
            <v>Жареные вареники с картофелем и беконом Добросельские 0,2 кг. ТМ Стародворье  ПОКОМ</v>
          </cell>
          <cell r="D213">
            <v>57</v>
          </cell>
        </row>
        <row r="214">
          <cell r="A214" t="str">
            <v>Карбонад Юбилейный термоус.пак.  СПК</v>
          </cell>
          <cell r="D214">
            <v>-3.46</v>
          </cell>
        </row>
        <row r="215">
          <cell r="A215" t="str">
            <v>Классическая с/к 80 гр.шт.нар. (лоток с ср.защ.атм.)  СПК</v>
          </cell>
          <cell r="D215">
            <v>28</v>
          </cell>
        </row>
        <row r="216">
          <cell r="A216" t="str">
            <v>Колбаски Мяснули оригинальные с/к 50 гр.шт. (в ср.защ.атм.)  СПК</v>
          </cell>
          <cell r="D216">
            <v>20</v>
          </cell>
        </row>
        <row r="217">
          <cell r="A217" t="str">
            <v>Колбаски ПодПивасики оригинальные с/к 0,10 кг.шт. термофор.пак.  СПК</v>
          </cell>
          <cell r="D217">
            <v>136</v>
          </cell>
        </row>
        <row r="218">
          <cell r="A218" t="str">
            <v>Колбаски ПодПивасики острые с/к 0,10 кг.шт. термофор.пак.  СПК</v>
          </cell>
          <cell r="D218">
            <v>41</v>
          </cell>
        </row>
        <row r="219">
          <cell r="A219" t="str">
            <v>Колбаски ПодПивасики с сыром с/к 100 гр.шт. (в ср.защ.атм.)  СПК</v>
          </cell>
          <cell r="D219">
            <v>25</v>
          </cell>
        </row>
        <row r="220">
          <cell r="A220" t="str">
            <v>Круггетсы с сырным соусом ТМ Горячая штучка ТС Круггетсы флоу-пак 0,2 кг  ПОКОМ</v>
          </cell>
          <cell r="D220">
            <v>121</v>
          </cell>
        </row>
        <row r="221">
          <cell r="A221" t="str">
            <v>Круггетсы сочные ТМ Горячая штучка ТС Круггетсы флоу-пак 0,2 кг.  ПОКОМ</v>
          </cell>
          <cell r="D221">
            <v>165</v>
          </cell>
        </row>
        <row r="222">
          <cell r="A222" t="str">
            <v>Ла Фаворте с/в "Эликатессе" 140 гр.шт.  СПК</v>
          </cell>
          <cell r="D222">
            <v>7</v>
          </cell>
        </row>
        <row r="223">
          <cell r="A223" t="str">
            <v>Ливерная Печеночная 250 гр.шт.  СПК</v>
          </cell>
          <cell r="D223">
            <v>2</v>
          </cell>
        </row>
        <row r="224">
          <cell r="A224" t="str">
            <v>Любительская вареная термоус.пак. "Высокий вкус"  СПК</v>
          </cell>
          <cell r="D224">
            <v>12.664999999999999</v>
          </cell>
        </row>
        <row r="225">
          <cell r="A225" t="str">
            <v>Мини-сосиски в тесте 3,7кг ВЕС заморож. ТМ Зареченские  ПОКОМ</v>
          </cell>
          <cell r="D225">
            <v>51.8</v>
          </cell>
        </row>
        <row r="226">
          <cell r="A226" t="str">
            <v>Мини-чебуречки с мясом ВЕС 5,5кг ТМ Зареченские  ПОКОМ</v>
          </cell>
          <cell r="D226">
            <v>22</v>
          </cell>
        </row>
        <row r="227">
          <cell r="A227" t="str">
            <v>Мини-шарики с курочкой и сыром ТМ Зареченские ВЕС  ПОКОМ</v>
          </cell>
          <cell r="D227">
            <v>21</v>
          </cell>
        </row>
        <row r="228">
          <cell r="A228" t="str">
            <v>Наггетсы из печи 0,25кг ТМ Вязанка ТС Няняггетсы Сливушки замор.  ПОКОМ</v>
          </cell>
          <cell r="D228">
            <v>537</v>
          </cell>
        </row>
        <row r="229">
          <cell r="A229" t="str">
            <v>Наггетсы Нагетосы Сочная курочка ТМ Горячая штучка 0,25 кг зам  ПОКОМ</v>
          </cell>
          <cell r="D229">
            <v>203</v>
          </cell>
        </row>
        <row r="230">
          <cell r="A230" t="str">
            <v>Наггетсы с индейкой 0,25кг ТМ Вязанка ТС Няняггетсы Сливушки НД2 замор.  ПОКОМ</v>
          </cell>
          <cell r="D230">
            <v>394</v>
          </cell>
        </row>
        <row r="231">
          <cell r="A231" t="str">
            <v>Наггетсы с куриным филе и сыром ТМ Вязанка 0,25 кг ПОКОМ</v>
          </cell>
          <cell r="D231">
            <v>335</v>
          </cell>
        </row>
        <row r="232">
          <cell r="A232" t="str">
            <v>Наггетсы Хрустящие ТМ Зареченские. ВЕС ПОКОМ</v>
          </cell>
          <cell r="D232">
            <v>222</v>
          </cell>
        </row>
        <row r="233">
          <cell r="A233" t="str">
            <v>Наггетсы Хрустящие ТМ Стародворье с сочной курочкой 0,23 кг  ПОКОМ</v>
          </cell>
          <cell r="D233">
            <v>133</v>
          </cell>
        </row>
        <row r="234">
          <cell r="A234" t="str">
            <v>Оригинальная с перцем с/к  СПК</v>
          </cell>
          <cell r="D234">
            <v>31.707999999999998</v>
          </cell>
        </row>
        <row r="235">
          <cell r="A235" t="str">
            <v>Паштет печеночный 140 гр.шт.  СПК</v>
          </cell>
          <cell r="D235">
            <v>16</v>
          </cell>
        </row>
        <row r="236">
          <cell r="A236" t="str">
            <v>Пекерсы с индейкой в сливочном соусе ТМ Горячая штучка 0,25 кг зам  ПОКОМ</v>
          </cell>
          <cell r="D236">
            <v>61</v>
          </cell>
        </row>
        <row r="237">
          <cell r="A237" t="str">
            <v>Пельмени Grandmeni с говядиной и свининой 0,7кг ТМ Горячая штучка  ПОКОМ</v>
          </cell>
          <cell r="D237">
            <v>34</v>
          </cell>
        </row>
        <row r="238">
          <cell r="A238" t="str">
            <v>Пельмени Бигбули #МЕГАВКУСИЩЕ с сочной грудинкой ТМ Горячая штучка 0,7 кг. ПОКОМ</v>
          </cell>
          <cell r="D238">
            <v>247</v>
          </cell>
        </row>
        <row r="239">
          <cell r="A239" t="str">
            <v>Пельмени Бигбули с мясом ТМ Горячая штучка. флоу-пак сфера 0,4 кг. ПОКОМ</v>
          </cell>
          <cell r="D239">
            <v>21</v>
          </cell>
        </row>
        <row r="240">
          <cell r="A240" t="str">
            <v>Пельмени Бигбули с мясом ТМ Горячая штучка. флоу-пак сфера 0,7 кг ПОКОМ</v>
          </cell>
          <cell r="D240">
            <v>190</v>
          </cell>
        </row>
        <row r="241">
          <cell r="A241" t="str">
            <v>Пельмени Бигбули со сливочным маслом ТМ Горячая штучка, флоу-пак сфера 0,7. ПОКОМ</v>
          </cell>
          <cell r="D241">
            <v>290</v>
          </cell>
        </row>
        <row r="242">
          <cell r="A242" t="str">
            <v>Пельмени Бульмени мини с мясом и оливковым маслом 0,7 кг ТМ Горячая штучка  ПОКОМ</v>
          </cell>
          <cell r="D242">
            <v>363</v>
          </cell>
        </row>
        <row r="243">
          <cell r="A243" t="str">
            <v>Пельмени Бульмени Нейробуст с мясом ТМ Горячая штучка ТС Бульмени ГШ сфера флоу-пак 0,6 кг.  ПОКОМ</v>
          </cell>
          <cell r="D243">
            <v>42</v>
          </cell>
        </row>
        <row r="244">
          <cell r="A244" t="str">
            <v>Пельмени Бульмени с говядиной и свининой Наваристые 5кг Горячая штучка ВЕС  ПОКОМ</v>
          </cell>
          <cell r="D244">
            <v>345</v>
          </cell>
        </row>
        <row r="245">
          <cell r="A245" t="str">
            <v>Пельмени Бульмени с говядиной и свининой СЕВЕРНАЯ КОЛЛЕКЦИЯ 0,7кг ТМ Горячая штучка сфера  ПОКОМ</v>
          </cell>
          <cell r="D245">
            <v>492</v>
          </cell>
        </row>
        <row r="246">
          <cell r="A246" t="str">
            <v>Пельмени Бульмени с говядиной и свининой ТМ Горячая штучка. флоу-пак сфера 0,4 кг ПОКОМ</v>
          </cell>
          <cell r="D246">
            <v>145</v>
          </cell>
        </row>
        <row r="247">
          <cell r="A247" t="str">
            <v>Пельмени Бульмени с говядиной и свининой ТМ Горячая штучка. флоу-пак сфера 0,7 кг ПОКОМ</v>
          </cell>
          <cell r="D247">
            <v>328</v>
          </cell>
        </row>
        <row r="248">
          <cell r="A248" t="str">
            <v>Пельмени Бульмени со сливочным маслом ТМ Горячая штучка. флоу-пак сфера 0,4 кг. ПОКОМ</v>
          </cell>
          <cell r="D248">
            <v>238</v>
          </cell>
        </row>
        <row r="249">
          <cell r="A249" t="str">
            <v>Пельмени Бульмени со сливочным маслом ТМ Горячая штучка.флоу-пак сфера 0,7 кг. ПОКОМ</v>
          </cell>
          <cell r="D249">
            <v>344</v>
          </cell>
        </row>
        <row r="250">
          <cell r="A250" t="str">
            <v>Пельмени Бульмени хрустящие с мясом 0,22 кг ТМ Горячая штучка  ПОКОМ</v>
          </cell>
          <cell r="D250">
            <v>35</v>
          </cell>
        </row>
        <row r="251">
          <cell r="A251" t="str">
            <v>Пельмени Добросельские со свининой и говядиной ТМ Стародворье флоу-пак клас. форма 0,65 кг.  ПОКОМ</v>
          </cell>
          <cell r="D251">
            <v>15</v>
          </cell>
        </row>
        <row r="252">
          <cell r="A252" t="str">
            <v>Пельмени Мясные с говядиной ТМ Стародворье сфера флоу-пак 1 кг  ПОКОМ</v>
          </cell>
          <cell r="D252">
            <v>68</v>
          </cell>
        </row>
        <row r="253">
          <cell r="A253" t="str">
            <v>Пельмени Отборные из свинины и говядины 0,9 кг ТМ Стародворье ТС Медвежье ушко  ПОКОМ</v>
          </cell>
          <cell r="D253">
            <v>66</v>
          </cell>
        </row>
        <row r="254">
          <cell r="A254" t="str">
            <v>Пельмени С говядиной и свининой, ВЕС, сфера пуговки Мясная Галерея  ПОКОМ</v>
          </cell>
          <cell r="D254">
            <v>100</v>
          </cell>
        </row>
        <row r="255">
          <cell r="A255" t="str">
            <v>Пельмени Со свининой и говядиной ТМ Особый рецепт Любимая ложка 1,0 кг  ПОКОМ</v>
          </cell>
          <cell r="D255">
            <v>175</v>
          </cell>
        </row>
        <row r="256">
          <cell r="A256" t="str">
            <v>Пельмени Сочные сфера 0,8 кг ТМ Стародворье  ПОКОМ</v>
          </cell>
          <cell r="D256">
            <v>6</v>
          </cell>
        </row>
        <row r="257">
          <cell r="A257" t="str">
            <v>Пирожки с мясом 3,7кг ВЕС ТМ Зареченские  ПОКОМ</v>
          </cell>
          <cell r="D257">
            <v>62.9</v>
          </cell>
        </row>
        <row r="258">
          <cell r="A258" t="str">
            <v>Ричеза с/к 230 гр.шт.  СПК</v>
          </cell>
          <cell r="D258">
            <v>12</v>
          </cell>
        </row>
        <row r="259">
          <cell r="A259" t="str">
            <v>Сальчетти с/к 230 гр.шт.  СПК</v>
          </cell>
          <cell r="D259">
            <v>35</v>
          </cell>
        </row>
        <row r="260">
          <cell r="A260" t="str">
            <v>Салями с перчиком с/к "КолбасГрад" 160 гр.шт. термоус. пак.  СПК</v>
          </cell>
          <cell r="D260">
            <v>32</v>
          </cell>
        </row>
        <row r="261">
          <cell r="A261" t="str">
            <v>Салями с/к 100 гр.шт.нар. (лоток с ср.защ.атм.)  СПК</v>
          </cell>
          <cell r="D261">
            <v>22</v>
          </cell>
        </row>
        <row r="262">
          <cell r="A262" t="str">
            <v>Салями Трюфель с/в "Эликатессе" 0,16 кг.шт.  СПК</v>
          </cell>
          <cell r="D262">
            <v>23</v>
          </cell>
        </row>
        <row r="263">
          <cell r="A263" t="str">
            <v>Сардельки "Докторские" (черева) ( в ср.защ.атм.) 1.0 кг. "Высокий вкус"  СПК</v>
          </cell>
          <cell r="D263">
            <v>11.247999999999999</v>
          </cell>
        </row>
        <row r="264">
          <cell r="A264" t="str">
            <v>Сардельки из говядины (черева) (в ср.защ.атм.) "Высокий вкус"  СПК</v>
          </cell>
          <cell r="D264">
            <v>7.0750000000000002</v>
          </cell>
        </row>
        <row r="265">
          <cell r="A265" t="str">
            <v>Сардельки Необыкновенные (черева) 400 гр.шт. (лоток с ср.защ.атм.)  СПК</v>
          </cell>
          <cell r="D265">
            <v>14</v>
          </cell>
        </row>
        <row r="266">
          <cell r="A266" t="str">
            <v>Сервелат Европейский в/к, в/с 0,38 кг.шт.термофор.пак  СПК</v>
          </cell>
          <cell r="D266">
            <v>14</v>
          </cell>
        </row>
        <row r="267">
          <cell r="A267" t="str">
            <v>Сервелат мелкозернистый в/к 0,5 кг.шт. термоус.пак. "Высокий вкус"  СПК</v>
          </cell>
          <cell r="D267">
            <v>18</v>
          </cell>
        </row>
        <row r="268">
          <cell r="A268" t="str">
            <v>Сервелат Финский в/к 0,38 кг.шт. термофор.пак.  СПК</v>
          </cell>
          <cell r="D268">
            <v>10</v>
          </cell>
        </row>
        <row r="269">
          <cell r="A269" t="str">
            <v>Сервелат Фирменный в/к 0,10 кг.шт. нарезка (лоток с ср.защ.атм.)  СПК</v>
          </cell>
          <cell r="D269">
            <v>29</v>
          </cell>
        </row>
        <row r="270">
          <cell r="A270" t="str">
            <v>Сервелат Фирменный в/к 250 гр.шт. термоформ.пак.  СПК</v>
          </cell>
          <cell r="D270">
            <v>1</v>
          </cell>
        </row>
        <row r="271">
          <cell r="A271" t="str">
            <v>Сибирская особая с/к 0,10 кг.шт. нарезка (лоток с ср.защ.атм.)  СПК</v>
          </cell>
          <cell r="D271">
            <v>46</v>
          </cell>
        </row>
        <row r="272">
          <cell r="A272" t="str">
            <v>Сибирская особая с/к 0,235 кг шт.  СПК</v>
          </cell>
          <cell r="D272">
            <v>43</v>
          </cell>
        </row>
        <row r="273">
          <cell r="A273" t="str">
            <v>Сосиски "Молочные" 0,36 кг.шт. вак.упак.  СПК</v>
          </cell>
          <cell r="D273">
            <v>1</v>
          </cell>
        </row>
        <row r="274">
          <cell r="A274" t="str">
            <v>Сосиски Классические (в ср.защ.атм.) СПК</v>
          </cell>
          <cell r="D274">
            <v>4.4429999999999996</v>
          </cell>
        </row>
        <row r="275">
          <cell r="A275" t="str">
            <v>Сосиски Мусульманские "Просто выгодно" (в ср.защ.атм.)  СПК</v>
          </cell>
          <cell r="D275">
            <v>3.4020000000000001</v>
          </cell>
        </row>
        <row r="276">
          <cell r="A276" t="str">
            <v>Сосиски Хот-дог подкопченные (лоток с ср.защ.атм.)  СПК</v>
          </cell>
          <cell r="D276">
            <v>0.188</v>
          </cell>
        </row>
        <row r="277">
          <cell r="A277" t="str">
            <v>Сочный мегачебурек ТМ Зареченские ВЕС ПОКОМ</v>
          </cell>
          <cell r="D277">
            <v>24.64</v>
          </cell>
        </row>
        <row r="278">
          <cell r="A278" t="str">
            <v>Торо Неро с/в "Эликатессе" 140 гр.шт.  СПК</v>
          </cell>
          <cell r="D278">
            <v>7</v>
          </cell>
        </row>
        <row r="279">
          <cell r="A279" t="str">
            <v>Утренняя вареная ВЕС СПК</v>
          </cell>
          <cell r="D279">
            <v>-0.44</v>
          </cell>
        </row>
        <row r="280">
          <cell r="A280" t="str">
            <v>Уши свиные копченые к пиву 0,15кг нар. д/ф шт.  СПК</v>
          </cell>
          <cell r="D280">
            <v>2</v>
          </cell>
        </row>
        <row r="281">
          <cell r="A281" t="str">
            <v>Фестивальная пора с/к 100 гр.шт.нар. (лоток с ср.защ.атм.)  СПК</v>
          </cell>
          <cell r="D281">
            <v>32</v>
          </cell>
        </row>
        <row r="282">
          <cell r="A282" t="str">
            <v>Фестивальная пора с/к 235 гр.шт.  СПК</v>
          </cell>
          <cell r="D282">
            <v>110</v>
          </cell>
        </row>
        <row r="283">
          <cell r="A283" t="str">
            <v>Фестивальная пора с/к термоус.пак  СПК</v>
          </cell>
          <cell r="D283">
            <v>0.61</v>
          </cell>
        </row>
        <row r="284">
          <cell r="A284" t="str">
            <v>Фирменная с/к 200 гр. срез "Эликатессе" термоформ.пак.  СПК</v>
          </cell>
          <cell r="D284">
            <v>35</v>
          </cell>
        </row>
        <row r="285">
          <cell r="A285" t="str">
            <v>Фуэт с/в "Эликатессе" 160 гр.шт.  СПК</v>
          </cell>
          <cell r="D285">
            <v>36</v>
          </cell>
        </row>
        <row r="286">
          <cell r="A286" t="str">
            <v>Хот-догстер ТМ Горячая штучка ТС Хот-Догстер флоу-пак 0,09 кг. ПОКОМ</v>
          </cell>
          <cell r="D286">
            <v>63</v>
          </cell>
        </row>
        <row r="287">
          <cell r="A287" t="str">
            <v>Хотстеры с сыром 0,25кг ТМ Горячая штучка  ПОКОМ</v>
          </cell>
          <cell r="D287">
            <v>110</v>
          </cell>
        </row>
        <row r="288">
          <cell r="A288" t="str">
            <v>Хотстеры ТМ Горячая штучка ТС Хотстеры 0,25 кг зам  ПОКОМ</v>
          </cell>
          <cell r="D288">
            <v>339</v>
          </cell>
        </row>
        <row r="289">
          <cell r="A289" t="str">
            <v>Хрустящие крылышки острые к пиву ТМ Горячая штучка 0,3кг зам  ПОКОМ</v>
          </cell>
          <cell r="D289">
            <v>104</v>
          </cell>
        </row>
        <row r="290">
          <cell r="A290" t="str">
            <v>Хрустящие крылышки ТМ Горячая штучка 0,3 кг зам  ПОКОМ</v>
          </cell>
          <cell r="D290">
            <v>125</v>
          </cell>
        </row>
        <row r="291">
          <cell r="A291" t="str">
            <v>Чебупели Курочка гриль ТМ Горячая штучка, 0,3 кг зам  ПОКОМ</v>
          </cell>
          <cell r="D291">
            <v>95</v>
          </cell>
        </row>
        <row r="292">
          <cell r="A292" t="str">
            <v>Чебупицца курочка по-итальянски Горячая штучка 0,25 кг зам  ПОКОМ</v>
          </cell>
          <cell r="D292">
            <v>293</v>
          </cell>
        </row>
        <row r="293">
          <cell r="A293" t="str">
            <v>Чебупицца Маргарита 0,2кг ТМ Горячая штучка ТС Foodgital  ПОКОМ</v>
          </cell>
          <cell r="D293">
            <v>46</v>
          </cell>
        </row>
        <row r="294">
          <cell r="A294" t="str">
            <v>Чебупицца Пепперони ТМ Горячая штучка ТС Чебупицца 0.25кг зам  ПОКОМ</v>
          </cell>
          <cell r="D294">
            <v>615</v>
          </cell>
        </row>
        <row r="295">
          <cell r="A295" t="str">
            <v>Чебупицца со вкусом 4 сыра 0,2кг ТМ Горячая штучка ТС Foodgital  ПОКОМ</v>
          </cell>
          <cell r="D295">
            <v>46</v>
          </cell>
        </row>
        <row r="296">
          <cell r="A296" t="str">
            <v>Чебуреки сочные ВЕС ТМ Зареченские  ПОКОМ</v>
          </cell>
          <cell r="D296">
            <v>135</v>
          </cell>
        </row>
        <row r="297">
          <cell r="A297" t="str">
            <v>Шпикачки Русские (черева) (в ср.защ.атм.) "Высокий вкус"  СПК</v>
          </cell>
          <cell r="D297">
            <v>-1.0820000000000001</v>
          </cell>
        </row>
        <row r="298">
          <cell r="A298" t="str">
            <v>Эликапреза с/в "Эликатессе" 85 гр.шт. нарезка (лоток с ср.защ.атм.)  СПК</v>
          </cell>
          <cell r="D298">
            <v>10</v>
          </cell>
        </row>
        <row r="299">
          <cell r="A299" t="str">
            <v>Юбилейная с/к 0,235 кг.шт.  СПК</v>
          </cell>
          <cell r="D299">
            <v>105</v>
          </cell>
        </row>
        <row r="300">
          <cell r="A300" t="str">
            <v>Итого</v>
          </cell>
          <cell r="D300">
            <v>47351.290999999997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AL97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Y7" sqref="Y7:Y97"/>
    </sheetView>
  </sheetViews>
  <sheetFormatPr defaultColWidth="10.5" defaultRowHeight="11.45" customHeight="1" outlineLevelRow="1" x14ac:dyDescent="0.2"/>
  <cols>
    <col min="1" max="1" width="50.33203125" style="1" customWidth="1"/>
    <col min="2" max="2" width="4.6640625" style="1" customWidth="1"/>
    <col min="3" max="6" width="7.83203125" style="1" customWidth="1"/>
    <col min="7" max="7" width="5.33203125" style="5" bestFit="1" customWidth="1"/>
    <col min="8" max="8" width="5.1640625" style="5" bestFit="1" customWidth="1"/>
    <col min="9" max="9" width="6.6640625" style="5" bestFit="1" customWidth="1"/>
    <col min="10" max="10" width="6.33203125" style="5" bestFit="1" customWidth="1"/>
    <col min="11" max="13" width="6.5" style="5" bestFit="1" customWidth="1"/>
    <col min="14" max="16" width="1.5" style="5" customWidth="1"/>
    <col min="17" max="18" width="6.5" style="5" bestFit="1" customWidth="1"/>
    <col min="19" max="20" width="6.6640625" style="5" bestFit="1" customWidth="1"/>
    <col min="21" max="21" width="6.83203125" style="5" customWidth="1"/>
    <col min="22" max="22" width="5.6640625" style="5" bestFit="1" customWidth="1"/>
    <col min="23" max="25" width="7.1640625" style="5" bestFit="1" customWidth="1"/>
    <col min="26" max="29" width="6.6640625" style="5" bestFit="1" customWidth="1"/>
    <col min="30" max="30" width="7.1640625" style="5" bestFit="1" customWidth="1"/>
    <col min="31" max="31" width="5.83203125" style="5" bestFit="1" customWidth="1"/>
    <col min="32" max="32" width="6.1640625" style="5" bestFit="1" customWidth="1"/>
    <col min="33" max="33" width="6.6640625" style="5" bestFit="1" customWidth="1"/>
    <col min="34" max="34" width="6.1640625" style="5" bestFit="1" customWidth="1"/>
    <col min="35" max="36" width="1.33203125" style="5" customWidth="1"/>
    <col min="37" max="16384" width="10.5" style="5"/>
  </cols>
  <sheetData>
    <row r="1" spans="1:38" s="1" customFormat="1" ht="9.9499999999999993" customHeight="1" x14ac:dyDescent="0.2"/>
    <row r="2" spans="1:38" s="1" customFormat="1" ht="12.95" customHeight="1" outlineLevel="1" x14ac:dyDescent="0.2">
      <c r="A2" s="2" t="s">
        <v>0</v>
      </c>
      <c r="AF2" s="22" t="s">
        <v>125</v>
      </c>
    </row>
    <row r="3" spans="1:38" s="1" customFormat="1" ht="9.9499999999999993" customHeight="1" x14ac:dyDescent="0.2">
      <c r="AF3" s="22" t="s">
        <v>123</v>
      </c>
      <c r="AG3" s="22" t="s">
        <v>124</v>
      </c>
      <c r="AH3" s="1" t="s">
        <v>127</v>
      </c>
    </row>
    <row r="4" spans="1:38" ht="12.95" customHeight="1" x14ac:dyDescent="0.2">
      <c r="A4" s="4"/>
      <c r="B4" s="4"/>
      <c r="C4" s="4" t="s">
        <v>1</v>
      </c>
      <c r="D4" s="4"/>
      <c r="E4" s="4"/>
      <c r="F4" s="4"/>
      <c r="G4" s="9" t="s">
        <v>101</v>
      </c>
      <c r="H4" s="9" t="s">
        <v>102</v>
      </c>
      <c r="I4" s="9" t="s">
        <v>103</v>
      </c>
      <c r="J4" s="9" t="s">
        <v>104</v>
      </c>
      <c r="K4" s="9" t="s">
        <v>105</v>
      </c>
      <c r="L4" s="9" t="s">
        <v>105</v>
      </c>
      <c r="M4" s="9" t="s">
        <v>105</v>
      </c>
      <c r="N4" s="9" t="s">
        <v>105</v>
      </c>
      <c r="O4" s="10" t="s">
        <v>105</v>
      </c>
      <c r="P4" s="11" t="s">
        <v>105</v>
      </c>
      <c r="Q4" s="11" t="s">
        <v>105</v>
      </c>
      <c r="R4" s="11" t="s">
        <v>105</v>
      </c>
      <c r="S4" s="9" t="s">
        <v>102</v>
      </c>
      <c r="T4" s="12" t="s">
        <v>105</v>
      </c>
      <c r="U4" s="9" t="s">
        <v>106</v>
      </c>
      <c r="V4" s="13" t="s">
        <v>107</v>
      </c>
      <c r="W4" s="9" t="s">
        <v>108</v>
      </c>
      <c r="X4" s="9" t="s">
        <v>108</v>
      </c>
      <c r="Y4" s="9" t="s">
        <v>108</v>
      </c>
      <c r="Z4" s="9" t="s">
        <v>102</v>
      </c>
      <c r="AA4" s="9" t="s">
        <v>102</v>
      </c>
      <c r="AB4" s="9" t="s">
        <v>102</v>
      </c>
      <c r="AC4" s="9" t="s">
        <v>109</v>
      </c>
      <c r="AD4" s="9" t="s">
        <v>110</v>
      </c>
      <c r="AE4" s="9" t="s">
        <v>111</v>
      </c>
      <c r="AF4" s="13" t="s">
        <v>112</v>
      </c>
      <c r="AG4" s="13" t="s">
        <v>112</v>
      </c>
      <c r="AH4" s="13" t="s">
        <v>112</v>
      </c>
    </row>
    <row r="5" spans="1:38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K5" s="16" t="s">
        <v>113</v>
      </c>
      <c r="L5" s="16" t="s">
        <v>114</v>
      </c>
      <c r="M5" s="16" t="s">
        <v>115</v>
      </c>
      <c r="Q5" s="16" t="s">
        <v>116</v>
      </c>
      <c r="R5" s="16" t="s">
        <v>117</v>
      </c>
      <c r="T5" s="16" t="s">
        <v>118</v>
      </c>
      <c r="W5" s="5" t="s">
        <v>116</v>
      </c>
      <c r="X5" s="5" t="s">
        <v>117</v>
      </c>
      <c r="Y5" s="16" t="s">
        <v>118</v>
      </c>
      <c r="Z5" s="16" t="s">
        <v>119</v>
      </c>
      <c r="AA5" s="16" t="s">
        <v>120</v>
      </c>
      <c r="AB5" s="16" t="s">
        <v>121</v>
      </c>
      <c r="AC5" s="16" t="s">
        <v>122</v>
      </c>
      <c r="AF5" s="5" t="s">
        <v>116</v>
      </c>
      <c r="AG5" s="5" t="s">
        <v>117</v>
      </c>
      <c r="AH5" s="5" t="s">
        <v>118</v>
      </c>
    </row>
    <row r="6" spans="1:38" ht="11.1" customHeight="1" x14ac:dyDescent="0.2">
      <c r="A6" s="6"/>
      <c r="B6" s="6"/>
      <c r="C6" s="3"/>
      <c r="D6" s="3"/>
      <c r="E6" s="14">
        <f>SUM(E7:E126)</f>
        <v>73966.079999999973</v>
      </c>
      <c r="F6" s="14">
        <f>SUM(F7:F126)</f>
        <v>73112.78300000001</v>
      </c>
      <c r="I6" s="14">
        <f>SUM(I7:I126)</f>
        <v>76415.099000000017</v>
      </c>
      <c r="J6" s="14">
        <f t="shared" ref="J6:T6" si="0">SUM(J7:J126)</f>
        <v>-2449.0189999999998</v>
      </c>
      <c r="K6" s="14">
        <f t="shared" si="0"/>
        <v>350</v>
      </c>
      <c r="L6" s="14">
        <f t="shared" si="0"/>
        <v>5190</v>
      </c>
      <c r="M6" s="14">
        <f t="shared" si="0"/>
        <v>16500</v>
      </c>
      <c r="N6" s="14">
        <f t="shared" si="0"/>
        <v>0</v>
      </c>
      <c r="O6" s="14">
        <f t="shared" si="0"/>
        <v>0</v>
      </c>
      <c r="P6" s="14">
        <f t="shared" si="0"/>
        <v>0</v>
      </c>
      <c r="Q6" s="14">
        <f t="shared" si="0"/>
        <v>16040</v>
      </c>
      <c r="R6" s="14">
        <f t="shared" si="0"/>
        <v>27986</v>
      </c>
      <c r="S6" s="14">
        <f t="shared" si="0"/>
        <v>14793.216000000006</v>
      </c>
      <c r="T6" s="14">
        <f t="shared" si="0"/>
        <v>19500</v>
      </c>
      <c r="W6" s="14">
        <f t="shared" ref="W6" si="1">SUM(W7:W126)</f>
        <v>16040</v>
      </c>
      <c r="X6" s="14">
        <f t="shared" ref="X6" si="2">SUM(X7:X126)</f>
        <v>27986</v>
      </c>
      <c r="Y6" s="14">
        <f t="shared" ref="Y6" si="3">SUM(Y7:Y126)</f>
        <v>19500</v>
      </c>
      <c r="Z6" s="14">
        <f t="shared" ref="Z6" si="4">SUM(Z7:Z126)</f>
        <v>19106.704799999996</v>
      </c>
      <c r="AA6" s="14">
        <f t="shared" ref="AA6" si="5">SUM(AA7:AA126)</f>
        <v>17769.053200000006</v>
      </c>
      <c r="AB6" s="14">
        <f t="shared" ref="AB6" si="6">SUM(AB7:AB126)</f>
        <v>17325.434799999999</v>
      </c>
      <c r="AC6" s="14">
        <f t="shared" ref="AC6" si="7">SUM(AC7:AC126)</f>
        <v>13401.621999999999</v>
      </c>
      <c r="AD6" s="14"/>
      <c r="AE6" s="14"/>
      <c r="AF6" s="14">
        <f t="shared" ref="AF6" si="8">SUM(AF7:AF126)</f>
        <v>5911.7</v>
      </c>
      <c r="AG6" s="14">
        <f t="shared" ref="AG6" si="9">SUM(AG7:AG126)</f>
        <v>11098.179999999998</v>
      </c>
      <c r="AH6" s="14">
        <f t="shared" ref="AH6" si="10">SUM(AH7:AH126)</f>
        <v>9002.7999999999993</v>
      </c>
    </row>
    <row r="7" spans="1:38" s="1" customFormat="1" ht="11.1" customHeight="1" outlineLevel="1" x14ac:dyDescent="0.2">
      <c r="A7" s="7" t="s">
        <v>10</v>
      </c>
      <c r="B7" s="7" t="s">
        <v>8</v>
      </c>
      <c r="C7" s="8">
        <v>830</v>
      </c>
      <c r="D7" s="8">
        <v>396</v>
      </c>
      <c r="E7" s="8">
        <v>637</v>
      </c>
      <c r="F7" s="8">
        <v>557</v>
      </c>
      <c r="G7" s="1">
        <f>VLOOKUP(A:A,[1]TDSheet!$A:$G,7,0)</f>
        <v>0.4</v>
      </c>
      <c r="H7" s="1">
        <f>VLOOKUP(A:A,[1]TDSheet!$A:$H,8,0)</f>
        <v>60</v>
      </c>
      <c r="I7" s="15">
        <f>VLOOKUP(A:A,[2]TDSheet!$A:$F,6,0)</f>
        <v>674</v>
      </c>
      <c r="J7" s="15">
        <f>E7-I7</f>
        <v>-37</v>
      </c>
      <c r="K7" s="15">
        <f>VLOOKUP(A:A,[1]TDSheet!$A:$K,11,0)</f>
        <v>0</v>
      </c>
      <c r="L7" s="15">
        <f>VLOOKUP(A:A,[1]TDSheet!$A:$L,12,0)</f>
        <v>40</v>
      </c>
      <c r="M7" s="15">
        <f>VLOOKUP(A:A,[1]TDSheet!$A:$T,20,0)</f>
        <v>120</v>
      </c>
      <c r="N7" s="15"/>
      <c r="O7" s="15"/>
      <c r="P7" s="15"/>
      <c r="Q7" s="17">
        <v>160</v>
      </c>
      <c r="R7" s="17">
        <v>320</v>
      </c>
      <c r="S7" s="15">
        <f>E7/5</f>
        <v>127.4</v>
      </c>
      <c r="T7" s="17"/>
      <c r="U7" s="18">
        <f>(F7+K7+L7+M7+Q7+R7+T7)/S7</f>
        <v>9.395604395604396</v>
      </c>
      <c r="V7" s="15">
        <f>F7/S7</f>
        <v>4.3720565149136572</v>
      </c>
      <c r="W7" s="15">
        <v>160</v>
      </c>
      <c r="X7" s="15">
        <v>320</v>
      </c>
      <c r="Y7" s="15"/>
      <c r="Z7" s="15">
        <f>VLOOKUP(A:A,[1]TDSheet!$A:$Z,26,0)</f>
        <v>199.4</v>
      </c>
      <c r="AA7" s="15">
        <f>VLOOKUP(A:A,[1]TDSheet!$A:$AA,27,0)</f>
        <v>149.6</v>
      </c>
      <c r="AB7" s="15">
        <f>VLOOKUP(A:A,[1]TDSheet!$A:$AB,28,0)</f>
        <v>152.80000000000001</v>
      </c>
      <c r="AC7" s="15">
        <f>VLOOKUP(A:A,[3]TDSheet!$A:$D,4,0)</f>
        <v>103</v>
      </c>
      <c r="AD7" s="15">
        <f>VLOOKUP(A:A,[1]TDSheet!$A:$AD,30,0)</f>
        <v>0</v>
      </c>
      <c r="AE7" s="15">
        <f>VLOOKUP(A:A,[1]TDSheet!$A:$AE,31,0)</f>
        <v>0</v>
      </c>
      <c r="AF7" s="15">
        <f>Q7*G7</f>
        <v>64</v>
      </c>
      <c r="AG7" s="15">
        <f>R7*G7</f>
        <v>128</v>
      </c>
      <c r="AH7" s="15">
        <f>T7*G7</f>
        <v>0</v>
      </c>
      <c r="AI7" s="15"/>
      <c r="AJ7" s="15"/>
      <c r="AK7" s="15"/>
      <c r="AL7" s="15"/>
    </row>
    <row r="8" spans="1:38" s="1" customFormat="1" ht="11.1" customHeight="1" outlineLevel="1" x14ac:dyDescent="0.2">
      <c r="A8" s="7" t="s">
        <v>11</v>
      </c>
      <c r="B8" s="7" t="s">
        <v>8</v>
      </c>
      <c r="C8" s="8">
        <v>197</v>
      </c>
      <c r="D8" s="8">
        <v>43</v>
      </c>
      <c r="E8" s="8">
        <v>58</v>
      </c>
      <c r="F8" s="8">
        <v>180</v>
      </c>
      <c r="G8" s="1">
        <f>VLOOKUP(A:A,[1]TDSheet!$A:$G,7,0)</f>
        <v>0.25</v>
      </c>
      <c r="H8" s="1">
        <f>VLOOKUP(A:A,[1]TDSheet!$A:$H,8,0)</f>
        <v>120</v>
      </c>
      <c r="I8" s="15">
        <f>VLOOKUP(A:A,[2]TDSheet!$A:$F,6,0)</f>
        <v>59</v>
      </c>
      <c r="J8" s="15">
        <f t="shared" ref="J8:J71" si="11">E8-I8</f>
        <v>-1</v>
      </c>
      <c r="K8" s="15">
        <f>VLOOKUP(A:A,[1]TDSheet!$A:$K,11,0)</f>
        <v>0</v>
      </c>
      <c r="L8" s="15">
        <f>VLOOKUP(A:A,[1]TDSheet!$A:$L,12,0)</f>
        <v>0</v>
      </c>
      <c r="M8" s="15">
        <f>VLOOKUP(A:A,[1]TDSheet!$A:$T,20,0)</f>
        <v>0</v>
      </c>
      <c r="N8" s="15"/>
      <c r="O8" s="15"/>
      <c r="P8" s="15"/>
      <c r="Q8" s="17"/>
      <c r="R8" s="17"/>
      <c r="S8" s="15">
        <f t="shared" ref="S8:S71" si="12">E8/5</f>
        <v>11.6</v>
      </c>
      <c r="T8" s="17"/>
      <c r="U8" s="18">
        <f t="shared" ref="U8:U71" si="13">(F8+K8+L8+M8+Q8+R8+T8)/S8</f>
        <v>15.517241379310345</v>
      </c>
      <c r="V8" s="15">
        <f t="shared" ref="V8:V71" si="14">F8/S8</f>
        <v>15.517241379310345</v>
      </c>
      <c r="W8" s="15"/>
      <c r="X8" s="15"/>
      <c r="Y8" s="15"/>
      <c r="Z8" s="15">
        <f>VLOOKUP(A:A,[1]TDSheet!$A:$Z,26,0)</f>
        <v>23.4</v>
      </c>
      <c r="AA8" s="15">
        <f>VLOOKUP(A:A,[1]TDSheet!$A:$AA,27,0)</f>
        <v>23.2</v>
      </c>
      <c r="AB8" s="15">
        <f>VLOOKUP(A:A,[1]TDSheet!$A:$AB,28,0)</f>
        <v>20.2</v>
      </c>
      <c r="AC8" s="15">
        <f>VLOOKUP(A:A,[3]TDSheet!$A:$D,4,0)</f>
        <v>10</v>
      </c>
      <c r="AD8" s="15">
        <f>VLOOKUP(A:A,[1]TDSheet!$A:$AD,30,0)</f>
        <v>0</v>
      </c>
      <c r="AE8" s="15">
        <f>VLOOKUP(A:A,[1]TDSheet!$A:$AE,31,0)</f>
        <v>0</v>
      </c>
      <c r="AF8" s="15">
        <f t="shared" ref="AF8:AF71" si="15">Q8*G8</f>
        <v>0</v>
      </c>
      <c r="AG8" s="15">
        <f t="shared" ref="AG8:AG71" si="16">R8*G8</f>
        <v>0</v>
      </c>
      <c r="AH8" s="15">
        <f t="shared" ref="AH8:AH71" si="17">T8*G8</f>
        <v>0</v>
      </c>
      <c r="AI8" s="15"/>
      <c r="AJ8" s="15"/>
      <c r="AK8" s="15"/>
      <c r="AL8" s="15"/>
    </row>
    <row r="9" spans="1:38" s="1" customFormat="1" ht="11.1" customHeight="1" outlineLevel="1" x14ac:dyDescent="0.2">
      <c r="A9" s="7" t="s">
        <v>12</v>
      </c>
      <c r="B9" s="7" t="s">
        <v>8</v>
      </c>
      <c r="C9" s="8">
        <v>1136</v>
      </c>
      <c r="D9" s="8">
        <v>313</v>
      </c>
      <c r="E9" s="19">
        <v>596</v>
      </c>
      <c r="F9" s="19">
        <v>1100</v>
      </c>
      <c r="G9" s="1">
        <f>VLOOKUP(A:A,[1]TDSheet!$A:$G,7,0)</f>
        <v>0.25</v>
      </c>
      <c r="H9" s="1" t="e">
        <f>VLOOKUP(A:A,[1]TDSheet!$A:$H,8,0)</f>
        <v>#N/A</v>
      </c>
      <c r="I9" s="15">
        <f>VLOOKUP(A:A,[2]TDSheet!$A:$F,6,0)</f>
        <v>617</v>
      </c>
      <c r="J9" s="15">
        <f t="shared" si="11"/>
        <v>-21</v>
      </c>
      <c r="K9" s="15">
        <f>VLOOKUP(A:A,[1]TDSheet!$A:$K,11,0)</f>
        <v>0</v>
      </c>
      <c r="L9" s="15">
        <f>VLOOKUP(A:A,[1]TDSheet!$A:$L,12,0)</f>
        <v>0</v>
      </c>
      <c r="M9" s="15">
        <f>VLOOKUP(A:A,[1]TDSheet!$A:$T,20,0)</f>
        <v>0</v>
      </c>
      <c r="N9" s="15"/>
      <c r="O9" s="15"/>
      <c r="P9" s="15"/>
      <c r="Q9" s="17"/>
      <c r="R9" s="17">
        <v>400</v>
      </c>
      <c r="S9" s="15">
        <f t="shared" si="12"/>
        <v>119.2</v>
      </c>
      <c r="T9" s="17">
        <v>400</v>
      </c>
      <c r="U9" s="18">
        <f t="shared" si="13"/>
        <v>15.939597315436242</v>
      </c>
      <c r="V9" s="15">
        <f t="shared" si="14"/>
        <v>9.2281879194630871</v>
      </c>
      <c r="W9" s="15"/>
      <c r="X9" s="15">
        <v>400</v>
      </c>
      <c r="Y9" s="15">
        <v>400</v>
      </c>
      <c r="Z9" s="15">
        <f>VLOOKUP(A:A,[1]TDSheet!$A:$Z,26,0)</f>
        <v>0</v>
      </c>
      <c r="AA9" s="15">
        <f>VLOOKUP(A:A,[1]TDSheet!$A:$AA,27,0)</f>
        <v>0</v>
      </c>
      <c r="AB9" s="15">
        <f>VLOOKUP(A:A,[1]TDSheet!$A:$AB,28,0)</f>
        <v>0</v>
      </c>
      <c r="AC9" s="15">
        <f>VLOOKUP(A:A,[3]TDSheet!$A:$D,4,0)</f>
        <v>87</v>
      </c>
      <c r="AD9" s="15">
        <f>VLOOKUP(A:A,[1]TDSheet!$A:$AD,30,0)</f>
        <v>0</v>
      </c>
      <c r="AE9" s="15" t="e">
        <f>VLOOKUP(A:A,[1]TDSheet!$A:$AE,31,0)</f>
        <v>#N/A</v>
      </c>
      <c r="AF9" s="15">
        <f t="shared" si="15"/>
        <v>0</v>
      </c>
      <c r="AG9" s="15">
        <f t="shared" si="16"/>
        <v>100</v>
      </c>
      <c r="AH9" s="15">
        <f t="shared" si="17"/>
        <v>100</v>
      </c>
      <c r="AI9" s="15"/>
      <c r="AJ9" s="15"/>
      <c r="AK9" s="15"/>
      <c r="AL9" s="15"/>
    </row>
    <row r="10" spans="1:38" s="1" customFormat="1" ht="11.1" customHeight="1" outlineLevel="1" x14ac:dyDescent="0.2">
      <c r="A10" s="7" t="s">
        <v>13</v>
      </c>
      <c r="B10" s="7" t="s">
        <v>9</v>
      </c>
      <c r="C10" s="8">
        <v>1435.0409999999999</v>
      </c>
      <c r="D10" s="8">
        <v>1196.306</v>
      </c>
      <c r="E10" s="8">
        <v>1195.981</v>
      </c>
      <c r="F10" s="8">
        <v>1386.7090000000001</v>
      </c>
      <c r="G10" s="1">
        <f>VLOOKUP(A:A,[1]TDSheet!$A:$G,7,0)</f>
        <v>1</v>
      </c>
      <c r="H10" s="1">
        <f>VLOOKUP(A:A,[1]TDSheet!$A:$H,8,0)</f>
        <v>60</v>
      </c>
      <c r="I10" s="15">
        <f>VLOOKUP(A:A,[2]TDSheet!$A:$F,6,0)</f>
        <v>1194.8</v>
      </c>
      <c r="J10" s="15">
        <f t="shared" si="11"/>
        <v>1.18100000000004</v>
      </c>
      <c r="K10" s="15">
        <f>VLOOKUP(A:A,[1]TDSheet!$A:$K,11,0)</f>
        <v>0</v>
      </c>
      <c r="L10" s="15">
        <f>VLOOKUP(A:A,[1]TDSheet!$A:$L,12,0)</f>
        <v>100</v>
      </c>
      <c r="M10" s="15">
        <f>VLOOKUP(A:A,[1]TDSheet!$A:$T,20,0)</f>
        <v>400</v>
      </c>
      <c r="N10" s="15"/>
      <c r="O10" s="15"/>
      <c r="P10" s="15"/>
      <c r="Q10" s="17"/>
      <c r="R10" s="17">
        <v>300</v>
      </c>
      <c r="S10" s="15">
        <f t="shared" si="12"/>
        <v>239.1962</v>
      </c>
      <c r="T10" s="17">
        <v>800</v>
      </c>
      <c r="U10" s="18">
        <f t="shared" si="13"/>
        <v>12.486440001973275</v>
      </c>
      <c r="V10" s="15">
        <f t="shared" si="14"/>
        <v>5.7973705267893054</v>
      </c>
      <c r="W10" s="15"/>
      <c r="X10" s="15">
        <v>300</v>
      </c>
      <c r="Y10" s="15">
        <v>800</v>
      </c>
      <c r="Z10" s="15">
        <f>VLOOKUP(A:A,[1]TDSheet!$A:$Z,26,0)</f>
        <v>316.89999999999998</v>
      </c>
      <c r="AA10" s="15">
        <f>VLOOKUP(A:A,[1]TDSheet!$A:$AA,27,0)</f>
        <v>278.49599999999998</v>
      </c>
      <c r="AB10" s="15">
        <f>VLOOKUP(A:A,[1]TDSheet!$A:$AB,28,0)</f>
        <v>295.3272</v>
      </c>
      <c r="AC10" s="15">
        <f>VLOOKUP(A:A,[3]TDSheet!$A:$D,4,0)</f>
        <v>198.35499999999999</v>
      </c>
      <c r="AD10" s="15">
        <f>VLOOKUP(A:A,[1]TDSheet!$A:$AD,30,0)</f>
        <v>0</v>
      </c>
      <c r="AE10" s="15">
        <f>VLOOKUP(A:A,[1]TDSheet!$A:$AE,31,0)</f>
        <v>0</v>
      </c>
      <c r="AF10" s="15">
        <f t="shared" si="15"/>
        <v>0</v>
      </c>
      <c r="AG10" s="15">
        <f t="shared" si="16"/>
        <v>300</v>
      </c>
      <c r="AH10" s="15">
        <f t="shared" si="17"/>
        <v>800</v>
      </c>
      <c r="AI10" s="15"/>
      <c r="AJ10" s="15"/>
      <c r="AK10" s="15"/>
      <c r="AL10" s="15"/>
    </row>
    <row r="11" spans="1:38" s="1" customFormat="1" ht="11.1" customHeight="1" outlineLevel="1" x14ac:dyDescent="0.2">
      <c r="A11" s="7" t="s">
        <v>14</v>
      </c>
      <c r="B11" s="7" t="s">
        <v>9</v>
      </c>
      <c r="C11" s="8">
        <v>72.712000000000003</v>
      </c>
      <c r="D11" s="8">
        <v>33.201999999999998</v>
      </c>
      <c r="E11" s="8">
        <v>34.99</v>
      </c>
      <c r="F11" s="8">
        <v>69.950999999999993</v>
      </c>
      <c r="G11" s="1">
        <f>VLOOKUP(A:A,[1]TDSheet!$A:$G,7,0)</f>
        <v>1</v>
      </c>
      <c r="H11" s="1">
        <f>VLOOKUP(A:A,[1]TDSheet!$A:$H,8,0)</f>
        <v>120</v>
      </c>
      <c r="I11" s="15">
        <f>VLOOKUP(A:A,[2]TDSheet!$A:$F,6,0)</f>
        <v>36.1</v>
      </c>
      <c r="J11" s="15">
        <f t="shared" si="11"/>
        <v>-1.1099999999999994</v>
      </c>
      <c r="K11" s="15">
        <f>VLOOKUP(A:A,[1]TDSheet!$A:$K,11,0)</f>
        <v>0</v>
      </c>
      <c r="L11" s="15">
        <f>VLOOKUP(A:A,[1]TDSheet!$A:$L,12,0)</f>
        <v>30</v>
      </c>
      <c r="M11" s="15">
        <f>VLOOKUP(A:A,[1]TDSheet!$A:$T,20,0)</f>
        <v>0</v>
      </c>
      <c r="N11" s="15"/>
      <c r="O11" s="15"/>
      <c r="P11" s="15"/>
      <c r="Q11" s="17"/>
      <c r="R11" s="17"/>
      <c r="S11" s="15">
        <f t="shared" si="12"/>
        <v>6.9980000000000002</v>
      </c>
      <c r="T11" s="17"/>
      <c r="U11" s="18">
        <f t="shared" si="13"/>
        <v>14.282795084309802</v>
      </c>
      <c r="V11" s="15">
        <f t="shared" si="14"/>
        <v>9.9958559588453824</v>
      </c>
      <c r="W11" s="15"/>
      <c r="X11" s="15"/>
      <c r="Y11" s="15"/>
      <c r="Z11" s="15">
        <f>VLOOKUP(A:A,[1]TDSheet!$A:$Z,26,0)</f>
        <v>8.1004000000000005</v>
      </c>
      <c r="AA11" s="15">
        <f>VLOOKUP(A:A,[1]TDSheet!$A:$AA,27,0)</f>
        <v>9.8251999999999988</v>
      </c>
      <c r="AB11" s="15">
        <f>VLOOKUP(A:A,[1]TDSheet!$A:$AB,28,0)</f>
        <v>6.2060000000000004</v>
      </c>
      <c r="AC11" s="15">
        <f>VLOOKUP(A:A,[3]TDSheet!$A:$D,4,0)</f>
        <v>2.4340000000000002</v>
      </c>
      <c r="AD11" s="15">
        <f>VLOOKUP(A:A,[1]TDSheet!$A:$AD,30,0)</f>
        <v>0</v>
      </c>
      <c r="AE11" s="15">
        <f>VLOOKUP(A:A,[1]TDSheet!$A:$AE,31,0)</f>
        <v>0</v>
      </c>
      <c r="AF11" s="15">
        <f t="shared" si="15"/>
        <v>0</v>
      </c>
      <c r="AG11" s="15">
        <f t="shared" si="16"/>
        <v>0</v>
      </c>
      <c r="AH11" s="15">
        <f t="shared" si="17"/>
        <v>0</v>
      </c>
      <c r="AI11" s="15"/>
      <c r="AJ11" s="15"/>
      <c r="AK11" s="15"/>
      <c r="AL11" s="15"/>
    </row>
    <row r="12" spans="1:38" s="1" customFormat="1" ht="21.95" customHeight="1" outlineLevel="1" x14ac:dyDescent="0.2">
      <c r="A12" s="7" t="s">
        <v>15</v>
      </c>
      <c r="B12" s="7" t="s">
        <v>9</v>
      </c>
      <c r="C12" s="8">
        <v>139.77199999999999</v>
      </c>
      <c r="D12" s="8">
        <v>41.853000000000002</v>
      </c>
      <c r="E12" s="8">
        <v>96.932000000000002</v>
      </c>
      <c r="F12" s="8">
        <v>83.352000000000004</v>
      </c>
      <c r="G12" s="1">
        <f>VLOOKUP(A:A,[1]TDSheet!$A:$G,7,0)</f>
        <v>1</v>
      </c>
      <c r="H12" s="1">
        <f>VLOOKUP(A:A,[1]TDSheet!$A:$H,8,0)</f>
        <v>60</v>
      </c>
      <c r="I12" s="15">
        <f>VLOOKUP(A:A,[2]TDSheet!$A:$F,6,0)</f>
        <v>96.4</v>
      </c>
      <c r="J12" s="15">
        <f t="shared" si="11"/>
        <v>0.53199999999999648</v>
      </c>
      <c r="K12" s="15">
        <f>VLOOKUP(A:A,[1]TDSheet!$A:$K,11,0)</f>
        <v>0</v>
      </c>
      <c r="L12" s="15">
        <f>VLOOKUP(A:A,[1]TDSheet!$A:$L,12,0)</f>
        <v>0</v>
      </c>
      <c r="M12" s="15">
        <f>VLOOKUP(A:A,[1]TDSheet!$A:$T,20,0)</f>
        <v>50</v>
      </c>
      <c r="N12" s="15"/>
      <c r="O12" s="15"/>
      <c r="P12" s="15"/>
      <c r="Q12" s="17"/>
      <c r="R12" s="17">
        <v>50</v>
      </c>
      <c r="S12" s="15">
        <f t="shared" si="12"/>
        <v>19.386400000000002</v>
      </c>
      <c r="T12" s="17"/>
      <c r="U12" s="18">
        <f t="shared" si="13"/>
        <v>9.4577642058350175</v>
      </c>
      <c r="V12" s="15">
        <f t="shared" si="14"/>
        <v>4.2995089340981307</v>
      </c>
      <c r="W12" s="15"/>
      <c r="X12" s="15">
        <v>50</v>
      </c>
      <c r="Y12" s="15"/>
      <c r="Z12" s="15">
        <f>VLOOKUP(A:A,[1]TDSheet!$A:$Z,26,0)</f>
        <v>24.755400000000002</v>
      </c>
      <c r="AA12" s="15">
        <f>VLOOKUP(A:A,[1]TDSheet!$A:$AA,27,0)</f>
        <v>24.474</v>
      </c>
      <c r="AB12" s="15">
        <f>VLOOKUP(A:A,[1]TDSheet!$A:$AB,28,0)</f>
        <v>20.969799999999999</v>
      </c>
      <c r="AC12" s="15">
        <f>VLOOKUP(A:A,[3]TDSheet!$A:$D,4,0)</f>
        <v>12.092000000000001</v>
      </c>
      <c r="AD12" s="15">
        <f>VLOOKUP(A:A,[1]TDSheet!$A:$AD,30,0)</f>
        <v>0</v>
      </c>
      <c r="AE12" s="15">
        <f>VLOOKUP(A:A,[1]TDSheet!$A:$AE,31,0)</f>
        <v>0</v>
      </c>
      <c r="AF12" s="15">
        <f t="shared" si="15"/>
        <v>0</v>
      </c>
      <c r="AG12" s="15">
        <f t="shared" si="16"/>
        <v>50</v>
      </c>
      <c r="AH12" s="15">
        <f t="shared" si="17"/>
        <v>0</v>
      </c>
      <c r="AI12" s="15"/>
      <c r="AJ12" s="15"/>
      <c r="AK12" s="15"/>
      <c r="AL12" s="15"/>
    </row>
    <row r="13" spans="1:38" s="1" customFormat="1" ht="11.1" customHeight="1" outlineLevel="1" x14ac:dyDescent="0.2">
      <c r="A13" s="7" t="s">
        <v>16</v>
      </c>
      <c r="B13" s="7" t="s">
        <v>9</v>
      </c>
      <c r="C13" s="8">
        <v>562.99199999999996</v>
      </c>
      <c r="D13" s="8">
        <v>424.56299999999999</v>
      </c>
      <c r="E13" s="8">
        <v>469.25099999999998</v>
      </c>
      <c r="F13" s="8">
        <v>493.06200000000001</v>
      </c>
      <c r="G13" s="1">
        <f>VLOOKUP(A:A,[1]TDSheet!$A:$G,7,0)</f>
        <v>1</v>
      </c>
      <c r="H13" s="1">
        <f>VLOOKUP(A:A,[1]TDSheet!$A:$H,8,0)</f>
        <v>60</v>
      </c>
      <c r="I13" s="15">
        <f>VLOOKUP(A:A,[2]TDSheet!$A:$F,6,0)</f>
        <v>479.41</v>
      </c>
      <c r="J13" s="15">
        <f t="shared" si="11"/>
        <v>-10.159000000000049</v>
      </c>
      <c r="K13" s="15">
        <f>VLOOKUP(A:A,[1]TDSheet!$A:$K,11,0)</f>
        <v>0</v>
      </c>
      <c r="L13" s="15">
        <f>VLOOKUP(A:A,[1]TDSheet!$A:$L,12,0)</f>
        <v>50</v>
      </c>
      <c r="M13" s="15">
        <f>VLOOKUP(A:A,[1]TDSheet!$A:$T,20,0)</f>
        <v>100</v>
      </c>
      <c r="N13" s="15"/>
      <c r="O13" s="15"/>
      <c r="P13" s="15"/>
      <c r="Q13" s="17">
        <v>50</v>
      </c>
      <c r="R13" s="17">
        <v>200</v>
      </c>
      <c r="S13" s="15">
        <f t="shared" si="12"/>
        <v>93.850200000000001</v>
      </c>
      <c r="T13" s="17">
        <v>150</v>
      </c>
      <c r="U13" s="18">
        <f t="shared" si="13"/>
        <v>11.11411589959318</v>
      </c>
      <c r="V13" s="15">
        <f t="shared" si="14"/>
        <v>5.2537128317254522</v>
      </c>
      <c r="W13" s="15">
        <v>50</v>
      </c>
      <c r="X13" s="15">
        <v>200</v>
      </c>
      <c r="Y13" s="15">
        <v>150</v>
      </c>
      <c r="Z13" s="15">
        <f>VLOOKUP(A:A,[1]TDSheet!$A:$Z,26,0)</f>
        <v>117.61500000000001</v>
      </c>
      <c r="AA13" s="15">
        <f>VLOOKUP(A:A,[1]TDSheet!$A:$AA,27,0)</f>
        <v>108.51739999999999</v>
      </c>
      <c r="AB13" s="15">
        <f>VLOOKUP(A:A,[1]TDSheet!$A:$AB,28,0)</f>
        <v>107.50960000000001</v>
      </c>
      <c r="AC13" s="15">
        <f>VLOOKUP(A:A,[3]TDSheet!$A:$D,4,0)</f>
        <v>80.072999999999993</v>
      </c>
      <c r="AD13" s="15">
        <f>VLOOKUP(A:A,[1]TDSheet!$A:$AD,30,0)</f>
        <v>0</v>
      </c>
      <c r="AE13" s="15">
        <f>VLOOKUP(A:A,[1]TDSheet!$A:$AE,31,0)</f>
        <v>0</v>
      </c>
      <c r="AF13" s="15">
        <f t="shared" si="15"/>
        <v>50</v>
      </c>
      <c r="AG13" s="15">
        <f t="shared" si="16"/>
        <v>200</v>
      </c>
      <c r="AH13" s="15">
        <f t="shared" si="17"/>
        <v>150</v>
      </c>
      <c r="AI13" s="15"/>
      <c r="AJ13" s="15"/>
      <c r="AK13" s="15"/>
      <c r="AL13" s="15"/>
    </row>
    <row r="14" spans="1:38" s="1" customFormat="1" ht="11.1" customHeight="1" outlineLevel="1" x14ac:dyDescent="0.2">
      <c r="A14" s="7" t="s">
        <v>17</v>
      </c>
      <c r="B14" s="7" t="s">
        <v>8</v>
      </c>
      <c r="C14" s="8">
        <v>1107</v>
      </c>
      <c r="D14" s="8">
        <v>23</v>
      </c>
      <c r="E14" s="8">
        <v>330</v>
      </c>
      <c r="F14" s="8">
        <v>778</v>
      </c>
      <c r="G14" s="1">
        <f>VLOOKUP(A:A,[1]TDSheet!$A:$G,7,0)</f>
        <v>0.25</v>
      </c>
      <c r="H14" s="1">
        <f>VLOOKUP(A:A,[1]TDSheet!$A:$H,8,0)</f>
        <v>120</v>
      </c>
      <c r="I14" s="15">
        <f>VLOOKUP(A:A,[2]TDSheet!$A:$F,6,0)</f>
        <v>353</v>
      </c>
      <c r="J14" s="15">
        <f t="shared" si="11"/>
        <v>-23</v>
      </c>
      <c r="K14" s="15">
        <f>VLOOKUP(A:A,[1]TDSheet!$A:$K,11,0)</f>
        <v>0</v>
      </c>
      <c r="L14" s="15">
        <f>VLOOKUP(A:A,[1]TDSheet!$A:$L,12,0)</f>
        <v>0</v>
      </c>
      <c r="M14" s="15">
        <f>VLOOKUP(A:A,[1]TDSheet!$A:$T,20,0)</f>
        <v>0</v>
      </c>
      <c r="N14" s="15"/>
      <c r="O14" s="15"/>
      <c r="P14" s="15"/>
      <c r="Q14" s="17"/>
      <c r="R14" s="17"/>
      <c r="S14" s="15">
        <f t="shared" si="12"/>
        <v>66</v>
      </c>
      <c r="T14" s="17"/>
      <c r="U14" s="18">
        <f t="shared" si="13"/>
        <v>11.787878787878787</v>
      </c>
      <c r="V14" s="15">
        <f t="shared" si="14"/>
        <v>11.787878787878787</v>
      </c>
      <c r="W14" s="15"/>
      <c r="X14" s="15"/>
      <c r="Y14" s="15"/>
      <c r="Z14" s="15">
        <f>VLOOKUP(A:A,[1]TDSheet!$A:$Z,26,0)</f>
        <v>111.6</v>
      </c>
      <c r="AA14" s="15">
        <f>VLOOKUP(A:A,[1]TDSheet!$A:$AA,27,0)</f>
        <v>84.8</v>
      </c>
      <c r="AB14" s="15">
        <f>VLOOKUP(A:A,[1]TDSheet!$A:$AB,28,0)</f>
        <v>75</v>
      </c>
      <c r="AC14" s="15">
        <f>VLOOKUP(A:A,[3]TDSheet!$A:$D,4,0)</f>
        <v>43</v>
      </c>
      <c r="AD14" s="15">
        <f>VLOOKUP(A:A,[1]TDSheet!$A:$AD,30,0)</f>
        <v>0</v>
      </c>
      <c r="AE14" s="15">
        <f>VLOOKUP(A:A,[1]TDSheet!$A:$AE,31,0)</f>
        <v>0</v>
      </c>
      <c r="AF14" s="15">
        <f t="shared" si="15"/>
        <v>0</v>
      </c>
      <c r="AG14" s="15">
        <f t="shared" si="16"/>
        <v>0</v>
      </c>
      <c r="AH14" s="15">
        <f t="shared" si="17"/>
        <v>0</v>
      </c>
      <c r="AI14" s="15"/>
      <c r="AJ14" s="15"/>
      <c r="AK14" s="15"/>
      <c r="AL14" s="15"/>
    </row>
    <row r="15" spans="1:38" s="1" customFormat="1" ht="11.1" customHeight="1" outlineLevel="1" x14ac:dyDescent="0.2">
      <c r="A15" s="7" t="s">
        <v>18</v>
      </c>
      <c r="B15" s="7" t="s">
        <v>9</v>
      </c>
      <c r="C15" s="8">
        <v>54.116</v>
      </c>
      <c r="D15" s="8">
        <v>106.279</v>
      </c>
      <c r="E15" s="8">
        <v>86.994</v>
      </c>
      <c r="F15" s="8">
        <v>10.167999999999999</v>
      </c>
      <c r="G15" s="1">
        <f>VLOOKUP(A:A,[1]TDSheet!$A:$G,7,0)</f>
        <v>1</v>
      </c>
      <c r="H15" s="1">
        <f>VLOOKUP(A:A,[1]TDSheet!$A:$H,8,0)</f>
        <v>30</v>
      </c>
      <c r="I15" s="15">
        <f>VLOOKUP(A:A,[2]TDSheet!$A:$F,6,0)</f>
        <v>180.9</v>
      </c>
      <c r="J15" s="15">
        <f t="shared" si="11"/>
        <v>-93.906000000000006</v>
      </c>
      <c r="K15" s="15">
        <f>VLOOKUP(A:A,[1]TDSheet!$A:$K,11,0)</f>
        <v>0</v>
      </c>
      <c r="L15" s="15">
        <f>VLOOKUP(A:A,[1]TDSheet!$A:$L,12,0)</f>
        <v>30</v>
      </c>
      <c r="M15" s="15">
        <f>VLOOKUP(A:A,[1]TDSheet!$A:$T,20,0)</f>
        <v>20</v>
      </c>
      <c r="N15" s="15"/>
      <c r="O15" s="15"/>
      <c r="P15" s="15"/>
      <c r="Q15" s="17">
        <v>30</v>
      </c>
      <c r="R15" s="17">
        <v>30</v>
      </c>
      <c r="S15" s="15">
        <f t="shared" si="12"/>
        <v>17.398800000000001</v>
      </c>
      <c r="T15" s="17"/>
      <c r="U15" s="18">
        <f t="shared" si="13"/>
        <v>6.9066832195323817</v>
      </c>
      <c r="V15" s="15">
        <f t="shared" si="14"/>
        <v>0.58440812010023668</v>
      </c>
      <c r="W15" s="15">
        <v>30</v>
      </c>
      <c r="X15" s="15">
        <v>30</v>
      </c>
      <c r="Y15" s="15"/>
      <c r="Z15" s="15">
        <f>VLOOKUP(A:A,[1]TDSheet!$A:$Z,26,0)</f>
        <v>23.369999999999997</v>
      </c>
      <c r="AA15" s="15">
        <f>VLOOKUP(A:A,[1]TDSheet!$A:$AA,27,0)</f>
        <v>32.660000000000004</v>
      </c>
      <c r="AB15" s="15">
        <f>VLOOKUP(A:A,[1]TDSheet!$A:$AB,28,0)</f>
        <v>17.9802</v>
      </c>
      <c r="AC15" s="15">
        <f>VLOOKUP(A:A,[3]TDSheet!$A:$D,4,0)</f>
        <v>57</v>
      </c>
      <c r="AD15" s="15">
        <v>0</v>
      </c>
      <c r="AE15" s="15">
        <f>VLOOKUP(A:A,[1]TDSheet!$A:$AE,31,0)</f>
        <v>0</v>
      </c>
      <c r="AF15" s="15">
        <f t="shared" si="15"/>
        <v>30</v>
      </c>
      <c r="AG15" s="15">
        <f t="shared" si="16"/>
        <v>30</v>
      </c>
      <c r="AH15" s="15">
        <f t="shared" si="17"/>
        <v>0</v>
      </c>
      <c r="AI15" s="15"/>
      <c r="AJ15" s="15"/>
      <c r="AK15" s="15"/>
      <c r="AL15" s="15"/>
    </row>
    <row r="16" spans="1:38" s="1" customFormat="1" ht="11.1" customHeight="1" outlineLevel="1" x14ac:dyDescent="0.2">
      <c r="A16" s="7" t="s">
        <v>19</v>
      </c>
      <c r="B16" s="7" t="s">
        <v>9</v>
      </c>
      <c r="C16" s="8">
        <v>44.753999999999998</v>
      </c>
      <c r="D16" s="8">
        <v>12.092000000000001</v>
      </c>
      <c r="E16" s="8">
        <v>31.72</v>
      </c>
      <c r="F16" s="8">
        <v>8.7390000000000008</v>
      </c>
      <c r="G16" s="1">
        <f>VLOOKUP(A:A,[1]TDSheet!$A:$G,7,0)</f>
        <v>1</v>
      </c>
      <c r="H16" s="1">
        <f>VLOOKUP(A:A,[1]TDSheet!$A:$H,8,0)</f>
        <v>30</v>
      </c>
      <c r="I16" s="15">
        <f>VLOOKUP(A:A,[2]TDSheet!$A:$F,6,0)</f>
        <v>67.8</v>
      </c>
      <c r="J16" s="15">
        <f t="shared" si="11"/>
        <v>-36.08</v>
      </c>
      <c r="K16" s="15">
        <f>VLOOKUP(A:A,[1]TDSheet!$A:$K,11,0)</f>
        <v>0</v>
      </c>
      <c r="L16" s="15">
        <f>VLOOKUP(A:A,[1]TDSheet!$A:$L,12,0)</f>
        <v>0</v>
      </c>
      <c r="M16" s="15">
        <f>VLOOKUP(A:A,[1]TDSheet!$A:$T,20,0)</f>
        <v>30</v>
      </c>
      <c r="N16" s="15"/>
      <c r="O16" s="15"/>
      <c r="P16" s="15"/>
      <c r="Q16" s="17">
        <v>10</v>
      </c>
      <c r="R16" s="17">
        <v>10</v>
      </c>
      <c r="S16" s="15">
        <f t="shared" si="12"/>
        <v>6.3439999999999994</v>
      </c>
      <c r="T16" s="17"/>
      <c r="U16" s="18">
        <f t="shared" si="13"/>
        <v>9.2589848675914261</v>
      </c>
      <c r="V16" s="15">
        <f t="shared" si="14"/>
        <v>1.3775220680958389</v>
      </c>
      <c r="W16" s="15">
        <v>10</v>
      </c>
      <c r="X16" s="15">
        <v>10</v>
      </c>
      <c r="Y16" s="15"/>
      <c r="Z16" s="15">
        <f>VLOOKUP(A:A,[1]TDSheet!$A:$Z,26,0)</f>
        <v>2.6616</v>
      </c>
      <c r="AA16" s="15">
        <f>VLOOKUP(A:A,[1]TDSheet!$A:$AA,27,0)</f>
        <v>12.0464</v>
      </c>
      <c r="AB16" s="15">
        <f>VLOOKUP(A:A,[1]TDSheet!$A:$AB,28,0)</f>
        <v>6.8903999999999996</v>
      </c>
      <c r="AC16" s="15">
        <f>VLOOKUP(A:A,[3]TDSheet!$A:$D,4,0)</f>
        <v>27.231999999999999</v>
      </c>
      <c r="AD16" s="15">
        <v>0</v>
      </c>
      <c r="AE16" s="15">
        <f>VLOOKUP(A:A,[1]TDSheet!$A:$AE,31,0)</f>
        <v>0</v>
      </c>
      <c r="AF16" s="15">
        <f t="shared" si="15"/>
        <v>10</v>
      </c>
      <c r="AG16" s="15">
        <f t="shared" si="16"/>
        <v>10</v>
      </c>
      <c r="AH16" s="15">
        <f t="shared" si="17"/>
        <v>0</v>
      </c>
      <c r="AI16" s="15"/>
      <c r="AJ16" s="15"/>
      <c r="AK16" s="15"/>
      <c r="AL16" s="15"/>
    </row>
    <row r="17" spans="1:38" s="1" customFormat="1" ht="11.1" customHeight="1" outlineLevel="1" x14ac:dyDescent="0.2">
      <c r="A17" s="7" t="s">
        <v>20</v>
      </c>
      <c r="B17" s="7" t="s">
        <v>8</v>
      </c>
      <c r="C17" s="8">
        <v>1457</v>
      </c>
      <c r="D17" s="8">
        <v>1057</v>
      </c>
      <c r="E17" s="8">
        <v>673</v>
      </c>
      <c r="F17" s="8">
        <v>1802</v>
      </c>
      <c r="G17" s="1">
        <f>VLOOKUP(A:A,[1]TDSheet!$A:$G,7,0)</f>
        <v>0.25</v>
      </c>
      <c r="H17" s="1">
        <f>VLOOKUP(A:A,[1]TDSheet!$A:$H,8,0)</f>
        <v>120</v>
      </c>
      <c r="I17" s="15">
        <f>VLOOKUP(A:A,[2]TDSheet!$A:$F,6,0)</f>
        <v>728</v>
      </c>
      <c r="J17" s="15">
        <f t="shared" si="11"/>
        <v>-55</v>
      </c>
      <c r="K17" s="15">
        <f>VLOOKUP(A:A,[1]TDSheet!$A:$K,11,0)</f>
        <v>0</v>
      </c>
      <c r="L17" s="15">
        <f>VLOOKUP(A:A,[1]TDSheet!$A:$L,12,0)</f>
        <v>0</v>
      </c>
      <c r="M17" s="15">
        <f>VLOOKUP(A:A,[1]TDSheet!$A:$T,20,0)</f>
        <v>0</v>
      </c>
      <c r="N17" s="15"/>
      <c r="O17" s="15"/>
      <c r="P17" s="15"/>
      <c r="Q17" s="17"/>
      <c r="R17" s="17"/>
      <c r="S17" s="15">
        <f t="shared" si="12"/>
        <v>134.6</v>
      </c>
      <c r="T17" s="17"/>
      <c r="U17" s="18">
        <f t="shared" si="13"/>
        <v>13.387815750371471</v>
      </c>
      <c r="V17" s="15">
        <f t="shared" si="14"/>
        <v>13.387815750371471</v>
      </c>
      <c r="W17" s="15"/>
      <c r="X17" s="15"/>
      <c r="Y17" s="15"/>
      <c r="Z17" s="15">
        <f>VLOOKUP(A:A,[1]TDSheet!$A:$Z,26,0)</f>
        <v>206.6</v>
      </c>
      <c r="AA17" s="15">
        <f>VLOOKUP(A:A,[1]TDSheet!$A:$AA,27,0)</f>
        <v>171.4</v>
      </c>
      <c r="AB17" s="15">
        <f>VLOOKUP(A:A,[1]TDSheet!$A:$AB,28,0)</f>
        <v>172</v>
      </c>
      <c r="AC17" s="15">
        <f>VLOOKUP(A:A,[3]TDSheet!$A:$D,4,0)</f>
        <v>96</v>
      </c>
      <c r="AD17" s="15">
        <f>VLOOKUP(A:A,[1]TDSheet!$A:$AD,30,0)</f>
        <v>0</v>
      </c>
      <c r="AE17" s="15">
        <f>VLOOKUP(A:A,[1]TDSheet!$A:$AE,31,0)</f>
        <v>0</v>
      </c>
      <c r="AF17" s="15">
        <f t="shared" si="15"/>
        <v>0</v>
      </c>
      <c r="AG17" s="15">
        <f t="shared" si="16"/>
        <v>0</v>
      </c>
      <c r="AH17" s="15">
        <f t="shared" si="17"/>
        <v>0</v>
      </c>
      <c r="AI17" s="15"/>
      <c r="AJ17" s="15"/>
      <c r="AK17" s="15"/>
      <c r="AL17" s="15"/>
    </row>
    <row r="18" spans="1:38" s="1" customFormat="1" ht="11.1" customHeight="1" outlineLevel="1" x14ac:dyDescent="0.2">
      <c r="A18" s="7" t="s">
        <v>21</v>
      </c>
      <c r="B18" s="7" t="s">
        <v>9</v>
      </c>
      <c r="C18" s="8">
        <v>1228.1959999999999</v>
      </c>
      <c r="D18" s="8">
        <v>335.33300000000003</v>
      </c>
      <c r="E18" s="8">
        <v>940.19100000000003</v>
      </c>
      <c r="F18" s="8">
        <v>594.40499999999997</v>
      </c>
      <c r="G18" s="1">
        <f>VLOOKUP(A:A,[1]TDSheet!$A:$G,7,0)</f>
        <v>1</v>
      </c>
      <c r="H18" s="1">
        <f>VLOOKUP(A:A,[1]TDSheet!$A:$H,8,0)</f>
        <v>45</v>
      </c>
      <c r="I18" s="15">
        <f>VLOOKUP(A:A,[2]TDSheet!$A:$F,6,0)</f>
        <v>927.95799999999997</v>
      </c>
      <c r="J18" s="15">
        <f t="shared" si="11"/>
        <v>12.233000000000061</v>
      </c>
      <c r="K18" s="15">
        <f>VLOOKUP(A:A,[1]TDSheet!$A:$K,11,0)</f>
        <v>0</v>
      </c>
      <c r="L18" s="15">
        <f>VLOOKUP(A:A,[1]TDSheet!$A:$L,12,0)</f>
        <v>100</v>
      </c>
      <c r="M18" s="15">
        <f>VLOOKUP(A:A,[1]TDSheet!$A:$T,20,0)</f>
        <v>500</v>
      </c>
      <c r="N18" s="15"/>
      <c r="O18" s="15"/>
      <c r="P18" s="15"/>
      <c r="Q18" s="17">
        <v>150</v>
      </c>
      <c r="R18" s="17">
        <v>350</v>
      </c>
      <c r="S18" s="15">
        <f t="shared" si="12"/>
        <v>188.03820000000002</v>
      </c>
      <c r="T18" s="17">
        <v>200</v>
      </c>
      <c r="U18" s="18">
        <f t="shared" si="13"/>
        <v>10.074575272471231</v>
      </c>
      <c r="V18" s="15">
        <f t="shared" si="14"/>
        <v>3.1610864175470725</v>
      </c>
      <c r="W18" s="15">
        <v>150</v>
      </c>
      <c r="X18" s="15">
        <v>350</v>
      </c>
      <c r="Y18" s="15">
        <v>200</v>
      </c>
      <c r="Z18" s="15">
        <f>VLOOKUP(A:A,[1]TDSheet!$A:$Z,26,0)</f>
        <v>227.6156</v>
      </c>
      <c r="AA18" s="15">
        <f>VLOOKUP(A:A,[1]TDSheet!$A:$AA,27,0)</f>
        <v>241.70140000000001</v>
      </c>
      <c r="AB18" s="15">
        <f>VLOOKUP(A:A,[1]TDSheet!$A:$AB,28,0)</f>
        <v>238.23079999999999</v>
      </c>
      <c r="AC18" s="15">
        <f>VLOOKUP(A:A,[3]TDSheet!$A:$D,4,0)</f>
        <v>136.81100000000001</v>
      </c>
      <c r="AD18" s="15">
        <f>VLOOKUP(A:A,[1]TDSheet!$A:$AD,30,0)</f>
        <v>0</v>
      </c>
      <c r="AE18" s="15">
        <f>VLOOKUP(A:A,[1]TDSheet!$A:$AE,31,0)</f>
        <v>0</v>
      </c>
      <c r="AF18" s="15">
        <f t="shared" si="15"/>
        <v>150</v>
      </c>
      <c r="AG18" s="15">
        <f t="shared" si="16"/>
        <v>350</v>
      </c>
      <c r="AH18" s="15">
        <f t="shared" si="17"/>
        <v>200</v>
      </c>
      <c r="AI18" s="15"/>
      <c r="AJ18" s="15"/>
      <c r="AK18" s="15"/>
      <c r="AL18" s="15"/>
    </row>
    <row r="19" spans="1:38" s="1" customFormat="1" ht="11.1" customHeight="1" outlineLevel="1" x14ac:dyDescent="0.2">
      <c r="A19" s="7" t="s">
        <v>22</v>
      </c>
      <c r="B19" s="7" t="s">
        <v>8</v>
      </c>
      <c r="C19" s="8">
        <v>417</v>
      </c>
      <c r="D19" s="8">
        <v>90</v>
      </c>
      <c r="E19" s="8">
        <v>245</v>
      </c>
      <c r="F19" s="8">
        <v>253</v>
      </c>
      <c r="G19" s="1">
        <f>VLOOKUP(A:A,[1]TDSheet!$A:$G,7,0)</f>
        <v>0.15</v>
      </c>
      <c r="H19" s="1">
        <f>VLOOKUP(A:A,[1]TDSheet!$A:$H,8,0)</f>
        <v>60</v>
      </c>
      <c r="I19" s="15">
        <f>VLOOKUP(A:A,[2]TDSheet!$A:$F,6,0)</f>
        <v>253</v>
      </c>
      <c r="J19" s="15">
        <f t="shared" si="11"/>
        <v>-8</v>
      </c>
      <c r="K19" s="15">
        <f>VLOOKUP(A:A,[1]TDSheet!$A:$K,11,0)</f>
        <v>0</v>
      </c>
      <c r="L19" s="15">
        <f>VLOOKUP(A:A,[1]TDSheet!$A:$L,12,0)</f>
        <v>40</v>
      </c>
      <c r="M19" s="15">
        <f>VLOOKUP(A:A,[1]TDSheet!$A:$T,20,0)</f>
        <v>0</v>
      </c>
      <c r="N19" s="15"/>
      <c r="O19" s="15"/>
      <c r="P19" s="15"/>
      <c r="Q19" s="17">
        <v>40</v>
      </c>
      <c r="R19" s="17">
        <v>120</v>
      </c>
      <c r="S19" s="15">
        <f t="shared" si="12"/>
        <v>49</v>
      </c>
      <c r="T19" s="17"/>
      <c r="U19" s="18">
        <f t="shared" si="13"/>
        <v>9.2448979591836729</v>
      </c>
      <c r="V19" s="15">
        <f t="shared" si="14"/>
        <v>5.1632653061224492</v>
      </c>
      <c r="W19" s="15">
        <v>40</v>
      </c>
      <c r="X19" s="15">
        <v>120</v>
      </c>
      <c r="Y19" s="15"/>
      <c r="Z19" s="15">
        <f>VLOOKUP(A:A,[1]TDSheet!$A:$Z,26,0)</f>
        <v>102.4</v>
      </c>
      <c r="AA19" s="15">
        <f>VLOOKUP(A:A,[1]TDSheet!$A:$AA,27,0)</f>
        <v>89.8</v>
      </c>
      <c r="AB19" s="15">
        <f>VLOOKUP(A:A,[1]TDSheet!$A:$AB,28,0)</f>
        <v>78.8</v>
      </c>
      <c r="AC19" s="15">
        <f>VLOOKUP(A:A,[3]TDSheet!$A:$D,4,0)</f>
        <v>33</v>
      </c>
      <c r="AD19" s="15">
        <f>VLOOKUP(A:A,[1]TDSheet!$A:$AD,30,0)</f>
        <v>0</v>
      </c>
      <c r="AE19" s="15">
        <f>VLOOKUP(A:A,[1]TDSheet!$A:$AE,31,0)</f>
        <v>0</v>
      </c>
      <c r="AF19" s="15">
        <f t="shared" si="15"/>
        <v>6</v>
      </c>
      <c r="AG19" s="15">
        <f t="shared" si="16"/>
        <v>18</v>
      </c>
      <c r="AH19" s="15">
        <f t="shared" si="17"/>
        <v>0</v>
      </c>
      <c r="AI19" s="15"/>
      <c r="AJ19" s="15"/>
      <c r="AK19" s="15"/>
      <c r="AL19" s="15"/>
    </row>
    <row r="20" spans="1:38" s="1" customFormat="1" ht="11.1" customHeight="1" outlineLevel="1" x14ac:dyDescent="0.2">
      <c r="A20" s="7" t="s">
        <v>23</v>
      </c>
      <c r="B20" s="7" t="s">
        <v>8</v>
      </c>
      <c r="C20" s="8">
        <v>2691</v>
      </c>
      <c r="D20" s="8">
        <v>1266</v>
      </c>
      <c r="E20" s="8">
        <v>1797</v>
      </c>
      <c r="F20" s="8">
        <v>2107</v>
      </c>
      <c r="G20" s="1">
        <f>VLOOKUP(A:A,[1]TDSheet!$A:$G,7,0)</f>
        <v>0.12</v>
      </c>
      <c r="H20" s="1">
        <f>VLOOKUP(A:A,[1]TDSheet!$A:$H,8,0)</f>
        <v>60</v>
      </c>
      <c r="I20" s="15">
        <f>VLOOKUP(A:A,[2]TDSheet!$A:$F,6,0)</f>
        <v>1866</v>
      </c>
      <c r="J20" s="15">
        <f t="shared" si="11"/>
        <v>-69</v>
      </c>
      <c r="K20" s="15">
        <f>VLOOKUP(A:A,[1]TDSheet!$A:$K,11,0)</f>
        <v>0</v>
      </c>
      <c r="L20" s="15">
        <f>VLOOKUP(A:A,[1]TDSheet!$A:$L,12,0)</f>
        <v>0</v>
      </c>
      <c r="M20" s="15">
        <f>VLOOKUP(A:A,[1]TDSheet!$A:$T,20,0)</f>
        <v>0</v>
      </c>
      <c r="N20" s="15"/>
      <c r="O20" s="15"/>
      <c r="P20" s="15"/>
      <c r="Q20" s="17">
        <v>400</v>
      </c>
      <c r="R20" s="17">
        <v>800</v>
      </c>
      <c r="S20" s="15">
        <f t="shared" si="12"/>
        <v>359.4</v>
      </c>
      <c r="T20" s="17"/>
      <c r="U20" s="18">
        <f t="shared" si="13"/>
        <v>9.2014468558708966</v>
      </c>
      <c r="V20" s="15">
        <f t="shared" si="14"/>
        <v>5.8625486922648866</v>
      </c>
      <c r="W20" s="15">
        <v>400</v>
      </c>
      <c r="X20" s="15">
        <v>800</v>
      </c>
      <c r="Y20" s="15"/>
      <c r="Z20" s="15">
        <f>VLOOKUP(A:A,[1]TDSheet!$A:$Z,26,0)</f>
        <v>532.79999999999995</v>
      </c>
      <c r="AA20" s="15">
        <f>VLOOKUP(A:A,[1]TDSheet!$A:$AA,27,0)</f>
        <v>466.6</v>
      </c>
      <c r="AB20" s="15">
        <f>VLOOKUP(A:A,[1]TDSheet!$A:$AB,28,0)</f>
        <v>435.6</v>
      </c>
      <c r="AC20" s="15">
        <f>VLOOKUP(A:A,[3]TDSheet!$A:$D,4,0)</f>
        <v>263</v>
      </c>
      <c r="AD20" s="15">
        <f>VLOOKUP(A:A,[1]TDSheet!$A:$AD,30,0)</f>
        <v>0</v>
      </c>
      <c r="AE20" s="15">
        <f>VLOOKUP(A:A,[1]TDSheet!$A:$AE,31,0)</f>
        <v>0</v>
      </c>
      <c r="AF20" s="15">
        <f t="shared" si="15"/>
        <v>48</v>
      </c>
      <c r="AG20" s="15">
        <f t="shared" si="16"/>
        <v>96</v>
      </c>
      <c r="AH20" s="15">
        <f t="shared" si="17"/>
        <v>0</v>
      </c>
      <c r="AI20" s="15"/>
      <c r="AJ20" s="15"/>
      <c r="AK20" s="15"/>
      <c r="AL20" s="15"/>
    </row>
    <row r="21" spans="1:38" s="1" customFormat="1" ht="11.1" customHeight="1" outlineLevel="1" x14ac:dyDescent="0.2">
      <c r="A21" s="7" t="s">
        <v>24</v>
      </c>
      <c r="B21" s="7" t="s">
        <v>8</v>
      </c>
      <c r="C21" s="8">
        <v>260</v>
      </c>
      <c r="D21" s="8">
        <v>16</v>
      </c>
      <c r="E21" s="19">
        <v>6</v>
      </c>
      <c r="F21" s="19">
        <v>270</v>
      </c>
      <c r="G21" s="1">
        <f>VLOOKUP(A:A,[1]TDSheet!$A:$G,7,0)</f>
        <v>0</v>
      </c>
      <c r="H21" s="1">
        <f>VLOOKUP(A:A,[1]TDSheet!$A:$H,8,0)</f>
        <v>120</v>
      </c>
      <c r="I21" s="15">
        <f>VLOOKUP(A:A,[2]TDSheet!$A:$F,6,0)</f>
        <v>6</v>
      </c>
      <c r="J21" s="15">
        <f t="shared" si="11"/>
        <v>0</v>
      </c>
      <c r="K21" s="15">
        <f>VLOOKUP(A:A,[1]TDSheet!$A:$K,11,0)</f>
        <v>0</v>
      </c>
      <c r="L21" s="15">
        <f>VLOOKUP(A:A,[1]TDSheet!$A:$L,12,0)</f>
        <v>0</v>
      </c>
      <c r="M21" s="15">
        <f>VLOOKUP(A:A,[1]TDSheet!$A:$T,20,0)</f>
        <v>0</v>
      </c>
      <c r="N21" s="15"/>
      <c r="O21" s="15"/>
      <c r="P21" s="15"/>
      <c r="Q21" s="17"/>
      <c r="R21" s="17"/>
      <c r="S21" s="15">
        <f t="shared" si="12"/>
        <v>1.2</v>
      </c>
      <c r="T21" s="17"/>
      <c r="U21" s="18">
        <f t="shared" si="13"/>
        <v>225</v>
      </c>
      <c r="V21" s="15">
        <f t="shared" si="14"/>
        <v>225</v>
      </c>
      <c r="W21" s="15"/>
      <c r="X21" s="15"/>
      <c r="Y21" s="15"/>
      <c r="Z21" s="15">
        <f>VLOOKUP(A:A,[1]TDSheet!$A:$Z,26,0)</f>
        <v>163.19999999999999</v>
      </c>
      <c r="AA21" s="15">
        <f>VLOOKUP(A:A,[1]TDSheet!$A:$AA,27,0)</f>
        <v>151.19999999999999</v>
      </c>
      <c r="AB21" s="15">
        <f>VLOOKUP(A:A,[1]TDSheet!$A:$AB,28,0)</f>
        <v>159</v>
      </c>
      <c r="AC21" s="15">
        <v>0</v>
      </c>
      <c r="AD21" s="15">
        <f>VLOOKUP(A:A,[1]TDSheet!$A:$AD,30,0)</f>
        <v>0</v>
      </c>
      <c r="AE21" s="15">
        <f>VLOOKUP(A:A,[1]TDSheet!$A:$AE,31,0)</f>
        <v>0</v>
      </c>
      <c r="AF21" s="15">
        <f t="shared" si="15"/>
        <v>0</v>
      </c>
      <c r="AG21" s="15">
        <f t="shared" si="16"/>
        <v>0</v>
      </c>
      <c r="AH21" s="15">
        <f t="shared" si="17"/>
        <v>0</v>
      </c>
      <c r="AI21" s="15"/>
      <c r="AJ21" s="15"/>
      <c r="AK21" s="15"/>
      <c r="AL21" s="15"/>
    </row>
    <row r="22" spans="1:38" s="1" customFormat="1" ht="11.1" customHeight="1" outlineLevel="1" x14ac:dyDescent="0.2">
      <c r="A22" s="7" t="s">
        <v>25</v>
      </c>
      <c r="B22" s="7" t="s">
        <v>9</v>
      </c>
      <c r="C22" s="8">
        <v>113.17</v>
      </c>
      <c r="D22" s="8"/>
      <c r="E22" s="8">
        <v>46.030999999999999</v>
      </c>
      <c r="F22" s="8">
        <v>66.162999999999997</v>
      </c>
      <c r="G22" s="1">
        <f>VLOOKUP(A:A,[1]TDSheet!$A:$G,7,0)</f>
        <v>1</v>
      </c>
      <c r="H22" s="1">
        <f>VLOOKUP(A:A,[1]TDSheet!$A:$H,8,0)</f>
        <v>120</v>
      </c>
      <c r="I22" s="15">
        <f>VLOOKUP(A:A,[2]TDSheet!$A:$F,6,0)</f>
        <v>46.5</v>
      </c>
      <c r="J22" s="15">
        <f t="shared" si="11"/>
        <v>-0.46900000000000119</v>
      </c>
      <c r="K22" s="15">
        <f>VLOOKUP(A:A,[1]TDSheet!$A:$K,11,0)</f>
        <v>0</v>
      </c>
      <c r="L22" s="15">
        <f>VLOOKUP(A:A,[1]TDSheet!$A:$L,12,0)</f>
        <v>0</v>
      </c>
      <c r="M22" s="15">
        <f>VLOOKUP(A:A,[1]TDSheet!$A:$T,20,0)</f>
        <v>0</v>
      </c>
      <c r="N22" s="15"/>
      <c r="O22" s="15"/>
      <c r="P22" s="15"/>
      <c r="Q22" s="17"/>
      <c r="R22" s="17">
        <v>100</v>
      </c>
      <c r="S22" s="15">
        <f t="shared" si="12"/>
        <v>9.2061999999999991</v>
      </c>
      <c r="T22" s="17"/>
      <c r="U22" s="18">
        <f t="shared" si="13"/>
        <v>18.049032173969721</v>
      </c>
      <c r="V22" s="15">
        <f t="shared" si="14"/>
        <v>7.1867871651712978</v>
      </c>
      <c r="W22" s="15"/>
      <c r="X22" s="15">
        <v>100</v>
      </c>
      <c r="Y22" s="15"/>
      <c r="Z22" s="15">
        <f>VLOOKUP(A:A,[1]TDSheet!$A:$Z,26,0)</f>
        <v>15.3428</v>
      </c>
      <c r="AA22" s="15">
        <f>VLOOKUP(A:A,[1]TDSheet!$A:$AA,27,0)</f>
        <v>11.354600000000001</v>
      </c>
      <c r="AB22" s="15">
        <f>VLOOKUP(A:A,[1]TDSheet!$A:$AB,28,0)</f>
        <v>7.9766000000000004</v>
      </c>
      <c r="AC22" s="15">
        <f>VLOOKUP(A:A,[3]TDSheet!$A:$D,4,0)</f>
        <v>11.538</v>
      </c>
      <c r="AD22" s="15">
        <f>VLOOKUP(A:A,[1]TDSheet!$A:$AD,30,0)</f>
        <v>0</v>
      </c>
      <c r="AE22" s="15">
        <f>VLOOKUP(A:A,[1]TDSheet!$A:$AE,31,0)</f>
        <v>0</v>
      </c>
      <c r="AF22" s="15">
        <f t="shared" si="15"/>
        <v>0</v>
      </c>
      <c r="AG22" s="15">
        <f t="shared" si="16"/>
        <v>100</v>
      </c>
      <c r="AH22" s="15">
        <f t="shared" si="17"/>
        <v>0</v>
      </c>
      <c r="AI22" s="15"/>
      <c r="AJ22" s="15"/>
      <c r="AK22" s="15"/>
      <c r="AL22" s="15"/>
    </row>
    <row r="23" spans="1:38" s="1" customFormat="1" ht="11.1" customHeight="1" outlineLevel="1" x14ac:dyDescent="0.2">
      <c r="A23" s="7" t="s">
        <v>26</v>
      </c>
      <c r="B23" s="7" t="s">
        <v>9</v>
      </c>
      <c r="C23" s="8">
        <v>241.92</v>
      </c>
      <c r="D23" s="8">
        <v>209.96600000000001</v>
      </c>
      <c r="E23" s="8">
        <v>219.232</v>
      </c>
      <c r="F23" s="8">
        <v>230.00200000000001</v>
      </c>
      <c r="G23" s="1">
        <f>VLOOKUP(A:A,[1]TDSheet!$A:$G,7,0)</f>
        <v>1</v>
      </c>
      <c r="H23" s="1">
        <f>VLOOKUP(A:A,[1]TDSheet!$A:$H,8,0)</f>
        <v>60</v>
      </c>
      <c r="I23" s="15">
        <f>VLOOKUP(A:A,[2]TDSheet!$A:$F,6,0)</f>
        <v>216.7</v>
      </c>
      <c r="J23" s="15">
        <f t="shared" si="11"/>
        <v>2.5320000000000107</v>
      </c>
      <c r="K23" s="15">
        <f>VLOOKUP(A:A,[1]TDSheet!$A:$K,11,0)</f>
        <v>0</v>
      </c>
      <c r="L23" s="15">
        <f>VLOOKUP(A:A,[1]TDSheet!$A:$L,12,0)</f>
        <v>50</v>
      </c>
      <c r="M23" s="15">
        <f>VLOOKUP(A:A,[1]TDSheet!$A:$T,20,0)</f>
        <v>50</v>
      </c>
      <c r="N23" s="15"/>
      <c r="O23" s="15"/>
      <c r="P23" s="15"/>
      <c r="Q23" s="17"/>
      <c r="R23" s="17">
        <v>100</v>
      </c>
      <c r="S23" s="15">
        <f t="shared" si="12"/>
        <v>43.846400000000003</v>
      </c>
      <c r="T23" s="17"/>
      <c r="U23" s="18">
        <f t="shared" si="13"/>
        <v>9.8070081010071526</v>
      </c>
      <c r="V23" s="15">
        <f t="shared" si="14"/>
        <v>5.2456301999708073</v>
      </c>
      <c r="W23" s="15"/>
      <c r="X23" s="15">
        <v>100</v>
      </c>
      <c r="Y23" s="15"/>
      <c r="Z23" s="15">
        <f>VLOOKUP(A:A,[1]TDSheet!$A:$Z,26,0)</f>
        <v>56.075400000000002</v>
      </c>
      <c r="AA23" s="15">
        <f>VLOOKUP(A:A,[1]TDSheet!$A:$AA,27,0)</f>
        <v>54.081600000000002</v>
      </c>
      <c r="AB23" s="15">
        <f>VLOOKUP(A:A,[1]TDSheet!$A:$AB,28,0)</f>
        <v>45.067799999999998</v>
      </c>
      <c r="AC23" s="15">
        <f>VLOOKUP(A:A,[3]TDSheet!$A:$D,4,0)</f>
        <v>55.249000000000002</v>
      </c>
      <c r="AD23" s="15">
        <f>VLOOKUP(A:A,[1]TDSheet!$A:$AD,30,0)</f>
        <v>0</v>
      </c>
      <c r="AE23" s="15">
        <f>VLOOKUP(A:A,[1]TDSheet!$A:$AE,31,0)</f>
        <v>0</v>
      </c>
      <c r="AF23" s="15">
        <f t="shared" si="15"/>
        <v>0</v>
      </c>
      <c r="AG23" s="15">
        <f t="shared" si="16"/>
        <v>100</v>
      </c>
      <c r="AH23" s="15">
        <f t="shared" si="17"/>
        <v>0</v>
      </c>
      <c r="AI23" s="15"/>
      <c r="AJ23" s="15"/>
      <c r="AK23" s="15"/>
      <c r="AL23" s="15"/>
    </row>
    <row r="24" spans="1:38" s="1" customFormat="1" ht="11.1" customHeight="1" outlineLevel="1" x14ac:dyDescent="0.2">
      <c r="A24" s="7" t="s">
        <v>27</v>
      </c>
      <c r="B24" s="7" t="s">
        <v>8</v>
      </c>
      <c r="C24" s="8">
        <v>2494</v>
      </c>
      <c r="D24" s="8">
        <v>1241</v>
      </c>
      <c r="E24" s="8">
        <v>1101</v>
      </c>
      <c r="F24" s="8">
        <v>2596</v>
      </c>
      <c r="G24" s="1">
        <f>VLOOKUP(A:A,[1]TDSheet!$A:$G,7,0)</f>
        <v>0.22</v>
      </c>
      <c r="H24" s="1">
        <f>VLOOKUP(A:A,[1]TDSheet!$A:$H,8,0)</f>
        <v>120</v>
      </c>
      <c r="I24" s="15">
        <f>VLOOKUP(A:A,[2]TDSheet!$A:$F,6,0)</f>
        <v>1142</v>
      </c>
      <c r="J24" s="15">
        <f t="shared" si="11"/>
        <v>-41</v>
      </c>
      <c r="K24" s="15">
        <f>VLOOKUP(A:A,[1]TDSheet!$A:$K,11,0)</f>
        <v>0</v>
      </c>
      <c r="L24" s="15">
        <f>VLOOKUP(A:A,[1]TDSheet!$A:$L,12,0)</f>
        <v>0</v>
      </c>
      <c r="M24" s="15">
        <f>VLOOKUP(A:A,[1]TDSheet!$A:$T,20,0)</f>
        <v>0</v>
      </c>
      <c r="N24" s="15"/>
      <c r="O24" s="15"/>
      <c r="P24" s="15"/>
      <c r="Q24" s="17"/>
      <c r="R24" s="17"/>
      <c r="S24" s="15">
        <f t="shared" si="12"/>
        <v>220.2</v>
      </c>
      <c r="T24" s="17">
        <v>1000</v>
      </c>
      <c r="U24" s="18">
        <f t="shared" si="13"/>
        <v>16.330608537693006</v>
      </c>
      <c r="V24" s="15">
        <f t="shared" si="14"/>
        <v>11.789282470481382</v>
      </c>
      <c r="W24" s="15"/>
      <c r="X24" s="15"/>
      <c r="Y24" s="15">
        <v>1000</v>
      </c>
      <c r="Z24" s="15">
        <f>VLOOKUP(A:A,[1]TDSheet!$A:$Z,26,0)</f>
        <v>298.60000000000002</v>
      </c>
      <c r="AA24" s="15">
        <f>VLOOKUP(A:A,[1]TDSheet!$A:$AA,27,0)</f>
        <v>279.60000000000002</v>
      </c>
      <c r="AB24" s="15">
        <f>VLOOKUP(A:A,[1]TDSheet!$A:$AB,28,0)</f>
        <v>245.8</v>
      </c>
      <c r="AC24" s="15">
        <f>VLOOKUP(A:A,[3]TDSheet!$A:$D,4,0)</f>
        <v>213</v>
      </c>
      <c r="AD24" s="15">
        <f>VLOOKUP(A:A,[1]TDSheet!$A:$AD,30,0)</f>
        <v>0</v>
      </c>
      <c r="AE24" s="15">
        <f>VLOOKUP(A:A,[1]TDSheet!$A:$AE,31,0)</f>
        <v>0</v>
      </c>
      <c r="AF24" s="15">
        <f t="shared" si="15"/>
        <v>0</v>
      </c>
      <c r="AG24" s="15">
        <f t="shared" si="16"/>
        <v>0</v>
      </c>
      <c r="AH24" s="15">
        <f t="shared" si="17"/>
        <v>220</v>
      </c>
      <c r="AI24" s="15"/>
      <c r="AJ24" s="15"/>
      <c r="AK24" s="15"/>
      <c r="AL24" s="15"/>
    </row>
    <row r="25" spans="1:38" s="1" customFormat="1" ht="11.1" customHeight="1" outlineLevel="1" x14ac:dyDescent="0.2">
      <c r="A25" s="7" t="s">
        <v>28</v>
      </c>
      <c r="B25" s="7" t="s">
        <v>8</v>
      </c>
      <c r="C25" s="8">
        <v>-1</v>
      </c>
      <c r="D25" s="8">
        <v>3</v>
      </c>
      <c r="E25" s="8">
        <v>1</v>
      </c>
      <c r="F25" s="8">
        <v>1</v>
      </c>
      <c r="G25" s="1">
        <f>VLOOKUP(A:A,[1]TDSheet!$A:$G,7,0)</f>
        <v>0</v>
      </c>
      <c r="H25" s="1" t="e">
        <f>VLOOKUP(A:A,[1]TDSheet!$A:$H,8,0)</f>
        <v>#N/A</v>
      </c>
      <c r="I25" s="15">
        <f>VLOOKUP(A:A,[2]TDSheet!$A:$F,6,0)</f>
        <v>18</v>
      </c>
      <c r="J25" s="15">
        <f t="shared" si="11"/>
        <v>-17</v>
      </c>
      <c r="K25" s="15">
        <f>VLOOKUP(A:A,[1]TDSheet!$A:$K,11,0)</f>
        <v>0</v>
      </c>
      <c r="L25" s="15">
        <f>VLOOKUP(A:A,[1]TDSheet!$A:$L,12,0)</f>
        <v>0</v>
      </c>
      <c r="M25" s="15">
        <f>VLOOKUP(A:A,[1]TDSheet!$A:$T,20,0)</f>
        <v>0</v>
      </c>
      <c r="N25" s="15"/>
      <c r="O25" s="15"/>
      <c r="P25" s="15"/>
      <c r="Q25" s="17"/>
      <c r="R25" s="17"/>
      <c r="S25" s="15">
        <f t="shared" si="12"/>
        <v>0.2</v>
      </c>
      <c r="T25" s="17"/>
      <c r="U25" s="18">
        <f t="shared" si="13"/>
        <v>5</v>
      </c>
      <c r="V25" s="15">
        <f t="shared" si="14"/>
        <v>5</v>
      </c>
      <c r="W25" s="15"/>
      <c r="X25" s="15"/>
      <c r="Y25" s="15"/>
      <c r="Z25" s="15">
        <f>VLOOKUP(A:A,[1]TDSheet!$A:$Z,26,0)</f>
        <v>240.8</v>
      </c>
      <c r="AA25" s="15">
        <f>VLOOKUP(A:A,[1]TDSheet!$A:$AA,27,0)</f>
        <v>225.2</v>
      </c>
      <c r="AB25" s="15">
        <f>VLOOKUP(A:A,[1]TDSheet!$A:$AB,28,0)</f>
        <v>233.2</v>
      </c>
      <c r="AC25" s="15">
        <f>VLOOKUP(A:A,[3]TDSheet!$A:$D,4,0)</f>
        <v>-1</v>
      </c>
      <c r="AD25" s="15">
        <f>VLOOKUP(A:A,[1]TDSheet!$A:$AD,30,0)</f>
        <v>0</v>
      </c>
      <c r="AE25" s="15">
        <f>VLOOKUP(A:A,[1]TDSheet!$A:$AE,31,0)</f>
        <v>0</v>
      </c>
      <c r="AF25" s="15">
        <f t="shared" si="15"/>
        <v>0</v>
      </c>
      <c r="AG25" s="15">
        <f t="shared" si="16"/>
        <v>0</v>
      </c>
      <c r="AH25" s="15">
        <f t="shared" si="17"/>
        <v>0</v>
      </c>
      <c r="AI25" s="15"/>
      <c r="AJ25" s="15"/>
      <c r="AK25" s="15"/>
      <c r="AL25" s="15"/>
    </row>
    <row r="26" spans="1:38" s="1" customFormat="1" ht="11.1" customHeight="1" outlineLevel="1" x14ac:dyDescent="0.2">
      <c r="A26" s="7" t="s">
        <v>96</v>
      </c>
      <c r="B26" s="7" t="s">
        <v>9</v>
      </c>
      <c r="C26" s="8">
        <v>34.85</v>
      </c>
      <c r="D26" s="8"/>
      <c r="E26" s="8">
        <v>9.4420000000000002</v>
      </c>
      <c r="F26" s="8">
        <v>24.071000000000002</v>
      </c>
      <c r="G26" s="1">
        <f>VLOOKUP(A:A,[1]TDSheet!$A:$G,7,0)</f>
        <v>1</v>
      </c>
      <c r="H26" s="1" t="e">
        <f>VLOOKUP(A:A,[1]TDSheet!$A:$H,8,0)</f>
        <v>#N/A</v>
      </c>
      <c r="I26" s="15">
        <f>VLOOKUP(A:A,[2]TDSheet!$A:$F,6,0)</f>
        <v>8.5</v>
      </c>
      <c r="J26" s="15">
        <f t="shared" si="11"/>
        <v>0.94200000000000017</v>
      </c>
      <c r="K26" s="15">
        <f>VLOOKUP(A:A,[1]TDSheet!$A:$K,11,0)</f>
        <v>0</v>
      </c>
      <c r="L26" s="15">
        <f>VLOOKUP(A:A,[1]TDSheet!$A:$L,12,0)</f>
        <v>0</v>
      </c>
      <c r="M26" s="15">
        <f>VLOOKUP(A:A,[1]TDSheet!$A:$T,20,0)</f>
        <v>0</v>
      </c>
      <c r="N26" s="15"/>
      <c r="O26" s="15"/>
      <c r="P26" s="15"/>
      <c r="Q26" s="17"/>
      <c r="R26" s="17"/>
      <c r="S26" s="15">
        <f t="shared" si="12"/>
        <v>1.8884000000000001</v>
      </c>
      <c r="T26" s="17"/>
      <c r="U26" s="18">
        <f t="shared" si="13"/>
        <v>12.746769752171151</v>
      </c>
      <c r="V26" s="15">
        <f t="shared" si="14"/>
        <v>12.746769752171151</v>
      </c>
      <c r="W26" s="15"/>
      <c r="X26" s="15"/>
      <c r="Y26" s="15"/>
      <c r="Z26" s="15">
        <f>VLOOKUP(A:A,[1]TDSheet!$A:$Z,26,0)</f>
        <v>0</v>
      </c>
      <c r="AA26" s="15">
        <f>VLOOKUP(A:A,[1]TDSheet!$A:$AA,27,0)</f>
        <v>0</v>
      </c>
      <c r="AB26" s="15">
        <f>VLOOKUP(A:A,[1]TDSheet!$A:$AB,28,0)</f>
        <v>4.5752000000000006</v>
      </c>
      <c r="AC26" s="15">
        <v>0</v>
      </c>
      <c r="AD26" s="20" t="str">
        <f>VLOOKUP(A:A,[1]TDSheet!$A:$AD,30,0)</f>
        <v>увел</v>
      </c>
      <c r="AE26" s="15" t="e">
        <f>VLOOKUP(A:A,[1]TDSheet!$A:$AE,31,0)</f>
        <v>#N/A</v>
      </c>
      <c r="AF26" s="15">
        <f t="shared" si="15"/>
        <v>0</v>
      </c>
      <c r="AG26" s="15">
        <f t="shared" si="16"/>
        <v>0</v>
      </c>
      <c r="AH26" s="15">
        <f t="shared" si="17"/>
        <v>0</v>
      </c>
      <c r="AI26" s="15"/>
      <c r="AJ26" s="15"/>
      <c r="AK26" s="15"/>
      <c r="AL26" s="15"/>
    </row>
    <row r="27" spans="1:38" s="1" customFormat="1" ht="11.1" customHeight="1" outlineLevel="1" x14ac:dyDescent="0.2">
      <c r="A27" s="7" t="s">
        <v>29</v>
      </c>
      <c r="B27" s="7" t="s">
        <v>8</v>
      </c>
      <c r="C27" s="8">
        <v>721</v>
      </c>
      <c r="D27" s="8">
        <v>299</v>
      </c>
      <c r="E27" s="8">
        <v>494</v>
      </c>
      <c r="F27" s="8">
        <v>510</v>
      </c>
      <c r="G27" s="1">
        <f>VLOOKUP(A:A,[1]TDSheet!$A:$G,7,0)</f>
        <v>0.09</v>
      </c>
      <c r="H27" s="1" t="e">
        <f>VLOOKUP(A:A,[1]TDSheet!$A:$H,8,0)</f>
        <v>#N/A</v>
      </c>
      <c r="I27" s="15">
        <f>VLOOKUP(A:A,[2]TDSheet!$A:$F,6,0)</f>
        <v>509</v>
      </c>
      <c r="J27" s="15">
        <f t="shared" si="11"/>
        <v>-15</v>
      </c>
      <c r="K27" s="15">
        <f>VLOOKUP(A:A,[1]TDSheet!$A:$K,11,0)</f>
        <v>0</v>
      </c>
      <c r="L27" s="15">
        <f>VLOOKUP(A:A,[1]TDSheet!$A:$L,12,0)</f>
        <v>80</v>
      </c>
      <c r="M27" s="15">
        <f>VLOOKUP(A:A,[1]TDSheet!$A:$T,20,0)</f>
        <v>0</v>
      </c>
      <c r="N27" s="15"/>
      <c r="O27" s="15"/>
      <c r="P27" s="15"/>
      <c r="Q27" s="17">
        <v>100</v>
      </c>
      <c r="R27" s="17">
        <v>200</v>
      </c>
      <c r="S27" s="15">
        <f t="shared" si="12"/>
        <v>98.8</v>
      </c>
      <c r="T27" s="17"/>
      <c r="U27" s="18">
        <f t="shared" si="13"/>
        <v>9.0080971659919022</v>
      </c>
      <c r="V27" s="15">
        <f t="shared" si="14"/>
        <v>5.1619433198380564</v>
      </c>
      <c r="W27" s="15">
        <v>100</v>
      </c>
      <c r="X27" s="15">
        <v>200</v>
      </c>
      <c r="Y27" s="15"/>
      <c r="Z27" s="15">
        <f>VLOOKUP(A:A,[1]TDSheet!$A:$Z,26,0)</f>
        <v>140.4</v>
      </c>
      <c r="AA27" s="15">
        <f>VLOOKUP(A:A,[1]TDSheet!$A:$AA,27,0)</f>
        <v>159.6</v>
      </c>
      <c r="AB27" s="15">
        <f>VLOOKUP(A:A,[1]TDSheet!$A:$AB,28,0)</f>
        <v>165</v>
      </c>
      <c r="AC27" s="15">
        <f>VLOOKUP(A:A,[3]TDSheet!$A:$D,4,0)</f>
        <v>113</v>
      </c>
      <c r="AD27" s="15">
        <f>VLOOKUP(A:A,[1]TDSheet!$A:$AD,30,0)</f>
        <v>0</v>
      </c>
      <c r="AE27" s="15">
        <f>VLOOKUP(A:A,[1]TDSheet!$A:$AE,31,0)</f>
        <v>0</v>
      </c>
      <c r="AF27" s="15">
        <f t="shared" si="15"/>
        <v>9</v>
      </c>
      <c r="AG27" s="15">
        <f t="shared" si="16"/>
        <v>18</v>
      </c>
      <c r="AH27" s="15">
        <f t="shared" si="17"/>
        <v>0</v>
      </c>
      <c r="AI27" s="15"/>
      <c r="AJ27" s="15"/>
      <c r="AK27" s="15"/>
      <c r="AL27" s="15"/>
    </row>
    <row r="28" spans="1:38" s="1" customFormat="1" ht="11.1" customHeight="1" outlineLevel="1" x14ac:dyDescent="0.2">
      <c r="A28" s="7" t="s">
        <v>30</v>
      </c>
      <c r="B28" s="7" t="s">
        <v>8</v>
      </c>
      <c r="C28" s="8">
        <v>388</v>
      </c>
      <c r="D28" s="8">
        <v>463</v>
      </c>
      <c r="E28" s="8">
        <v>287</v>
      </c>
      <c r="F28" s="8">
        <v>553</v>
      </c>
      <c r="G28" s="1">
        <f>VLOOKUP(A:A,[1]TDSheet!$A:$G,7,0)</f>
        <v>0.09</v>
      </c>
      <c r="H28" s="1">
        <f>VLOOKUP(A:A,[1]TDSheet!$A:$H,8,0)</f>
        <v>45</v>
      </c>
      <c r="I28" s="15">
        <f>VLOOKUP(A:A,[2]TDSheet!$A:$F,6,0)</f>
        <v>308</v>
      </c>
      <c r="J28" s="15">
        <f t="shared" si="11"/>
        <v>-21</v>
      </c>
      <c r="K28" s="15">
        <f>VLOOKUP(A:A,[1]TDSheet!$A:$K,11,0)</f>
        <v>0</v>
      </c>
      <c r="L28" s="15">
        <f>VLOOKUP(A:A,[1]TDSheet!$A:$L,12,0)</f>
        <v>40</v>
      </c>
      <c r="M28" s="15">
        <f>VLOOKUP(A:A,[1]TDSheet!$A:$T,20,0)</f>
        <v>0</v>
      </c>
      <c r="N28" s="15"/>
      <c r="O28" s="15"/>
      <c r="P28" s="15"/>
      <c r="Q28" s="17"/>
      <c r="R28" s="17"/>
      <c r="S28" s="15">
        <f t="shared" si="12"/>
        <v>57.4</v>
      </c>
      <c r="T28" s="17"/>
      <c r="U28" s="18">
        <f t="shared" si="13"/>
        <v>10.331010452961673</v>
      </c>
      <c r="V28" s="15">
        <f t="shared" si="14"/>
        <v>9.6341463414634152</v>
      </c>
      <c r="W28" s="15"/>
      <c r="X28" s="15"/>
      <c r="Y28" s="15"/>
      <c r="Z28" s="15">
        <f>VLOOKUP(A:A,[1]TDSheet!$A:$Z,26,0)</f>
        <v>133.80000000000001</v>
      </c>
      <c r="AA28" s="15">
        <f>VLOOKUP(A:A,[1]TDSheet!$A:$AA,27,0)</f>
        <v>119.4</v>
      </c>
      <c r="AB28" s="15">
        <f>VLOOKUP(A:A,[1]TDSheet!$A:$AB,28,0)</f>
        <v>106.2</v>
      </c>
      <c r="AC28" s="15">
        <f>VLOOKUP(A:A,[3]TDSheet!$A:$D,4,0)</f>
        <v>36</v>
      </c>
      <c r="AD28" s="15">
        <f>VLOOKUP(A:A,[1]TDSheet!$A:$AD,30,0)</f>
        <v>0</v>
      </c>
      <c r="AE28" s="15">
        <f>VLOOKUP(A:A,[1]TDSheet!$A:$AE,31,0)</f>
        <v>0</v>
      </c>
      <c r="AF28" s="15">
        <f t="shared" si="15"/>
        <v>0</v>
      </c>
      <c r="AG28" s="15">
        <f t="shared" si="16"/>
        <v>0</v>
      </c>
      <c r="AH28" s="15">
        <f t="shared" si="17"/>
        <v>0</v>
      </c>
      <c r="AI28" s="15"/>
      <c r="AJ28" s="15"/>
      <c r="AK28" s="15"/>
      <c r="AL28" s="15"/>
    </row>
    <row r="29" spans="1:38" s="1" customFormat="1" ht="11.1" customHeight="1" outlineLevel="1" x14ac:dyDescent="0.2">
      <c r="A29" s="7" t="s">
        <v>31</v>
      </c>
      <c r="B29" s="7" t="s">
        <v>8</v>
      </c>
      <c r="C29" s="8">
        <v>177</v>
      </c>
      <c r="D29" s="8">
        <v>8</v>
      </c>
      <c r="E29" s="8">
        <v>128</v>
      </c>
      <c r="F29" s="8">
        <v>50</v>
      </c>
      <c r="G29" s="1">
        <f>VLOOKUP(A:A,[1]TDSheet!$A:$G,7,0)</f>
        <v>0.4</v>
      </c>
      <c r="H29" s="1">
        <f>VLOOKUP(A:A,[1]TDSheet!$A:$H,8,0)</f>
        <v>60</v>
      </c>
      <c r="I29" s="15">
        <f>VLOOKUP(A:A,[2]TDSheet!$A:$F,6,0)</f>
        <v>133</v>
      </c>
      <c r="J29" s="15">
        <f t="shared" si="11"/>
        <v>-5</v>
      </c>
      <c r="K29" s="15">
        <f>VLOOKUP(A:A,[1]TDSheet!$A:$K,11,0)</f>
        <v>0</v>
      </c>
      <c r="L29" s="15">
        <f>VLOOKUP(A:A,[1]TDSheet!$A:$L,12,0)</f>
        <v>0</v>
      </c>
      <c r="M29" s="15">
        <f>VLOOKUP(A:A,[1]TDSheet!$A:$T,20,0)</f>
        <v>120</v>
      </c>
      <c r="N29" s="15"/>
      <c r="O29" s="15"/>
      <c r="P29" s="15"/>
      <c r="Q29" s="17"/>
      <c r="R29" s="17">
        <v>80</v>
      </c>
      <c r="S29" s="15">
        <f t="shared" si="12"/>
        <v>25.6</v>
      </c>
      <c r="T29" s="17"/>
      <c r="U29" s="18">
        <f t="shared" si="13"/>
        <v>9.765625</v>
      </c>
      <c r="V29" s="15">
        <f t="shared" si="14"/>
        <v>1.953125</v>
      </c>
      <c r="W29" s="15"/>
      <c r="X29" s="15">
        <v>80</v>
      </c>
      <c r="Y29" s="15"/>
      <c r="Z29" s="15">
        <f>VLOOKUP(A:A,[1]TDSheet!$A:$Z,26,0)</f>
        <v>16.600000000000001</v>
      </c>
      <c r="AA29" s="15">
        <f>VLOOKUP(A:A,[1]TDSheet!$A:$AA,27,0)</f>
        <v>27.4</v>
      </c>
      <c r="AB29" s="15">
        <f>VLOOKUP(A:A,[1]TDSheet!$A:$AB,28,0)</f>
        <v>25</v>
      </c>
      <c r="AC29" s="15">
        <f>VLOOKUP(A:A,[3]TDSheet!$A:$D,4,0)</f>
        <v>19</v>
      </c>
      <c r="AD29" s="15">
        <f>VLOOKUP(A:A,[1]TDSheet!$A:$AD,30,0)</f>
        <v>0</v>
      </c>
      <c r="AE29" s="15">
        <f>VLOOKUP(A:A,[1]TDSheet!$A:$AE,31,0)</f>
        <v>0</v>
      </c>
      <c r="AF29" s="15">
        <f t="shared" si="15"/>
        <v>0</v>
      </c>
      <c r="AG29" s="15">
        <f t="shared" si="16"/>
        <v>32</v>
      </c>
      <c r="AH29" s="15">
        <f t="shared" si="17"/>
        <v>0</v>
      </c>
      <c r="AI29" s="15"/>
      <c r="AJ29" s="15"/>
      <c r="AK29" s="15"/>
      <c r="AL29" s="15"/>
    </row>
    <row r="30" spans="1:38" s="1" customFormat="1" ht="11.1" customHeight="1" outlineLevel="1" x14ac:dyDescent="0.2">
      <c r="A30" s="7" t="s">
        <v>32</v>
      </c>
      <c r="B30" s="7" t="s">
        <v>8</v>
      </c>
      <c r="C30" s="8">
        <v>1113</v>
      </c>
      <c r="D30" s="8">
        <v>148</v>
      </c>
      <c r="E30" s="8">
        <v>712</v>
      </c>
      <c r="F30" s="8">
        <v>491</v>
      </c>
      <c r="G30" s="1">
        <f>VLOOKUP(A:A,[1]TDSheet!$A:$G,7,0)</f>
        <v>0.4</v>
      </c>
      <c r="H30" s="1">
        <f>VLOOKUP(A:A,[1]TDSheet!$A:$H,8,0)</f>
        <v>60</v>
      </c>
      <c r="I30" s="15">
        <f>VLOOKUP(A:A,[2]TDSheet!$A:$F,6,0)</f>
        <v>763</v>
      </c>
      <c r="J30" s="15">
        <f t="shared" si="11"/>
        <v>-51</v>
      </c>
      <c r="K30" s="15">
        <f>VLOOKUP(A:A,[1]TDSheet!$A:$K,11,0)</f>
        <v>0</v>
      </c>
      <c r="L30" s="15">
        <f>VLOOKUP(A:A,[1]TDSheet!$A:$L,12,0)</f>
        <v>40</v>
      </c>
      <c r="M30" s="15">
        <f>VLOOKUP(A:A,[1]TDSheet!$A:$T,20,0)</f>
        <v>200</v>
      </c>
      <c r="N30" s="15"/>
      <c r="O30" s="15"/>
      <c r="P30" s="15"/>
      <c r="Q30" s="17">
        <v>240</v>
      </c>
      <c r="R30" s="17">
        <v>120</v>
      </c>
      <c r="S30" s="15">
        <f t="shared" si="12"/>
        <v>142.4</v>
      </c>
      <c r="T30" s="17">
        <v>280</v>
      </c>
      <c r="U30" s="18">
        <f t="shared" si="13"/>
        <v>9.6278089887640448</v>
      </c>
      <c r="V30" s="15">
        <f t="shared" si="14"/>
        <v>3.4480337078651684</v>
      </c>
      <c r="W30" s="15">
        <v>240</v>
      </c>
      <c r="X30" s="15">
        <v>120</v>
      </c>
      <c r="Y30" s="15">
        <v>280</v>
      </c>
      <c r="Z30" s="15">
        <f>VLOOKUP(A:A,[1]TDSheet!$A:$Z,26,0)</f>
        <v>158</v>
      </c>
      <c r="AA30" s="15">
        <f>VLOOKUP(A:A,[1]TDSheet!$A:$AA,27,0)</f>
        <v>190</v>
      </c>
      <c r="AB30" s="15">
        <f>VLOOKUP(A:A,[1]TDSheet!$A:$AB,28,0)</f>
        <v>166.8</v>
      </c>
      <c r="AC30" s="15">
        <f>VLOOKUP(A:A,[3]TDSheet!$A:$D,4,0)</f>
        <v>152</v>
      </c>
      <c r="AD30" s="15">
        <f>VLOOKUP(A:A,[1]TDSheet!$A:$AD,30,0)</f>
        <v>0</v>
      </c>
      <c r="AE30" s="15">
        <f>VLOOKUP(A:A,[1]TDSheet!$A:$AE,31,0)</f>
        <v>0</v>
      </c>
      <c r="AF30" s="15">
        <f t="shared" si="15"/>
        <v>96</v>
      </c>
      <c r="AG30" s="15">
        <f t="shared" si="16"/>
        <v>48</v>
      </c>
      <c r="AH30" s="15">
        <f t="shared" si="17"/>
        <v>112</v>
      </c>
      <c r="AI30" s="15"/>
      <c r="AJ30" s="15"/>
      <c r="AK30" s="15"/>
      <c r="AL30" s="15"/>
    </row>
    <row r="31" spans="1:38" s="1" customFormat="1" ht="11.1" customHeight="1" outlineLevel="1" x14ac:dyDescent="0.2">
      <c r="A31" s="7" t="s">
        <v>33</v>
      </c>
      <c r="B31" s="7" t="s">
        <v>8</v>
      </c>
      <c r="C31" s="8">
        <v>775</v>
      </c>
      <c r="D31" s="8">
        <v>176</v>
      </c>
      <c r="E31" s="8">
        <v>502</v>
      </c>
      <c r="F31" s="8">
        <v>441</v>
      </c>
      <c r="G31" s="1">
        <f>VLOOKUP(A:A,[1]TDSheet!$A:$G,7,0)</f>
        <v>0.15</v>
      </c>
      <c r="H31" s="1" t="e">
        <f>VLOOKUP(A:A,[1]TDSheet!$A:$H,8,0)</f>
        <v>#N/A</v>
      </c>
      <c r="I31" s="15">
        <f>VLOOKUP(A:A,[2]TDSheet!$A:$F,6,0)</f>
        <v>510</v>
      </c>
      <c r="J31" s="15">
        <f t="shared" si="11"/>
        <v>-8</v>
      </c>
      <c r="K31" s="15">
        <f>VLOOKUP(A:A,[1]TDSheet!$A:$K,11,0)</f>
        <v>0</v>
      </c>
      <c r="L31" s="15">
        <f>VLOOKUP(A:A,[1]TDSheet!$A:$L,12,0)</f>
        <v>40</v>
      </c>
      <c r="M31" s="15">
        <f>VLOOKUP(A:A,[1]TDSheet!$A:$T,20,0)</f>
        <v>0</v>
      </c>
      <c r="N31" s="15"/>
      <c r="O31" s="15"/>
      <c r="P31" s="15"/>
      <c r="Q31" s="17">
        <v>240</v>
      </c>
      <c r="R31" s="17">
        <v>200</v>
      </c>
      <c r="S31" s="15">
        <f t="shared" si="12"/>
        <v>100.4</v>
      </c>
      <c r="T31" s="17"/>
      <c r="U31" s="18">
        <f t="shared" si="13"/>
        <v>9.1733067729083668</v>
      </c>
      <c r="V31" s="15">
        <f t="shared" si="14"/>
        <v>4.3924302788844622</v>
      </c>
      <c r="W31" s="15">
        <v>240</v>
      </c>
      <c r="X31" s="15">
        <v>200</v>
      </c>
      <c r="Y31" s="15"/>
      <c r="Z31" s="15">
        <f>VLOOKUP(A:A,[1]TDSheet!$A:$Z,26,0)</f>
        <v>176.6</v>
      </c>
      <c r="AA31" s="15">
        <f>VLOOKUP(A:A,[1]TDSheet!$A:$AA,27,0)</f>
        <v>145.4</v>
      </c>
      <c r="AB31" s="15">
        <f>VLOOKUP(A:A,[1]TDSheet!$A:$AB,28,0)</f>
        <v>145.6</v>
      </c>
      <c r="AC31" s="15">
        <f>VLOOKUP(A:A,[3]TDSheet!$A:$D,4,0)</f>
        <v>134</v>
      </c>
      <c r="AD31" s="15">
        <f>VLOOKUP(A:A,[1]TDSheet!$A:$AD,30,0)</f>
        <v>0</v>
      </c>
      <c r="AE31" s="15">
        <f>VLOOKUP(A:A,[1]TDSheet!$A:$AE,31,0)</f>
        <v>0</v>
      </c>
      <c r="AF31" s="15">
        <f t="shared" si="15"/>
        <v>36</v>
      </c>
      <c r="AG31" s="15">
        <f t="shared" si="16"/>
        <v>30</v>
      </c>
      <c r="AH31" s="15">
        <f t="shared" si="17"/>
        <v>0</v>
      </c>
      <c r="AI31" s="15"/>
      <c r="AJ31" s="15"/>
      <c r="AK31" s="15"/>
      <c r="AL31" s="15"/>
    </row>
    <row r="32" spans="1:38" s="1" customFormat="1" ht="11.1" customHeight="1" outlineLevel="1" x14ac:dyDescent="0.2">
      <c r="A32" s="7" t="s">
        <v>34</v>
      </c>
      <c r="B32" s="7" t="s">
        <v>9</v>
      </c>
      <c r="C32" s="8">
        <v>512.16</v>
      </c>
      <c r="D32" s="8">
        <v>351.29199999999997</v>
      </c>
      <c r="E32" s="8">
        <v>482.505</v>
      </c>
      <c r="F32" s="8">
        <v>300.072</v>
      </c>
      <c r="G32" s="1">
        <f>VLOOKUP(A:A,[1]TDSheet!$A:$G,7,0)</f>
        <v>1</v>
      </c>
      <c r="H32" s="1">
        <f>VLOOKUP(A:A,[1]TDSheet!$A:$H,8,0)</f>
        <v>45</v>
      </c>
      <c r="I32" s="15">
        <f>VLOOKUP(A:A,[2]TDSheet!$A:$F,6,0)</f>
        <v>475.1</v>
      </c>
      <c r="J32" s="15">
        <f t="shared" si="11"/>
        <v>7.4049999999999727</v>
      </c>
      <c r="K32" s="15">
        <f>VLOOKUP(A:A,[1]TDSheet!$A:$K,11,0)</f>
        <v>0</v>
      </c>
      <c r="L32" s="15">
        <f>VLOOKUP(A:A,[1]TDSheet!$A:$L,12,0)</f>
        <v>0</v>
      </c>
      <c r="M32" s="15">
        <f>VLOOKUP(A:A,[1]TDSheet!$A:$T,20,0)</f>
        <v>250</v>
      </c>
      <c r="N32" s="15"/>
      <c r="O32" s="15"/>
      <c r="P32" s="15"/>
      <c r="Q32" s="17">
        <v>130</v>
      </c>
      <c r="R32" s="17">
        <v>200</v>
      </c>
      <c r="S32" s="15">
        <f t="shared" si="12"/>
        <v>96.501000000000005</v>
      </c>
      <c r="T32" s="17">
        <v>100</v>
      </c>
      <c r="U32" s="18">
        <f t="shared" si="13"/>
        <v>10.156081284131771</v>
      </c>
      <c r="V32" s="15">
        <f t="shared" si="14"/>
        <v>3.1095221811172942</v>
      </c>
      <c r="W32" s="15">
        <v>130</v>
      </c>
      <c r="X32" s="15">
        <v>200</v>
      </c>
      <c r="Y32" s="15">
        <v>100</v>
      </c>
      <c r="Z32" s="15">
        <f>VLOOKUP(A:A,[1]TDSheet!$A:$Z,26,0)</f>
        <v>99.736000000000004</v>
      </c>
      <c r="AA32" s="15">
        <f>VLOOKUP(A:A,[1]TDSheet!$A:$AA,27,0)</f>
        <v>99.17580000000001</v>
      </c>
      <c r="AB32" s="15">
        <f>VLOOKUP(A:A,[1]TDSheet!$A:$AB,28,0)</f>
        <v>89.707399999999993</v>
      </c>
      <c r="AC32" s="15">
        <f>VLOOKUP(A:A,[3]TDSheet!$A:$D,4,0)</f>
        <v>62.353999999999999</v>
      </c>
      <c r="AD32" s="15">
        <f>VLOOKUP(A:A,[1]TDSheet!$A:$AD,30,0)</f>
        <v>0</v>
      </c>
      <c r="AE32" s="15">
        <f>VLOOKUP(A:A,[1]TDSheet!$A:$AE,31,0)</f>
        <v>0</v>
      </c>
      <c r="AF32" s="15">
        <f t="shared" si="15"/>
        <v>130</v>
      </c>
      <c r="AG32" s="15">
        <f t="shared" si="16"/>
        <v>200</v>
      </c>
      <c r="AH32" s="15">
        <f t="shared" si="17"/>
        <v>100</v>
      </c>
      <c r="AI32" s="15"/>
      <c r="AJ32" s="15"/>
      <c r="AK32" s="15"/>
      <c r="AL32" s="15"/>
    </row>
    <row r="33" spans="1:38" s="1" customFormat="1" ht="11.1" customHeight="1" outlineLevel="1" x14ac:dyDescent="0.2">
      <c r="A33" s="7" t="s">
        <v>35</v>
      </c>
      <c r="B33" s="7" t="s">
        <v>8</v>
      </c>
      <c r="C33" s="8">
        <v>92</v>
      </c>
      <c r="D33" s="8">
        <v>46</v>
      </c>
      <c r="E33" s="8">
        <v>80</v>
      </c>
      <c r="F33" s="8">
        <v>56</v>
      </c>
      <c r="G33" s="1">
        <f>VLOOKUP(A:A,[1]TDSheet!$A:$G,7,0)</f>
        <v>0.4</v>
      </c>
      <c r="H33" s="1">
        <f>VLOOKUP(A:A,[1]TDSheet!$A:$H,8,0)</f>
        <v>60</v>
      </c>
      <c r="I33" s="15">
        <f>VLOOKUP(A:A,[2]TDSheet!$A:$F,6,0)</f>
        <v>77</v>
      </c>
      <c r="J33" s="15">
        <f t="shared" si="11"/>
        <v>3</v>
      </c>
      <c r="K33" s="15">
        <f>VLOOKUP(A:A,[1]TDSheet!$A:$K,11,0)</f>
        <v>0</v>
      </c>
      <c r="L33" s="15">
        <f>VLOOKUP(A:A,[1]TDSheet!$A:$L,12,0)</f>
        <v>0</v>
      </c>
      <c r="M33" s="15">
        <f>VLOOKUP(A:A,[1]TDSheet!$A:$T,20,0)</f>
        <v>0</v>
      </c>
      <c r="N33" s="15"/>
      <c r="O33" s="15"/>
      <c r="P33" s="15"/>
      <c r="Q33" s="17">
        <v>80</v>
      </c>
      <c r="R33" s="17"/>
      <c r="S33" s="15">
        <f t="shared" si="12"/>
        <v>16</v>
      </c>
      <c r="T33" s="17"/>
      <c r="U33" s="18">
        <f t="shared" si="13"/>
        <v>8.5</v>
      </c>
      <c r="V33" s="15">
        <f t="shared" si="14"/>
        <v>3.5</v>
      </c>
      <c r="W33" s="15">
        <v>80</v>
      </c>
      <c r="X33" s="15"/>
      <c r="Y33" s="15"/>
      <c r="Z33" s="15">
        <f>VLOOKUP(A:A,[1]TDSheet!$A:$Z,26,0)</f>
        <v>18.399999999999999</v>
      </c>
      <c r="AA33" s="15">
        <f>VLOOKUP(A:A,[1]TDSheet!$A:$AA,27,0)</f>
        <v>13.6</v>
      </c>
      <c r="AB33" s="15">
        <f>VLOOKUP(A:A,[1]TDSheet!$A:$AB,28,0)</f>
        <v>13.8</v>
      </c>
      <c r="AC33" s="15">
        <f>VLOOKUP(A:A,[3]TDSheet!$A:$D,4,0)</f>
        <v>20</v>
      </c>
      <c r="AD33" s="15">
        <f>VLOOKUP(A:A,[1]TDSheet!$A:$AD,30,0)</f>
        <v>0</v>
      </c>
      <c r="AE33" s="15">
        <f>VLOOKUP(A:A,[1]TDSheet!$A:$AE,31,0)</f>
        <v>0</v>
      </c>
      <c r="AF33" s="15">
        <f t="shared" si="15"/>
        <v>32</v>
      </c>
      <c r="AG33" s="15">
        <f t="shared" si="16"/>
        <v>0</v>
      </c>
      <c r="AH33" s="15">
        <f t="shared" si="17"/>
        <v>0</v>
      </c>
      <c r="AI33" s="15"/>
      <c r="AJ33" s="15"/>
      <c r="AK33" s="15"/>
      <c r="AL33" s="15"/>
    </row>
    <row r="34" spans="1:38" s="1" customFormat="1" ht="11.1" customHeight="1" outlineLevel="1" x14ac:dyDescent="0.2">
      <c r="A34" s="7" t="s">
        <v>36</v>
      </c>
      <c r="B34" s="7" t="s">
        <v>8</v>
      </c>
      <c r="C34" s="8">
        <v>1645</v>
      </c>
      <c r="D34" s="8">
        <v>1059</v>
      </c>
      <c r="E34" s="8">
        <v>1443</v>
      </c>
      <c r="F34" s="8">
        <v>1209</v>
      </c>
      <c r="G34" s="1">
        <f>VLOOKUP(A:A,[1]TDSheet!$A:$G,7,0)</f>
        <v>0.4</v>
      </c>
      <c r="H34" s="1">
        <f>VLOOKUP(A:A,[1]TDSheet!$A:$H,8,0)</f>
        <v>60</v>
      </c>
      <c r="I34" s="15">
        <f>VLOOKUP(A:A,[2]TDSheet!$A:$F,6,0)</f>
        <v>1529</v>
      </c>
      <c r="J34" s="15">
        <f t="shared" si="11"/>
        <v>-86</v>
      </c>
      <c r="K34" s="15">
        <f>VLOOKUP(A:A,[1]TDSheet!$A:$K,11,0)</f>
        <v>0</v>
      </c>
      <c r="L34" s="15">
        <f>VLOOKUP(A:A,[1]TDSheet!$A:$L,12,0)</f>
        <v>0</v>
      </c>
      <c r="M34" s="15">
        <f>VLOOKUP(A:A,[1]TDSheet!$A:$T,20,0)</f>
        <v>360</v>
      </c>
      <c r="N34" s="15"/>
      <c r="O34" s="15"/>
      <c r="P34" s="15"/>
      <c r="Q34" s="17">
        <v>600</v>
      </c>
      <c r="R34" s="17">
        <v>480</v>
      </c>
      <c r="S34" s="15">
        <f t="shared" si="12"/>
        <v>288.60000000000002</v>
      </c>
      <c r="T34" s="17">
        <v>240</v>
      </c>
      <c r="U34" s="18">
        <f t="shared" si="13"/>
        <v>10.01039501039501</v>
      </c>
      <c r="V34" s="15">
        <f t="shared" si="14"/>
        <v>4.1891891891891886</v>
      </c>
      <c r="W34" s="15">
        <v>600</v>
      </c>
      <c r="X34" s="15">
        <v>480</v>
      </c>
      <c r="Y34" s="15">
        <v>240</v>
      </c>
      <c r="Z34" s="15">
        <f>VLOOKUP(A:A,[1]TDSheet!$A:$Z,26,0)</f>
        <v>323.39999999999998</v>
      </c>
      <c r="AA34" s="15">
        <f>VLOOKUP(A:A,[1]TDSheet!$A:$AA,27,0)</f>
        <v>303.8</v>
      </c>
      <c r="AB34" s="15">
        <f>VLOOKUP(A:A,[1]TDSheet!$A:$AB,28,0)</f>
        <v>302</v>
      </c>
      <c r="AC34" s="15">
        <f>VLOOKUP(A:A,[3]TDSheet!$A:$D,4,0)</f>
        <v>242</v>
      </c>
      <c r="AD34" s="15">
        <f>VLOOKUP(A:A,[1]TDSheet!$A:$AD,30,0)</f>
        <v>0</v>
      </c>
      <c r="AE34" s="15">
        <f>VLOOKUP(A:A,[1]TDSheet!$A:$AE,31,0)</f>
        <v>0</v>
      </c>
      <c r="AF34" s="15">
        <f t="shared" si="15"/>
        <v>240</v>
      </c>
      <c r="AG34" s="15">
        <f t="shared" si="16"/>
        <v>192</v>
      </c>
      <c r="AH34" s="15">
        <f t="shared" si="17"/>
        <v>96</v>
      </c>
      <c r="AI34" s="15"/>
      <c r="AJ34" s="15"/>
      <c r="AK34" s="15"/>
      <c r="AL34" s="15"/>
    </row>
    <row r="35" spans="1:38" s="1" customFormat="1" ht="11.1" customHeight="1" outlineLevel="1" x14ac:dyDescent="0.2">
      <c r="A35" s="7" t="s">
        <v>37</v>
      </c>
      <c r="B35" s="7" t="s">
        <v>8</v>
      </c>
      <c r="C35" s="8">
        <v>4994</v>
      </c>
      <c r="D35" s="8">
        <v>2365</v>
      </c>
      <c r="E35" s="8">
        <v>3777</v>
      </c>
      <c r="F35" s="8">
        <v>3404</v>
      </c>
      <c r="G35" s="1">
        <f>VLOOKUP(A:A,[1]TDSheet!$A:$G,7,0)</f>
        <v>0.4</v>
      </c>
      <c r="H35" s="1">
        <f>VLOOKUP(A:A,[1]TDSheet!$A:$H,8,0)</f>
        <v>60</v>
      </c>
      <c r="I35" s="15">
        <f>VLOOKUP(A:A,[2]TDSheet!$A:$F,6,0)</f>
        <v>3932</v>
      </c>
      <c r="J35" s="15">
        <f t="shared" si="11"/>
        <v>-155</v>
      </c>
      <c r="K35" s="15">
        <f>VLOOKUP(A:A,[1]TDSheet!$A:$K,11,0)</f>
        <v>0</v>
      </c>
      <c r="L35" s="15">
        <f>VLOOKUP(A:A,[1]TDSheet!$A:$L,12,0)</f>
        <v>0</v>
      </c>
      <c r="M35" s="15">
        <f>VLOOKUP(A:A,[1]TDSheet!$A:$T,20,0)</f>
        <v>1600</v>
      </c>
      <c r="N35" s="15"/>
      <c r="O35" s="15"/>
      <c r="P35" s="15"/>
      <c r="Q35" s="17">
        <v>600</v>
      </c>
      <c r="R35" s="17">
        <v>1200</v>
      </c>
      <c r="S35" s="15">
        <f t="shared" si="12"/>
        <v>755.4</v>
      </c>
      <c r="T35" s="17">
        <v>1600</v>
      </c>
      <c r="U35" s="18">
        <f t="shared" si="13"/>
        <v>11.125231665342865</v>
      </c>
      <c r="V35" s="15">
        <f t="shared" si="14"/>
        <v>4.5062218692083666</v>
      </c>
      <c r="W35" s="15">
        <v>600</v>
      </c>
      <c r="X35" s="15">
        <v>1200</v>
      </c>
      <c r="Y35" s="15">
        <v>1600</v>
      </c>
      <c r="Z35" s="15">
        <f>VLOOKUP(A:A,[1]TDSheet!$A:$Z,26,0)</f>
        <v>882.2</v>
      </c>
      <c r="AA35" s="15">
        <f>VLOOKUP(A:A,[1]TDSheet!$A:$AA,27,0)</f>
        <v>793</v>
      </c>
      <c r="AB35" s="15">
        <f>VLOOKUP(A:A,[1]TDSheet!$A:$AB,28,0)</f>
        <v>762.4</v>
      </c>
      <c r="AC35" s="15">
        <f>VLOOKUP(A:A,[3]TDSheet!$A:$D,4,0)</f>
        <v>704</v>
      </c>
      <c r="AD35" s="15">
        <f>VLOOKUP(A:A,[1]TDSheet!$A:$AD,30,0)</f>
        <v>0</v>
      </c>
      <c r="AE35" s="15">
        <f>VLOOKUP(A:A,[1]TDSheet!$A:$AE,31,0)</f>
        <v>0</v>
      </c>
      <c r="AF35" s="15">
        <f t="shared" si="15"/>
        <v>240</v>
      </c>
      <c r="AG35" s="15">
        <f t="shared" si="16"/>
        <v>480</v>
      </c>
      <c r="AH35" s="15">
        <f t="shared" si="17"/>
        <v>640</v>
      </c>
      <c r="AI35" s="15"/>
      <c r="AJ35" s="15"/>
      <c r="AK35" s="15"/>
      <c r="AL35" s="15"/>
    </row>
    <row r="36" spans="1:38" s="1" customFormat="1" ht="11.1" customHeight="1" outlineLevel="1" x14ac:dyDescent="0.2">
      <c r="A36" s="7" t="s">
        <v>38</v>
      </c>
      <c r="B36" s="7" t="s">
        <v>8</v>
      </c>
      <c r="C36" s="8">
        <v>321</v>
      </c>
      <c r="D36" s="8">
        <v>165</v>
      </c>
      <c r="E36" s="8">
        <v>301</v>
      </c>
      <c r="F36" s="8">
        <v>181</v>
      </c>
      <c r="G36" s="1">
        <f>VLOOKUP(A:A,[1]TDSheet!$A:$G,7,0)</f>
        <v>0.5</v>
      </c>
      <c r="H36" s="1" t="e">
        <f>VLOOKUP(A:A,[1]TDSheet!$A:$H,8,0)</f>
        <v>#N/A</v>
      </c>
      <c r="I36" s="15">
        <f>VLOOKUP(A:A,[2]TDSheet!$A:$F,6,0)</f>
        <v>306</v>
      </c>
      <c r="J36" s="15">
        <f t="shared" si="11"/>
        <v>-5</v>
      </c>
      <c r="K36" s="15">
        <f>VLOOKUP(A:A,[1]TDSheet!$A:$K,11,0)</f>
        <v>0</v>
      </c>
      <c r="L36" s="15">
        <f>VLOOKUP(A:A,[1]TDSheet!$A:$L,12,0)</f>
        <v>40</v>
      </c>
      <c r="M36" s="15">
        <f>VLOOKUP(A:A,[1]TDSheet!$A:$T,20,0)</f>
        <v>40</v>
      </c>
      <c r="N36" s="15"/>
      <c r="O36" s="15"/>
      <c r="P36" s="15"/>
      <c r="Q36" s="17">
        <v>200</v>
      </c>
      <c r="R36" s="17">
        <v>120</v>
      </c>
      <c r="S36" s="15">
        <f t="shared" si="12"/>
        <v>60.2</v>
      </c>
      <c r="T36" s="17"/>
      <c r="U36" s="18">
        <f t="shared" si="13"/>
        <v>9.6511627906976738</v>
      </c>
      <c r="V36" s="15">
        <f t="shared" si="14"/>
        <v>3.0066445182724251</v>
      </c>
      <c r="W36" s="15">
        <v>200</v>
      </c>
      <c r="X36" s="15">
        <v>120</v>
      </c>
      <c r="Y36" s="15"/>
      <c r="Z36" s="15">
        <f>VLOOKUP(A:A,[1]TDSheet!$A:$Z,26,0)</f>
        <v>71.2</v>
      </c>
      <c r="AA36" s="15">
        <f>VLOOKUP(A:A,[1]TDSheet!$A:$AA,27,0)</f>
        <v>67.599999999999994</v>
      </c>
      <c r="AB36" s="15">
        <f>VLOOKUP(A:A,[1]TDSheet!$A:$AB,28,0)</f>
        <v>56.8</v>
      </c>
      <c r="AC36" s="15">
        <f>VLOOKUP(A:A,[3]TDSheet!$A:$D,4,0)</f>
        <v>78</v>
      </c>
      <c r="AD36" s="15">
        <f>VLOOKUP(A:A,[1]TDSheet!$A:$AD,30,0)</f>
        <v>0</v>
      </c>
      <c r="AE36" s="15">
        <f>VLOOKUP(A:A,[1]TDSheet!$A:$AE,31,0)</f>
        <v>0</v>
      </c>
      <c r="AF36" s="15">
        <f t="shared" si="15"/>
        <v>100</v>
      </c>
      <c r="AG36" s="15">
        <f t="shared" si="16"/>
        <v>60</v>
      </c>
      <c r="AH36" s="15">
        <f t="shared" si="17"/>
        <v>0</v>
      </c>
      <c r="AI36" s="15"/>
      <c r="AJ36" s="15"/>
      <c r="AK36" s="15"/>
      <c r="AL36" s="15"/>
    </row>
    <row r="37" spans="1:38" s="1" customFormat="1" ht="11.1" customHeight="1" outlineLevel="1" x14ac:dyDescent="0.2">
      <c r="A37" s="7" t="s">
        <v>39</v>
      </c>
      <c r="B37" s="7" t="s">
        <v>8</v>
      </c>
      <c r="C37" s="8">
        <v>1560</v>
      </c>
      <c r="D37" s="8">
        <v>873</v>
      </c>
      <c r="E37" s="8">
        <v>1209</v>
      </c>
      <c r="F37" s="8">
        <v>1173</v>
      </c>
      <c r="G37" s="1">
        <f>VLOOKUP(A:A,[1]TDSheet!$A:$G,7,0)</f>
        <v>0.4</v>
      </c>
      <c r="H37" s="1">
        <f>VLOOKUP(A:A,[1]TDSheet!$A:$H,8,0)</f>
        <v>60</v>
      </c>
      <c r="I37" s="15">
        <f>VLOOKUP(A:A,[2]TDSheet!$A:$F,6,0)</f>
        <v>1271</v>
      </c>
      <c r="J37" s="15">
        <f t="shared" si="11"/>
        <v>-62</v>
      </c>
      <c r="K37" s="15">
        <f>VLOOKUP(A:A,[1]TDSheet!$A:$K,11,0)</f>
        <v>0</v>
      </c>
      <c r="L37" s="15">
        <f>VLOOKUP(A:A,[1]TDSheet!$A:$L,12,0)</f>
        <v>120</v>
      </c>
      <c r="M37" s="15">
        <f>VLOOKUP(A:A,[1]TDSheet!$A:$T,20,0)</f>
        <v>400</v>
      </c>
      <c r="N37" s="15"/>
      <c r="O37" s="15"/>
      <c r="P37" s="15"/>
      <c r="Q37" s="17"/>
      <c r="R37" s="17">
        <v>600</v>
      </c>
      <c r="S37" s="15">
        <f t="shared" si="12"/>
        <v>241.8</v>
      </c>
      <c r="T37" s="17">
        <v>400</v>
      </c>
      <c r="U37" s="18">
        <f t="shared" si="13"/>
        <v>11.137303556658395</v>
      </c>
      <c r="V37" s="15">
        <f t="shared" si="14"/>
        <v>4.8511166253101736</v>
      </c>
      <c r="W37" s="15"/>
      <c r="X37" s="15">
        <v>600</v>
      </c>
      <c r="Y37" s="15">
        <v>400</v>
      </c>
      <c r="Z37" s="15">
        <f>VLOOKUP(A:A,[1]TDSheet!$A:$Z,26,0)</f>
        <v>283</v>
      </c>
      <c r="AA37" s="15">
        <f>VLOOKUP(A:A,[1]TDSheet!$A:$AA,27,0)</f>
        <v>359</v>
      </c>
      <c r="AB37" s="15">
        <f>VLOOKUP(A:A,[1]TDSheet!$A:$AB,28,0)</f>
        <v>297.39999999999998</v>
      </c>
      <c r="AC37" s="15">
        <f>VLOOKUP(A:A,[3]TDSheet!$A:$D,4,0)</f>
        <v>184</v>
      </c>
      <c r="AD37" s="15">
        <f>VLOOKUP(A:A,[1]TDSheet!$A:$AD,30,0)</f>
        <v>0</v>
      </c>
      <c r="AE37" s="15">
        <f>VLOOKUP(A:A,[1]TDSheet!$A:$AE,31,0)</f>
        <v>0</v>
      </c>
      <c r="AF37" s="15">
        <f t="shared" si="15"/>
        <v>0</v>
      </c>
      <c r="AG37" s="15">
        <f t="shared" si="16"/>
        <v>240</v>
      </c>
      <c r="AH37" s="15">
        <f t="shared" si="17"/>
        <v>160</v>
      </c>
      <c r="AI37" s="15"/>
      <c r="AJ37" s="15"/>
      <c r="AK37" s="15"/>
      <c r="AL37" s="15"/>
    </row>
    <row r="38" spans="1:38" s="1" customFormat="1" ht="11.1" customHeight="1" outlineLevel="1" x14ac:dyDescent="0.2">
      <c r="A38" s="7" t="s">
        <v>40</v>
      </c>
      <c r="B38" s="7" t="s">
        <v>8</v>
      </c>
      <c r="C38" s="8">
        <v>3983</v>
      </c>
      <c r="D38" s="8">
        <v>2088</v>
      </c>
      <c r="E38" s="8">
        <v>2976</v>
      </c>
      <c r="F38" s="8">
        <v>3019</v>
      </c>
      <c r="G38" s="1">
        <f>VLOOKUP(A:A,[1]TDSheet!$A:$G,7,0)</f>
        <v>0.4</v>
      </c>
      <c r="H38" s="1">
        <f>VLOOKUP(A:A,[1]TDSheet!$A:$H,8,0)</f>
        <v>60</v>
      </c>
      <c r="I38" s="15">
        <f>VLOOKUP(A:A,[2]TDSheet!$A:$F,6,0)</f>
        <v>3051</v>
      </c>
      <c r="J38" s="15">
        <f t="shared" si="11"/>
        <v>-75</v>
      </c>
      <c r="K38" s="15">
        <f>VLOOKUP(A:A,[1]TDSheet!$A:$K,11,0)</f>
        <v>0</v>
      </c>
      <c r="L38" s="15">
        <f>VLOOKUP(A:A,[1]TDSheet!$A:$L,12,0)</f>
        <v>120</v>
      </c>
      <c r="M38" s="15">
        <f>VLOOKUP(A:A,[1]TDSheet!$A:$T,20,0)</f>
        <v>800</v>
      </c>
      <c r="N38" s="15"/>
      <c r="O38" s="15"/>
      <c r="P38" s="15"/>
      <c r="Q38" s="17">
        <v>600</v>
      </c>
      <c r="R38" s="17">
        <v>1000</v>
      </c>
      <c r="S38" s="15">
        <f t="shared" si="12"/>
        <v>595.20000000000005</v>
      </c>
      <c r="T38" s="17">
        <v>1000</v>
      </c>
      <c r="U38" s="18">
        <f t="shared" si="13"/>
        <v>10.986223118279568</v>
      </c>
      <c r="V38" s="15">
        <f t="shared" si="14"/>
        <v>5.072244623655914</v>
      </c>
      <c r="W38" s="15">
        <v>600</v>
      </c>
      <c r="X38" s="15">
        <v>1000</v>
      </c>
      <c r="Y38" s="15">
        <v>1000</v>
      </c>
      <c r="Z38" s="15">
        <f>VLOOKUP(A:A,[1]TDSheet!$A:$Z,26,0)</f>
        <v>675.8</v>
      </c>
      <c r="AA38" s="15">
        <f>VLOOKUP(A:A,[1]TDSheet!$A:$AA,27,0)</f>
        <v>666</v>
      </c>
      <c r="AB38" s="15">
        <f>VLOOKUP(A:A,[1]TDSheet!$A:$AB,28,0)</f>
        <v>625</v>
      </c>
      <c r="AC38" s="15">
        <f>VLOOKUP(A:A,[3]TDSheet!$A:$D,4,0)</f>
        <v>596</v>
      </c>
      <c r="AD38" s="15">
        <f>VLOOKUP(A:A,[1]TDSheet!$A:$AD,30,0)</f>
        <v>0</v>
      </c>
      <c r="AE38" s="15">
        <f>VLOOKUP(A:A,[1]TDSheet!$A:$AE,31,0)</f>
        <v>0</v>
      </c>
      <c r="AF38" s="15">
        <f t="shared" si="15"/>
        <v>240</v>
      </c>
      <c r="AG38" s="15">
        <f t="shared" si="16"/>
        <v>400</v>
      </c>
      <c r="AH38" s="15">
        <f t="shared" si="17"/>
        <v>400</v>
      </c>
      <c r="AI38" s="15"/>
      <c r="AJ38" s="15"/>
      <c r="AK38" s="15"/>
      <c r="AL38" s="15"/>
    </row>
    <row r="39" spans="1:38" s="1" customFormat="1" ht="11.1" customHeight="1" outlineLevel="1" x14ac:dyDescent="0.2">
      <c r="A39" s="7" t="s">
        <v>41</v>
      </c>
      <c r="B39" s="7" t="s">
        <v>8</v>
      </c>
      <c r="C39" s="8">
        <v>141</v>
      </c>
      <c r="D39" s="8">
        <v>99</v>
      </c>
      <c r="E39" s="8">
        <v>93</v>
      </c>
      <c r="F39" s="8">
        <v>143</v>
      </c>
      <c r="G39" s="1">
        <f>VLOOKUP(A:A,[1]TDSheet!$A:$G,7,0)</f>
        <v>0.1</v>
      </c>
      <c r="H39" s="1" t="e">
        <f>VLOOKUP(A:A,[1]TDSheet!$A:$H,8,0)</f>
        <v>#N/A</v>
      </c>
      <c r="I39" s="15">
        <f>VLOOKUP(A:A,[2]TDSheet!$A:$F,6,0)</f>
        <v>96</v>
      </c>
      <c r="J39" s="15">
        <f t="shared" si="11"/>
        <v>-3</v>
      </c>
      <c r="K39" s="15">
        <f>VLOOKUP(A:A,[1]TDSheet!$A:$K,11,0)</f>
        <v>0</v>
      </c>
      <c r="L39" s="15">
        <f>VLOOKUP(A:A,[1]TDSheet!$A:$L,12,0)</f>
        <v>0</v>
      </c>
      <c r="M39" s="15">
        <f>VLOOKUP(A:A,[1]TDSheet!$A:$T,20,0)</f>
        <v>0</v>
      </c>
      <c r="N39" s="15"/>
      <c r="O39" s="15"/>
      <c r="P39" s="15"/>
      <c r="Q39" s="17"/>
      <c r="R39" s="17">
        <v>40</v>
      </c>
      <c r="S39" s="15">
        <f t="shared" si="12"/>
        <v>18.600000000000001</v>
      </c>
      <c r="T39" s="17"/>
      <c r="U39" s="18">
        <f t="shared" si="13"/>
        <v>9.8387096774193541</v>
      </c>
      <c r="V39" s="15">
        <f t="shared" si="14"/>
        <v>7.6881720430107521</v>
      </c>
      <c r="W39" s="15"/>
      <c r="X39" s="15">
        <v>40</v>
      </c>
      <c r="Y39" s="15"/>
      <c r="Z39" s="15">
        <f>VLOOKUP(A:A,[1]TDSheet!$A:$Z,26,0)</f>
        <v>33.4</v>
      </c>
      <c r="AA39" s="15">
        <f>VLOOKUP(A:A,[1]TDSheet!$A:$AA,27,0)</f>
        <v>29.4</v>
      </c>
      <c r="AB39" s="15">
        <f>VLOOKUP(A:A,[1]TDSheet!$A:$AB,28,0)</f>
        <v>25</v>
      </c>
      <c r="AC39" s="15">
        <f>VLOOKUP(A:A,[3]TDSheet!$A:$D,4,0)</f>
        <v>3</v>
      </c>
      <c r="AD39" s="15">
        <f>VLOOKUP(A:A,[1]TDSheet!$A:$AD,30,0)</f>
        <v>0</v>
      </c>
      <c r="AE39" s="15">
        <f>VLOOKUP(A:A,[1]TDSheet!$A:$AE,31,0)</f>
        <v>0</v>
      </c>
      <c r="AF39" s="15">
        <f t="shared" si="15"/>
        <v>0</v>
      </c>
      <c r="AG39" s="15">
        <f t="shared" si="16"/>
        <v>4</v>
      </c>
      <c r="AH39" s="15">
        <f t="shared" si="17"/>
        <v>0</v>
      </c>
      <c r="AI39" s="15"/>
      <c r="AJ39" s="15"/>
      <c r="AK39" s="15"/>
      <c r="AL39" s="15"/>
    </row>
    <row r="40" spans="1:38" s="1" customFormat="1" ht="11.1" customHeight="1" outlineLevel="1" x14ac:dyDescent="0.2">
      <c r="A40" s="7" t="s">
        <v>42</v>
      </c>
      <c r="B40" s="7" t="s">
        <v>8</v>
      </c>
      <c r="C40" s="8">
        <v>2280</v>
      </c>
      <c r="D40" s="8">
        <v>1059</v>
      </c>
      <c r="E40" s="8">
        <v>1738</v>
      </c>
      <c r="F40" s="8">
        <v>1535</v>
      </c>
      <c r="G40" s="1">
        <f>VLOOKUP(A:A,[1]TDSheet!$A:$G,7,0)</f>
        <v>0.1</v>
      </c>
      <c r="H40" s="1">
        <f>VLOOKUP(A:A,[1]TDSheet!$A:$H,8,0)</f>
        <v>60</v>
      </c>
      <c r="I40" s="15">
        <f>VLOOKUP(A:A,[2]TDSheet!$A:$F,6,0)</f>
        <v>1815</v>
      </c>
      <c r="J40" s="15">
        <f t="shared" si="11"/>
        <v>-77</v>
      </c>
      <c r="K40" s="15">
        <f>VLOOKUP(A:A,[1]TDSheet!$A:$K,11,0)</f>
        <v>0</v>
      </c>
      <c r="L40" s="15">
        <f>VLOOKUP(A:A,[1]TDSheet!$A:$L,12,0)</f>
        <v>140</v>
      </c>
      <c r="M40" s="15">
        <f>VLOOKUP(A:A,[1]TDSheet!$A:$T,20,0)</f>
        <v>280</v>
      </c>
      <c r="N40" s="15"/>
      <c r="O40" s="15"/>
      <c r="P40" s="15"/>
      <c r="Q40" s="17">
        <v>420</v>
      </c>
      <c r="R40" s="17">
        <v>840</v>
      </c>
      <c r="S40" s="15">
        <f t="shared" si="12"/>
        <v>347.6</v>
      </c>
      <c r="T40" s="17"/>
      <c r="U40" s="18">
        <f t="shared" si="13"/>
        <v>9.2491369390103557</v>
      </c>
      <c r="V40" s="15">
        <f t="shared" si="14"/>
        <v>4.4159953970080545</v>
      </c>
      <c r="W40" s="15">
        <v>420</v>
      </c>
      <c r="X40" s="15">
        <v>840</v>
      </c>
      <c r="Y40" s="15"/>
      <c r="Z40" s="15">
        <f>VLOOKUP(A:A,[1]TDSheet!$A:$Z,26,0)</f>
        <v>495</v>
      </c>
      <c r="AA40" s="15">
        <f>VLOOKUP(A:A,[1]TDSheet!$A:$AA,27,0)</f>
        <v>480.4</v>
      </c>
      <c r="AB40" s="15">
        <f>VLOOKUP(A:A,[1]TDSheet!$A:$AB,28,0)</f>
        <v>464.6</v>
      </c>
      <c r="AC40" s="15">
        <f>VLOOKUP(A:A,[3]TDSheet!$A:$D,4,0)</f>
        <v>242</v>
      </c>
      <c r="AD40" s="15">
        <f>VLOOKUP(A:A,[1]TDSheet!$A:$AD,30,0)</f>
        <v>0</v>
      </c>
      <c r="AE40" s="15">
        <f>VLOOKUP(A:A,[1]TDSheet!$A:$AE,31,0)</f>
        <v>0</v>
      </c>
      <c r="AF40" s="15">
        <f t="shared" si="15"/>
        <v>42</v>
      </c>
      <c r="AG40" s="15">
        <f t="shared" si="16"/>
        <v>84</v>
      </c>
      <c r="AH40" s="15">
        <f t="shared" si="17"/>
        <v>0</v>
      </c>
      <c r="AI40" s="15"/>
      <c r="AJ40" s="15"/>
      <c r="AK40" s="15"/>
      <c r="AL40" s="15"/>
    </row>
    <row r="41" spans="1:38" s="1" customFormat="1" ht="11.1" customHeight="1" outlineLevel="1" x14ac:dyDescent="0.2">
      <c r="A41" s="7" t="s">
        <v>43</v>
      </c>
      <c r="B41" s="7" t="s">
        <v>8</v>
      </c>
      <c r="C41" s="8">
        <v>1933</v>
      </c>
      <c r="D41" s="8">
        <v>776</v>
      </c>
      <c r="E41" s="8">
        <v>1395</v>
      </c>
      <c r="F41" s="8">
        <v>1264</v>
      </c>
      <c r="G41" s="1">
        <f>VLOOKUP(A:A,[1]TDSheet!$A:$G,7,0)</f>
        <v>0.1</v>
      </c>
      <c r="H41" s="1" t="e">
        <f>VLOOKUP(A:A,[1]TDSheet!$A:$H,8,0)</f>
        <v>#N/A</v>
      </c>
      <c r="I41" s="15">
        <f>VLOOKUP(A:A,[2]TDSheet!$A:$F,6,0)</f>
        <v>1447</v>
      </c>
      <c r="J41" s="15">
        <f t="shared" si="11"/>
        <v>-52</v>
      </c>
      <c r="K41" s="15">
        <f>VLOOKUP(A:A,[1]TDSheet!$A:$K,11,0)</f>
        <v>0</v>
      </c>
      <c r="L41" s="15">
        <f>VLOOKUP(A:A,[1]TDSheet!$A:$L,12,0)</f>
        <v>200</v>
      </c>
      <c r="M41" s="15">
        <f>VLOOKUP(A:A,[1]TDSheet!$A:$T,20,0)</f>
        <v>100</v>
      </c>
      <c r="N41" s="15"/>
      <c r="O41" s="15"/>
      <c r="P41" s="15"/>
      <c r="Q41" s="17">
        <v>420</v>
      </c>
      <c r="R41" s="17">
        <v>560</v>
      </c>
      <c r="S41" s="15">
        <f t="shared" si="12"/>
        <v>279</v>
      </c>
      <c r="T41" s="17"/>
      <c r="U41" s="18">
        <f t="shared" si="13"/>
        <v>9.1182795698924739</v>
      </c>
      <c r="V41" s="15">
        <f t="shared" si="14"/>
        <v>4.5304659498207887</v>
      </c>
      <c r="W41" s="15">
        <v>420</v>
      </c>
      <c r="X41" s="15">
        <v>560</v>
      </c>
      <c r="Y41" s="15"/>
      <c r="Z41" s="15">
        <f>VLOOKUP(A:A,[1]TDSheet!$A:$Z,26,0)</f>
        <v>432.2</v>
      </c>
      <c r="AA41" s="15">
        <f>VLOOKUP(A:A,[1]TDSheet!$A:$AA,27,0)</f>
        <v>403.8</v>
      </c>
      <c r="AB41" s="15">
        <f>VLOOKUP(A:A,[1]TDSheet!$A:$AB,28,0)</f>
        <v>349.6</v>
      </c>
      <c r="AC41" s="15">
        <f>VLOOKUP(A:A,[3]TDSheet!$A:$D,4,0)</f>
        <v>206</v>
      </c>
      <c r="AD41" s="15">
        <f>VLOOKUP(A:A,[1]TDSheet!$A:$AD,30,0)</f>
        <v>0</v>
      </c>
      <c r="AE41" s="15">
        <f>VLOOKUP(A:A,[1]TDSheet!$A:$AE,31,0)</f>
        <v>0</v>
      </c>
      <c r="AF41" s="15">
        <f t="shared" si="15"/>
        <v>42</v>
      </c>
      <c r="AG41" s="15">
        <f t="shared" si="16"/>
        <v>56</v>
      </c>
      <c r="AH41" s="15">
        <f t="shared" si="17"/>
        <v>0</v>
      </c>
      <c r="AI41" s="15"/>
      <c r="AJ41" s="15"/>
      <c r="AK41" s="15"/>
      <c r="AL41" s="15"/>
    </row>
    <row r="42" spans="1:38" s="1" customFormat="1" ht="11.1" customHeight="1" outlineLevel="1" x14ac:dyDescent="0.2">
      <c r="A42" s="7" t="s">
        <v>44</v>
      </c>
      <c r="B42" s="7" t="s">
        <v>8</v>
      </c>
      <c r="C42" s="8">
        <v>1114</v>
      </c>
      <c r="D42" s="8">
        <v>646</v>
      </c>
      <c r="E42" s="8">
        <v>940</v>
      </c>
      <c r="F42" s="8">
        <v>771</v>
      </c>
      <c r="G42" s="1">
        <f>VLOOKUP(A:A,[1]TDSheet!$A:$G,7,0)</f>
        <v>0.1</v>
      </c>
      <c r="H42" s="1" t="e">
        <f>VLOOKUP(A:A,[1]TDSheet!$A:$H,8,0)</f>
        <v>#N/A</v>
      </c>
      <c r="I42" s="15">
        <f>VLOOKUP(A:A,[2]TDSheet!$A:$F,6,0)</f>
        <v>997</v>
      </c>
      <c r="J42" s="15">
        <f t="shared" si="11"/>
        <v>-57</v>
      </c>
      <c r="K42" s="15">
        <f>VLOOKUP(A:A,[1]TDSheet!$A:$K,11,0)</f>
        <v>0</v>
      </c>
      <c r="L42" s="15">
        <f>VLOOKUP(A:A,[1]TDSheet!$A:$L,12,0)</f>
        <v>120</v>
      </c>
      <c r="M42" s="15">
        <f>VLOOKUP(A:A,[1]TDSheet!$A:$T,20,0)</f>
        <v>100</v>
      </c>
      <c r="N42" s="15"/>
      <c r="O42" s="15"/>
      <c r="P42" s="15"/>
      <c r="Q42" s="17">
        <v>320</v>
      </c>
      <c r="R42" s="17">
        <v>400</v>
      </c>
      <c r="S42" s="15">
        <f t="shared" si="12"/>
        <v>188</v>
      </c>
      <c r="T42" s="17"/>
      <c r="U42" s="18">
        <f t="shared" si="13"/>
        <v>9.1010638297872344</v>
      </c>
      <c r="V42" s="15">
        <f t="shared" si="14"/>
        <v>4.1010638297872344</v>
      </c>
      <c r="W42" s="15">
        <v>320</v>
      </c>
      <c r="X42" s="15">
        <v>400</v>
      </c>
      <c r="Y42" s="15"/>
      <c r="Z42" s="15">
        <f>VLOOKUP(A:A,[1]TDSheet!$A:$Z,26,0)</f>
        <v>288.39999999999998</v>
      </c>
      <c r="AA42" s="15">
        <f>VLOOKUP(A:A,[1]TDSheet!$A:$AA,27,0)</f>
        <v>253.4</v>
      </c>
      <c r="AB42" s="15">
        <f>VLOOKUP(A:A,[1]TDSheet!$A:$AB,28,0)</f>
        <v>242.6</v>
      </c>
      <c r="AC42" s="15">
        <f>VLOOKUP(A:A,[3]TDSheet!$A:$D,4,0)</f>
        <v>181</v>
      </c>
      <c r="AD42" s="15">
        <f>VLOOKUP(A:A,[1]TDSheet!$A:$AD,30,0)</f>
        <v>0</v>
      </c>
      <c r="AE42" s="15">
        <f>VLOOKUP(A:A,[1]TDSheet!$A:$AE,31,0)</f>
        <v>0</v>
      </c>
      <c r="AF42" s="15">
        <f t="shared" si="15"/>
        <v>32</v>
      </c>
      <c r="AG42" s="15">
        <f t="shared" si="16"/>
        <v>40</v>
      </c>
      <c r="AH42" s="15">
        <f t="shared" si="17"/>
        <v>0</v>
      </c>
      <c r="AI42" s="15"/>
      <c r="AJ42" s="15"/>
      <c r="AK42" s="15"/>
      <c r="AL42" s="15"/>
    </row>
    <row r="43" spans="1:38" s="1" customFormat="1" ht="11.1" customHeight="1" outlineLevel="1" x14ac:dyDescent="0.2">
      <c r="A43" s="7" t="s">
        <v>45</v>
      </c>
      <c r="B43" s="7" t="s">
        <v>9</v>
      </c>
      <c r="C43" s="8">
        <v>60.65</v>
      </c>
      <c r="D43" s="8">
        <v>9.6549999999999994</v>
      </c>
      <c r="E43" s="8">
        <v>30.21</v>
      </c>
      <c r="F43" s="8">
        <v>40.094999999999999</v>
      </c>
      <c r="G43" s="1">
        <f>VLOOKUP(A:A,[1]TDSheet!$A:$G,7,0)</f>
        <v>1</v>
      </c>
      <c r="H43" s="1">
        <f>VLOOKUP(A:A,[1]TDSheet!$A:$H,8,0)</f>
        <v>45</v>
      </c>
      <c r="I43" s="15">
        <f>VLOOKUP(A:A,[2]TDSheet!$A:$F,6,0)</f>
        <v>30.4</v>
      </c>
      <c r="J43" s="15">
        <f t="shared" si="11"/>
        <v>-0.18999999999999773</v>
      </c>
      <c r="K43" s="15">
        <f>VLOOKUP(A:A,[1]TDSheet!$A:$K,11,0)</f>
        <v>0</v>
      </c>
      <c r="L43" s="15">
        <f>VLOOKUP(A:A,[1]TDSheet!$A:$L,12,0)</f>
        <v>0</v>
      </c>
      <c r="M43" s="15">
        <f>VLOOKUP(A:A,[1]TDSheet!$A:$T,20,0)</f>
        <v>0</v>
      </c>
      <c r="N43" s="15"/>
      <c r="O43" s="15"/>
      <c r="P43" s="15"/>
      <c r="Q43" s="17">
        <v>10</v>
      </c>
      <c r="R43" s="17">
        <v>10</v>
      </c>
      <c r="S43" s="15">
        <f t="shared" si="12"/>
        <v>6.0419999999999998</v>
      </c>
      <c r="T43" s="17"/>
      <c r="U43" s="18">
        <f t="shared" si="13"/>
        <v>9.9462098642833503</v>
      </c>
      <c r="V43" s="15">
        <f t="shared" si="14"/>
        <v>6.6360476663356502</v>
      </c>
      <c r="W43" s="15">
        <v>10</v>
      </c>
      <c r="X43" s="15">
        <v>10</v>
      </c>
      <c r="Y43" s="15"/>
      <c r="Z43" s="15">
        <f>VLOOKUP(A:A,[1]TDSheet!$A:$Z,26,0)</f>
        <v>7.4236000000000004</v>
      </c>
      <c r="AA43" s="15">
        <f>VLOOKUP(A:A,[1]TDSheet!$A:$AA,27,0)</f>
        <v>11.522</v>
      </c>
      <c r="AB43" s="15">
        <f>VLOOKUP(A:A,[1]TDSheet!$A:$AB,28,0)</f>
        <v>9.4130000000000003</v>
      </c>
      <c r="AC43" s="15">
        <f>VLOOKUP(A:A,[3]TDSheet!$A:$D,4,0)</f>
        <v>10.494999999999999</v>
      </c>
      <c r="AD43" s="15">
        <f>VLOOKUP(A:A,[1]TDSheet!$A:$AD,30,0)</f>
        <v>0</v>
      </c>
      <c r="AE43" s="15">
        <f>VLOOKUP(A:A,[1]TDSheet!$A:$AE,31,0)</f>
        <v>0</v>
      </c>
      <c r="AF43" s="15">
        <f t="shared" si="15"/>
        <v>10</v>
      </c>
      <c r="AG43" s="15">
        <f t="shared" si="16"/>
        <v>10</v>
      </c>
      <c r="AH43" s="15">
        <f t="shared" si="17"/>
        <v>0</v>
      </c>
      <c r="AI43" s="15"/>
      <c r="AJ43" s="15"/>
      <c r="AK43" s="15"/>
      <c r="AL43" s="15"/>
    </row>
    <row r="44" spans="1:38" s="1" customFormat="1" ht="11.1" customHeight="1" outlineLevel="1" x14ac:dyDescent="0.2">
      <c r="A44" s="7" t="s">
        <v>46</v>
      </c>
      <c r="B44" s="7" t="s">
        <v>8</v>
      </c>
      <c r="C44" s="8">
        <v>580</v>
      </c>
      <c r="D44" s="8">
        <v>140</v>
      </c>
      <c r="E44" s="8">
        <v>331</v>
      </c>
      <c r="F44" s="8">
        <v>367</v>
      </c>
      <c r="G44" s="1">
        <f>VLOOKUP(A:A,[1]TDSheet!$A:$G,7,0)</f>
        <v>0.3</v>
      </c>
      <c r="H44" s="1">
        <f>VLOOKUP(A:A,[1]TDSheet!$A:$H,8,0)</f>
        <v>45</v>
      </c>
      <c r="I44" s="15">
        <f>VLOOKUP(A:A,[2]TDSheet!$A:$F,6,0)</f>
        <v>351</v>
      </c>
      <c r="J44" s="15">
        <f t="shared" si="11"/>
        <v>-20</v>
      </c>
      <c r="K44" s="15">
        <f>VLOOKUP(A:A,[1]TDSheet!$A:$K,11,0)</f>
        <v>0</v>
      </c>
      <c r="L44" s="15">
        <f>VLOOKUP(A:A,[1]TDSheet!$A:$L,12,0)</f>
        <v>0</v>
      </c>
      <c r="M44" s="15">
        <f>VLOOKUP(A:A,[1]TDSheet!$A:$T,20,0)</f>
        <v>0</v>
      </c>
      <c r="N44" s="15"/>
      <c r="O44" s="15"/>
      <c r="P44" s="15"/>
      <c r="Q44" s="17">
        <v>120</v>
      </c>
      <c r="R44" s="17">
        <v>120</v>
      </c>
      <c r="S44" s="15">
        <f t="shared" si="12"/>
        <v>66.2</v>
      </c>
      <c r="T44" s="17"/>
      <c r="U44" s="18">
        <f t="shared" si="13"/>
        <v>9.169184290030211</v>
      </c>
      <c r="V44" s="15">
        <f t="shared" si="14"/>
        <v>5.5438066465256792</v>
      </c>
      <c r="W44" s="15">
        <v>120</v>
      </c>
      <c r="X44" s="15">
        <v>120</v>
      </c>
      <c r="Y44" s="15"/>
      <c r="Z44" s="15">
        <f>VLOOKUP(A:A,[1]TDSheet!$A:$Z,26,0)</f>
        <v>58.2</v>
      </c>
      <c r="AA44" s="15">
        <f>VLOOKUP(A:A,[1]TDSheet!$A:$AA,27,0)</f>
        <v>76.8</v>
      </c>
      <c r="AB44" s="15">
        <f>VLOOKUP(A:A,[1]TDSheet!$A:$AB,28,0)</f>
        <v>68</v>
      </c>
      <c r="AC44" s="15">
        <f>VLOOKUP(A:A,[3]TDSheet!$A:$D,4,0)</f>
        <v>80</v>
      </c>
      <c r="AD44" s="15">
        <f>VLOOKUP(A:A,[1]TDSheet!$A:$AD,30,0)</f>
        <v>0</v>
      </c>
      <c r="AE44" s="15">
        <f>VLOOKUP(A:A,[1]TDSheet!$A:$AE,31,0)</f>
        <v>0</v>
      </c>
      <c r="AF44" s="15">
        <f t="shared" si="15"/>
        <v>36</v>
      </c>
      <c r="AG44" s="15">
        <f t="shared" si="16"/>
        <v>36</v>
      </c>
      <c r="AH44" s="15">
        <f t="shared" si="17"/>
        <v>0</v>
      </c>
      <c r="AI44" s="15"/>
      <c r="AJ44" s="15"/>
      <c r="AK44" s="15"/>
      <c r="AL44" s="15"/>
    </row>
    <row r="45" spans="1:38" s="1" customFormat="1" ht="11.1" customHeight="1" outlineLevel="1" x14ac:dyDescent="0.2">
      <c r="A45" s="7" t="s">
        <v>47</v>
      </c>
      <c r="B45" s="7" t="s">
        <v>9</v>
      </c>
      <c r="C45" s="8">
        <v>419.49599999999998</v>
      </c>
      <c r="D45" s="8">
        <v>247.679</v>
      </c>
      <c r="E45" s="8">
        <v>337.21600000000001</v>
      </c>
      <c r="F45" s="8">
        <v>321.608</v>
      </c>
      <c r="G45" s="1">
        <f>VLOOKUP(A:A,[1]TDSheet!$A:$G,7,0)</f>
        <v>1</v>
      </c>
      <c r="H45" s="1">
        <f>VLOOKUP(A:A,[1]TDSheet!$A:$H,8,0)</f>
        <v>45</v>
      </c>
      <c r="I45" s="15">
        <f>VLOOKUP(A:A,[2]TDSheet!$A:$F,6,0)</f>
        <v>338.4</v>
      </c>
      <c r="J45" s="15">
        <f t="shared" si="11"/>
        <v>-1.1839999999999691</v>
      </c>
      <c r="K45" s="15">
        <f>VLOOKUP(A:A,[1]TDSheet!$A:$K,11,0)</f>
        <v>0</v>
      </c>
      <c r="L45" s="15">
        <f>VLOOKUP(A:A,[1]TDSheet!$A:$L,12,0)</f>
        <v>40</v>
      </c>
      <c r="M45" s="15">
        <f>VLOOKUP(A:A,[1]TDSheet!$A:$T,20,0)</f>
        <v>50</v>
      </c>
      <c r="N45" s="15"/>
      <c r="O45" s="15"/>
      <c r="P45" s="15"/>
      <c r="Q45" s="17">
        <v>60</v>
      </c>
      <c r="R45" s="17">
        <v>150</v>
      </c>
      <c r="S45" s="15">
        <f t="shared" si="12"/>
        <v>67.443200000000004</v>
      </c>
      <c r="T45" s="17"/>
      <c r="U45" s="18">
        <f t="shared" si="13"/>
        <v>9.2167631429113666</v>
      </c>
      <c r="V45" s="15">
        <f t="shared" si="14"/>
        <v>4.7685756310495346</v>
      </c>
      <c r="W45" s="15">
        <v>60</v>
      </c>
      <c r="X45" s="15">
        <v>150</v>
      </c>
      <c r="Y45" s="15"/>
      <c r="Z45" s="15">
        <f>VLOOKUP(A:A,[1]TDSheet!$A:$Z,26,0)</f>
        <v>78.223600000000005</v>
      </c>
      <c r="AA45" s="15">
        <f>VLOOKUP(A:A,[1]TDSheet!$A:$AA,27,0)</f>
        <v>73.861800000000002</v>
      </c>
      <c r="AB45" s="15">
        <f>VLOOKUP(A:A,[1]TDSheet!$A:$AB,28,0)</f>
        <v>74.731200000000001</v>
      </c>
      <c r="AC45" s="15">
        <f>VLOOKUP(A:A,[3]TDSheet!$A:$D,4,0)</f>
        <v>55.079000000000001</v>
      </c>
      <c r="AD45" s="15">
        <f>VLOOKUP(A:A,[1]TDSheet!$A:$AD,30,0)</f>
        <v>0</v>
      </c>
      <c r="AE45" s="15">
        <f>VLOOKUP(A:A,[1]TDSheet!$A:$AE,31,0)</f>
        <v>0</v>
      </c>
      <c r="AF45" s="15">
        <f t="shared" si="15"/>
        <v>60</v>
      </c>
      <c r="AG45" s="15">
        <f t="shared" si="16"/>
        <v>150</v>
      </c>
      <c r="AH45" s="15">
        <f t="shared" si="17"/>
        <v>0</v>
      </c>
      <c r="AI45" s="15"/>
      <c r="AJ45" s="15"/>
      <c r="AK45" s="15"/>
      <c r="AL45" s="15"/>
    </row>
    <row r="46" spans="1:38" s="1" customFormat="1" ht="11.1" customHeight="1" outlineLevel="1" x14ac:dyDescent="0.2">
      <c r="A46" s="7" t="s">
        <v>48</v>
      </c>
      <c r="B46" s="7" t="s">
        <v>8</v>
      </c>
      <c r="C46" s="8">
        <v>110</v>
      </c>
      <c r="D46" s="8">
        <v>12</v>
      </c>
      <c r="E46" s="8">
        <v>63</v>
      </c>
      <c r="F46" s="8">
        <v>52</v>
      </c>
      <c r="G46" s="1">
        <f>VLOOKUP(A:A,[1]TDSheet!$A:$G,7,0)</f>
        <v>0.4</v>
      </c>
      <c r="H46" s="1" t="e">
        <f>VLOOKUP(A:A,[1]TDSheet!$A:$H,8,0)</f>
        <v>#N/A</v>
      </c>
      <c r="I46" s="15">
        <f>VLOOKUP(A:A,[2]TDSheet!$A:$F,6,0)</f>
        <v>72</v>
      </c>
      <c r="J46" s="15">
        <f t="shared" si="11"/>
        <v>-9</v>
      </c>
      <c r="K46" s="15">
        <f>VLOOKUP(A:A,[1]TDSheet!$A:$K,11,0)</f>
        <v>0</v>
      </c>
      <c r="L46" s="15">
        <f>VLOOKUP(A:A,[1]TDSheet!$A:$L,12,0)</f>
        <v>40</v>
      </c>
      <c r="M46" s="15">
        <f>VLOOKUP(A:A,[1]TDSheet!$A:$T,20,0)</f>
        <v>0</v>
      </c>
      <c r="N46" s="15"/>
      <c r="O46" s="15"/>
      <c r="P46" s="15"/>
      <c r="Q46" s="17"/>
      <c r="R46" s="17">
        <v>40</v>
      </c>
      <c r="S46" s="15">
        <f t="shared" si="12"/>
        <v>12.6</v>
      </c>
      <c r="T46" s="17"/>
      <c r="U46" s="18">
        <f t="shared" si="13"/>
        <v>10.476190476190476</v>
      </c>
      <c r="V46" s="15">
        <f t="shared" si="14"/>
        <v>4.1269841269841274</v>
      </c>
      <c r="W46" s="15"/>
      <c r="X46" s="15">
        <v>40</v>
      </c>
      <c r="Y46" s="15"/>
      <c r="Z46" s="15">
        <f>VLOOKUP(A:A,[1]TDSheet!$A:$Z,26,0)</f>
        <v>8.1999999999999993</v>
      </c>
      <c r="AA46" s="15">
        <f>VLOOKUP(A:A,[1]TDSheet!$A:$AA,27,0)</f>
        <v>16.2</v>
      </c>
      <c r="AB46" s="15">
        <f>VLOOKUP(A:A,[1]TDSheet!$A:$AB,28,0)</f>
        <v>15.4</v>
      </c>
      <c r="AC46" s="15">
        <f>VLOOKUP(A:A,[3]TDSheet!$A:$D,4,0)</f>
        <v>3</v>
      </c>
      <c r="AD46" s="15">
        <f>VLOOKUP(A:A,[1]TDSheet!$A:$AD,30,0)</f>
        <v>0</v>
      </c>
      <c r="AE46" s="15">
        <f>VLOOKUP(A:A,[1]TDSheet!$A:$AE,31,0)</f>
        <v>0</v>
      </c>
      <c r="AF46" s="15">
        <f t="shared" si="15"/>
        <v>0</v>
      </c>
      <c r="AG46" s="15">
        <f t="shared" si="16"/>
        <v>16</v>
      </c>
      <c r="AH46" s="15">
        <f t="shared" si="17"/>
        <v>0</v>
      </c>
      <c r="AI46" s="15"/>
      <c r="AJ46" s="15"/>
      <c r="AK46" s="15"/>
      <c r="AL46" s="15"/>
    </row>
    <row r="47" spans="1:38" s="1" customFormat="1" ht="11.1" customHeight="1" outlineLevel="1" x14ac:dyDescent="0.2">
      <c r="A47" s="7" t="s">
        <v>49</v>
      </c>
      <c r="B47" s="7" t="s">
        <v>8</v>
      </c>
      <c r="C47" s="8">
        <v>79</v>
      </c>
      <c r="D47" s="8">
        <v>2</v>
      </c>
      <c r="E47" s="8">
        <v>45</v>
      </c>
      <c r="F47" s="8">
        <v>34</v>
      </c>
      <c r="G47" s="1">
        <f>VLOOKUP(A:A,[1]TDSheet!$A:$G,7,0)</f>
        <v>0.4</v>
      </c>
      <c r="H47" s="1" t="e">
        <f>VLOOKUP(A:A,[1]TDSheet!$A:$H,8,0)</f>
        <v>#N/A</v>
      </c>
      <c r="I47" s="15">
        <f>VLOOKUP(A:A,[2]TDSheet!$A:$F,6,0)</f>
        <v>50</v>
      </c>
      <c r="J47" s="15">
        <f t="shared" si="11"/>
        <v>-5</v>
      </c>
      <c r="K47" s="15">
        <f>VLOOKUP(A:A,[1]TDSheet!$A:$K,11,0)</f>
        <v>0</v>
      </c>
      <c r="L47" s="15">
        <f>VLOOKUP(A:A,[1]TDSheet!$A:$L,12,0)</f>
        <v>0</v>
      </c>
      <c r="M47" s="15">
        <f>VLOOKUP(A:A,[1]TDSheet!$A:$T,20,0)</f>
        <v>40</v>
      </c>
      <c r="N47" s="15"/>
      <c r="O47" s="15"/>
      <c r="P47" s="15"/>
      <c r="Q47" s="17"/>
      <c r="R47" s="17"/>
      <c r="S47" s="15">
        <f t="shared" si="12"/>
        <v>9</v>
      </c>
      <c r="T47" s="17"/>
      <c r="U47" s="18">
        <f t="shared" si="13"/>
        <v>8.2222222222222214</v>
      </c>
      <c r="V47" s="15">
        <f t="shared" si="14"/>
        <v>3.7777777777777777</v>
      </c>
      <c r="W47" s="15"/>
      <c r="X47" s="15"/>
      <c r="Y47" s="15"/>
      <c r="Z47" s="15">
        <f>VLOOKUP(A:A,[1]TDSheet!$A:$Z,26,0)</f>
        <v>14.4</v>
      </c>
      <c r="AA47" s="15">
        <f>VLOOKUP(A:A,[1]TDSheet!$A:$AA,27,0)</f>
        <v>13.8</v>
      </c>
      <c r="AB47" s="15">
        <f>VLOOKUP(A:A,[1]TDSheet!$A:$AB,28,0)</f>
        <v>14.4</v>
      </c>
      <c r="AC47" s="15">
        <f>VLOOKUP(A:A,[3]TDSheet!$A:$D,4,0)</f>
        <v>2</v>
      </c>
      <c r="AD47" s="15">
        <f>VLOOKUP(A:A,[1]TDSheet!$A:$AD,30,0)</f>
        <v>0</v>
      </c>
      <c r="AE47" s="15">
        <f>VLOOKUP(A:A,[1]TDSheet!$A:$AE,31,0)</f>
        <v>0</v>
      </c>
      <c r="AF47" s="15">
        <f t="shared" si="15"/>
        <v>0</v>
      </c>
      <c r="AG47" s="15">
        <f t="shared" si="16"/>
        <v>0</v>
      </c>
      <c r="AH47" s="15">
        <f t="shared" si="17"/>
        <v>0</v>
      </c>
      <c r="AI47" s="15"/>
      <c r="AJ47" s="15"/>
      <c r="AK47" s="15"/>
      <c r="AL47" s="15"/>
    </row>
    <row r="48" spans="1:38" s="1" customFormat="1" ht="11.1" customHeight="1" outlineLevel="1" x14ac:dyDescent="0.2">
      <c r="A48" s="7" t="s">
        <v>50</v>
      </c>
      <c r="B48" s="7" t="s">
        <v>8</v>
      </c>
      <c r="C48" s="8">
        <v>2394</v>
      </c>
      <c r="D48" s="8">
        <v>1039</v>
      </c>
      <c r="E48" s="19">
        <v>2184</v>
      </c>
      <c r="F48" s="19">
        <v>1361</v>
      </c>
      <c r="G48" s="1">
        <f>VLOOKUP(A:A,[1]TDSheet!$A:$G,7,0)</f>
        <v>0.3</v>
      </c>
      <c r="H48" s="1">
        <f>VLOOKUP(A:A,[1]TDSheet!$A:$H,8,0)</f>
        <v>45</v>
      </c>
      <c r="I48" s="15">
        <f>VLOOKUP(A:A,[2]TDSheet!$A:$F,6,0)</f>
        <v>2206</v>
      </c>
      <c r="J48" s="15">
        <f t="shared" si="11"/>
        <v>-22</v>
      </c>
      <c r="K48" s="15">
        <f>VLOOKUP(A:A,[1]TDSheet!$A:$K,11,0)</f>
        <v>0</v>
      </c>
      <c r="L48" s="15">
        <f>VLOOKUP(A:A,[1]TDSheet!$A:$L,12,0)</f>
        <v>240</v>
      </c>
      <c r="M48" s="15">
        <f>VLOOKUP(A:A,[1]TDSheet!$A:$T,20,0)</f>
        <v>720</v>
      </c>
      <c r="N48" s="15"/>
      <c r="O48" s="15"/>
      <c r="P48" s="15"/>
      <c r="Q48" s="17">
        <v>720</v>
      </c>
      <c r="R48" s="17">
        <v>960</v>
      </c>
      <c r="S48" s="15">
        <f t="shared" si="12"/>
        <v>436.8</v>
      </c>
      <c r="T48" s="17">
        <v>480</v>
      </c>
      <c r="U48" s="18">
        <f t="shared" si="13"/>
        <v>10.258699633699633</v>
      </c>
      <c r="V48" s="15">
        <f t="shared" si="14"/>
        <v>3.1158424908424909</v>
      </c>
      <c r="W48" s="15">
        <v>720</v>
      </c>
      <c r="X48" s="15">
        <v>960</v>
      </c>
      <c r="Y48" s="15">
        <v>480</v>
      </c>
      <c r="Z48" s="15">
        <f>VLOOKUP(A:A,[1]TDSheet!$A:$Z,26,0)</f>
        <v>580.20000000000005</v>
      </c>
      <c r="AA48" s="15">
        <f>VLOOKUP(A:A,[1]TDSheet!$A:$AA,27,0)</f>
        <v>590.6</v>
      </c>
      <c r="AB48" s="15">
        <f>VLOOKUP(A:A,[1]TDSheet!$A:$AB,28,0)</f>
        <v>510.6</v>
      </c>
      <c r="AC48" s="15">
        <f>VLOOKUP(A:A,[3]TDSheet!$A:$D,4,0)</f>
        <v>466</v>
      </c>
      <c r="AD48" s="15">
        <f>VLOOKUP(A:A,[1]TDSheet!$A:$AD,30,0)</f>
        <v>0</v>
      </c>
      <c r="AE48" s="15">
        <f>VLOOKUP(A:A,[1]TDSheet!$A:$AE,31,0)</f>
        <v>0</v>
      </c>
      <c r="AF48" s="15">
        <f t="shared" si="15"/>
        <v>216</v>
      </c>
      <c r="AG48" s="15">
        <f t="shared" si="16"/>
        <v>288</v>
      </c>
      <c r="AH48" s="15">
        <f t="shared" si="17"/>
        <v>144</v>
      </c>
      <c r="AI48" s="15"/>
      <c r="AJ48" s="15"/>
      <c r="AK48" s="15"/>
      <c r="AL48" s="15"/>
    </row>
    <row r="49" spans="1:38" s="1" customFormat="1" ht="11.1" customHeight="1" outlineLevel="1" x14ac:dyDescent="0.2">
      <c r="A49" s="7" t="s">
        <v>51</v>
      </c>
      <c r="B49" s="7" t="s">
        <v>8</v>
      </c>
      <c r="C49" s="8">
        <v>4875</v>
      </c>
      <c r="D49" s="8">
        <v>3350</v>
      </c>
      <c r="E49" s="8">
        <v>4145</v>
      </c>
      <c r="F49" s="8">
        <v>3931</v>
      </c>
      <c r="G49" s="1">
        <f>VLOOKUP(A:A,[1]TDSheet!$A:$G,7,0)</f>
        <v>0.35</v>
      </c>
      <c r="H49" s="1">
        <f>VLOOKUP(A:A,[1]TDSheet!$A:$H,8,0)</f>
        <v>45</v>
      </c>
      <c r="I49" s="15">
        <f>VLOOKUP(A:A,[2]TDSheet!$A:$F,6,0)</f>
        <v>4289</v>
      </c>
      <c r="J49" s="15">
        <f t="shared" si="11"/>
        <v>-144</v>
      </c>
      <c r="K49" s="15">
        <f>VLOOKUP(A:A,[1]TDSheet!$A:$K,11,0)</f>
        <v>0</v>
      </c>
      <c r="L49" s="15">
        <f>VLOOKUP(A:A,[1]TDSheet!$A:$L,12,0)</f>
        <v>400</v>
      </c>
      <c r="M49" s="15">
        <f>VLOOKUP(A:A,[1]TDSheet!$A:$T,20,0)</f>
        <v>400</v>
      </c>
      <c r="N49" s="15"/>
      <c r="O49" s="15"/>
      <c r="P49" s="15"/>
      <c r="Q49" s="17">
        <v>1200</v>
      </c>
      <c r="R49" s="17">
        <v>1600</v>
      </c>
      <c r="S49" s="15">
        <f t="shared" si="12"/>
        <v>829</v>
      </c>
      <c r="T49" s="17">
        <v>1000</v>
      </c>
      <c r="U49" s="18">
        <f t="shared" si="13"/>
        <v>10.29071170084439</v>
      </c>
      <c r="V49" s="15">
        <f t="shared" si="14"/>
        <v>4.7418576598311217</v>
      </c>
      <c r="W49" s="15">
        <v>1200</v>
      </c>
      <c r="X49" s="15">
        <v>1600</v>
      </c>
      <c r="Y49" s="15">
        <v>1000</v>
      </c>
      <c r="Z49" s="15">
        <f>VLOOKUP(A:A,[1]TDSheet!$A:$Z,26,0)</f>
        <v>1105</v>
      </c>
      <c r="AA49" s="15">
        <f>VLOOKUP(A:A,[1]TDSheet!$A:$AA,27,0)</f>
        <v>1009.8</v>
      </c>
      <c r="AB49" s="15">
        <f>VLOOKUP(A:A,[1]TDSheet!$A:$AB,28,0)</f>
        <v>1011.6</v>
      </c>
      <c r="AC49" s="15">
        <f>VLOOKUP(A:A,[3]TDSheet!$A:$D,4,0)</f>
        <v>749</v>
      </c>
      <c r="AD49" s="15">
        <f>VLOOKUP(A:A,[1]TDSheet!$A:$AD,30,0)</f>
        <v>0</v>
      </c>
      <c r="AE49" s="15">
        <f>VLOOKUP(A:A,[1]TDSheet!$A:$AE,31,0)</f>
        <v>0</v>
      </c>
      <c r="AF49" s="15">
        <f t="shared" si="15"/>
        <v>420</v>
      </c>
      <c r="AG49" s="15">
        <f t="shared" si="16"/>
        <v>560</v>
      </c>
      <c r="AH49" s="15">
        <f t="shared" si="17"/>
        <v>350</v>
      </c>
      <c r="AI49" s="15"/>
      <c r="AJ49" s="15"/>
      <c r="AK49" s="15"/>
      <c r="AL49" s="15"/>
    </row>
    <row r="50" spans="1:38" s="1" customFormat="1" ht="11.1" customHeight="1" outlineLevel="1" x14ac:dyDescent="0.2">
      <c r="A50" s="7" t="s">
        <v>52</v>
      </c>
      <c r="B50" s="7" t="s">
        <v>8</v>
      </c>
      <c r="C50" s="8">
        <v>1161</v>
      </c>
      <c r="D50" s="8">
        <v>1201</v>
      </c>
      <c r="E50" s="8">
        <v>1546</v>
      </c>
      <c r="F50" s="8">
        <v>775</v>
      </c>
      <c r="G50" s="1">
        <f>VLOOKUP(A:A,[1]TDSheet!$A:$G,7,0)</f>
        <v>0.41</v>
      </c>
      <c r="H50" s="1">
        <f>VLOOKUP(A:A,[1]TDSheet!$A:$H,8,0)</f>
        <v>45</v>
      </c>
      <c r="I50" s="15">
        <f>VLOOKUP(A:A,[2]TDSheet!$A:$F,6,0)</f>
        <v>1590</v>
      </c>
      <c r="J50" s="15">
        <f t="shared" si="11"/>
        <v>-44</v>
      </c>
      <c r="K50" s="15">
        <f>VLOOKUP(A:A,[1]TDSheet!$A:$K,11,0)</f>
        <v>0</v>
      </c>
      <c r="L50" s="15">
        <f>VLOOKUP(A:A,[1]TDSheet!$A:$L,12,0)</f>
        <v>240</v>
      </c>
      <c r="M50" s="15">
        <f>VLOOKUP(A:A,[1]TDSheet!$A:$T,20,0)</f>
        <v>720</v>
      </c>
      <c r="N50" s="15"/>
      <c r="O50" s="15"/>
      <c r="P50" s="15"/>
      <c r="Q50" s="17">
        <v>480</v>
      </c>
      <c r="R50" s="17">
        <v>600</v>
      </c>
      <c r="S50" s="15">
        <f t="shared" si="12"/>
        <v>309.2</v>
      </c>
      <c r="T50" s="17">
        <v>280</v>
      </c>
      <c r="U50" s="18">
        <f t="shared" si="13"/>
        <v>10.009702457956015</v>
      </c>
      <c r="V50" s="15">
        <f t="shared" si="14"/>
        <v>2.5064683053040104</v>
      </c>
      <c r="W50" s="15">
        <v>480</v>
      </c>
      <c r="X50" s="15">
        <v>600</v>
      </c>
      <c r="Y50" s="15">
        <v>280</v>
      </c>
      <c r="Z50" s="15">
        <f>VLOOKUP(A:A,[1]TDSheet!$A:$Z,26,0)</f>
        <v>368.6</v>
      </c>
      <c r="AA50" s="15">
        <f>VLOOKUP(A:A,[1]TDSheet!$A:$AA,27,0)</f>
        <v>335.8</v>
      </c>
      <c r="AB50" s="15">
        <f>VLOOKUP(A:A,[1]TDSheet!$A:$AB,28,0)</f>
        <v>320.39999999999998</v>
      </c>
      <c r="AC50" s="15">
        <f>VLOOKUP(A:A,[3]TDSheet!$A:$D,4,0)</f>
        <v>277</v>
      </c>
      <c r="AD50" s="15">
        <f>VLOOKUP(A:A,[1]TDSheet!$A:$AD,30,0)</f>
        <v>0</v>
      </c>
      <c r="AE50" s="15">
        <f>VLOOKUP(A:A,[1]TDSheet!$A:$AE,31,0)</f>
        <v>0</v>
      </c>
      <c r="AF50" s="15">
        <f t="shared" si="15"/>
        <v>196.79999999999998</v>
      </c>
      <c r="AG50" s="15">
        <f t="shared" si="16"/>
        <v>245.99999999999997</v>
      </c>
      <c r="AH50" s="15">
        <f t="shared" si="17"/>
        <v>114.8</v>
      </c>
      <c r="AI50" s="15"/>
      <c r="AJ50" s="15"/>
      <c r="AK50" s="15"/>
      <c r="AL50" s="15"/>
    </row>
    <row r="51" spans="1:38" s="1" customFormat="1" ht="11.1" customHeight="1" outlineLevel="1" x14ac:dyDescent="0.2">
      <c r="A51" s="7" t="s">
        <v>53</v>
      </c>
      <c r="B51" s="7" t="s">
        <v>8</v>
      </c>
      <c r="C51" s="8">
        <v>729</v>
      </c>
      <c r="D51" s="8">
        <v>352</v>
      </c>
      <c r="E51" s="8">
        <v>534</v>
      </c>
      <c r="F51" s="8">
        <v>487</v>
      </c>
      <c r="G51" s="1">
        <f>VLOOKUP(A:A,[1]TDSheet!$A:$G,7,0)</f>
        <v>0.41</v>
      </c>
      <c r="H51" s="1" t="e">
        <f>VLOOKUP(A:A,[1]TDSheet!$A:$H,8,0)</f>
        <v>#N/A</v>
      </c>
      <c r="I51" s="15">
        <f>VLOOKUP(A:A,[2]TDSheet!$A:$F,6,0)</f>
        <v>580</v>
      </c>
      <c r="J51" s="15">
        <f t="shared" si="11"/>
        <v>-46</v>
      </c>
      <c r="K51" s="15">
        <f>VLOOKUP(A:A,[1]TDSheet!$A:$K,11,0)</f>
        <v>0</v>
      </c>
      <c r="L51" s="15">
        <f>VLOOKUP(A:A,[1]TDSheet!$A:$L,12,0)</f>
        <v>60</v>
      </c>
      <c r="M51" s="15">
        <f>VLOOKUP(A:A,[1]TDSheet!$A:$T,20,0)</f>
        <v>80</v>
      </c>
      <c r="N51" s="15"/>
      <c r="O51" s="15"/>
      <c r="P51" s="15"/>
      <c r="Q51" s="17">
        <v>120</v>
      </c>
      <c r="R51" s="17">
        <v>220</v>
      </c>
      <c r="S51" s="15">
        <f t="shared" si="12"/>
        <v>106.8</v>
      </c>
      <c r="T51" s="17">
        <v>100</v>
      </c>
      <c r="U51" s="18">
        <f t="shared" si="13"/>
        <v>9.9906367041198507</v>
      </c>
      <c r="V51" s="15">
        <f t="shared" si="14"/>
        <v>4.5599250936329589</v>
      </c>
      <c r="W51" s="15">
        <v>120</v>
      </c>
      <c r="X51" s="15">
        <v>220</v>
      </c>
      <c r="Y51" s="15">
        <v>100</v>
      </c>
      <c r="Z51" s="15">
        <f>VLOOKUP(A:A,[1]TDSheet!$A:$Z,26,0)</f>
        <v>178</v>
      </c>
      <c r="AA51" s="15">
        <f>VLOOKUP(A:A,[1]TDSheet!$A:$AA,27,0)</f>
        <v>163.80000000000001</v>
      </c>
      <c r="AB51" s="15">
        <f>VLOOKUP(A:A,[1]TDSheet!$A:$AB,28,0)</f>
        <v>138.6</v>
      </c>
      <c r="AC51" s="15">
        <f>VLOOKUP(A:A,[3]TDSheet!$A:$D,4,0)</f>
        <v>80</v>
      </c>
      <c r="AD51" s="15">
        <f>VLOOKUP(A:A,[1]TDSheet!$A:$AD,30,0)</f>
        <v>0</v>
      </c>
      <c r="AE51" s="15">
        <f>VLOOKUP(A:A,[1]TDSheet!$A:$AE,31,0)</f>
        <v>0</v>
      </c>
      <c r="AF51" s="15">
        <f t="shared" si="15"/>
        <v>49.199999999999996</v>
      </c>
      <c r="AG51" s="15">
        <f t="shared" si="16"/>
        <v>90.199999999999989</v>
      </c>
      <c r="AH51" s="15">
        <f t="shared" si="17"/>
        <v>41</v>
      </c>
      <c r="AI51" s="15"/>
      <c r="AJ51" s="15"/>
      <c r="AK51" s="15"/>
      <c r="AL51" s="15"/>
    </row>
    <row r="52" spans="1:38" s="1" customFormat="1" ht="11.1" customHeight="1" outlineLevel="1" x14ac:dyDescent="0.2">
      <c r="A52" s="7" t="s">
        <v>54</v>
      </c>
      <c r="B52" s="7" t="s">
        <v>8</v>
      </c>
      <c r="C52" s="8">
        <v>363</v>
      </c>
      <c r="D52" s="8">
        <v>361</v>
      </c>
      <c r="E52" s="8">
        <v>364</v>
      </c>
      <c r="F52" s="8">
        <v>335</v>
      </c>
      <c r="G52" s="1">
        <f>VLOOKUP(A:A,[1]TDSheet!$A:$G,7,0)</f>
        <v>0.36</v>
      </c>
      <c r="H52" s="1" t="e">
        <f>VLOOKUP(A:A,[1]TDSheet!$A:$H,8,0)</f>
        <v>#N/A</v>
      </c>
      <c r="I52" s="15">
        <f>VLOOKUP(A:A,[2]TDSheet!$A:$F,6,0)</f>
        <v>387</v>
      </c>
      <c r="J52" s="15">
        <f t="shared" si="11"/>
        <v>-23</v>
      </c>
      <c r="K52" s="15">
        <f>VLOOKUP(A:A,[1]TDSheet!$A:$K,11,0)</f>
        <v>0</v>
      </c>
      <c r="L52" s="15">
        <f>VLOOKUP(A:A,[1]TDSheet!$A:$L,12,0)</f>
        <v>30</v>
      </c>
      <c r="M52" s="15">
        <f>VLOOKUP(A:A,[1]TDSheet!$A:$T,20,0)</f>
        <v>60</v>
      </c>
      <c r="N52" s="15"/>
      <c r="O52" s="15"/>
      <c r="P52" s="15"/>
      <c r="Q52" s="17">
        <v>90</v>
      </c>
      <c r="R52" s="17">
        <v>150</v>
      </c>
      <c r="S52" s="15">
        <f t="shared" si="12"/>
        <v>72.8</v>
      </c>
      <c r="T52" s="17"/>
      <c r="U52" s="18">
        <f t="shared" si="13"/>
        <v>9.134615384615385</v>
      </c>
      <c r="V52" s="15">
        <f t="shared" si="14"/>
        <v>4.6016483516483522</v>
      </c>
      <c r="W52" s="15">
        <v>90</v>
      </c>
      <c r="X52" s="15">
        <v>150</v>
      </c>
      <c r="Y52" s="15"/>
      <c r="Z52" s="15">
        <f>VLOOKUP(A:A,[1]TDSheet!$A:$Z,26,0)</f>
        <v>127</v>
      </c>
      <c r="AA52" s="15">
        <f>VLOOKUP(A:A,[1]TDSheet!$A:$AA,27,0)</f>
        <v>118.8</v>
      </c>
      <c r="AB52" s="15">
        <f>VLOOKUP(A:A,[1]TDSheet!$A:$AB,28,0)</f>
        <v>95.4</v>
      </c>
      <c r="AC52" s="15">
        <f>VLOOKUP(A:A,[3]TDSheet!$A:$D,4,0)</f>
        <v>59</v>
      </c>
      <c r="AD52" s="15">
        <f>VLOOKUP(A:A,[1]TDSheet!$A:$AD,30,0)</f>
        <v>0</v>
      </c>
      <c r="AE52" s="15">
        <f>VLOOKUP(A:A,[1]TDSheet!$A:$AE,31,0)</f>
        <v>0</v>
      </c>
      <c r="AF52" s="15">
        <f t="shared" si="15"/>
        <v>32.4</v>
      </c>
      <c r="AG52" s="15">
        <f t="shared" si="16"/>
        <v>54</v>
      </c>
      <c r="AH52" s="15">
        <f t="shared" si="17"/>
        <v>0</v>
      </c>
      <c r="AI52" s="15"/>
      <c r="AJ52" s="15"/>
      <c r="AK52" s="15"/>
      <c r="AL52" s="15"/>
    </row>
    <row r="53" spans="1:38" s="1" customFormat="1" ht="11.1" customHeight="1" outlineLevel="1" x14ac:dyDescent="0.2">
      <c r="A53" s="7" t="s">
        <v>55</v>
      </c>
      <c r="B53" s="7" t="s">
        <v>8</v>
      </c>
      <c r="C53" s="8">
        <v>189</v>
      </c>
      <c r="D53" s="8">
        <v>58</v>
      </c>
      <c r="E53" s="8">
        <v>134</v>
      </c>
      <c r="F53" s="8">
        <v>97</v>
      </c>
      <c r="G53" s="1">
        <f>VLOOKUP(A:A,[1]TDSheet!$A:$G,7,0)</f>
        <v>0.33</v>
      </c>
      <c r="H53" s="1" t="e">
        <f>VLOOKUP(A:A,[1]TDSheet!$A:$H,8,0)</f>
        <v>#N/A</v>
      </c>
      <c r="I53" s="15">
        <f>VLOOKUP(A:A,[2]TDSheet!$A:$F,6,0)</f>
        <v>150</v>
      </c>
      <c r="J53" s="15">
        <f t="shared" si="11"/>
        <v>-16</v>
      </c>
      <c r="K53" s="15">
        <f>VLOOKUP(A:A,[1]TDSheet!$A:$K,11,0)</f>
        <v>0</v>
      </c>
      <c r="L53" s="15">
        <f>VLOOKUP(A:A,[1]TDSheet!$A:$L,12,0)</f>
        <v>0</v>
      </c>
      <c r="M53" s="15">
        <f>VLOOKUP(A:A,[1]TDSheet!$A:$T,20,0)</f>
        <v>80</v>
      </c>
      <c r="N53" s="15"/>
      <c r="O53" s="15"/>
      <c r="P53" s="15"/>
      <c r="Q53" s="17"/>
      <c r="R53" s="17">
        <v>80</v>
      </c>
      <c r="S53" s="15">
        <f t="shared" si="12"/>
        <v>26.8</v>
      </c>
      <c r="T53" s="17"/>
      <c r="U53" s="18">
        <f t="shared" si="13"/>
        <v>9.58955223880597</v>
      </c>
      <c r="V53" s="15">
        <f t="shared" si="14"/>
        <v>3.6194029850746268</v>
      </c>
      <c r="W53" s="15"/>
      <c r="X53" s="15">
        <v>80</v>
      </c>
      <c r="Y53" s="15"/>
      <c r="Z53" s="15">
        <f>VLOOKUP(A:A,[1]TDSheet!$A:$Z,26,0)</f>
        <v>37.4</v>
      </c>
      <c r="AA53" s="15">
        <f>VLOOKUP(A:A,[1]TDSheet!$A:$AA,27,0)</f>
        <v>34.200000000000003</v>
      </c>
      <c r="AB53" s="15">
        <f>VLOOKUP(A:A,[1]TDSheet!$A:$AB,28,0)</f>
        <v>29.4</v>
      </c>
      <c r="AC53" s="15">
        <f>VLOOKUP(A:A,[3]TDSheet!$A:$D,4,0)</f>
        <v>28</v>
      </c>
      <c r="AD53" s="15">
        <f>VLOOKUP(A:A,[1]TDSheet!$A:$AD,30,0)</f>
        <v>0</v>
      </c>
      <c r="AE53" s="15">
        <f>VLOOKUP(A:A,[1]TDSheet!$A:$AE,31,0)</f>
        <v>0</v>
      </c>
      <c r="AF53" s="15">
        <f t="shared" si="15"/>
        <v>0</v>
      </c>
      <c r="AG53" s="15">
        <f t="shared" si="16"/>
        <v>26.400000000000002</v>
      </c>
      <c r="AH53" s="15">
        <f t="shared" si="17"/>
        <v>0</v>
      </c>
      <c r="AI53" s="15"/>
      <c r="AJ53" s="15"/>
      <c r="AK53" s="15"/>
      <c r="AL53" s="15"/>
    </row>
    <row r="54" spans="1:38" s="1" customFormat="1" ht="11.1" customHeight="1" outlineLevel="1" x14ac:dyDescent="0.2">
      <c r="A54" s="7" t="s">
        <v>56</v>
      </c>
      <c r="B54" s="7" t="s">
        <v>8</v>
      </c>
      <c r="C54" s="8">
        <v>307</v>
      </c>
      <c r="D54" s="8">
        <v>88</v>
      </c>
      <c r="E54" s="8">
        <v>151</v>
      </c>
      <c r="F54" s="8">
        <v>240</v>
      </c>
      <c r="G54" s="1">
        <f>VLOOKUP(A:A,[1]TDSheet!$A:$G,7,0)</f>
        <v>0.33</v>
      </c>
      <c r="H54" s="1" t="e">
        <f>VLOOKUP(A:A,[1]TDSheet!$A:$H,8,0)</f>
        <v>#N/A</v>
      </c>
      <c r="I54" s="15">
        <f>VLOOKUP(A:A,[2]TDSheet!$A:$F,6,0)</f>
        <v>155</v>
      </c>
      <c r="J54" s="15">
        <f t="shared" si="11"/>
        <v>-4</v>
      </c>
      <c r="K54" s="15">
        <f>VLOOKUP(A:A,[1]TDSheet!$A:$K,11,0)</f>
        <v>0</v>
      </c>
      <c r="L54" s="15">
        <f>VLOOKUP(A:A,[1]TDSheet!$A:$L,12,0)</f>
        <v>0</v>
      </c>
      <c r="M54" s="15">
        <f>VLOOKUP(A:A,[1]TDSheet!$A:$T,20,0)</f>
        <v>0</v>
      </c>
      <c r="N54" s="15"/>
      <c r="O54" s="15"/>
      <c r="P54" s="15"/>
      <c r="Q54" s="17"/>
      <c r="R54" s="17">
        <v>40</v>
      </c>
      <c r="S54" s="15">
        <f t="shared" si="12"/>
        <v>30.2</v>
      </c>
      <c r="T54" s="17"/>
      <c r="U54" s="18">
        <f t="shared" si="13"/>
        <v>9.2715231788079464</v>
      </c>
      <c r="V54" s="15">
        <f t="shared" si="14"/>
        <v>7.9470198675496695</v>
      </c>
      <c r="W54" s="15"/>
      <c r="X54" s="15">
        <v>40</v>
      </c>
      <c r="Y54" s="15"/>
      <c r="Z54" s="15">
        <f>VLOOKUP(A:A,[1]TDSheet!$A:$Z,26,0)</f>
        <v>36.200000000000003</v>
      </c>
      <c r="AA54" s="15">
        <f>VLOOKUP(A:A,[1]TDSheet!$A:$AA,27,0)</f>
        <v>38.6</v>
      </c>
      <c r="AB54" s="15">
        <f>VLOOKUP(A:A,[1]TDSheet!$A:$AB,28,0)</f>
        <v>39.200000000000003</v>
      </c>
      <c r="AC54" s="15">
        <f>VLOOKUP(A:A,[3]TDSheet!$A:$D,4,0)</f>
        <v>21</v>
      </c>
      <c r="AD54" s="15">
        <f>VLOOKUP(A:A,[1]TDSheet!$A:$AD,30,0)</f>
        <v>0</v>
      </c>
      <c r="AE54" s="15">
        <f>VLOOKUP(A:A,[1]TDSheet!$A:$AE,31,0)</f>
        <v>0</v>
      </c>
      <c r="AF54" s="15">
        <f t="shared" si="15"/>
        <v>0</v>
      </c>
      <c r="AG54" s="15">
        <f t="shared" si="16"/>
        <v>13.200000000000001</v>
      </c>
      <c r="AH54" s="15">
        <f t="shared" si="17"/>
        <v>0</v>
      </c>
      <c r="AI54" s="15"/>
      <c r="AJ54" s="15"/>
      <c r="AK54" s="15"/>
      <c r="AL54" s="15"/>
    </row>
    <row r="55" spans="1:38" s="1" customFormat="1" ht="11.1" customHeight="1" outlineLevel="1" x14ac:dyDescent="0.2">
      <c r="A55" s="7" t="s">
        <v>57</v>
      </c>
      <c r="B55" s="7" t="s">
        <v>8</v>
      </c>
      <c r="C55" s="8">
        <v>515</v>
      </c>
      <c r="D55" s="8">
        <v>90</v>
      </c>
      <c r="E55" s="8">
        <v>324</v>
      </c>
      <c r="F55" s="8">
        <v>273</v>
      </c>
      <c r="G55" s="1">
        <f>VLOOKUP(A:A,[1]TDSheet!$A:$G,7,0)</f>
        <v>0.33</v>
      </c>
      <c r="H55" s="1" t="e">
        <f>VLOOKUP(A:A,[1]TDSheet!$A:$H,8,0)</f>
        <v>#N/A</v>
      </c>
      <c r="I55" s="15">
        <f>VLOOKUP(A:A,[2]TDSheet!$A:$F,6,0)</f>
        <v>331</v>
      </c>
      <c r="J55" s="15">
        <f t="shared" si="11"/>
        <v>-7</v>
      </c>
      <c r="K55" s="15">
        <f>VLOOKUP(A:A,[1]TDSheet!$A:$K,11,0)</f>
        <v>0</v>
      </c>
      <c r="L55" s="15">
        <f>VLOOKUP(A:A,[1]TDSheet!$A:$L,12,0)</f>
        <v>0</v>
      </c>
      <c r="M55" s="15">
        <f>VLOOKUP(A:A,[1]TDSheet!$A:$T,20,0)</f>
        <v>0</v>
      </c>
      <c r="N55" s="15"/>
      <c r="O55" s="15"/>
      <c r="P55" s="15"/>
      <c r="Q55" s="17">
        <v>200</v>
      </c>
      <c r="R55" s="17">
        <v>120</v>
      </c>
      <c r="S55" s="15">
        <f t="shared" si="12"/>
        <v>64.8</v>
      </c>
      <c r="T55" s="17"/>
      <c r="U55" s="18">
        <f t="shared" si="13"/>
        <v>9.1512345679012341</v>
      </c>
      <c r="V55" s="15">
        <f t="shared" si="14"/>
        <v>4.2129629629629628</v>
      </c>
      <c r="W55" s="15">
        <v>200</v>
      </c>
      <c r="X55" s="15">
        <v>120</v>
      </c>
      <c r="Y55" s="15"/>
      <c r="Z55" s="15">
        <f>VLOOKUP(A:A,[1]TDSheet!$A:$Z,26,0)</f>
        <v>89.6</v>
      </c>
      <c r="AA55" s="15">
        <f>VLOOKUP(A:A,[1]TDSheet!$A:$AA,27,0)</f>
        <v>94.4</v>
      </c>
      <c r="AB55" s="15">
        <f>VLOOKUP(A:A,[1]TDSheet!$A:$AB,28,0)</f>
        <v>77.599999999999994</v>
      </c>
      <c r="AC55" s="15">
        <f>VLOOKUP(A:A,[3]TDSheet!$A:$D,4,0)</f>
        <v>75</v>
      </c>
      <c r="AD55" s="15">
        <f>VLOOKUP(A:A,[1]TDSheet!$A:$AD,30,0)</f>
        <v>0</v>
      </c>
      <c r="AE55" s="15">
        <f>VLOOKUP(A:A,[1]TDSheet!$A:$AE,31,0)</f>
        <v>0</v>
      </c>
      <c r="AF55" s="15">
        <f t="shared" si="15"/>
        <v>66</v>
      </c>
      <c r="AG55" s="15">
        <f t="shared" si="16"/>
        <v>39.6</v>
      </c>
      <c r="AH55" s="15">
        <f t="shared" si="17"/>
        <v>0</v>
      </c>
      <c r="AI55" s="15"/>
      <c r="AJ55" s="15"/>
      <c r="AK55" s="15"/>
      <c r="AL55" s="15"/>
    </row>
    <row r="56" spans="1:38" s="1" customFormat="1" ht="11.1" customHeight="1" outlineLevel="1" x14ac:dyDescent="0.2">
      <c r="A56" s="7" t="s">
        <v>58</v>
      </c>
      <c r="B56" s="7" t="s">
        <v>9</v>
      </c>
      <c r="C56" s="8">
        <v>688.61500000000001</v>
      </c>
      <c r="D56" s="8">
        <v>901.59500000000003</v>
      </c>
      <c r="E56" s="19">
        <v>864</v>
      </c>
      <c r="F56" s="19">
        <v>850</v>
      </c>
      <c r="G56" s="1">
        <f>VLOOKUP(A:A,[1]TDSheet!$A:$G,7,0)</f>
        <v>1</v>
      </c>
      <c r="H56" s="1">
        <f>VLOOKUP(A:A,[1]TDSheet!$A:$H,8,0)</f>
        <v>45</v>
      </c>
      <c r="I56" s="15">
        <f>VLOOKUP(A:A,[2]TDSheet!$A:$F,6,0)</f>
        <v>822.4</v>
      </c>
      <c r="J56" s="15">
        <f t="shared" si="11"/>
        <v>41.600000000000023</v>
      </c>
      <c r="K56" s="15">
        <f>VLOOKUP(A:A,[1]TDSheet!$A:$K,11,0)</f>
        <v>0</v>
      </c>
      <c r="L56" s="15">
        <f>VLOOKUP(A:A,[1]TDSheet!$A:$L,12,0)</f>
        <v>80</v>
      </c>
      <c r="M56" s="15">
        <f>VLOOKUP(A:A,[1]TDSheet!$A:$T,20,0)</f>
        <v>100</v>
      </c>
      <c r="N56" s="15"/>
      <c r="O56" s="15"/>
      <c r="P56" s="15"/>
      <c r="Q56" s="17">
        <v>200</v>
      </c>
      <c r="R56" s="17">
        <v>330</v>
      </c>
      <c r="S56" s="15">
        <f t="shared" si="12"/>
        <v>172.8</v>
      </c>
      <c r="T56" s="17">
        <v>250</v>
      </c>
      <c r="U56" s="18">
        <f t="shared" si="13"/>
        <v>10.474537037037036</v>
      </c>
      <c r="V56" s="15">
        <f t="shared" si="14"/>
        <v>4.918981481481481</v>
      </c>
      <c r="W56" s="15">
        <v>200</v>
      </c>
      <c r="X56" s="15">
        <v>330</v>
      </c>
      <c r="Y56" s="15">
        <v>250</v>
      </c>
      <c r="Z56" s="15">
        <f>VLOOKUP(A:A,[1]TDSheet!$A:$Z,26,0)</f>
        <v>216.4</v>
      </c>
      <c r="AA56" s="15">
        <f>VLOOKUP(A:A,[1]TDSheet!$A:$AA,27,0)</f>
        <v>169.4</v>
      </c>
      <c r="AB56" s="15">
        <f>VLOOKUP(A:A,[1]TDSheet!$A:$AB,28,0)</f>
        <v>171.4</v>
      </c>
      <c r="AC56" s="15">
        <f>VLOOKUP(A:A,[3]TDSheet!$A:$D,4,0)</f>
        <v>135.59200000000001</v>
      </c>
      <c r="AD56" s="15">
        <f>VLOOKUP(A:A,[1]TDSheet!$A:$AD,30,0)</f>
        <v>0</v>
      </c>
      <c r="AE56" s="15">
        <f>VLOOKUP(A:A,[1]TDSheet!$A:$AE,31,0)</f>
        <v>0</v>
      </c>
      <c r="AF56" s="15">
        <f t="shared" si="15"/>
        <v>200</v>
      </c>
      <c r="AG56" s="15">
        <f t="shared" si="16"/>
        <v>330</v>
      </c>
      <c r="AH56" s="15">
        <f t="shared" si="17"/>
        <v>250</v>
      </c>
      <c r="AI56" s="15"/>
      <c r="AJ56" s="15"/>
      <c r="AK56" s="15"/>
      <c r="AL56" s="15"/>
    </row>
    <row r="57" spans="1:38" s="1" customFormat="1" ht="11.1" customHeight="1" outlineLevel="1" x14ac:dyDescent="0.2">
      <c r="A57" s="7" t="s">
        <v>59</v>
      </c>
      <c r="B57" s="7" t="s">
        <v>8</v>
      </c>
      <c r="C57" s="8">
        <v>1052</v>
      </c>
      <c r="D57" s="8">
        <v>1000</v>
      </c>
      <c r="E57" s="8">
        <v>920</v>
      </c>
      <c r="F57" s="8">
        <v>1092</v>
      </c>
      <c r="G57" s="1">
        <f>VLOOKUP(A:A,[1]TDSheet!$A:$G,7,0)</f>
        <v>0.4</v>
      </c>
      <c r="H57" s="1" t="e">
        <f>VLOOKUP(A:A,[1]TDSheet!$A:$H,8,0)</f>
        <v>#N/A</v>
      </c>
      <c r="I57" s="15">
        <f>VLOOKUP(A:A,[2]TDSheet!$A:$F,6,0)</f>
        <v>952</v>
      </c>
      <c r="J57" s="15">
        <f t="shared" si="11"/>
        <v>-32</v>
      </c>
      <c r="K57" s="15">
        <f>VLOOKUP(A:A,[1]TDSheet!$A:$K,11,0)</f>
        <v>0</v>
      </c>
      <c r="L57" s="15">
        <f>VLOOKUP(A:A,[1]TDSheet!$A:$L,12,0)</f>
        <v>120</v>
      </c>
      <c r="M57" s="15">
        <f>VLOOKUP(A:A,[1]TDSheet!$A:$T,20,0)</f>
        <v>0</v>
      </c>
      <c r="N57" s="15"/>
      <c r="O57" s="15"/>
      <c r="P57" s="15"/>
      <c r="Q57" s="17">
        <v>120</v>
      </c>
      <c r="R57" s="17">
        <v>360</v>
      </c>
      <c r="S57" s="15">
        <f t="shared" si="12"/>
        <v>184</v>
      </c>
      <c r="T57" s="17"/>
      <c r="U57" s="18">
        <f t="shared" si="13"/>
        <v>9.195652173913043</v>
      </c>
      <c r="V57" s="15">
        <f t="shared" si="14"/>
        <v>5.9347826086956523</v>
      </c>
      <c r="W57" s="15">
        <v>120</v>
      </c>
      <c r="X57" s="15">
        <v>360</v>
      </c>
      <c r="Y57" s="15"/>
      <c r="Z57" s="15">
        <f>VLOOKUP(A:A,[1]TDSheet!$A:$Z,26,0)</f>
        <v>260.39999999999998</v>
      </c>
      <c r="AA57" s="15">
        <f>VLOOKUP(A:A,[1]TDSheet!$A:$AA,27,0)</f>
        <v>271.8</v>
      </c>
      <c r="AB57" s="15">
        <f>VLOOKUP(A:A,[1]TDSheet!$A:$AB,28,0)</f>
        <v>250.2</v>
      </c>
      <c r="AC57" s="15">
        <f>VLOOKUP(A:A,[3]TDSheet!$A:$D,4,0)</f>
        <v>245</v>
      </c>
      <c r="AD57" s="15">
        <f>VLOOKUP(A:A,[1]TDSheet!$A:$AD,30,0)</f>
        <v>0</v>
      </c>
      <c r="AE57" s="15">
        <f>VLOOKUP(A:A,[1]TDSheet!$A:$AE,31,0)</f>
        <v>0</v>
      </c>
      <c r="AF57" s="15">
        <f t="shared" si="15"/>
        <v>48</v>
      </c>
      <c r="AG57" s="15">
        <f t="shared" si="16"/>
        <v>144</v>
      </c>
      <c r="AH57" s="15">
        <f t="shared" si="17"/>
        <v>0</v>
      </c>
      <c r="AI57" s="15"/>
      <c r="AJ57" s="15"/>
      <c r="AK57" s="15"/>
      <c r="AL57" s="15"/>
    </row>
    <row r="58" spans="1:38" s="1" customFormat="1" ht="11.1" customHeight="1" outlineLevel="1" x14ac:dyDescent="0.2">
      <c r="A58" s="7" t="s">
        <v>60</v>
      </c>
      <c r="B58" s="7" t="s">
        <v>8</v>
      </c>
      <c r="C58" s="8">
        <v>394</v>
      </c>
      <c r="D58" s="8">
        <v>85</v>
      </c>
      <c r="E58" s="8">
        <v>118</v>
      </c>
      <c r="F58" s="8">
        <v>360</v>
      </c>
      <c r="G58" s="1">
        <f>VLOOKUP(A:A,[1]TDSheet!$A:$G,7,0)</f>
        <v>0.3</v>
      </c>
      <c r="H58" s="1" t="e">
        <f>VLOOKUP(A:A,[1]TDSheet!$A:$H,8,0)</f>
        <v>#N/A</v>
      </c>
      <c r="I58" s="15">
        <f>VLOOKUP(A:A,[2]TDSheet!$A:$F,6,0)</f>
        <v>130</v>
      </c>
      <c r="J58" s="15">
        <f t="shared" si="11"/>
        <v>-12</v>
      </c>
      <c r="K58" s="15">
        <f>VLOOKUP(A:A,[1]TDSheet!$A:$K,11,0)</f>
        <v>0</v>
      </c>
      <c r="L58" s="15">
        <f>VLOOKUP(A:A,[1]TDSheet!$A:$L,12,0)</f>
        <v>0</v>
      </c>
      <c r="M58" s="15">
        <f>VLOOKUP(A:A,[1]TDSheet!$A:$T,20,0)</f>
        <v>0</v>
      </c>
      <c r="N58" s="15"/>
      <c r="O58" s="15"/>
      <c r="P58" s="15"/>
      <c r="Q58" s="17"/>
      <c r="R58" s="17"/>
      <c r="S58" s="15">
        <f t="shared" si="12"/>
        <v>23.6</v>
      </c>
      <c r="T58" s="17"/>
      <c r="U58" s="18">
        <f t="shared" si="13"/>
        <v>15.254237288135592</v>
      </c>
      <c r="V58" s="15">
        <f t="shared" si="14"/>
        <v>15.254237288135592</v>
      </c>
      <c r="W58" s="15"/>
      <c r="X58" s="15"/>
      <c r="Y58" s="15"/>
      <c r="Z58" s="15">
        <f>VLOOKUP(A:A,[1]TDSheet!$A:$Z,26,0)</f>
        <v>57.8</v>
      </c>
      <c r="AA58" s="15">
        <f>VLOOKUP(A:A,[1]TDSheet!$A:$AA,27,0)</f>
        <v>54</v>
      </c>
      <c r="AB58" s="15">
        <f>VLOOKUP(A:A,[1]TDSheet!$A:$AB,28,0)</f>
        <v>55.2</v>
      </c>
      <c r="AC58" s="15">
        <f>VLOOKUP(A:A,[3]TDSheet!$A:$D,4,0)</f>
        <v>17</v>
      </c>
      <c r="AD58" s="20" t="str">
        <f>VLOOKUP(A:A,[1]TDSheet!$A:$AD,30,0)</f>
        <v>увел</v>
      </c>
      <c r="AE58" s="15">
        <f>VLOOKUP(A:A,[1]TDSheet!$A:$AE,31,0)</f>
        <v>0</v>
      </c>
      <c r="AF58" s="15">
        <f t="shared" si="15"/>
        <v>0</v>
      </c>
      <c r="AG58" s="15">
        <f t="shared" si="16"/>
        <v>0</v>
      </c>
      <c r="AH58" s="15">
        <f t="shared" si="17"/>
        <v>0</v>
      </c>
      <c r="AI58" s="15"/>
      <c r="AJ58" s="15"/>
      <c r="AK58" s="15"/>
      <c r="AL58" s="15"/>
    </row>
    <row r="59" spans="1:38" s="1" customFormat="1" ht="11.1" customHeight="1" outlineLevel="1" x14ac:dyDescent="0.2">
      <c r="A59" s="7" t="s">
        <v>61</v>
      </c>
      <c r="B59" s="7" t="s">
        <v>9</v>
      </c>
      <c r="C59" s="8">
        <v>884.26199999999994</v>
      </c>
      <c r="D59" s="8">
        <v>1381.7270000000001</v>
      </c>
      <c r="E59" s="8">
        <v>864.91700000000003</v>
      </c>
      <c r="F59" s="8">
        <v>1389.2750000000001</v>
      </c>
      <c r="G59" s="1">
        <f>VLOOKUP(A:A,[1]TDSheet!$A:$G,7,0)</f>
        <v>1</v>
      </c>
      <c r="H59" s="1">
        <f>VLOOKUP(A:A,[1]TDSheet!$A:$H,8,0)</f>
        <v>60</v>
      </c>
      <c r="I59" s="15">
        <f>VLOOKUP(A:A,[2]TDSheet!$A:$F,6,0)</f>
        <v>864.779</v>
      </c>
      <c r="J59" s="15">
        <f t="shared" si="11"/>
        <v>0.13800000000003365</v>
      </c>
      <c r="K59" s="15">
        <f>VLOOKUP(A:A,[1]TDSheet!$A:$K,11,0)</f>
        <v>0</v>
      </c>
      <c r="L59" s="15">
        <f>VLOOKUP(A:A,[1]TDSheet!$A:$L,12,0)</f>
        <v>100</v>
      </c>
      <c r="M59" s="15">
        <f>VLOOKUP(A:A,[1]TDSheet!$A:$T,20,0)</f>
        <v>0</v>
      </c>
      <c r="N59" s="15"/>
      <c r="O59" s="15"/>
      <c r="P59" s="15"/>
      <c r="Q59" s="17"/>
      <c r="R59" s="17">
        <v>200</v>
      </c>
      <c r="S59" s="15">
        <f t="shared" si="12"/>
        <v>172.98340000000002</v>
      </c>
      <c r="T59" s="17">
        <v>200</v>
      </c>
      <c r="U59" s="18">
        <f t="shared" si="13"/>
        <v>10.921712719255142</v>
      </c>
      <c r="V59" s="15">
        <f t="shared" si="14"/>
        <v>8.0312619592400196</v>
      </c>
      <c r="W59" s="15"/>
      <c r="X59" s="15">
        <v>200</v>
      </c>
      <c r="Y59" s="15">
        <v>200</v>
      </c>
      <c r="Z59" s="15">
        <f>VLOOKUP(A:A,[1]TDSheet!$A:$Z,26,0)</f>
        <v>127.2886</v>
      </c>
      <c r="AA59" s="15">
        <f>VLOOKUP(A:A,[1]TDSheet!$A:$AA,27,0)</f>
        <v>228.99380000000002</v>
      </c>
      <c r="AB59" s="15">
        <f>VLOOKUP(A:A,[1]TDSheet!$A:$AB,28,0)</f>
        <v>147.51920000000001</v>
      </c>
      <c r="AC59" s="15">
        <f>VLOOKUP(A:A,[3]TDSheet!$A:$D,4,0)</f>
        <v>243.43</v>
      </c>
      <c r="AD59" s="15">
        <f>VLOOKUP(A:A,[1]TDSheet!$A:$AD,30,0)</f>
        <v>0</v>
      </c>
      <c r="AE59" s="15">
        <f>VLOOKUP(A:A,[1]TDSheet!$A:$AE,31,0)</f>
        <v>0</v>
      </c>
      <c r="AF59" s="15">
        <f t="shared" si="15"/>
        <v>0</v>
      </c>
      <c r="AG59" s="15">
        <f t="shared" si="16"/>
        <v>200</v>
      </c>
      <c r="AH59" s="15">
        <f t="shared" si="17"/>
        <v>200</v>
      </c>
      <c r="AI59" s="15"/>
      <c r="AJ59" s="15"/>
      <c r="AK59" s="15"/>
      <c r="AL59" s="15"/>
    </row>
    <row r="60" spans="1:38" s="1" customFormat="1" ht="11.1" customHeight="1" outlineLevel="1" x14ac:dyDescent="0.2">
      <c r="A60" s="7" t="s">
        <v>62</v>
      </c>
      <c r="B60" s="7" t="s">
        <v>9</v>
      </c>
      <c r="C60" s="8">
        <v>288.55599999999998</v>
      </c>
      <c r="D60" s="8">
        <v>110.66500000000001</v>
      </c>
      <c r="E60" s="8">
        <v>168.005</v>
      </c>
      <c r="F60" s="8">
        <v>226.67599999999999</v>
      </c>
      <c r="G60" s="1">
        <f>VLOOKUP(A:A,[1]TDSheet!$A:$G,7,0)</f>
        <v>1</v>
      </c>
      <c r="H60" s="1">
        <f>VLOOKUP(A:A,[1]TDSheet!$A:$H,8,0)</f>
        <v>60</v>
      </c>
      <c r="I60" s="15">
        <f>VLOOKUP(A:A,[2]TDSheet!$A:$F,6,0)</f>
        <v>163.80000000000001</v>
      </c>
      <c r="J60" s="15">
        <f t="shared" si="11"/>
        <v>4.2049999999999841</v>
      </c>
      <c r="K60" s="15">
        <f>VLOOKUP(A:A,[1]TDSheet!$A:$K,11,0)</f>
        <v>0</v>
      </c>
      <c r="L60" s="15">
        <f>VLOOKUP(A:A,[1]TDSheet!$A:$L,12,0)</f>
        <v>0</v>
      </c>
      <c r="M60" s="15">
        <f>VLOOKUP(A:A,[1]TDSheet!$A:$T,20,0)</f>
        <v>40</v>
      </c>
      <c r="N60" s="15"/>
      <c r="O60" s="15"/>
      <c r="P60" s="15"/>
      <c r="Q60" s="17"/>
      <c r="R60" s="17">
        <v>60</v>
      </c>
      <c r="S60" s="15">
        <f t="shared" si="12"/>
        <v>33.600999999999999</v>
      </c>
      <c r="T60" s="17"/>
      <c r="U60" s="18">
        <f t="shared" si="13"/>
        <v>9.7222106484926041</v>
      </c>
      <c r="V60" s="15">
        <f t="shared" si="14"/>
        <v>6.7461087467634888</v>
      </c>
      <c r="W60" s="15"/>
      <c r="X60" s="15">
        <v>60</v>
      </c>
      <c r="Y60" s="15"/>
      <c r="Z60" s="15">
        <f>VLOOKUP(A:A,[1]TDSheet!$A:$Z,26,0)</f>
        <v>58.791200000000003</v>
      </c>
      <c r="AA60" s="15">
        <f>VLOOKUP(A:A,[1]TDSheet!$A:$AA,27,0)</f>
        <v>66.103200000000001</v>
      </c>
      <c r="AB60" s="15">
        <f>VLOOKUP(A:A,[1]TDSheet!$A:$AB,28,0)</f>
        <v>54.899199999999993</v>
      </c>
      <c r="AC60" s="15">
        <f>VLOOKUP(A:A,[3]TDSheet!$A:$D,4,0)</f>
        <v>32.841999999999999</v>
      </c>
      <c r="AD60" s="15">
        <f>VLOOKUP(A:A,[1]TDSheet!$A:$AD,30,0)</f>
        <v>0</v>
      </c>
      <c r="AE60" s="15">
        <f>VLOOKUP(A:A,[1]TDSheet!$A:$AE,31,0)</f>
        <v>0</v>
      </c>
      <c r="AF60" s="15">
        <f t="shared" si="15"/>
        <v>0</v>
      </c>
      <c r="AG60" s="15">
        <f t="shared" si="16"/>
        <v>60</v>
      </c>
      <c r="AH60" s="15">
        <f t="shared" si="17"/>
        <v>0</v>
      </c>
      <c r="AI60" s="15"/>
      <c r="AJ60" s="15"/>
      <c r="AK60" s="15"/>
      <c r="AL60" s="15"/>
    </row>
    <row r="61" spans="1:38" s="1" customFormat="1" ht="11.1" customHeight="1" outlineLevel="1" x14ac:dyDescent="0.2">
      <c r="A61" s="7" t="s">
        <v>63</v>
      </c>
      <c r="B61" s="7" t="s">
        <v>9</v>
      </c>
      <c r="C61" s="8">
        <v>390.661</v>
      </c>
      <c r="D61" s="8">
        <v>100.13800000000001</v>
      </c>
      <c r="E61" s="8">
        <v>167.80099999999999</v>
      </c>
      <c r="F61" s="8">
        <v>317.81900000000002</v>
      </c>
      <c r="G61" s="1">
        <f>VLOOKUP(A:A,[1]TDSheet!$A:$G,7,0)</f>
        <v>1</v>
      </c>
      <c r="H61" s="1" t="e">
        <f>VLOOKUP(A:A,[1]TDSheet!$A:$H,8,0)</f>
        <v>#N/A</v>
      </c>
      <c r="I61" s="15">
        <f>VLOOKUP(A:A,[2]TDSheet!$A:$F,6,0)</f>
        <v>169.8</v>
      </c>
      <c r="J61" s="15">
        <f t="shared" si="11"/>
        <v>-1.9990000000000236</v>
      </c>
      <c r="K61" s="15">
        <f>VLOOKUP(A:A,[1]TDSheet!$A:$K,11,0)</f>
        <v>0</v>
      </c>
      <c r="L61" s="15">
        <f>VLOOKUP(A:A,[1]TDSheet!$A:$L,12,0)</f>
        <v>0</v>
      </c>
      <c r="M61" s="15">
        <f>VLOOKUP(A:A,[1]TDSheet!$A:$T,20,0)</f>
        <v>0</v>
      </c>
      <c r="N61" s="15"/>
      <c r="O61" s="15"/>
      <c r="P61" s="15"/>
      <c r="Q61" s="17"/>
      <c r="R61" s="17"/>
      <c r="S61" s="15">
        <f t="shared" si="12"/>
        <v>33.560199999999995</v>
      </c>
      <c r="T61" s="17"/>
      <c r="U61" s="18">
        <f t="shared" si="13"/>
        <v>9.4701163878641985</v>
      </c>
      <c r="V61" s="15">
        <f t="shared" si="14"/>
        <v>9.4701163878641985</v>
      </c>
      <c r="W61" s="15"/>
      <c r="X61" s="15"/>
      <c r="Y61" s="15"/>
      <c r="Z61" s="15">
        <f>VLOOKUP(A:A,[1]TDSheet!$A:$Z,26,0)</f>
        <v>55.738</v>
      </c>
      <c r="AA61" s="15">
        <f>VLOOKUP(A:A,[1]TDSheet!$A:$AA,27,0)</f>
        <v>37.998000000000005</v>
      </c>
      <c r="AB61" s="15">
        <f>VLOOKUP(A:A,[1]TDSheet!$A:$AB,28,0)</f>
        <v>37.882600000000004</v>
      </c>
      <c r="AC61" s="15">
        <f>VLOOKUP(A:A,[3]TDSheet!$A:$D,4,0)</f>
        <v>23.885000000000002</v>
      </c>
      <c r="AD61" s="15">
        <f>VLOOKUP(A:A,[1]TDSheet!$A:$AD,30,0)</f>
        <v>0</v>
      </c>
      <c r="AE61" s="15">
        <f>VLOOKUP(A:A,[1]TDSheet!$A:$AE,31,0)</f>
        <v>0</v>
      </c>
      <c r="AF61" s="15">
        <f t="shared" si="15"/>
        <v>0</v>
      </c>
      <c r="AG61" s="15">
        <f t="shared" si="16"/>
        <v>0</v>
      </c>
      <c r="AH61" s="15">
        <f t="shared" si="17"/>
        <v>0</v>
      </c>
      <c r="AI61" s="15"/>
      <c r="AJ61" s="15"/>
      <c r="AK61" s="15"/>
      <c r="AL61" s="15"/>
    </row>
    <row r="62" spans="1:38" s="1" customFormat="1" ht="11.1" customHeight="1" outlineLevel="1" x14ac:dyDescent="0.2">
      <c r="A62" s="7" t="s">
        <v>64</v>
      </c>
      <c r="B62" s="7" t="s">
        <v>8</v>
      </c>
      <c r="C62" s="8">
        <v>146</v>
      </c>
      <c r="D62" s="8">
        <v>88</v>
      </c>
      <c r="E62" s="8">
        <v>204</v>
      </c>
      <c r="F62" s="8">
        <v>22</v>
      </c>
      <c r="G62" s="1">
        <f>VLOOKUP(A:A,[1]TDSheet!$A:$G,7,0)</f>
        <v>0.27</v>
      </c>
      <c r="H62" s="1" t="e">
        <f>VLOOKUP(A:A,[1]TDSheet!$A:$H,8,0)</f>
        <v>#N/A</v>
      </c>
      <c r="I62" s="15">
        <f>VLOOKUP(A:A,[2]TDSheet!$A:$F,6,0)</f>
        <v>212</v>
      </c>
      <c r="J62" s="15">
        <f t="shared" si="11"/>
        <v>-8</v>
      </c>
      <c r="K62" s="15">
        <f>VLOOKUP(A:A,[1]TDSheet!$A:$K,11,0)</f>
        <v>0</v>
      </c>
      <c r="L62" s="15">
        <f>VLOOKUP(A:A,[1]TDSheet!$A:$L,12,0)</f>
        <v>40</v>
      </c>
      <c r="M62" s="15">
        <f>VLOOKUP(A:A,[1]TDSheet!$A:$T,20,0)</f>
        <v>200</v>
      </c>
      <c r="N62" s="15"/>
      <c r="O62" s="15"/>
      <c r="P62" s="15"/>
      <c r="Q62" s="17">
        <v>40</v>
      </c>
      <c r="R62" s="17">
        <v>80</v>
      </c>
      <c r="S62" s="15">
        <f t="shared" si="12"/>
        <v>40.799999999999997</v>
      </c>
      <c r="T62" s="17"/>
      <c r="U62" s="18">
        <f t="shared" si="13"/>
        <v>9.3627450980392162</v>
      </c>
      <c r="V62" s="15">
        <f t="shared" si="14"/>
        <v>0.53921568627450989</v>
      </c>
      <c r="W62" s="15">
        <v>40</v>
      </c>
      <c r="X62" s="15">
        <v>80</v>
      </c>
      <c r="Y62" s="15"/>
      <c r="Z62" s="15">
        <f>VLOOKUP(A:A,[1]TDSheet!$A:$Z,26,0)</f>
        <v>41</v>
      </c>
      <c r="AA62" s="15">
        <f>VLOOKUP(A:A,[1]TDSheet!$A:$AA,27,0)</f>
        <v>38</v>
      </c>
      <c r="AB62" s="15">
        <f>VLOOKUP(A:A,[1]TDSheet!$A:$AB,28,0)</f>
        <v>35.799999999999997</v>
      </c>
      <c r="AC62" s="15">
        <f>VLOOKUP(A:A,[3]TDSheet!$A:$D,4,0)</f>
        <v>30</v>
      </c>
      <c r="AD62" s="15">
        <f>VLOOKUP(A:A,[1]TDSheet!$A:$AD,30,0)</f>
        <v>0</v>
      </c>
      <c r="AE62" s="15">
        <f>VLOOKUP(A:A,[1]TDSheet!$A:$AE,31,0)</f>
        <v>0</v>
      </c>
      <c r="AF62" s="15">
        <f t="shared" si="15"/>
        <v>10.8</v>
      </c>
      <c r="AG62" s="15">
        <f t="shared" si="16"/>
        <v>21.6</v>
      </c>
      <c r="AH62" s="15">
        <f t="shared" si="17"/>
        <v>0</v>
      </c>
      <c r="AI62" s="15"/>
      <c r="AJ62" s="15"/>
      <c r="AK62" s="15"/>
      <c r="AL62" s="15"/>
    </row>
    <row r="63" spans="1:38" s="1" customFormat="1" ht="11.1" customHeight="1" outlineLevel="1" x14ac:dyDescent="0.2">
      <c r="A63" s="7" t="s">
        <v>65</v>
      </c>
      <c r="B63" s="7" t="s">
        <v>8</v>
      </c>
      <c r="C63" s="8">
        <v>304</v>
      </c>
      <c r="D63" s="8">
        <v>377</v>
      </c>
      <c r="E63" s="8">
        <v>281</v>
      </c>
      <c r="F63" s="8">
        <v>395</v>
      </c>
      <c r="G63" s="1">
        <f>VLOOKUP(A:A,[1]TDSheet!$A:$G,7,0)</f>
        <v>0.3</v>
      </c>
      <c r="H63" s="1" t="e">
        <f>VLOOKUP(A:A,[1]TDSheet!$A:$H,8,0)</f>
        <v>#N/A</v>
      </c>
      <c r="I63" s="15">
        <f>VLOOKUP(A:A,[2]TDSheet!$A:$F,6,0)</f>
        <v>281</v>
      </c>
      <c r="J63" s="15">
        <f t="shared" si="11"/>
        <v>0</v>
      </c>
      <c r="K63" s="15">
        <f>VLOOKUP(A:A,[1]TDSheet!$A:$K,11,0)</f>
        <v>0</v>
      </c>
      <c r="L63" s="15">
        <f>VLOOKUP(A:A,[1]TDSheet!$A:$L,12,0)</f>
        <v>40</v>
      </c>
      <c r="M63" s="15">
        <f>VLOOKUP(A:A,[1]TDSheet!$A:$T,20,0)</f>
        <v>0</v>
      </c>
      <c r="N63" s="15"/>
      <c r="O63" s="15"/>
      <c r="P63" s="15"/>
      <c r="Q63" s="17"/>
      <c r="R63" s="17">
        <v>80</v>
      </c>
      <c r="S63" s="15">
        <f t="shared" si="12"/>
        <v>56.2</v>
      </c>
      <c r="T63" s="17"/>
      <c r="U63" s="18">
        <f t="shared" si="13"/>
        <v>9.1637010676156585</v>
      </c>
      <c r="V63" s="15">
        <f t="shared" si="14"/>
        <v>7.0284697508896796</v>
      </c>
      <c r="W63" s="15"/>
      <c r="X63" s="15">
        <v>80</v>
      </c>
      <c r="Y63" s="15"/>
      <c r="Z63" s="15">
        <f>VLOOKUP(A:A,[1]TDSheet!$A:$Z,26,0)</f>
        <v>49.4</v>
      </c>
      <c r="AA63" s="15">
        <f>VLOOKUP(A:A,[1]TDSheet!$A:$AA,27,0)</f>
        <v>89</v>
      </c>
      <c r="AB63" s="15">
        <f>VLOOKUP(A:A,[1]TDSheet!$A:$AB,28,0)</f>
        <v>86.4</v>
      </c>
      <c r="AC63" s="15">
        <f>VLOOKUP(A:A,[3]TDSheet!$A:$D,4,0)</f>
        <v>33</v>
      </c>
      <c r="AD63" s="15">
        <f>VLOOKUP(A:A,[1]TDSheet!$A:$AD,30,0)</f>
        <v>0</v>
      </c>
      <c r="AE63" s="15">
        <f>VLOOKUP(A:A,[1]TDSheet!$A:$AE,31,0)</f>
        <v>0</v>
      </c>
      <c r="AF63" s="15">
        <f t="shared" si="15"/>
        <v>0</v>
      </c>
      <c r="AG63" s="15">
        <f t="shared" si="16"/>
        <v>24</v>
      </c>
      <c r="AH63" s="15">
        <f t="shared" si="17"/>
        <v>0</v>
      </c>
      <c r="AI63" s="15"/>
      <c r="AJ63" s="15"/>
      <c r="AK63" s="15"/>
      <c r="AL63" s="15"/>
    </row>
    <row r="64" spans="1:38" s="1" customFormat="1" ht="11.1" customHeight="1" outlineLevel="1" x14ac:dyDescent="0.2">
      <c r="A64" s="7" t="s">
        <v>66</v>
      </c>
      <c r="B64" s="7" t="s">
        <v>8</v>
      </c>
      <c r="C64" s="8">
        <v>7952</v>
      </c>
      <c r="D64" s="8">
        <v>5293</v>
      </c>
      <c r="E64" s="19">
        <v>7885</v>
      </c>
      <c r="F64" s="19">
        <v>5968</v>
      </c>
      <c r="G64" s="1">
        <f>VLOOKUP(A:A,[1]TDSheet!$A:$G,7,0)</f>
        <v>0.41</v>
      </c>
      <c r="H64" s="1" t="e">
        <f>VLOOKUP(A:A,[1]TDSheet!$A:$H,8,0)</f>
        <v>#N/A</v>
      </c>
      <c r="I64" s="15">
        <f>VLOOKUP(A:A,[2]TDSheet!$A:$F,6,0)</f>
        <v>7938</v>
      </c>
      <c r="J64" s="15">
        <f t="shared" si="11"/>
        <v>-53</v>
      </c>
      <c r="K64" s="15">
        <f>VLOOKUP(A:A,[1]TDSheet!$A:$K,11,0)</f>
        <v>0</v>
      </c>
      <c r="L64" s="15">
        <f>VLOOKUP(A:A,[1]TDSheet!$A:$L,12,0)</f>
        <v>300</v>
      </c>
      <c r="M64" s="15">
        <f>VLOOKUP(A:A,[1]TDSheet!$A:$T,20,0)</f>
        <v>2700</v>
      </c>
      <c r="N64" s="15"/>
      <c r="O64" s="15"/>
      <c r="P64" s="15"/>
      <c r="Q64" s="17">
        <v>2000</v>
      </c>
      <c r="R64" s="17">
        <v>3400</v>
      </c>
      <c r="S64" s="15">
        <f t="shared" si="12"/>
        <v>1577</v>
      </c>
      <c r="T64" s="17">
        <v>4600</v>
      </c>
      <c r="U64" s="18">
        <f t="shared" si="13"/>
        <v>12.027901077996196</v>
      </c>
      <c r="V64" s="15">
        <f t="shared" si="14"/>
        <v>3.7844007609384906</v>
      </c>
      <c r="W64" s="15">
        <v>2000</v>
      </c>
      <c r="X64" s="15">
        <v>3400</v>
      </c>
      <c r="Y64" s="15">
        <v>4600</v>
      </c>
      <c r="Z64" s="15">
        <f>VLOOKUP(A:A,[1]TDSheet!$A:$Z,26,0)</f>
        <v>1557.2</v>
      </c>
      <c r="AA64" s="15">
        <f>VLOOKUP(A:A,[1]TDSheet!$A:$AA,27,0)</f>
        <v>1360.2</v>
      </c>
      <c r="AB64" s="15">
        <f>VLOOKUP(A:A,[1]TDSheet!$A:$AB,28,0)</f>
        <v>1603.8</v>
      </c>
      <c r="AC64" s="15">
        <f>VLOOKUP(A:A,[3]TDSheet!$A:$D,4,0)</f>
        <v>1597</v>
      </c>
      <c r="AD64" s="15">
        <f>VLOOKUP(A:A,[1]TDSheet!$A:$AD,30,0)</f>
        <v>0</v>
      </c>
      <c r="AE64" s="15">
        <f>VLOOKUP(A:A,[1]TDSheet!$A:$AE,31,0)</f>
        <v>0</v>
      </c>
      <c r="AF64" s="15">
        <f t="shared" si="15"/>
        <v>820</v>
      </c>
      <c r="AG64" s="15">
        <f t="shared" si="16"/>
        <v>1394</v>
      </c>
      <c r="AH64" s="15">
        <f t="shared" si="17"/>
        <v>1886</v>
      </c>
      <c r="AI64" s="15"/>
      <c r="AJ64" s="15"/>
      <c r="AK64" s="15"/>
      <c r="AL64" s="15"/>
    </row>
    <row r="65" spans="1:38" s="1" customFormat="1" ht="11.1" customHeight="1" outlineLevel="1" x14ac:dyDescent="0.2">
      <c r="A65" s="7" t="s">
        <v>67</v>
      </c>
      <c r="B65" s="7" t="s">
        <v>9</v>
      </c>
      <c r="C65" s="8">
        <v>2391.127</v>
      </c>
      <c r="D65" s="8">
        <v>4174.8969999999999</v>
      </c>
      <c r="E65" s="19">
        <v>2711</v>
      </c>
      <c r="F65" s="19">
        <v>4059</v>
      </c>
      <c r="G65" s="1">
        <f>VLOOKUP(A:A,[1]TDSheet!$A:$G,7,0)</f>
        <v>1</v>
      </c>
      <c r="H65" s="1" t="e">
        <f>VLOOKUP(A:A,[1]TDSheet!$A:$H,8,0)</f>
        <v>#N/A</v>
      </c>
      <c r="I65" s="15">
        <f>VLOOKUP(A:A,[2]TDSheet!$A:$F,6,0)</f>
        <v>2549.6439999999998</v>
      </c>
      <c r="J65" s="15">
        <f t="shared" si="11"/>
        <v>161.35600000000022</v>
      </c>
      <c r="K65" s="15">
        <f>VLOOKUP(A:A,[1]TDSheet!$A:$K,11,0)</f>
        <v>350</v>
      </c>
      <c r="L65" s="15">
        <f>VLOOKUP(A:A,[1]TDSheet!$A:$L,12,0)</f>
        <v>400</v>
      </c>
      <c r="M65" s="15">
        <f>VLOOKUP(A:A,[1]TDSheet!$A:$T,20,0)</f>
        <v>300</v>
      </c>
      <c r="N65" s="15"/>
      <c r="O65" s="15"/>
      <c r="P65" s="15"/>
      <c r="Q65" s="17"/>
      <c r="R65" s="17">
        <v>400</v>
      </c>
      <c r="S65" s="15">
        <f t="shared" si="12"/>
        <v>542.20000000000005</v>
      </c>
      <c r="T65" s="17">
        <v>1000</v>
      </c>
      <c r="U65" s="18">
        <f t="shared" si="13"/>
        <v>12.004795278495019</v>
      </c>
      <c r="V65" s="15">
        <f t="shared" si="14"/>
        <v>7.4861674658797481</v>
      </c>
      <c r="W65" s="15"/>
      <c r="X65" s="15">
        <v>400</v>
      </c>
      <c r="Y65" s="15">
        <v>1000</v>
      </c>
      <c r="Z65" s="15">
        <f>VLOOKUP(A:A,[1]TDSheet!$A:$Z,26,0)</f>
        <v>883.8</v>
      </c>
      <c r="AA65" s="15">
        <f>VLOOKUP(A:A,[1]TDSheet!$A:$AA,27,0)</f>
        <v>777.2</v>
      </c>
      <c r="AB65" s="15">
        <f>VLOOKUP(A:A,[1]TDSheet!$A:$AB,28,0)</f>
        <v>772.2</v>
      </c>
      <c r="AC65" s="15">
        <f>VLOOKUP(A:A,[3]TDSheet!$A:$D,4,0)</f>
        <v>426.94099999999997</v>
      </c>
      <c r="AD65" s="15">
        <f>VLOOKUP(A:A,[1]TDSheet!$A:$AD,30,0)</f>
        <v>0</v>
      </c>
      <c r="AE65" s="15">
        <f>VLOOKUP(A:A,[1]TDSheet!$A:$AE,31,0)</f>
        <v>0</v>
      </c>
      <c r="AF65" s="15">
        <f t="shared" si="15"/>
        <v>0</v>
      </c>
      <c r="AG65" s="15">
        <f t="shared" si="16"/>
        <v>400</v>
      </c>
      <c r="AH65" s="15">
        <f t="shared" si="17"/>
        <v>1000</v>
      </c>
      <c r="AI65" s="15"/>
      <c r="AJ65" s="15"/>
      <c r="AK65" s="15"/>
      <c r="AL65" s="15"/>
    </row>
    <row r="66" spans="1:38" s="1" customFormat="1" ht="11.1" customHeight="1" outlineLevel="1" x14ac:dyDescent="0.2">
      <c r="A66" s="7" t="s">
        <v>68</v>
      </c>
      <c r="B66" s="7" t="s">
        <v>8</v>
      </c>
      <c r="C66" s="8">
        <v>1909</v>
      </c>
      <c r="D66" s="8">
        <v>711</v>
      </c>
      <c r="E66" s="8">
        <v>1590</v>
      </c>
      <c r="F66" s="8">
        <v>966</v>
      </c>
      <c r="G66" s="1">
        <f>VLOOKUP(A:A,[1]TDSheet!$A:$G,7,0)</f>
        <v>0.35</v>
      </c>
      <c r="H66" s="1" t="e">
        <f>VLOOKUP(A:A,[1]TDSheet!$A:$H,8,0)</f>
        <v>#N/A</v>
      </c>
      <c r="I66" s="15">
        <f>VLOOKUP(A:A,[2]TDSheet!$A:$F,6,0)</f>
        <v>1651</v>
      </c>
      <c r="J66" s="15">
        <f t="shared" si="11"/>
        <v>-61</v>
      </c>
      <c r="K66" s="15">
        <f>VLOOKUP(A:A,[1]TDSheet!$A:$K,11,0)</f>
        <v>0</v>
      </c>
      <c r="L66" s="15">
        <f>VLOOKUP(A:A,[1]TDSheet!$A:$L,12,0)</f>
        <v>120</v>
      </c>
      <c r="M66" s="15">
        <f>VLOOKUP(A:A,[1]TDSheet!$A:$T,20,0)</f>
        <v>480</v>
      </c>
      <c r="N66" s="15"/>
      <c r="O66" s="15"/>
      <c r="P66" s="15"/>
      <c r="Q66" s="17">
        <v>720</v>
      </c>
      <c r="R66" s="17">
        <v>640</v>
      </c>
      <c r="S66" s="15">
        <f t="shared" si="12"/>
        <v>318</v>
      </c>
      <c r="T66" s="17">
        <v>320</v>
      </c>
      <c r="U66" s="18">
        <f t="shared" si="13"/>
        <v>10.20754716981132</v>
      </c>
      <c r="V66" s="15">
        <f t="shared" si="14"/>
        <v>3.0377358490566038</v>
      </c>
      <c r="W66" s="15">
        <v>720</v>
      </c>
      <c r="X66" s="15">
        <v>640</v>
      </c>
      <c r="Y66" s="15">
        <v>320</v>
      </c>
      <c r="Z66" s="15">
        <f>VLOOKUP(A:A,[1]TDSheet!$A:$Z,26,0)</f>
        <v>475.8</v>
      </c>
      <c r="AA66" s="15">
        <f>VLOOKUP(A:A,[1]TDSheet!$A:$AA,27,0)</f>
        <v>432.2</v>
      </c>
      <c r="AB66" s="15">
        <f>VLOOKUP(A:A,[1]TDSheet!$A:$AB,28,0)</f>
        <v>426.4</v>
      </c>
      <c r="AC66" s="15">
        <f>VLOOKUP(A:A,[3]TDSheet!$A:$D,4,0)</f>
        <v>327</v>
      </c>
      <c r="AD66" s="15">
        <f>VLOOKUP(A:A,[1]TDSheet!$A:$AD,30,0)</f>
        <v>0</v>
      </c>
      <c r="AE66" s="15">
        <f>VLOOKUP(A:A,[1]TDSheet!$A:$AE,31,0)</f>
        <v>0</v>
      </c>
      <c r="AF66" s="15">
        <f t="shared" si="15"/>
        <v>251.99999999999997</v>
      </c>
      <c r="AG66" s="15">
        <f t="shared" si="16"/>
        <v>224</v>
      </c>
      <c r="AH66" s="15">
        <f t="shared" si="17"/>
        <v>112</v>
      </c>
      <c r="AI66" s="15"/>
      <c r="AJ66" s="15"/>
      <c r="AK66" s="15"/>
      <c r="AL66" s="15"/>
    </row>
    <row r="67" spans="1:38" s="1" customFormat="1" ht="11.1" customHeight="1" outlineLevel="1" x14ac:dyDescent="0.2">
      <c r="A67" s="7" t="s">
        <v>69</v>
      </c>
      <c r="B67" s="7" t="s">
        <v>8</v>
      </c>
      <c r="C67" s="8">
        <v>47</v>
      </c>
      <c r="D67" s="8">
        <v>30</v>
      </c>
      <c r="E67" s="8">
        <v>14</v>
      </c>
      <c r="F67" s="8">
        <v>41</v>
      </c>
      <c r="G67" s="1">
        <f>VLOOKUP(A:A,[1]TDSheet!$A:$G,7,0)</f>
        <v>0.6</v>
      </c>
      <c r="H67" s="1" t="e">
        <f>VLOOKUP(A:A,[1]TDSheet!$A:$H,8,0)</f>
        <v>#N/A</v>
      </c>
      <c r="I67" s="15">
        <f>VLOOKUP(A:A,[2]TDSheet!$A:$F,6,0)</f>
        <v>53</v>
      </c>
      <c r="J67" s="15">
        <f t="shared" si="11"/>
        <v>-39</v>
      </c>
      <c r="K67" s="15">
        <f>VLOOKUP(A:A,[1]TDSheet!$A:$K,11,0)</f>
        <v>0</v>
      </c>
      <c r="L67" s="15">
        <f>VLOOKUP(A:A,[1]TDSheet!$A:$L,12,0)</f>
        <v>0</v>
      </c>
      <c r="M67" s="15">
        <f>VLOOKUP(A:A,[1]TDSheet!$A:$T,20,0)</f>
        <v>0</v>
      </c>
      <c r="N67" s="15"/>
      <c r="O67" s="15"/>
      <c r="P67" s="15"/>
      <c r="Q67" s="17"/>
      <c r="R67" s="17"/>
      <c r="S67" s="15">
        <f t="shared" si="12"/>
        <v>2.8</v>
      </c>
      <c r="T67" s="17"/>
      <c r="U67" s="18">
        <f t="shared" si="13"/>
        <v>14.642857142857144</v>
      </c>
      <c r="V67" s="15">
        <f t="shared" si="14"/>
        <v>14.642857142857144</v>
      </c>
      <c r="W67" s="15"/>
      <c r="X67" s="15"/>
      <c r="Y67" s="15"/>
      <c r="Z67" s="15">
        <f>VLOOKUP(A:A,[1]TDSheet!$A:$Z,26,0)</f>
        <v>9</v>
      </c>
      <c r="AA67" s="15">
        <f>VLOOKUP(A:A,[1]TDSheet!$A:$AA,27,0)</f>
        <v>13.2</v>
      </c>
      <c r="AB67" s="15">
        <f>VLOOKUP(A:A,[1]TDSheet!$A:$AB,28,0)</f>
        <v>9.4</v>
      </c>
      <c r="AC67" s="15">
        <f>VLOOKUP(A:A,[3]TDSheet!$A:$D,4,0)</f>
        <v>3</v>
      </c>
      <c r="AD67" s="21" t="str">
        <f>VLOOKUP(A:A,[1]TDSheet!$A:$AD,30,0)</f>
        <v>склад?</v>
      </c>
      <c r="AE67" s="15">
        <f>VLOOKUP(A:A,[1]TDSheet!$A:$AE,31,0)</f>
        <v>0</v>
      </c>
      <c r="AF67" s="15">
        <f t="shared" si="15"/>
        <v>0</v>
      </c>
      <c r="AG67" s="15">
        <f t="shared" si="16"/>
        <v>0</v>
      </c>
      <c r="AH67" s="15">
        <f t="shared" si="17"/>
        <v>0</v>
      </c>
      <c r="AI67" s="15"/>
      <c r="AJ67" s="15"/>
      <c r="AK67" s="15"/>
      <c r="AL67" s="15"/>
    </row>
    <row r="68" spans="1:38" s="1" customFormat="1" ht="11.1" customHeight="1" outlineLevel="1" x14ac:dyDescent="0.2">
      <c r="A68" s="7" t="s">
        <v>70</v>
      </c>
      <c r="B68" s="7" t="s">
        <v>9</v>
      </c>
      <c r="C68" s="8">
        <v>94.701999999999998</v>
      </c>
      <c r="D68" s="8">
        <v>39.615000000000002</v>
      </c>
      <c r="E68" s="8">
        <v>89.343999999999994</v>
      </c>
      <c r="F68" s="8">
        <v>43.426000000000002</v>
      </c>
      <c r="G68" s="1">
        <f>VLOOKUP(A:A,[1]TDSheet!$A:$G,7,0)</f>
        <v>1</v>
      </c>
      <c r="H68" s="1" t="e">
        <f>VLOOKUP(A:A,[1]TDSheet!$A:$H,8,0)</f>
        <v>#N/A</v>
      </c>
      <c r="I68" s="15">
        <f>VLOOKUP(A:A,[2]TDSheet!$A:$F,6,0)</f>
        <v>81.400000000000006</v>
      </c>
      <c r="J68" s="15">
        <f t="shared" si="11"/>
        <v>7.9439999999999884</v>
      </c>
      <c r="K68" s="15">
        <f>VLOOKUP(A:A,[1]TDSheet!$A:$K,11,0)</f>
        <v>0</v>
      </c>
      <c r="L68" s="15">
        <f>VLOOKUP(A:A,[1]TDSheet!$A:$L,12,0)</f>
        <v>0</v>
      </c>
      <c r="M68" s="15">
        <f>VLOOKUP(A:A,[1]TDSheet!$A:$T,20,0)</f>
        <v>50</v>
      </c>
      <c r="N68" s="15"/>
      <c r="O68" s="15"/>
      <c r="P68" s="15"/>
      <c r="Q68" s="17">
        <v>40</v>
      </c>
      <c r="R68" s="17">
        <v>40</v>
      </c>
      <c r="S68" s="15">
        <f t="shared" si="12"/>
        <v>17.8688</v>
      </c>
      <c r="T68" s="17"/>
      <c r="U68" s="18">
        <f t="shared" si="13"/>
        <v>9.7055202363896846</v>
      </c>
      <c r="V68" s="15">
        <f t="shared" si="14"/>
        <v>2.4302695200573066</v>
      </c>
      <c r="W68" s="15">
        <v>40</v>
      </c>
      <c r="X68" s="15">
        <v>40</v>
      </c>
      <c r="Y68" s="15"/>
      <c r="Z68" s="15">
        <f>VLOOKUP(A:A,[1]TDSheet!$A:$Z,26,0)</f>
        <v>16.089199999999998</v>
      </c>
      <c r="AA68" s="15">
        <f>VLOOKUP(A:A,[1]TDSheet!$A:$AA,27,0)</f>
        <v>17.968600000000002</v>
      </c>
      <c r="AB68" s="15">
        <f>VLOOKUP(A:A,[1]TDSheet!$A:$AB,28,0)</f>
        <v>22.203399999999998</v>
      </c>
      <c r="AC68" s="15">
        <f>VLOOKUP(A:A,[3]TDSheet!$A:$D,4,0)</f>
        <v>15.817</v>
      </c>
      <c r="AD68" s="15">
        <f>VLOOKUP(A:A,[1]TDSheet!$A:$AD,30,0)</f>
        <v>0</v>
      </c>
      <c r="AE68" s="15">
        <f>VLOOKUP(A:A,[1]TDSheet!$A:$AE,31,0)</f>
        <v>0</v>
      </c>
      <c r="AF68" s="15">
        <f t="shared" si="15"/>
        <v>40</v>
      </c>
      <c r="AG68" s="15">
        <f t="shared" si="16"/>
        <v>40</v>
      </c>
      <c r="AH68" s="15">
        <f t="shared" si="17"/>
        <v>0</v>
      </c>
      <c r="AI68" s="15"/>
      <c r="AJ68" s="15"/>
      <c r="AK68" s="15"/>
      <c r="AL68" s="15"/>
    </row>
    <row r="69" spans="1:38" s="1" customFormat="1" ht="11.1" customHeight="1" outlineLevel="1" x14ac:dyDescent="0.2">
      <c r="A69" s="7" t="s">
        <v>71</v>
      </c>
      <c r="B69" s="7" t="s">
        <v>8</v>
      </c>
      <c r="C69" s="8">
        <v>2221</v>
      </c>
      <c r="D69" s="8">
        <v>959</v>
      </c>
      <c r="E69" s="8">
        <v>1685</v>
      </c>
      <c r="F69" s="8">
        <v>1433</v>
      </c>
      <c r="G69" s="1">
        <f>VLOOKUP(A:A,[1]TDSheet!$A:$G,7,0)</f>
        <v>0.4</v>
      </c>
      <c r="H69" s="1" t="e">
        <f>VLOOKUP(A:A,[1]TDSheet!$A:$H,8,0)</f>
        <v>#N/A</v>
      </c>
      <c r="I69" s="15">
        <f>VLOOKUP(A:A,[2]TDSheet!$A:$F,6,0)</f>
        <v>1778</v>
      </c>
      <c r="J69" s="15">
        <f t="shared" si="11"/>
        <v>-93</v>
      </c>
      <c r="K69" s="15">
        <f>VLOOKUP(A:A,[1]TDSheet!$A:$K,11,0)</f>
        <v>0</v>
      </c>
      <c r="L69" s="15">
        <f>VLOOKUP(A:A,[1]TDSheet!$A:$L,12,0)</f>
        <v>120</v>
      </c>
      <c r="M69" s="15">
        <f>VLOOKUP(A:A,[1]TDSheet!$A:$T,20,0)</f>
        <v>240</v>
      </c>
      <c r="N69" s="15"/>
      <c r="O69" s="15"/>
      <c r="P69" s="15"/>
      <c r="Q69" s="17">
        <v>600</v>
      </c>
      <c r="R69" s="17">
        <v>720</v>
      </c>
      <c r="S69" s="15">
        <f t="shared" si="12"/>
        <v>337</v>
      </c>
      <c r="T69" s="17">
        <v>320</v>
      </c>
      <c r="U69" s="18">
        <f t="shared" si="13"/>
        <v>10.186943620178042</v>
      </c>
      <c r="V69" s="15">
        <f t="shared" si="14"/>
        <v>4.2522255192878342</v>
      </c>
      <c r="W69" s="15">
        <v>600</v>
      </c>
      <c r="X69" s="15">
        <v>720</v>
      </c>
      <c r="Y69" s="15">
        <v>320</v>
      </c>
      <c r="Z69" s="15">
        <f>VLOOKUP(A:A,[1]TDSheet!$A:$Z,26,0)</f>
        <v>489.6</v>
      </c>
      <c r="AA69" s="15">
        <f>VLOOKUP(A:A,[1]TDSheet!$A:$AA,27,0)</f>
        <v>442</v>
      </c>
      <c r="AB69" s="15">
        <f>VLOOKUP(A:A,[1]TDSheet!$A:$AB,28,0)</f>
        <v>437</v>
      </c>
      <c r="AC69" s="15">
        <f>VLOOKUP(A:A,[3]TDSheet!$A:$D,4,0)</f>
        <v>331</v>
      </c>
      <c r="AD69" s="15">
        <f>VLOOKUP(A:A,[1]TDSheet!$A:$AD,30,0)</f>
        <v>0</v>
      </c>
      <c r="AE69" s="15">
        <f>VLOOKUP(A:A,[1]TDSheet!$A:$AE,31,0)</f>
        <v>0</v>
      </c>
      <c r="AF69" s="15">
        <f t="shared" si="15"/>
        <v>240</v>
      </c>
      <c r="AG69" s="15">
        <f t="shared" si="16"/>
        <v>288</v>
      </c>
      <c r="AH69" s="15">
        <f t="shared" si="17"/>
        <v>128</v>
      </c>
      <c r="AI69" s="15"/>
      <c r="AJ69" s="15"/>
      <c r="AK69" s="15"/>
      <c r="AL69" s="15"/>
    </row>
    <row r="70" spans="1:38" s="1" customFormat="1" ht="11.1" customHeight="1" outlineLevel="1" x14ac:dyDescent="0.2">
      <c r="A70" s="7" t="s">
        <v>72</v>
      </c>
      <c r="B70" s="7" t="s">
        <v>8</v>
      </c>
      <c r="C70" s="8">
        <v>3799</v>
      </c>
      <c r="D70" s="8">
        <v>1414</v>
      </c>
      <c r="E70" s="8">
        <v>2855</v>
      </c>
      <c r="F70" s="8">
        <v>2234</v>
      </c>
      <c r="G70" s="1">
        <f>VLOOKUP(A:A,[1]TDSheet!$A:$G,7,0)</f>
        <v>0.41</v>
      </c>
      <c r="H70" s="1" t="e">
        <f>VLOOKUP(A:A,[1]TDSheet!$A:$H,8,0)</f>
        <v>#N/A</v>
      </c>
      <c r="I70" s="15">
        <f>VLOOKUP(A:A,[2]TDSheet!$A:$F,6,0)</f>
        <v>3001</v>
      </c>
      <c r="J70" s="15">
        <f t="shared" si="11"/>
        <v>-146</v>
      </c>
      <c r="K70" s="15">
        <f>VLOOKUP(A:A,[1]TDSheet!$A:$K,11,0)</f>
        <v>0</v>
      </c>
      <c r="L70" s="15">
        <f>VLOOKUP(A:A,[1]TDSheet!$A:$L,12,0)</f>
        <v>0</v>
      </c>
      <c r="M70" s="15">
        <f>VLOOKUP(A:A,[1]TDSheet!$A:$T,20,0)</f>
        <v>1200</v>
      </c>
      <c r="N70" s="15"/>
      <c r="O70" s="15"/>
      <c r="P70" s="15"/>
      <c r="Q70" s="17">
        <v>600</v>
      </c>
      <c r="R70" s="17">
        <v>1200</v>
      </c>
      <c r="S70" s="15">
        <f t="shared" si="12"/>
        <v>571</v>
      </c>
      <c r="T70" s="17">
        <v>1100</v>
      </c>
      <c r="U70" s="18">
        <f t="shared" si="13"/>
        <v>11.092819614711033</v>
      </c>
      <c r="V70" s="15">
        <f t="shared" si="14"/>
        <v>3.9124343257443082</v>
      </c>
      <c r="W70" s="15">
        <v>600</v>
      </c>
      <c r="X70" s="15">
        <v>1200</v>
      </c>
      <c r="Y70" s="15">
        <v>1100</v>
      </c>
      <c r="Z70" s="15">
        <f>VLOOKUP(A:A,[1]TDSheet!$A:$Z,26,0)</f>
        <v>893.4</v>
      </c>
      <c r="AA70" s="15">
        <f>VLOOKUP(A:A,[1]TDSheet!$A:$AA,27,0)</f>
        <v>693.2</v>
      </c>
      <c r="AB70" s="15">
        <f>VLOOKUP(A:A,[1]TDSheet!$A:$AB,28,0)</f>
        <v>684.8</v>
      </c>
      <c r="AC70" s="15">
        <f>VLOOKUP(A:A,[3]TDSheet!$A:$D,4,0)</f>
        <v>395</v>
      </c>
      <c r="AD70" s="15">
        <f>VLOOKUP(A:A,[1]TDSheet!$A:$AD,30,0)</f>
        <v>0</v>
      </c>
      <c r="AE70" s="15">
        <f>VLOOKUP(A:A,[1]TDSheet!$A:$AE,31,0)</f>
        <v>0</v>
      </c>
      <c r="AF70" s="15">
        <f t="shared" si="15"/>
        <v>245.99999999999997</v>
      </c>
      <c r="AG70" s="15">
        <f t="shared" si="16"/>
        <v>491.99999999999994</v>
      </c>
      <c r="AH70" s="15">
        <f t="shared" si="17"/>
        <v>451</v>
      </c>
      <c r="AI70" s="15"/>
      <c r="AJ70" s="15"/>
      <c r="AK70" s="15"/>
      <c r="AL70" s="15"/>
    </row>
    <row r="71" spans="1:38" s="1" customFormat="1" ht="11.1" customHeight="1" outlineLevel="1" x14ac:dyDescent="0.2">
      <c r="A71" s="7" t="s">
        <v>73</v>
      </c>
      <c r="B71" s="7" t="s">
        <v>9</v>
      </c>
      <c r="C71" s="8">
        <v>147.614</v>
      </c>
      <c r="D71" s="8">
        <v>154.86799999999999</v>
      </c>
      <c r="E71" s="8">
        <v>155.63399999999999</v>
      </c>
      <c r="F71" s="8">
        <v>143.63900000000001</v>
      </c>
      <c r="G71" s="1">
        <f>VLOOKUP(A:A,[1]TDSheet!$A:$G,7,0)</f>
        <v>1</v>
      </c>
      <c r="H71" s="1" t="e">
        <f>VLOOKUP(A:A,[1]TDSheet!$A:$H,8,0)</f>
        <v>#N/A</v>
      </c>
      <c r="I71" s="15">
        <f>VLOOKUP(A:A,[2]TDSheet!$A:$F,6,0)</f>
        <v>155.1</v>
      </c>
      <c r="J71" s="15">
        <f t="shared" si="11"/>
        <v>0.53399999999999181</v>
      </c>
      <c r="K71" s="15">
        <f>VLOOKUP(A:A,[1]TDSheet!$A:$K,11,0)</f>
        <v>0</v>
      </c>
      <c r="L71" s="15">
        <f>VLOOKUP(A:A,[1]TDSheet!$A:$L,12,0)</f>
        <v>30</v>
      </c>
      <c r="M71" s="15">
        <f>VLOOKUP(A:A,[1]TDSheet!$A:$T,20,0)</f>
        <v>20</v>
      </c>
      <c r="N71" s="15"/>
      <c r="O71" s="15"/>
      <c r="P71" s="15"/>
      <c r="Q71" s="17">
        <v>30</v>
      </c>
      <c r="R71" s="17">
        <v>60</v>
      </c>
      <c r="S71" s="15">
        <f t="shared" si="12"/>
        <v>31.126799999999996</v>
      </c>
      <c r="T71" s="17"/>
      <c r="U71" s="18">
        <f t="shared" si="13"/>
        <v>9.1123726178084503</v>
      </c>
      <c r="V71" s="15">
        <f t="shared" si="14"/>
        <v>4.6146407597311647</v>
      </c>
      <c r="W71" s="15">
        <v>30</v>
      </c>
      <c r="X71" s="15">
        <v>60</v>
      </c>
      <c r="Y71" s="15"/>
      <c r="Z71" s="15">
        <f>VLOOKUP(A:A,[1]TDSheet!$A:$Z,26,0)</f>
        <v>36.573799999999999</v>
      </c>
      <c r="AA71" s="15">
        <f>VLOOKUP(A:A,[1]TDSheet!$A:$AA,27,0)</f>
        <v>28.4298</v>
      </c>
      <c r="AB71" s="15">
        <f>VLOOKUP(A:A,[1]TDSheet!$A:$AB,28,0)</f>
        <v>34.568599999999996</v>
      </c>
      <c r="AC71" s="15">
        <f>VLOOKUP(A:A,[3]TDSheet!$A:$D,4,0)</f>
        <v>21.86</v>
      </c>
      <c r="AD71" s="15">
        <f>VLOOKUP(A:A,[1]TDSheet!$A:$AD,30,0)</f>
        <v>0</v>
      </c>
      <c r="AE71" s="15">
        <f>VLOOKUP(A:A,[1]TDSheet!$A:$AE,31,0)</f>
        <v>0</v>
      </c>
      <c r="AF71" s="15">
        <f t="shared" si="15"/>
        <v>30</v>
      </c>
      <c r="AG71" s="15">
        <f t="shared" si="16"/>
        <v>60</v>
      </c>
      <c r="AH71" s="15">
        <f t="shared" si="17"/>
        <v>0</v>
      </c>
      <c r="AI71" s="15"/>
      <c r="AJ71" s="15"/>
      <c r="AK71" s="15"/>
      <c r="AL71" s="15"/>
    </row>
    <row r="72" spans="1:38" s="1" customFormat="1" ht="11.1" customHeight="1" outlineLevel="1" x14ac:dyDescent="0.2">
      <c r="A72" s="7" t="s">
        <v>74</v>
      </c>
      <c r="B72" s="7" t="s">
        <v>8</v>
      </c>
      <c r="C72" s="8">
        <v>420</v>
      </c>
      <c r="D72" s="8">
        <v>100</v>
      </c>
      <c r="E72" s="8">
        <v>239</v>
      </c>
      <c r="F72" s="8">
        <v>270</v>
      </c>
      <c r="G72" s="1">
        <f>VLOOKUP(A:A,[1]TDSheet!$A:$G,7,0)</f>
        <v>0.3</v>
      </c>
      <c r="H72" s="1">
        <f>VLOOKUP(A:A,[1]TDSheet!$A:$H,8,0)</f>
        <v>50</v>
      </c>
      <c r="I72" s="15">
        <f>VLOOKUP(A:A,[2]TDSheet!$A:$F,6,0)</f>
        <v>255</v>
      </c>
      <c r="J72" s="15">
        <f t="shared" ref="J72:J97" si="18">E72-I72</f>
        <v>-16</v>
      </c>
      <c r="K72" s="15">
        <f>VLOOKUP(A:A,[1]TDSheet!$A:$K,11,0)</f>
        <v>0</v>
      </c>
      <c r="L72" s="15">
        <f>VLOOKUP(A:A,[1]TDSheet!$A:$L,12,0)</f>
        <v>0</v>
      </c>
      <c r="M72" s="15">
        <f>VLOOKUP(A:A,[1]TDSheet!$A:$T,20,0)</f>
        <v>0</v>
      </c>
      <c r="N72" s="15"/>
      <c r="O72" s="15"/>
      <c r="P72" s="15"/>
      <c r="Q72" s="17">
        <v>80</v>
      </c>
      <c r="R72" s="17">
        <v>80</v>
      </c>
      <c r="S72" s="15">
        <f t="shared" ref="S72:S97" si="19">E72/5</f>
        <v>47.8</v>
      </c>
      <c r="T72" s="17"/>
      <c r="U72" s="18">
        <f t="shared" ref="U72:U97" si="20">(F72+K72+L72+M72+Q72+R72+T72)/S72</f>
        <v>8.99581589958159</v>
      </c>
      <c r="V72" s="15">
        <f t="shared" ref="V72:V97" si="21">F72/S72</f>
        <v>5.6485355648535567</v>
      </c>
      <c r="W72" s="15">
        <v>80</v>
      </c>
      <c r="X72" s="15">
        <v>80</v>
      </c>
      <c r="Y72" s="15"/>
      <c r="Z72" s="15">
        <f>VLOOKUP(A:A,[1]TDSheet!$A:$Z,26,0)</f>
        <v>86</v>
      </c>
      <c r="AA72" s="15">
        <f>VLOOKUP(A:A,[1]TDSheet!$A:$AA,27,0)</f>
        <v>59</v>
      </c>
      <c r="AB72" s="15">
        <f>VLOOKUP(A:A,[1]TDSheet!$A:$AB,28,0)</f>
        <v>78</v>
      </c>
      <c r="AC72" s="15">
        <f>VLOOKUP(A:A,[3]TDSheet!$A:$D,4,0)</f>
        <v>56</v>
      </c>
      <c r="AD72" s="15">
        <f>VLOOKUP(A:A,[1]TDSheet!$A:$AD,30,0)</f>
        <v>0</v>
      </c>
      <c r="AE72" s="15">
        <f>VLOOKUP(A:A,[1]TDSheet!$A:$AE,31,0)</f>
        <v>0</v>
      </c>
      <c r="AF72" s="15">
        <f t="shared" ref="AF72:AF97" si="22">Q72*G72</f>
        <v>24</v>
      </c>
      <c r="AG72" s="15">
        <f t="shared" ref="AG72:AG97" si="23">R72*G72</f>
        <v>24</v>
      </c>
      <c r="AH72" s="15">
        <f t="shared" ref="AH72:AH97" si="24">T72*G72</f>
        <v>0</v>
      </c>
      <c r="AI72" s="15"/>
      <c r="AJ72" s="15"/>
      <c r="AK72" s="15"/>
      <c r="AL72" s="15"/>
    </row>
    <row r="73" spans="1:38" s="1" customFormat="1" ht="11.1" customHeight="1" outlineLevel="1" x14ac:dyDescent="0.2">
      <c r="A73" s="7" t="s">
        <v>75</v>
      </c>
      <c r="B73" s="7" t="s">
        <v>8</v>
      </c>
      <c r="C73" s="8">
        <v>870</v>
      </c>
      <c r="D73" s="8">
        <v>291</v>
      </c>
      <c r="E73" s="8">
        <v>478</v>
      </c>
      <c r="F73" s="8">
        <v>620</v>
      </c>
      <c r="G73" s="1">
        <f>VLOOKUP(A:A,[1]TDSheet!$A:$G,7,0)</f>
        <v>0.3</v>
      </c>
      <c r="H73" s="1" t="e">
        <f>VLOOKUP(A:A,[1]TDSheet!$A:$H,8,0)</f>
        <v>#N/A</v>
      </c>
      <c r="I73" s="15">
        <f>VLOOKUP(A:A,[2]TDSheet!$A:$F,6,0)</f>
        <v>526</v>
      </c>
      <c r="J73" s="15">
        <f t="shared" si="18"/>
        <v>-48</v>
      </c>
      <c r="K73" s="15">
        <f>VLOOKUP(A:A,[1]TDSheet!$A:$K,11,0)</f>
        <v>0</v>
      </c>
      <c r="L73" s="15">
        <f>VLOOKUP(A:A,[1]TDSheet!$A:$L,12,0)</f>
        <v>120</v>
      </c>
      <c r="M73" s="15">
        <f>VLOOKUP(A:A,[1]TDSheet!$A:$T,20,0)</f>
        <v>0</v>
      </c>
      <c r="N73" s="15"/>
      <c r="O73" s="15"/>
      <c r="P73" s="15"/>
      <c r="Q73" s="17"/>
      <c r="R73" s="17">
        <v>120</v>
      </c>
      <c r="S73" s="15">
        <f t="shared" si="19"/>
        <v>95.6</v>
      </c>
      <c r="T73" s="17"/>
      <c r="U73" s="18">
        <f t="shared" si="20"/>
        <v>8.99581589958159</v>
      </c>
      <c r="V73" s="15">
        <f t="shared" si="21"/>
        <v>6.485355648535565</v>
      </c>
      <c r="W73" s="15"/>
      <c r="X73" s="15">
        <v>120</v>
      </c>
      <c r="Y73" s="15"/>
      <c r="Z73" s="15">
        <f>VLOOKUP(A:A,[1]TDSheet!$A:$Z,26,0)</f>
        <v>139.4</v>
      </c>
      <c r="AA73" s="15">
        <f>VLOOKUP(A:A,[1]TDSheet!$A:$AA,27,0)</f>
        <v>152.4</v>
      </c>
      <c r="AB73" s="15">
        <f>VLOOKUP(A:A,[1]TDSheet!$A:$AB,28,0)</f>
        <v>138.19999999999999</v>
      </c>
      <c r="AC73" s="15">
        <f>VLOOKUP(A:A,[3]TDSheet!$A:$D,4,0)</f>
        <v>79</v>
      </c>
      <c r="AD73" s="15">
        <f>VLOOKUP(A:A,[1]TDSheet!$A:$AD,30,0)</f>
        <v>0</v>
      </c>
      <c r="AE73" s="15">
        <f>VLOOKUP(A:A,[1]TDSheet!$A:$AE,31,0)</f>
        <v>0</v>
      </c>
      <c r="AF73" s="15">
        <f t="shared" si="22"/>
        <v>0</v>
      </c>
      <c r="AG73" s="15">
        <f t="shared" si="23"/>
        <v>36</v>
      </c>
      <c r="AH73" s="15">
        <f t="shared" si="24"/>
        <v>0</v>
      </c>
      <c r="AI73" s="15"/>
      <c r="AJ73" s="15"/>
      <c r="AK73" s="15"/>
      <c r="AL73" s="15"/>
    </row>
    <row r="74" spans="1:38" s="1" customFormat="1" ht="11.1" customHeight="1" outlineLevel="1" x14ac:dyDescent="0.2">
      <c r="A74" s="7" t="s">
        <v>76</v>
      </c>
      <c r="B74" s="7" t="s">
        <v>8</v>
      </c>
      <c r="C74" s="8">
        <v>965</v>
      </c>
      <c r="D74" s="8">
        <v>895</v>
      </c>
      <c r="E74" s="8">
        <v>823</v>
      </c>
      <c r="F74" s="8">
        <v>993</v>
      </c>
      <c r="G74" s="1">
        <f>VLOOKUP(A:A,[1]TDSheet!$A:$G,7,0)</f>
        <v>0.14000000000000001</v>
      </c>
      <c r="H74" s="1" t="e">
        <f>VLOOKUP(A:A,[1]TDSheet!$A:$H,8,0)</f>
        <v>#N/A</v>
      </c>
      <c r="I74" s="15">
        <f>VLOOKUP(A:A,[2]TDSheet!$A:$F,6,0)</f>
        <v>868</v>
      </c>
      <c r="J74" s="15">
        <f t="shared" si="18"/>
        <v>-45</v>
      </c>
      <c r="K74" s="15">
        <f>VLOOKUP(A:A,[1]TDSheet!$A:$K,11,0)</f>
        <v>0</v>
      </c>
      <c r="L74" s="15">
        <f>VLOOKUP(A:A,[1]TDSheet!$A:$L,12,0)</f>
        <v>120</v>
      </c>
      <c r="M74" s="15">
        <f>VLOOKUP(A:A,[1]TDSheet!$A:$T,20,0)</f>
        <v>0</v>
      </c>
      <c r="N74" s="15"/>
      <c r="O74" s="15"/>
      <c r="P74" s="15"/>
      <c r="Q74" s="17">
        <v>120</v>
      </c>
      <c r="R74" s="17">
        <v>360</v>
      </c>
      <c r="S74" s="15">
        <f t="shared" si="19"/>
        <v>164.6</v>
      </c>
      <c r="T74" s="17"/>
      <c r="U74" s="18">
        <f t="shared" si="20"/>
        <v>9.6780072904009717</v>
      </c>
      <c r="V74" s="15">
        <f t="shared" si="21"/>
        <v>6.0328068043742409</v>
      </c>
      <c r="W74" s="15">
        <v>120</v>
      </c>
      <c r="X74" s="15">
        <v>360</v>
      </c>
      <c r="Y74" s="15"/>
      <c r="Z74" s="15">
        <f>VLOOKUP(A:A,[1]TDSheet!$A:$Z,26,0)</f>
        <v>216.2</v>
      </c>
      <c r="AA74" s="15">
        <f>VLOOKUP(A:A,[1]TDSheet!$A:$AA,27,0)</f>
        <v>211</v>
      </c>
      <c r="AB74" s="15">
        <f>VLOOKUP(A:A,[1]TDSheet!$A:$AB,28,0)</f>
        <v>184.8</v>
      </c>
      <c r="AC74" s="15">
        <f>VLOOKUP(A:A,[3]TDSheet!$A:$D,4,0)</f>
        <v>110</v>
      </c>
      <c r="AD74" s="15">
        <f>VLOOKUP(A:A,[1]TDSheet!$A:$AD,30,0)</f>
        <v>0</v>
      </c>
      <c r="AE74" s="15">
        <f>VLOOKUP(A:A,[1]TDSheet!$A:$AE,31,0)</f>
        <v>0</v>
      </c>
      <c r="AF74" s="15">
        <f t="shared" si="22"/>
        <v>16.8</v>
      </c>
      <c r="AG74" s="15">
        <f t="shared" si="23"/>
        <v>50.400000000000006</v>
      </c>
      <c r="AH74" s="15">
        <f t="shared" si="24"/>
        <v>0</v>
      </c>
      <c r="AI74" s="15"/>
      <c r="AJ74" s="15"/>
      <c r="AK74" s="15"/>
      <c r="AL74" s="15"/>
    </row>
    <row r="75" spans="1:38" s="1" customFormat="1" ht="11.1" customHeight="1" outlineLevel="1" x14ac:dyDescent="0.2">
      <c r="A75" s="7" t="s">
        <v>77</v>
      </c>
      <c r="B75" s="7" t="s">
        <v>8</v>
      </c>
      <c r="C75" s="8">
        <v>69</v>
      </c>
      <c r="D75" s="8"/>
      <c r="E75" s="8">
        <v>28</v>
      </c>
      <c r="F75" s="8">
        <v>35</v>
      </c>
      <c r="G75" s="1">
        <v>0</v>
      </c>
      <c r="H75" s="1">
        <f>VLOOKUP(A:A,[1]TDSheet!$A:$H,8,0)</f>
        <v>60</v>
      </c>
      <c r="I75" s="15">
        <f>VLOOKUP(A:A,[2]TDSheet!$A:$F,6,0)</f>
        <v>26</v>
      </c>
      <c r="J75" s="15">
        <f t="shared" si="18"/>
        <v>2</v>
      </c>
      <c r="K75" s="15">
        <f>VLOOKUP(A:A,[1]TDSheet!$A:$K,11,0)</f>
        <v>0</v>
      </c>
      <c r="L75" s="15">
        <f>VLOOKUP(A:A,[1]TDSheet!$A:$L,12,0)</f>
        <v>60</v>
      </c>
      <c r="M75" s="15">
        <f>VLOOKUP(A:A,[1]TDSheet!$A:$T,20,0)</f>
        <v>0</v>
      </c>
      <c r="N75" s="15"/>
      <c r="O75" s="15"/>
      <c r="P75" s="15"/>
      <c r="Q75" s="17"/>
      <c r="R75" s="17"/>
      <c r="S75" s="15">
        <f t="shared" si="19"/>
        <v>5.6</v>
      </c>
      <c r="T75" s="17"/>
      <c r="U75" s="18">
        <f t="shared" si="20"/>
        <v>16.964285714285715</v>
      </c>
      <c r="V75" s="15">
        <f t="shared" si="21"/>
        <v>6.25</v>
      </c>
      <c r="W75" s="15"/>
      <c r="X75" s="15"/>
      <c r="Y75" s="15"/>
      <c r="Z75" s="15">
        <f>VLOOKUP(A:A,[1]TDSheet!$A:$Z,26,0)</f>
        <v>13.2</v>
      </c>
      <c r="AA75" s="15">
        <f>VLOOKUP(A:A,[1]TDSheet!$A:$AA,27,0)</f>
        <v>16</v>
      </c>
      <c r="AB75" s="15">
        <f>VLOOKUP(A:A,[1]TDSheet!$A:$AB,28,0)</f>
        <v>7.2</v>
      </c>
      <c r="AC75" s="15">
        <f>VLOOKUP(A:A,[3]TDSheet!$A:$D,4,0)</f>
        <v>2</v>
      </c>
      <c r="AD75" s="23" t="s">
        <v>126</v>
      </c>
      <c r="AE75" s="15">
        <f>VLOOKUP(A:A,[1]TDSheet!$A:$AE,31,0)</f>
        <v>0</v>
      </c>
      <c r="AF75" s="15">
        <f t="shared" si="22"/>
        <v>0</v>
      </c>
      <c r="AG75" s="15">
        <f t="shared" si="23"/>
        <v>0</v>
      </c>
      <c r="AH75" s="15">
        <f t="shared" si="24"/>
        <v>0</v>
      </c>
      <c r="AI75" s="15"/>
      <c r="AJ75" s="15"/>
      <c r="AK75" s="15"/>
      <c r="AL75" s="15"/>
    </row>
    <row r="76" spans="1:38" s="1" customFormat="1" ht="11.1" customHeight="1" outlineLevel="1" x14ac:dyDescent="0.2">
      <c r="A76" s="7" t="s">
        <v>78</v>
      </c>
      <c r="B76" s="7" t="s">
        <v>8</v>
      </c>
      <c r="C76" s="8">
        <v>72</v>
      </c>
      <c r="D76" s="8">
        <v>3</v>
      </c>
      <c r="E76" s="8">
        <v>38</v>
      </c>
      <c r="F76" s="8">
        <v>34</v>
      </c>
      <c r="G76" s="1">
        <f>VLOOKUP(A:A,[1]TDSheet!$A:$G,7,0)</f>
        <v>0.84</v>
      </c>
      <c r="H76" s="1">
        <f>VLOOKUP(A:A,[1]TDSheet!$A:$H,8,0)</f>
        <v>50</v>
      </c>
      <c r="I76" s="15">
        <f>VLOOKUP(A:A,[2]TDSheet!$A:$F,6,0)</f>
        <v>47</v>
      </c>
      <c r="J76" s="15">
        <f t="shared" si="18"/>
        <v>-9</v>
      </c>
      <c r="K76" s="15">
        <f>VLOOKUP(A:A,[1]TDSheet!$A:$K,11,0)</f>
        <v>0</v>
      </c>
      <c r="L76" s="15">
        <f>VLOOKUP(A:A,[1]TDSheet!$A:$L,12,0)</f>
        <v>0</v>
      </c>
      <c r="M76" s="15">
        <f>VLOOKUP(A:A,[1]TDSheet!$A:$T,20,0)</f>
        <v>40</v>
      </c>
      <c r="N76" s="15"/>
      <c r="O76" s="15"/>
      <c r="P76" s="15"/>
      <c r="Q76" s="17"/>
      <c r="R76" s="17"/>
      <c r="S76" s="15">
        <f t="shared" si="19"/>
        <v>7.6</v>
      </c>
      <c r="T76" s="17"/>
      <c r="U76" s="18">
        <f t="shared" si="20"/>
        <v>9.7368421052631575</v>
      </c>
      <c r="V76" s="15">
        <f t="shared" si="21"/>
        <v>4.4736842105263159</v>
      </c>
      <c r="W76" s="15"/>
      <c r="X76" s="15"/>
      <c r="Y76" s="15"/>
      <c r="Z76" s="15">
        <f>VLOOKUP(A:A,[1]TDSheet!$A:$Z,26,0)</f>
        <v>8.1999999999999993</v>
      </c>
      <c r="AA76" s="15">
        <f>VLOOKUP(A:A,[1]TDSheet!$A:$AA,27,0)</f>
        <v>9.1999999999999993</v>
      </c>
      <c r="AB76" s="15">
        <f>VLOOKUP(A:A,[1]TDSheet!$A:$AB,28,0)</f>
        <v>10.4</v>
      </c>
      <c r="AC76" s="15">
        <f>VLOOKUP(A:A,[3]TDSheet!$A:$D,4,0)</f>
        <v>1</v>
      </c>
      <c r="AD76" s="15">
        <f>VLOOKUP(A:A,[1]TDSheet!$A:$AD,30,0)</f>
        <v>0</v>
      </c>
      <c r="AE76" s="15">
        <f>VLOOKUP(A:A,[1]TDSheet!$A:$AE,31,0)</f>
        <v>0</v>
      </c>
      <c r="AF76" s="15">
        <f t="shared" si="22"/>
        <v>0</v>
      </c>
      <c r="AG76" s="15">
        <f t="shared" si="23"/>
        <v>0</v>
      </c>
      <c r="AH76" s="15">
        <f t="shared" si="24"/>
        <v>0</v>
      </c>
      <c r="AI76" s="15"/>
      <c r="AJ76" s="15"/>
      <c r="AK76" s="15"/>
      <c r="AL76" s="15"/>
    </row>
    <row r="77" spans="1:38" s="1" customFormat="1" ht="11.1" customHeight="1" outlineLevel="1" x14ac:dyDescent="0.2">
      <c r="A77" s="7" t="s">
        <v>79</v>
      </c>
      <c r="B77" s="7" t="s">
        <v>8</v>
      </c>
      <c r="C77" s="8">
        <v>3107</v>
      </c>
      <c r="D77" s="8">
        <v>2238</v>
      </c>
      <c r="E77" s="8">
        <v>2695</v>
      </c>
      <c r="F77" s="8">
        <v>2520</v>
      </c>
      <c r="G77" s="1">
        <f>VLOOKUP(A:A,[1]TDSheet!$A:$G,7,0)</f>
        <v>0.35</v>
      </c>
      <c r="H77" s="1" t="e">
        <f>VLOOKUP(A:A,[1]TDSheet!$A:$H,8,0)</f>
        <v>#N/A</v>
      </c>
      <c r="I77" s="15">
        <f>VLOOKUP(A:A,[2]TDSheet!$A:$F,6,0)</f>
        <v>2815</v>
      </c>
      <c r="J77" s="15">
        <f t="shared" si="18"/>
        <v>-120</v>
      </c>
      <c r="K77" s="15">
        <f>VLOOKUP(A:A,[1]TDSheet!$A:$K,11,0)</f>
        <v>0</v>
      </c>
      <c r="L77" s="15">
        <f>VLOOKUP(A:A,[1]TDSheet!$A:$L,12,0)</f>
        <v>200</v>
      </c>
      <c r="M77" s="15">
        <f>VLOOKUP(A:A,[1]TDSheet!$A:$T,20,0)</f>
        <v>400</v>
      </c>
      <c r="N77" s="15"/>
      <c r="O77" s="15"/>
      <c r="P77" s="15"/>
      <c r="Q77" s="17">
        <v>800</v>
      </c>
      <c r="R77" s="17">
        <v>1200</v>
      </c>
      <c r="S77" s="15">
        <f t="shared" si="19"/>
        <v>539</v>
      </c>
      <c r="T77" s="17">
        <v>800</v>
      </c>
      <c r="U77" s="18">
        <f t="shared" si="20"/>
        <v>10.98330241187384</v>
      </c>
      <c r="V77" s="15">
        <f t="shared" si="21"/>
        <v>4.6753246753246751</v>
      </c>
      <c r="W77" s="15">
        <v>800</v>
      </c>
      <c r="X77" s="15">
        <v>1200</v>
      </c>
      <c r="Y77" s="15">
        <v>800</v>
      </c>
      <c r="Z77" s="15">
        <f>VLOOKUP(A:A,[1]TDSheet!$A:$Z,26,0)</f>
        <v>620.4</v>
      </c>
      <c r="AA77" s="15">
        <f>VLOOKUP(A:A,[1]TDSheet!$A:$AA,27,0)</f>
        <v>555.79999999999995</v>
      </c>
      <c r="AB77" s="15">
        <f>VLOOKUP(A:A,[1]TDSheet!$A:$AB,28,0)</f>
        <v>568</v>
      </c>
      <c r="AC77" s="15">
        <f>VLOOKUP(A:A,[3]TDSheet!$A:$D,4,0)</f>
        <v>487</v>
      </c>
      <c r="AD77" s="15">
        <f>VLOOKUP(A:A,[1]TDSheet!$A:$AD,30,0)</f>
        <v>0</v>
      </c>
      <c r="AE77" s="15">
        <f>VLOOKUP(A:A,[1]TDSheet!$A:$AE,31,0)</f>
        <v>0</v>
      </c>
      <c r="AF77" s="15">
        <f t="shared" si="22"/>
        <v>280</v>
      </c>
      <c r="AG77" s="15">
        <f t="shared" si="23"/>
        <v>420</v>
      </c>
      <c r="AH77" s="15">
        <f t="shared" si="24"/>
        <v>280</v>
      </c>
      <c r="AI77" s="15"/>
      <c r="AJ77" s="15"/>
      <c r="AK77" s="15"/>
      <c r="AL77" s="15"/>
    </row>
    <row r="78" spans="1:38" s="1" customFormat="1" ht="11.1" customHeight="1" outlineLevel="1" x14ac:dyDescent="0.2">
      <c r="A78" s="7" t="s">
        <v>80</v>
      </c>
      <c r="B78" s="7" t="s">
        <v>9</v>
      </c>
      <c r="C78" s="8">
        <v>72.77</v>
      </c>
      <c r="D78" s="8">
        <v>44.426000000000002</v>
      </c>
      <c r="E78" s="8">
        <v>88.858000000000004</v>
      </c>
      <c r="F78" s="8">
        <v>27.032</v>
      </c>
      <c r="G78" s="1">
        <f>VLOOKUP(A:A,[1]TDSheet!$A:$G,7,0)</f>
        <v>1</v>
      </c>
      <c r="H78" s="1" t="e">
        <f>VLOOKUP(A:A,[1]TDSheet!$A:$H,8,0)</f>
        <v>#N/A</v>
      </c>
      <c r="I78" s="15">
        <f>VLOOKUP(A:A,[2]TDSheet!$A:$F,6,0)</f>
        <v>89.5</v>
      </c>
      <c r="J78" s="15">
        <f t="shared" si="18"/>
        <v>-0.64199999999999591</v>
      </c>
      <c r="K78" s="15">
        <f>VLOOKUP(A:A,[1]TDSheet!$A:$K,11,0)</f>
        <v>0</v>
      </c>
      <c r="L78" s="15">
        <f>VLOOKUP(A:A,[1]TDSheet!$A:$L,12,0)</f>
        <v>30</v>
      </c>
      <c r="M78" s="15">
        <f>VLOOKUP(A:A,[1]TDSheet!$A:$T,20,0)</f>
        <v>20</v>
      </c>
      <c r="N78" s="15"/>
      <c r="O78" s="15"/>
      <c r="P78" s="15"/>
      <c r="Q78" s="17">
        <v>50</v>
      </c>
      <c r="R78" s="17">
        <v>50</v>
      </c>
      <c r="S78" s="15">
        <f t="shared" si="19"/>
        <v>17.771599999999999</v>
      </c>
      <c r="T78" s="17"/>
      <c r="U78" s="18">
        <f t="shared" si="20"/>
        <v>9.9615116252897877</v>
      </c>
      <c r="V78" s="15">
        <f t="shared" si="21"/>
        <v>1.5210785748047446</v>
      </c>
      <c r="W78" s="15">
        <v>50</v>
      </c>
      <c r="X78" s="15">
        <v>50</v>
      </c>
      <c r="Y78" s="15"/>
      <c r="Z78" s="15">
        <f>VLOOKUP(A:A,[1]TDSheet!$A:$Z,26,0)</f>
        <v>0</v>
      </c>
      <c r="AA78" s="15">
        <f>VLOOKUP(A:A,[1]TDSheet!$A:$AA,27,0)</f>
        <v>0</v>
      </c>
      <c r="AB78" s="15">
        <f>VLOOKUP(A:A,[1]TDSheet!$A:$AB,28,0)</f>
        <v>10.8086</v>
      </c>
      <c r="AC78" s="15">
        <f>VLOOKUP(A:A,[3]TDSheet!$A:$D,4,0)</f>
        <v>29.922000000000001</v>
      </c>
      <c r="AD78" s="15">
        <f>VLOOKUP(A:A,[1]TDSheet!$A:$AD,30,0)</f>
        <v>0</v>
      </c>
      <c r="AE78" s="15" t="e">
        <f>VLOOKUP(A:A,[1]TDSheet!$A:$AE,31,0)</f>
        <v>#N/A</v>
      </c>
      <c r="AF78" s="15">
        <f t="shared" si="22"/>
        <v>50</v>
      </c>
      <c r="AG78" s="15">
        <f t="shared" si="23"/>
        <v>50</v>
      </c>
      <c r="AH78" s="15">
        <f t="shared" si="24"/>
        <v>0</v>
      </c>
      <c r="AI78" s="15"/>
      <c r="AJ78" s="15"/>
      <c r="AK78" s="15"/>
      <c r="AL78" s="15"/>
    </row>
    <row r="79" spans="1:38" s="1" customFormat="1" ht="11.1" customHeight="1" outlineLevel="1" x14ac:dyDescent="0.2">
      <c r="A79" s="7" t="s">
        <v>81</v>
      </c>
      <c r="B79" s="7" t="s">
        <v>9</v>
      </c>
      <c r="C79" s="8">
        <v>365.61200000000002</v>
      </c>
      <c r="D79" s="8">
        <v>532.25400000000002</v>
      </c>
      <c r="E79" s="8">
        <v>498.92099999999999</v>
      </c>
      <c r="F79" s="8">
        <v>348.70499999999998</v>
      </c>
      <c r="G79" s="1">
        <f>VLOOKUP(A:A,[1]TDSheet!$A:$G,7,0)</f>
        <v>1</v>
      </c>
      <c r="H79" s="1" t="e">
        <f>VLOOKUP(A:A,[1]TDSheet!$A:$H,8,0)</f>
        <v>#N/A</v>
      </c>
      <c r="I79" s="15">
        <f>VLOOKUP(A:A,[2]TDSheet!$A:$F,6,0)</f>
        <v>518.90800000000002</v>
      </c>
      <c r="J79" s="15">
        <f t="shared" si="18"/>
        <v>-19.987000000000023</v>
      </c>
      <c r="K79" s="15">
        <f>VLOOKUP(A:A,[1]TDSheet!$A:$K,11,0)</f>
        <v>0</v>
      </c>
      <c r="L79" s="15">
        <f>VLOOKUP(A:A,[1]TDSheet!$A:$L,12,0)</f>
        <v>50</v>
      </c>
      <c r="M79" s="15">
        <f>VLOOKUP(A:A,[1]TDSheet!$A:$T,20,0)</f>
        <v>200</v>
      </c>
      <c r="N79" s="15"/>
      <c r="O79" s="15"/>
      <c r="P79" s="15"/>
      <c r="Q79" s="17">
        <v>100</v>
      </c>
      <c r="R79" s="17">
        <v>220</v>
      </c>
      <c r="S79" s="15">
        <f t="shared" si="19"/>
        <v>99.784199999999998</v>
      </c>
      <c r="T79" s="17">
        <v>200</v>
      </c>
      <c r="U79" s="18">
        <f t="shared" si="20"/>
        <v>11.211243864259071</v>
      </c>
      <c r="V79" s="15">
        <f t="shared" si="21"/>
        <v>3.4945913280860097</v>
      </c>
      <c r="W79" s="15">
        <v>100</v>
      </c>
      <c r="X79" s="15">
        <v>220</v>
      </c>
      <c r="Y79" s="15">
        <v>200</v>
      </c>
      <c r="Z79" s="15">
        <f>VLOOKUP(A:A,[1]TDSheet!$A:$Z,26,0)</f>
        <v>106.8124</v>
      </c>
      <c r="AA79" s="15">
        <f>VLOOKUP(A:A,[1]TDSheet!$A:$AA,27,0)</f>
        <v>107.45060000000001</v>
      </c>
      <c r="AB79" s="15">
        <f>VLOOKUP(A:A,[1]TDSheet!$A:$AB,28,0)</f>
        <v>102.1874</v>
      </c>
      <c r="AC79" s="15">
        <f>VLOOKUP(A:A,[3]TDSheet!$A:$D,4,0)</f>
        <v>84.433999999999997</v>
      </c>
      <c r="AD79" s="15">
        <f>VLOOKUP(A:A,[1]TDSheet!$A:$AD,30,0)</f>
        <v>0</v>
      </c>
      <c r="AE79" s="15">
        <f>VLOOKUP(A:A,[1]TDSheet!$A:$AE,31,0)</f>
        <v>0</v>
      </c>
      <c r="AF79" s="15">
        <f t="shared" si="22"/>
        <v>100</v>
      </c>
      <c r="AG79" s="15">
        <f t="shared" si="23"/>
        <v>220</v>
      </c>
      <c r="AH79" s="15">
        <f t="shared" si="24"/>
        <v>200</v>
      </c>
      <c r="AI79" s="15"/>
      <c r="AJ79" s="15"/>
      <c r="AK79" s="15"/>
      <c r="AL79" s="15"/>
    </row>
    <row r="80" spans="1:38" s="1" customFormat="1" ht="11.1" customHeight="1" outlineLevel="1" x14ac:dyDescent="0.2">
      <c r="A80" s="7" t="s">
        <v>82</v>
      </c>
      <c r="B80" s="7" t="s">
        <v>8</v>
      </c>
      <c r="C80" s="8">
        <v>4239</v>
      </c>
      <c r="D80" s="8">
        <v>1559</v>
      </c>
      <c r="E80" s="8">
        <v>3114</v>
      </c>
      <c r="F80" s="8">
        <v>2529</v>
      </c>
      <c r="G80" s="1">
        <f>VLOOKUP(A:A,[1]TDSheet!$A:$G,7,0)</f>
        <v>0.35</v>
      </c>
      <c r="H80" s="1" t="e">
        <f>VLOOKUP(A:A,[1]TDSheet!$A:$H,8,0)</f>
        <v>#N/A</v>
      </c>
      <c r="I80" s="15">
        <f>VLOOKUP(A:A,[2]TDSheet!$A:$F,6,0)</f>
        <v>3278</v>
      </c>
      <c r="J80" s="15">
        <f t="shared" si="18"/>
        <v>-164</v>
      </c>
      <c r="K80" s="15">
        <f>VLOOKUP(A:A,[1]TDSheet!$A:$K,11,0)</f>
        <v>0</v>
      </c>
      <c r="L80" s="15">
        <f>VLOOKUP(A:A,[1]TDSheet!$A:$L,12,0)</f>
        <v>0</v>
      </c>
      <c r="M80" s="15">
        <f>VLOOKUP(A:A,[1]TDSheet!$A:$T,20,0)</f>
        <v>1000</v>
      </c>
      <c r="N80" s="15"/>
      <c r="O80" s="15"/>
      <c r="P80" s="15"/>
      <c r="Q80" s="17">
        <v>800</v>
      </c>
      <c r="R80" s="17">
        <v>1400</v>
      </c>
      <c r="S80" s="15">
        <f t="shared" si="19"/>
        <v>622.79999999999995</v>
      </c>
      <c r="T80" s="17">
        <v>1200</v>
      </c>
      <c r="U80" s="18">
        <f t="shared" si="20"/>
        <v>11.125561978163136</v>
      </c>
      <c r="V80" s="15">
        <f t="shared" si="21"/>
        <v>4.0606936416184976</v>
      </c>
      <c r="W80" s="15">
        <v>800</v>
      </c>
      <c r="X80" s="15">
        <v>1400</v>
      </c>
      <c r="Y80" s="15">
        <v>1200</v>
      </c>
      <c r="Z80" s="15">
        <f>VLOOKUP(A:A,[1]TDSheet!$A:$Z,26,0)</f>
        <v>885.4</v>
      </c>
      <c r="AA80" s="15">
        <f>VLOOKUP(A:A,[1]TDSheet!$A:$AA,27,0)</f>
        <v>757.4</v>
      </c>
      <c r="AB80" s="15">
        <f>VLOOKUP(A:A,[1]TDSheet!$A:$AB,28,0)</f>
        <v>696.8</v>
      </c>
      <c r="AC80" s="15">
        <f>VLOOKUP(A:A,[3]TDSheet!$A:$D,4,0)</f>
        <v>539</v>
      </c>
      <c r="AD80" s="15">
        <f>VLOOKUP(A:A,[1]TDSheet!$A:$AD,30,0)</f>
        <v>0</v>
      </c>
      <c r="AE80" s="15">
        <f>VLOOKUP(A:A,[1]TDSheet!$A:$AE,31,0)</f>
        <v>0</v>
      </c>
      <c r="AF80" s="15">
        <f t="shared" si="22"/>
        <v>280</v>
      </c>
      <c r="AG80" s="15">
        <f t="shared" si="23"/>
        <v>489.99999999999994</v>
      </c>
      <c r="AH80" s="15">
        <f t="shared" si="24"/>
        <v>420</v>
      </c>
      <c r="AI80" s="15"/>
      <c r="AJ80" s="15"/>
      <c r="AK80" s="15"/>
      <c r="AL80" s="15"/>
    </row>
    <row r="81" spans="1:38" s="1" customFormat="1" ht="11.1" customHeight="1" outlineLevel="1" x14ac:dyDescent="0.2">
      <c r="A81" s="7" t="s">
        <v>83</v>
      </c>
      <c r="B81" s="7" t="s">
        <v>8</v>
      </c>
      <c r="C81" s="8">
        <v>1061</v>
      </c>
      <c r="D81" s="8">
        <v>857</v>
      </c>
      <c r="E81" s="8">
        <v>751</v>
      </c>
      <c r="F81" s="8">
        <v>1147</v>
      </c>
      <c r="G81" s="1">
        <f>VLOOKUP(A:A,[1]TDSheet!$A:$G,7,0)</f>
        <v>0.3</v>
      </c>
      <c r="H81" s="1" t="e">
        <f>VLOOKUP(A:A,[1]TDSheet!$A:$H,8,0)</f>
        <v>#N/A</v>
      </c>
      <c r="I81" s="15">
        <f>VLOOKUP(A:A,[2]TDSheet!$A:$F,6,0)</f>
        <v>793</v>
      </c>
      <c r="J81" s="15">
        <f t="shared" si="18"/>
        <v>-42</v>
      </c>
      <c r="K81" s="15">
        <f>VLOOKUP(A:A,[1]TDSheet!$A:$K,11,0)</f>
        <v>0</v>
      </c>
      <c r="L81" s="15">
        <f>VLOOKUP(A:A,[1]TDSheet!$A:$L,12,0)</f>
        <v>0</v>
      </c>
      <c r="M81" s="15">
        <f>VLOOKUP(A:A,[1]TDSheet!$A:$T,20,0)</f>
        <v>0</v>
      </c>
      <c r="N81" s="15"/>
      <c r="O81" s="15"/>
      <c r="P81" s="15"/>
      <c r="Q81" s="17"/>
      <c r="R81" s="17">
        <v>240</v>
      </c>
      <c r="S81" s="15">
        <f t="shared" si="19"/>
        <v>150.19999999999999</v>
      </c>
      <c r="T81" s="17"/>
      <c r="U81" s="18">
        <f t="shared" si="20"/>
        <v>9.234354194407457</v>
      </c>
      <c r="V81" s="15">
        <f t="shared" si="21"/>
        <v>7.6364846870838887</v>
      </c>
      <c r="W81" s="15"/>
      <c r="X81" s="15">
        <v>240</v>
      </c>
      <c r="Y81" s="15"/>
      <c r="Z81" s="15">
        <f>VLOOKUP(A:A,[1]TDSheet!$A:$Z,26,0)</f>
        <v>271.60000000000002</v>
      </c>
      <c r="AA81" s="15">
        <f>VLOOKUP(A:A,[1]TDSheet!$A:$AA,27,0)</f>
        <v>221.6</v>
      </c>
      <c r="AB81" s="15">
        <f>VLOOKUP(A:A,[1]TDSheet!$A:$AB,28,0)</f>
        <v>236.6</v>
      </c>
      <c r="AC81" s="15">
        <f>VLOOKUP(A:A,[3]TDSheet!$A:$D,4,0)</f>
        <v>113</v>
      </c>
      <c r="AD81" s="15">
        <f>VLOOKUP(A:A,[1]TDSheet!$A:$AD,30,0)</f>
        <v>0</v>
      </c>
      <c r="AE81" s="15">
        <f>VLOOKUP(A:A,[1]TDSheet!$A:$AE,31,0)</f>
        <v>0</v>
      </c>
      <c r="AF81" s="15">
        <f t="shared" si="22"/>
        <v>0</v>
      </c>
      <c r="AG81" s="15">
        <f t="shared" si="23"/>
        <v>72</v>
      </c>
      <c r="AH81" s="15">
        <f t="shared" si="24"/>
        <v>0</v>
      </c>
      <c r="AI81" s="15"/>
      <c r="AJ81" s="15"/>
      <c r="AK81" s="15"/>
      <c r="AL81" s="15"/>
    </row>
    <row r="82" spans="1:38" s="1" customFormat="1" ht="11.1" customHeight="1" outlineLevel="1" x14ac:dyDescent="0.2">
      <c r="A82" s="7" t="s">
        <v>84</v>
      </c>
      <c r="B82" s="7" t="s">
        <v>8</v>
      </c>
      <c r="C82" s="8">
        <v>33</v>
      </c>
      <c r="D82" s="8"/>
      <c r="E82" s="8">
        <v>17</v>
      </c>
      <c r="F82" s="8">
        <v>16</v>
      </c>
      <c r="G82" s="1">
        <f>VLOOKUP(A:A,[1]TDSheet!$A:$G,7,0)</f>
        <v>0.18</v>
      </c>
      <c r="H82" s="1" t="e">
        <f>VLOOKUP(A:A,[1]TDSheet!$A:$H,8,0)</f>
        <v>#N/A</v>
      </c>
      <c r="I82" s="15">
        <f>VLOOKUP(A:A,[2]TDSheet!$A:$F,6,0)</f>
        <v>17</v>
      </c>
      <c r="J82" s="15">
        <f t="shared" si="18"/>
        <v>0</v>
      </c>
      <c r="K82" s="15">
        <f>VLOOKUP(A:A,[1]TDSheet!$A:$K,11,0)</f>
        <v>0</v>
      </c>
      <c r="L82" s="15">
        <f>VLOOKUP(A:A,[1]TDSheet!$A:$L,12,0)</f>
        <v>0</v>
      </c>
      <c r="M82" s="15">
        <f>VLOOKUP(A:A,[1]TDSheet!$A:$T,20,0)</f>
        <v>0</v>
      </c>
      <c r="N82" s="15"/>
      <c r="O82" s="15"/>
      <c r="P82" s="15"/>
      <c r="Q82" s="17"/>
      <c r="R82" s="17">
        <v>16</v>
      </c>
      <c r="S82" s="15">
        <f t="shared" si="19"/>
        <v>3.4</v>
      </c>
      <c r="T82" s="17"/>
      <c r="U82" s="18">
        <f t="shared" si="20"/>
        <v>9.4117647058823533</v>
      </c>
      <c r="V82" s="15">
        <f t="shared" si="21"/>
        <v>4.7058823529411766</v>
      </c>
      <c r="W82" s="15"/>
      <c r="X82" s="15">
        <v>16</v>
      </c>
      <c r="Y82" s="15"/>
      <c r="Z82" s="15">
        <f>VLOOKUP(A:A,[1]TDSheet!$A:$Z,26,0)</f>
        <v>0.2</v>
      </c>
      <c r="AA82" s="15">
        <f>VLOOKUP(A:A,[1]TDSheet!$A:$AA,27,0)</f>
        <v>0</v>
      </c>
      <c r="AB82" s="15">
        <f>VLOOKUP(A:A,[1]TDSheet!$A:$AB,28,0)</f>
        <v>0</v>
      </c>
      <c r="AC82" s="15">
        <v>0</v>
      </c>
      <c r="AD82" s="15">
        <f>VLOOKUP(A:A,[1]TDSheet!$A:$AD,30,0)</f>
        <v>0</v>
      </c>
      <c r="AE82" s="15">
        <f>VLOOKUP(A:A,[1]TDSheet!$A:$AE,31,0)</f>
        <v>0</v>
      </c>
      <c r="AF82" s="15">
        <f t="shared" si="22"/>
        <v>0</v>
      </c>
      <c r="AG82" s="15">
        <f t="shared" si="23"/>
        <v>2.88</v>
      </c>
      <c r="AH82" s="15">
        <f t="shared" si="24"/>
        <v>0</v>
      </c>
      <c r="AI82" s="15"/>
      <c r="AJ82" s="15"/>
      <c r="AK82" s="15"/>
      <c r="AL82" s="15"/>
    </row>
    <row r="83" spans="1:38" s="1" customFormat="1" ht="11.1" customHeight="1" outlineLevel="1" x14ac:dyDescent="0.2">
      <c r="A83" s="7" t="s">
        <v>85</v>
      </c>
      <c r="B83" s="7" t="s">
        <v>8</v>
      </c>
      <c r="C83" s="8">
        <v>1793</v>
      </c>
      <c r="D83" s="8">
        <v>898</v>
      </c>
      <c r="E83" s="8">
        <v>1243</v>
      </c>
      <c r="F83" s="8">
        <v>1434</v>
      </c>
      <c r="G83" s="1">
        <f>VLOOKUP(A:A,[1]TDSheet!$A:$G,7,0)</f>
        <v>0.3</v>
      </c>
      <c r="H83" s="1" t="e">
        <f>VLOOKUP(A:A,[1]TDSheet!$A:$H,8,0)</f>
        <v>#N/A</v>
      </c>
      <c r="I83" s="15">
        <f>VLOOKUP(A:A,[2]TDSheet!$A:$F,6,0)</f>
        <v>1273</v>
      </c>
      <c r="J83" s="15">
        <f t="shared" si="18"/>
        <v>-30</v>
      </c>
      <c r="K83" s="15">
        <f>VLOOKUP(A:A,[1]TDSheet!$A:$K,11,0)</f>
        <v>0</v>
      </c>
      <c r="L83" s="15">
        <f>VLOOKUP(A:A,[1]TDSheet!$A:$L,12,0)</f>
        <v>80</v>
      </c>
      <c r="M83" s="15">
        <f>VLOOKUP(A:A,[1]TDSheet!$A:$T,20,0)</f>
        <v>0</v>
      </c>
      <c r="N83" s="15"/>
      <c r="O83" s="15"/>
      <c r="P83" s="15"/>
      <c r="Q83" s="17">
        <v>240</v>
      </c>
      <c r="R83" s="17">
        <v>480</v>
      </c>
      <c r="S83" s="15">
        <f t="shared" si="19"/>
        <v>248.6</v>
      </c>
      <c r="T83" s="17">
        <v>240</v>
      </c>
      <c r="U83" s="18">
        <f t="shared" si="20"/>
        <v>9.9517296862429614</v>
      </c>
      <c r="V83" s="15">
        <f t="shared" si="21"/>
        <v>5.7683024939662113</v>
      </c>
      <c r="W83" s="15">
        <v>240</v>
      </c>
      <c r="X83" s="15">
        <v>480</v>
      </c>
      <c r="Y83" s="15">
        <v>240</v>
      </c>
      <c r="Z83" s="15">
        <f>VLOOKUP(A:A,[1]TDSheet!$A:$Z,26,0)</f>
        <v>302.60000000000002</v>
      </c>
      <c r="AA83" s="15">
        <f>VLOOKUP(A:A,[1]TDSheet!$A:$AA,27,0)</f>
        <v>249.2</v>
      </c>
      <c r="AB83" s="15">
        <f>VLOOKUP(A:A,[1]TDSheet!$A:$AB,28,0)</f>
        <v>303.8</v>
      </c>
      <c r="AC83" s="15">
        <f>VLOOKUP(A:A,[3]TDSheet!$A:$D,4,0)</f>
        <v>254</v>
      </c>
      <c r="AD83" s="15">
        <f>VLOOKUP(A:A,[1]TDSheet!$A:$AD,30,0)</f>
        <v>0</v>
      </c>
      <c r="AE83" s="15">
        <f>VLOOKUP(A:A,[1]TDSheet!$A:$AE,31,0)</f>
        <v>0</v>
      </c>
      <c r="AF83" s="15">
        <f t="shared" si="22"/>
        <v>72</v>
      </c>
      <c r="AG83" s="15">
        <f t="shared" si="23"/>
        <v>144</v>
      </c>
      <c r="AH83" s="15">
        <f t="shared" si="24"/>
        <v>72</v>
      </c>
      <c r="AI83" s="15"/>
      <c r="AJ83" s="15"/>
      <c r="AK83" s="15"/>
      <c r="AL83" s="15"/>
    </row>
    <row r="84" spans="1:38" s="1" customFormat="1" ht="11.1" customHeight="1" outlineLevel="1" x14ac:dyDescent="0.2">
      <c r="A84" s="7" t="s">
        <v>86</v>
      </c>
      <c r="B84" s="7" t="s">
        <v>8</v>
      </c>
      <c r="C84" s="8">
        <v>1619</v>
      </c>
      <c r="D84" s="8">
        <v>1166</v>
      </c>
      <c r="E84" s="8">
        <v>1380</v>
      </c>
      <c r="F84" s="8">
        <v>1319</v>
      </c>
      <c r="G84" s="1">
        <f>VLOOKUP(A:A,[1]TDSheet!$A:$G,7,0)</f>
        <v>0.28000000000000003</v>
      </c>
      <c r="H84" s="1" t="e">
        <f>VLOOKUP(A:A,[1]TDSheet!$A:$H,8,0)</f>
        <v>#N/A</v>
      </c>
      <c r="I84" s="15">
        <f>VLOOKUP(A:A,[2]TDSheet!$A:$F,6,0)</f>
        <v>1462</v>
      </c>
      <c r="J84" s="15">
        <f t="shared" si="18"/>
        <v>-82</v>
      </c>
      <c r="K84" s="15">
        <f>VLOOKUP(A:A,[1]TDSheet!$A:$K,11,0)</f>
        <v>0</v>
      </c>
      <c r="L84" s="15">
        <f>VLOOKUP(A:A,[1]TDSheet!$A:$L,12,0)</f>
        <v>200</v>
      </c>
      <c r="M84" s="15">
        <f>VLOOKUP(A:A,[1]TDSheet!$A:$T,20,0)</f>
        <v>200</v>
      </c>
      <c r="N84" s="15"/>
      <c r="O84" s="15"/>
      <c r="P84" s="15"/>
      <c r="Q84" s="17">
        <v>240</v>
      </c>
      <c r="R84" s="17">
        <v>720</v>
      </c>
      <c r="S84" s="15">
        <f t="shared" si="19"/>
        <v>276</v>
      </c>
      <c r="T84" s="17">
        <v>400</v>
      </c>
      <c r="U84" s="18">
        <f t="shared" si="20"/>
        <v>11.155797101449275</v>
      </c>
      <c r="V84" s="15">
        <f t="shared" si="21"/>
        <v>4.7789855072463769</v>
      </c>
      <c r="W84" s="15">
        <v>240</v>
      </c>
      <c r="X84" s="15">
        <v>720</v>
      </c>
      <c r="Y84" s="15">
        <v>400</v>
      </c>
      <c r="Z84" s="15">
        <f>VLOOKUP(A:A,[1]TDSheet!$A:$Z,26,0)</f>
        <v>342</v>
      </c>
      <c r="AA84" s="15">
        <f>VLOOKUP(A:A,[1]TDSheet!$A:$AA,27,0)</f>
        <v>337.6</v>
      </c>
      <c r="AB84" s="15">
        <f>VLOOKUP(A:A,[1]TDSheet!$A:$AB,28,0)</f>
        <v>335.8</v>
      </c>
      <c r="AC84" s="15">
        <f>VLOOKUP(A:A,[3]TDSheet!$A:$D,4,0)</f>
        <v>219</v>
      </c>
      <c r="AD84" s="15">
        <f>VLOOKUP(A:A,[1]TDSheet!$A:$AD,30,0)</f>
        <v>0</v>
      </c>
      <c r="AE84" s="15">
        <f>VLOOKUP(A:A,[1]TDSheet!$A:$AE,31,0)</f>
        <v>0</v>
      </c>
      <c r="AF84" s="15">
        <f t="shared" si="22"/>
        <v>67.2</v>
      </c>
      <c r="AG84" s="15">
        <f t="shared" si="23"/>
        <v>201.60000000000002</v>
      </c>
      <c r="AH84" s="15">
        <f t="shared" si="24"/>
        <v>112.00000000000001</v>
      </c>
      <c r="AI84" s="15"/>
      <c r="AJ84" s="15"/>
      <c r="AK84" s="15"/>
      <c r="AL84" s="15"/>
    </row>
    <row r="85" spans="1:38" s="1" customFormat="1" ht="11.1" customHeight="1" outlineLevel="1" x14ac:dyDescent="0.2">
      <c r="A85" s="7" t="s">
        <v>87</v>
      </c>
      <c r="B85" s="7" t="s">
        <v>8</v>
      </c>
      <c r="C85" s="8">
        <v>61</v>
      </c>
      <c r="D85" s="8">
        <v>43</v>
      </c>
      <c r="E85" s="8">
        <v>67</v>
      </c>
      <c r="F85" s="8">
        <v>35</v>
      </c>
      <c r="G85" s="1">
        <f>VLOOKUP(A:A,[1]TDSheet!$A:$G,7,0)</f>
        <v>0.35</v>
      </c>
      <c r="H85" s="1" t="e">
        <f>VLOOKUP(A:A,[1]TDSheet!$A:$H,8,0)</f>
        <v>#N/A</v>
      </c>
      <c r="I85" s="15">
        <f>VLOOKUP(A:A,[2]TDSheet!$A:$F,6,0)</f>
        <v>69</v>
      </c>
      <c r="J85" s="15">
        <f t="shared" si="18"/>
        <v>-2</v>
      </c>
      <c r="K85" s="15">
        <f>VLOOKUP(A:A,[1]TDSheet!$A:$K,11,0)</f>
        <v>0</v>
      </c>
      <c r="L85" s="15">
        <f>VLOOKUP(A:A,[1]TDSheet!$A:$L,12,0)</f>
        <v>40</v>
      </c>
      <c r="M85" s="15">
        <f>VLOOKUP(A:A,[1]TDSheet!$A:$T,20,0)</f>
        <v>40</v>
      </c>
      <c r="N85" s="15"/>
      <c r="O85" s="15"/>
      <c r="P85" s="15"/>
      <c r="Q85" s="17"/>
      <c r="R85" s="17"/>
      <c r="S85" s="15">
        <f t="shared" si="19"/>
        <v>13.4</v>
      </c>
      <c r="T85" s="17"/>
      <c r="U85" s="18">
        <f t="shared" si="20"/>
        <v>8.5820895522388057</v>
      </c>
      <c r="V85" s="15">
        <f t="shared" si="21"/>
        <v>2.6119402985074625</v>
      </c>
      <c r="W85" s="15"/>
      <c r="X85" s="15"/>
      <c r="Y85" s="15"/>
      <c r="Z85" s="15">
        <f>VLOOKUP(A:A,[1]TDSheet!$A:$Z,26,0)</f>
        <v>4.4000000000000004</v>
      </c>
      <c r="AA85" s="15">
        <f>VLOOKUP(A:A,[1]TDSheet!$A:$AA,27,0)</f>
        <v>14.4</v>
      </c>
      <c r="AB85" s="15">
        <f>VLOOKUP(A:A,[1]TDSheet!$A:$AB,28,0)</f>
        <v>9.6</v>
      </c>
      <c r="AC85" s="15">
        <f>VLOOKUP(A:A,[3]TDSheet!$A:$D,4,0)</f>
        <v>6</v>
      </c>
      <c r="AD85" s="15">
        <f>VLOOKUP(A:A,[1]TDSheet!$A:$AD,30,0)</f>
        <v>0</v>
      </c>
      <c r="AE85" s="15">
        <f>VLOOKUP(A:A,[1]TDSheet!$A:$AE,31,0)</f>
        <v>0</v>
      </c>
      <c r="AF85" s="15">
        <f t="shared" si="22"/>
        <v>0</v>
      </c>
      <c r="AG85" s="15">
        <f t="shared" si="23"/>
        <v>0</v>
      </c>
      <c r="AH85" s="15">
        <f t="shared" si="24"/>
        <v>0</v>
      </c>
      <c r="AI85" s="15"/>
      <c r="AJ85" s="15"/>
      <c r="AK85" s="15"/>
      <c r="AL85" s="15"/>
    </row>
    <row r="86" spans="1:38" s="1" customFormat="1" ht="11.1" customHeight="1" outlineLevel="1" x14ac:dyDescent="0.2">
      <c r="A86" s="7" t="s">
        <v>88</v>
      </c>
      <c r="B86" s="7" t="s">
        <v>8</v>
      </c>
      <c r="C86" s="8">
        <v>3407</v>
      </c>
      <c r="D86" s="8">
        <v>3609</v>
      </c>
      <c r="E86" s="8">
        <v>3530</v>
      </c>
      <c r="F86" s="8">
        <v>3382</v>
      </c>
      <c r="G86" s="1">
        <f>VLOOKUP(A:A,[1]TDSheet!$A:$G,7,0)</f>
        <v>0.28000000000000003</v>
      </c>
      <c r="H86" s="1">
        <f>VLOOKUP(A:A,[1]TDSheet!$A:$H,8,0)</f>
        <v>45</v>
      </c>
      <c r="I86" s="15">
        <f>VLOOKUP(A:A,[2]TDSheet!$A:$F,6,0)</f>
        <v>3668</v>
      </c>
      <c r="J86" s="15">
        <f t="shared" si="18"/>
        <v>-138</v>
      </c>
      <c r="K86" s="15">
        <f>VLOOKUP(A:A,[1]TDSheet!$A:$K,11,0)</f>
        <v>0</v>
      </c>
      <c r="L86" s="15">
        <f>VLOOKUP(A:A,[1]TDSheet!$A:$L,12,0)</f>
        <v>400</v>
      </c>
      <c r="M86" s="15">
        <f>VLOOKUP(A:A,[1]TDSheet!$A:$T,20,0)</f>
        <v>400</v>
      </c>
      <c r="N86" s="15"/>
      <c r="O86" s="15"/>
      <c r="P86" s="15"/>
      <c r="Q86" s="17">
        <v>800</v>
      </c>
      <c r="R86" s="17">
        <v>1600</v>
      </c>
      <c r="S86" s="15">
        <f t="shared" si="19"/>
        <v>706</v>
      </c>
      <c r="T86" s="17">
        <v>600</v>
      </c>
      <c r="U86" s="18">
        <f t="shared" si="20"/>
        <v>10.172804532577903</v>
      </c>
      <c r="V86" s="15">
        <f t="shared" si="21"/>
        <v>4.7903682719546739</v>
      </c>
      <c r="W86" s="15">
        <v>800</v>
      </c>
      <c r="X86" s="15">
        <v>1600</v>
      </c>
      <c r="Y86" s="15">
        <v>600</v>
      </c>
      <c r="Z86" s="15">
        <f>VLOOKUP(A:A,[1]TDSheet!$A:$Z,26,0)</f>
        <v>835</v>
      </c>
      <c r="AA86" s="15">
        <f>VLOOKUP(A:A,[1]TDSheet!$A:$AA,27,0)</f>
        <v>829.8</v>
      </c>
      <c r="AB86" s="15">
        <f>VLOOKUP(A:A,[1]TDSheet!$A:$AB,28,0)</f>
        <v>773.2</v>
      </c>
      <c r="AC86" s="15">
        <f>VLOOKUP(A:A,[3]TDSheet!$A:$D,4,0)</f>
        <v>753</v>
      </c>
      <c r="AD86" s="15">
        <f>VLOOKUP(A:A,[1]TDSheet!$A:$AD,30,0)</f>
        <v>0</v>
      </c>
      <c r="AE86" s="15">
        <f>VLOOKUP(A:A,[1]TDSheet!$A:$AE,31,0)</f>
        <v>0</v>
      </c>
      <c r="AF86" s="15">
        <f t="shared" si="22"/>
        <v>224.00000000000003</v>
      </c>
      <c r="AG86" s="15">
        <f t="shared" si="23"/>
        <v>448.00000000000006</v>
      </c>
      <c r="AH86" s="15">
        <f t="shared" si="24"/>
        <v>168.00000000000003</v>
      </c>
      <c r="AI86" s="15"/>
      <c r="AJ86" s="15"/>
      <c r="AK86" s="15"/>
      <c r="AL86" s="15"/>
    </row>
    <row r="87" spans="1:38" s="1" customFormat="1" ht="11.1" customHeight="1" outlineLevel="1" x14ac:dyDescent="0.2">
      <c r="A87" s="7" t="s">
        <v>89</v>
      </c>
      <c r="B87" s="7" t="s">
        <v>8</v>
      </c>
      <c r="C87" s="8">
        <v>903</v>
      </c>
      <c r="D87" s="8">
        <v>801</v>
      </c>
      <c r="E87" s="8">
        <v>959</v>
      </c>
      <c r="F87" s="8">
        <v>713</v>
      </c>
      <c r="G87" s="1">
        <f>VLOOKUP(A:A,[1]TDSheet!$A:$G,7,0)</f>
        <v>0.28000000000000003</v>
      </c>
      <c r="H87" s="1" t="e">
        <f>VLOOKUP(A:A,[1]TDSheet!$A:$H,8,0)</f>
        <v>#N/A</v>
      </c>
      <c r="I87" s="15">
        <f>VLOOKUP(A:A,[2]TDSheet!$A:$F,6,0)</f>
        <v>1000</v>
      </c>
      <c r="J87" s="15">
        <f t="shared" si="18"/>
        <v>-41</v>
      </c>
      <c r="K87" s="15">
        <f>VLOOKUP(A:A,[1]TDSheet!$A:$K,11,0)</f>
        <v>0</v>
      </c>
      <c r="L87" s="15">
        <f>VLOOKUP(A:A,[1]TDSheet!$A:$L,12,0)</f>
        <v>80</v>
      </c>
      <c r="M87" s="15">
        <f>VLOOKUP(A:A,[1]TDSheet!$A:$T,20,0)</f>
        <v>280</v>
      </c>
      <c r="N87" s="15"/>
      <c r="O87" s="15"/>
      <c r="P87" s="15"/>
      <c r="Q87" s="17">
        <v>280</v>
      </c>
      <c r="R87" s="17">
        <v>360</v>
      </c>
      <c r="S87" s="15">
        <f t="shared" si="19"/>
        <v>191.8</v>
      </c>
      <c r="T87" s="17"/>
      <c r="U87" s="18">
        <f t="shared" si="20"/>
        <v>8.9311783107403535</v>
      </c>
      <c r="V87" s="15">
        <f t="shared" si="21"/>
        <v>3.717413972888425</v>
      </c>
      <c r="W87" s="15">
        <v>280</v>
      </c>
      <c r="X87" s="15">
        <v>360</v>
      </c>
      <c r="Y87" s="15"/>
      <c r="Z87" s="15">
        <f>VLOOKUP(A:A,[1]TDSheet!$A:$Z,26,0)</f>
        <v>228</v>
      </c>
      <c r="AA87" s="15">
        <f>VLOOKUP(A:A,[1]TDSheet!$A:$AA,27,0)</f>
        <v>223.2</v>
      </c>
      <c r="AB87" s="15">
        <f>VLOOKUP(A:A,[1]TDSheet!$A:$AB,28,0)</f>
        <v>220.6</v>
      </c>
      <c r="AC87" s="15">
        <f>VLOOKUP(A:A,[3]TDSheet!$A:$D,4,0)</f>
        <v>151</v>
      </c>
      <c r="AD87" s="15">
        <f>VLOOKUP(A:A,[1]TDSheet!$A:$AD,30,0)</f>
        <v>0</v>
      </c>
      <c r="AE87" s="15">
        <f>VLOOKUP(A:A,[1]TDSheet!$A:$AE,31,0)</f>
        <v>0</v>
      </c>
      <c r="AF87" s="15">
        <f t="shared" si="22"/>
        <v>78.400000000000006</v>
      </c>
      <c r="AG87" s="15">
        <f t="shared" si="23"/>
        <v>100.80000000000001</v>
      </c>
      <c r="AH87" s="15">
        <f t="shared" si="24"/>
        <v>0</v>
      </c>
      <c r="AI87" s="15"/>
      <c r="AJ87" s="15"/>
      <c r="AK87" s="15"/>
      <c r="AL87" s="15"/>
    </row>
    <row r="88" spans="1:38" s="1" customFormat="1" ht="11.1" customHeight="1" outlineLevel="1" x14ac:dyDescent="0.2">
      <c r="A88" s="7" t="s">
        <v>90</v>
      </c>
      <c r="B88" s="7" t="s">
        <v>8</v>
      </c>
      <c r="C88" s="8">
        <v>41</v>
      </c>
      <c r="D88" s="8">
        <v>121</v>
      </c>
      <c r="E88" s="8">
        <v>41</v>
      </c>
      <c r="F88" s="8">
        <v>120</v>
      </c>
      <c r="G88" s="1">
        <f>VLOOKUP(A:A,[1]TDSheet!$A:$G,7,0)</f>
        <v>0.4</v>
      </c>
      <c r="H88" s="1" t="e">
        <f>VLOOKUP(A:A,[1]TDSheet!$A:$H,8,0)</f>
        <v>#N/A</v>
      </c>
      <c r="I88" s="15">
        <f>VLOOKUP(A:A,[2]TDSheet!$A:$F,6,0)</f>
        <v>42</v>
      </c>
      <c r="J88" s="15">
        <f t="shared" si="18"/>
        <v>-1</v>
      </c>
      <c r="K88" s="15">
        <f>VLOOKUP(A:A,[1]TDSheet!$A:$K,11,0)</f>
        <v>0</v>
      </c>
      <c r="L88" s="15">
        <f>VLOOKUP(A:A,[1]TDSheet!$A:$L,12,0)</f>
        <v>0</v>
      </c>
      <c r="M88" s="15">
        <f>VLOOKUP(A:A,[1]TDSheet!$A:$T,20,0)</f>
        <v>0</v>
      </c>
      <c r="N88" s="15"/>
      <c r="O88" s="15"/>
      <c r="P88" s="15"/>
      <c r="Q88" s="17"/>
      <c r="R88" s="17"/>
      <c r="S88" s="15">
        <f t="shared" si="19"/>
        <v>8.1999999999999993</v>
      </c>
      <c r="T88" s="17"/>
      <c r="U88" s="18">
        <f t="shared" si="20"/>
        <v>14.634146341463415</v>
      </c>
      <c r="V88" s="15">
        <f t="shared" si="21"/>
        <v>14.634146341463415</v>
      </c>
      <c r="W88" s="15"/>
      <c r="X88" s="15"/>
      <c r="Y88" s="15"/>
      <c r="Z88" s="15">
        <f>VLOOKUP(A:A,[1]TDSheet!$A:$Z,26,0)</f>
        <v>12</v>
      </c>
      <c r="AA88" s="15">
        <f>VLOOKUP(A:A,[1]TDSheet!$A:$AA,27,0)</f>
        <v>12.2</v>
      </c>
      <c r="AB88" s="15">
        <f>VLOOKUP(A:A,[1]TDSheet!$A:$AB,28,0)</f>
        <v>7.4</v>
      </c>
      <c r="AC88" s="15">
        <f>VLOOKUP(A:A,[3]TDSheet!$A:$D,4,0)</f>
        <v>11</v>
      </c>
      <c r="AD88" s="20" t="str">
        <f>VLOOKUP(A:A,[1]TDSheet!$A:$AD,30,0)</f>
        <v>увел</v>
      </c>
      <c r="AE88" s="15">
        <f>VLOOKUP(A:A,[1]TDSheet!$A:$AE,31,0)</f>
        <v>0</v>
      </c>
      <c r="AF88" s="15">
        <f t="shared" si="22"/>
        <v>0</v>
      </c>
      <c r="AG88" s="15">
        <f t="shared" si="23"/>
        <v>0</v>
      </c>
      <c r="AH88" s="15">
        <f t="shared" si="24"/>
        <v>0</v>
      </c>
      <c r="AI88" s="15"/>
      <c r="AJ88" s="15"/>
      <c r="AK88" s="15"/>
      <c r="AL88" s="15"/>
    </row>
    <row r="89" spans="1:38" s="1" customFormat="1" ht="11.1" customHeight="1" outlineLevel="1" x14ac:dyDescent="0.2">
      <c r="A89" s="7" t="s">
        <v>91</v>
      </c>
      <c r="B89" s="7" t="s">
        <v>9</v>
      </c>
      <c r="C89" s="8">
        <v>223.68600000000001</v>
      </c>
      <c r="D89" s="8">
        <v>24.899000000000001</v>
      </c>
      <c r="E89" s="8">
        <v>94.070999999999998</v>
      </c>
      <c r="F89" s="8">
        <v>128.108</v>
      </c>
      <c r="G89" s="1">
        <f>VLOOKUP(A:A,[1]TDSheet!$A:$G,7,0)</f>
        <v>1</v>
      </c>
      <c r="H89" s="1" t="e">
        <f>VLOOKUP(A:A,[1]TDSheet!$A:$H,8,0)</f>
        <v>#N/A</v>
      </c>
      <c r="I89" s="15">
        <f>VLOOKUP(A:A,[2]TDSheet!$A:$F,6,0)</f>
        <v>115.8</v>
      </c>
      <c r="J89" s="15">
        <f t="shared" si="18"/>
        <v>-21.728999999999999</v>
      </c>
      <c r="K89" s="15">
        <f>VLOOKUP(A:A,[1]TDSheet!$A:$K,11,0)</f>
        <v>0</v>
      </c>
      <c r="L89" s="15">
        <f>VLOOKUP(A:A,[1]TDSheet!$A:$L,12,0)</f>
        <v>0</v>
      </c>
      <c r="M89" s="15">
        <f>VLOOKUP(A:A,[1]TDSheet!$A:$T,20,0)</f>
        <v>20</v>
      </c>
      <c r="N89" s="15"/>
      <c r="O89" s="15"/>
      <c r="P89" s="15"/>
      <c r="Q89" s="17"/>
      <c r="R89" s="17">
        <v>30</v>
      </c>
      <c r="S89" s="15">
        <f t="shared" si="19"/>
        <v>18.8142</v>
      </c>
      <c r="T89" s="17"/>
      <c r="U89" s="18">
        <f t="shared" si="20"/>
        <v>9.466679422989019</v>
      </c>
      <c r="V89" s="15">
        <f t="shared" si="21"/>
        <v>6.8091122662669692</v>
      </c>
      <c r="W89" s="15"/>
      <c r="X89" s="15">
        <v>30</v>
      </c>
      <c r="Y89" s="15"/>
      <c r="Z89" s="15">
        <f>VLOOKUP(A:A,[1]TDSheet!$A:$Z,26,0)</f>
        <v>23.128800000000002</v>
      </c>
      <c r="AA89" s="15">
        <f>VLOOKUP(A:A,[1]TDSheet!$A:$AA,27,0)</f>
        <v>24.586600000000001</v>
      </c>
      <c r="AB89" s="15">
        <f>VLOOKUP(A:A,[1]TDSheet!$A:$AB,28,0)</f>
        <v>20.697200000000002</v>
      </c>
      <c r="AC89" s="15">
        <f>VLOOKUP(A:A,[3]TDSheet!$A:$D,4,0)</f>
        <v>10.545</v>
      </c>
      <c r="AD89" s="15">
        <f>VLOOKUP(A:A,[1]TDSheet!$A:$AD,30,0)</f>
        <v>0</v>
      </c>
      <c r="AE89" s="15">
        <f>VLOOKUP(A:A,[1]TDSheet!$A:$AE,31,0)</f>
        <v>0</v>
      </c>
      <c r="AF89" s="15">
        <f t="shared" si="22"/>
        <v>0</v>
      </c>
      <c r="AG89" s="15">
        <f t="shared" si="23"/>
        <v>30</v>
      </c>
      <c r="AH89" s="15">
        <f t="shared" si="24"/>
        <v>0</v>
      </c>
      <c r="AI89" s="15"/>
      <c r="AJ89" s="15"/>
      <c r="AK89" s="15"/>
      <c r="AL89" s="15"/>
    </row>
    <row r="90" spans="1:38" s="1" customFormat="1" ht="11.1" customHeight="1" outlineLevel="1" x14ac:dyDescent="0.2">
      <c r="A90" s="7" t="s">
        <v>92</v>
      </c>
      <c r="B90" s="7" t="s">
        <v>8</v>
      </c>
      <c r="C90" s="8">
        <v>99</v>
      </c>
      <c r="D90" s="8">
        <v>130</v>
      </c>
      <c r="E90" s="8">
        <v>136</v>
      </c>
      <c r="F90" s="8">
        <v>84</v>
      </c>
      <c r="G90" s="1">
        <f>VLOOKUP(A:A,[1]TDSheet!$A:$G,7,0)</f>
        <v>0.33</v>
      </c>
      <c r="H90" s="1">
        <f>VLOOKUP(A:A,[1]TDSheet!$A:$H,8,0)</f>
        <v>30</v>
      </c>
      <c r="I90" s="15">
        <f>VLOOKUP(A:A,[2]TDSheet!$A:$F,6,0)</f>
        <v>147</v>
      </c>
      <c r="J90" s="15">
        <f t="shared" si="18"/>
        <v>-11</v>
      </c>
      <c r="K90" s="15">
        <f>VLOOKUP(A:A,[1]TDSheet!$A:$K,11,0)</f>
        <v>0</v>
      </c>
      <c r="L90" s="15">
        <f>VLOOKUP(A:A,[1]TDSheet!$A:$L,12,0)</f>
        <v>30</v>
      </c>
      <c r="M90" s="15">
        <f>VLOOKUP(A:A,[1]TDSheet!$A:$T,20,0)</f>
        <v>60</v>
      </c>
      <c r="N90" s="15"/>
      <c r="O90" s="15"/>
      <c r="P90" s="15"/>
      <c r="Q90" s="17">
        <v>30</v>
      </c>
      <c r="R90" s="17">
        <v>30</v>
      </c>
      <c r="S90" s="15">
        <f t="shared" si="19"/>
        <v>27.2</v>
      </c>
      <c r="T90" s="17"/>
      <c r="U90" s="18">
        <f t="shared" si="20"/>
        <v>8.6029411764705888</v>
      </c>
      <c r="V90" s="15">
        <f t="shared" si="21"/>
        <v>3.0882352941176472</v>
      </c>
      <c r="W90" s="15">
        <v>30</v>
      </c>
      <c r="X90" s="15">
        <v>30</v>
      </c>
      <c r="Y90" s="15"/>
      <c r="Z90" s="15">
        <f>VLOOKUP(A:A,[1]TDSheet!$A:$Z,26,0)</f>
        <v>48.2</v>
      </c>
      <c r="AA90" s="15">
        <f>VLOOKUP(A:A,[1]TDSheet!$A:$AA,27,0)</f>
        <v>44.4</v>
      </c>
      <c r="AB90" s="15">
        <f>VLOOKUP(A:A,[1]TDSheet!$A:$AB,28,0)</f>
        <v>42</v>
      </c>
      <c r="AC90" s="15">
        <f>VLOOKUP(A:A,[3]TDSheet!$A:$D,4,0)</f>
        <v>9</v>
      </c>
      <c r="AD90" s="15">
        <f>VLOOKUP(A:A,[1]TDSheet!$A:$AD,30,0)</f>
        <v>0</v>
      </c>
      <c r="AE90" s="15">
        <f>VLOOKUP(A:A,[1]TDSheet!$A:$AE,31,0)</f>
        <v>0</v>
      </c>
      <c r="AF90" s="15">
        <f t="shared" si="22"/>
        <v>9.9</v>
      </c>
      <c r="AG90" s="15">
        <f t="shared" si="23"/>
        <v>9.9</v>
      </c>
      <c r="AH90" s="15">
        <f t="shared" si="24"/>
        <v>0</v>
      </c>
      <c r="AI90" s="15"/>
      <c r="AJ90" s="15"/>
      <c r="AK90" s="15"/>
      <c r="AL90" s="15"/>
    </row>
    <row r="91" spans="1:38" s="1" customFormat="1" ht="11.1" customHeight="1" outlineLevel="1" x14ac:dyDescent="0.2">
      <c r="A91" s="7" t="s">
        <v>93</v>
      </c>
      <c r="B91" s="7" t="s">
        <v>8</v>
      </c>
      <c r="C91" s="8">
        <v>146</v>
      </c>
      <c r="D91" s="8">
        <v>18</v>
      </c>
      <c r="E91" s="8">
        <v>108</v>
      </c>
      <c r="F91" s="8">
        <v>48</v>
      </c>
      <c r="G91" s="1">
        <f>VLOOKUP(A:A,[1]TDSheet!$A:$G,7,0)</f>
        <v>0.28000000000000003</v>
      </c>
      <c r="H91" s="1" t="e">
        <f>VLOOKUP(A:A,[1]TDSheet!$A:$H,8,0)</f>
        <v>#N/A</v>
      </c>
      <c r="I91" s="15">
        <f>VLOOKUP(A:A,[2]TDSheet!$A:$F,6,0)</f>
        <v>114</v>
      </c>
      <c r="J91" s="15">
        <f t="shared" si="18"/>
        <v>-6</v>
      </c>
      <c r="K91" s="15">
        <f>VLOOKUP(A:A,[1]TDSheet!$A:$K,11,0)</f>
        <v>0</v>
      </c>
      <c r="L91" s="15">
        <f>VLOOKUP(A:A,[1]TDSheet!$A:$L,12,0)</f>
        <v>0</v>
      </c>
      <c r="M91" s="15">
        <f>VLOOKUP(A:A,[1]TDSheet!$A:$T,20,0)</f>
        <v>80</v>
      </c>
      <c r="N91" s="15"/>
      <c r="O91" s="15"/>
      <c r="P91" s="15"/>
      <c r="Q91" s="17">
        <v>40</v>
      </c>
      <c r="R91" s="17">
        <v>40</v>
      </c>
      <c r="S91" s="15">
        <f t="shared" si="19"/>
        <v>21.6</v>
      </c>
      <c r="T91" s="17"/>
      <c r="U91" s="18">
        <f t="shared" si="20"/>
        <v>9.6296296296296298</v>
      </c>
      <c r="V91" s="15">
        <f t="shared" si="21"/>
        <v>2.2222222222222219</v>
      </c>
      <c r="W91" s="15">
        <v>40</v>
      </c>
      <c r="X91" s="15">
        <v>40</v>
      </c>
      <c r="Y91" s="15"/>
      <c r="Z91" s="15">
        <f>VLOOKUP(A:A,[1]TDSheet!$A:$Z,26,0)</f>
        <v>0</v>
      </c>
      <c r="AA91" s="15">
        <f>VLOOKUP(A:A,[1]TDSheet!$A:$AA,27,0)</f>
        <v>0</v>
      </c>
      <c r="AB91" s="15">
        <f>VLOOKUP(A:A,[1]TDSheet!$A:$AB,28,0)</f>
        <v>34.200000000000003</v>
      </c>
      <c r="AC91" s="15">
        <f>VLOOKUP(A:A,[3]TDSheet!$A:$D,4,0)</f>
        <v>14</v>
      </c>
      <c r="AD91" s="15">
        <f>VLOOKUP(A:A,[1]TDSheet!$A:$AD,30,0)</f>
        <v>0</v>
      </c>
      <c r="AE91" s="15" t="e">
        <f>VLOOKUP(A:A,[1]TDSheet!$A:$AE,31,0)</f>
        <v>#N/A</v>
      </c>
      <c r="AF91" s="15">
        <f t="shared" si="22"/>
        <v>11.200000000000001</v>
      </c>
      <c r="AG91" s="15">
        <f t="shared" si="23"/>
        <v>11.200000000000001</v>
      </c>
      <c r="AH91" s="15">
        <f t="shared" si="24"/>
        <v>0</v>
      </c>
      <c r="AI91" s="15"/>
      <c r="AJ91" s="15"/>
      <c r="AK91" s="15"/>
      <c r="AL91" s="15"/>
    </row>
    <row r="92" spans="1:38" s="1" customFormat="1" ht="11.1" customHeight="1" outlineLevel="1" x14ac:dyDescent="0.2">
      <c r="A92" s="7" t="s">
        <v>94</v>
      </c>
      <c r="B92" s="7" t="s">
        <v>8</v>
      </c>
      <c r="C92" s="8">
        <v>195</v>
      </c>
      <c r="D92" s="8">
        <v>9</v>
      </c>
      <c r="E92" s="8">
        <v>121</v>
      </c>
      <c r="F92" s="8">
        <v>76</v>
      </c>
      <c r="G92" s="1">
        <f>VLOOKUP(A:A,[1]TDSheet!$A:$G,7,0)</f>
        <v>0.28000000000000003</v>
      </c>
      <c r="H92" s="1" t="e">
        <f>VLOOKUP(A:A,[1]TDSheet!$A:$H,8,0)</f>
        <v>#N/A</v>
      </c>
      <c r="I92" s="15">
        <f>VLOOKUP(A:A,[2]TDSheet!$A:$F,6,0)</f>
        <v>128</v>
      </c>
      <c r="J92" s="15">
        <f t="shared" si="18"/>
        <v>-7</v>
      </c>
      <c r="K92" s="15">
        <f>VLOOKUP(A:A,[1]TDSheet!$A:$K,11,0)</f>
        <v>0</v>
      </c>
      <c r="L92" s="15">
        <f>VLOOKUP(A:A,[1]TDSheet!$A:$L,12,0)</f>
        <v>0</v>
      </c>
      <c r="M92" s="15">
        <f>VLOOKUP(A:A,[1]TDSheet!$A:$T,20,0)</f>
        <v>80</v>
      </c>
      <c r="N92" s="15"/>
      <c r="O92" s="15"/>
      <c r="P92" s="15"/>
      <c r="Q92" s="17"/>
      <c r="R92" s="17">
        <v>80</v>
      </c>
      <c r="S92" s="15">
        <f t="shared" si="19"/>
        <v>24.2</v>
      </c>
      <c r="T92" s="17"/>
      <c r="U92" s="18">
        <f t="shared" si="20"/>
        <v>9.7520661157024797</v>
      </c>
      <c r="V92" s="15">
        <f t="shared" si="21"/>
        <v>3.1404958677685952</v>
      </c>
      <c r="W92" s="15"/>
      <c r="X92" s="15">
        <v>80</v>
      </c>
      <c r="Y92" s="15"/>
      <c r="Z92" s="15">
        <f>VLOOKUP(A:A,[1]TDSheet!$A:$Z,26,0)</f>
        <v>0</v>
      </c>
      <c r="AA92" s="15">
        <f>VLOOKUP(A:A,[1]TDSheet!$A:$AA,27,0)</f>
        <v>0</v>
      </c>
      <c r="AB92" s="15">
        <f>VLOOKUP(A:A,[1]TDSheet!$A:$AB,28,0)</f>
        <v>23.2</v>
      </c>
      <c r="AC92" s="15">
        <f>VLOOKUP(A:A,[3]TDSheet!$A:$D,4,0)</f>
        <v>9</v>
      </c>
      <c r="AD92" s="15">
        <f>VLOOKUP(A:A,[1]TDSheet!$A:$AD,30,0)</f>
        <v>0</v>
      </c>
      <c r="AE92" s="15" t="e">
        <f>VLOOKUP(A:A,[1]TDSheet!$A:$AE,31,0)</f>
        <v>#N/A</v>
      </c>
      <c r="AF92" s="15">
        <f t="shared" si="22"/>
        <v>0</v>
      </c>
      <c r="AG92" s="15">
        <f t="shared" si="23"/>
        <v>22.400000000000002</v>
      </c>
      <c r="AH92" s="15">
        <f t="shared" si="24"/>
        <v>0</v>
      </c>
      <c r="AI92" s="15"/>
      <c r="AJ92" s="15"/>
      <c r="AK92" s="15"/>
      <c r="AL92" s="15"/>
    </row>
    <row r="93" spans="1:38" s="1" customFormat="1" ht="11.1" customHeight="1" outlineLevel="1" x14ac:dyDescent="0.2">
      <c r="A93" s="7" t="s">
        <v>97</v>
      </c>
      <c r="B93" s="7" t="s">
        <v>8</v>
      </c>
      <c r="C93" s="8">
        <v>508</v>
      </c>
      <c r="D93" s="8">
        <v>1305</v>
      </c>
      <c r="E93" s="8">
        <v>1167</v>
      </c>
      <c r="F93" s="8">
        <v>631</v>
      </c>
      <c r="G93" s="1">
        <f>VLOOKUP(A:A,[1]TDSheet!$A:$G,7,0)</f>
        <v>0.4</v>
      </c>
      <c r="H93" s="1" t="e">
        <f>VLOOKUP(A:A,[1]TDSheet!$A:$H,8,0)</f>
        <v>#N/A</v>
      </c>
      <c r="I93" s="15">
        <f>VLOOKUP(A:A,[2]TDSheet!$A:$F,6,0)</f>
        <v>1176</v>
      </c>
      <c r="J93" s="15">
        <f t="shared" si="18"/>
        <v>-9</v>
      </c>
      <c r="K93" s="15">
        <f>VLOOKUP(A:A,[1]TDSheet!$A:$K,11,0)</f>
        <v>0</v>
      </c>
      <c r="L93" s="15">
        <f>VLOOKUP(A:A,[1]TDSheet!$A:$L,12,0)</f>
        <v>0</v>
      </c>
      <c r="M93" s="15">
        <f>VLOOKUP(A:A,[1]TDSheet!$A:$T,20,0)</f>
        <v>680</v>
      </c>
      <c r="N93" s="15"/>
      <c r="O93" s="15"/>
      <c r="P93" s="15"/>
      <c r="Q93" s="17">
        <v>320</v>
      </c>
      <c r="R93" s="17">
        <v>480</v>
      </c>
      <c r="S93" s="15">
        <f t="shared" si="19"/>
        <v>233.4</v>
      </c>
      <c r="T93" s="17">
        <v>240</v>
      </c>
      <c r="U93" s="18">
        <f t="shared" si="20"/>
        <v>10.072836332476435</v>
      </c>
      <c r="V93" s="15">
        <f t="shared" si="21"/>
        <v>2.7035132819194514</v>
      </c>
      <c r="W93" s="15">
        <v>320</v>
      </c>
      <c r="X93" s="15">
        <v>480</v>
      </c>
      <c r="Y93" s="15">
        <v>240</v>
      </c>
      <c r="Z93" s="15">
        <f>VLOOKUP(A:A,[1]TDSheet!$A:$Z,26,0)</f>
        <v>0</v>
      </c>
      <c r="AA93" s="15">
        <f>VLOOKUP(A:A,[1]TDSheet!$A:$AA,27,0)</f>
        <v>0</v>
      </c>
      <c r="AB93" s="15">
        <f>VLOOKUP(A:A,[1]TDSheet!$A:$AB,28,0)</f>
        <v>0</v>
      </c>
      <c r="AC93" s="15">
        <f>VLOOKUP(A:A,[3]TDSheet!$A:$D,4,0)</f>
        <v>224</v>
      </c>
      <c r="AD93" s="15">
        <f>VLOOKUP(A:A,[1]TDSheet!$A:$AD,30,0)</f>
        <v>0</v>
      </c>
      <c r="AE93" s="15" t="e">
        <f>VLOOKUP(A:A,[1]TDSheet!$A:$AE,31,0)</f>
        <v>#N/A</v>
      </c>
      <c r="AF93" s="15">
        <f t="shared" si="22"/>
        <v>128</v>
      </c>
      <c r="AG93" s="15">
        <f t="shared" si="23"/>
        <v>192</v>
      </c>
      <c r="AH93" s="15">
        <f t="shared" si="24"/>
        <v>96</v>
      </c>
      <c r="AI93" s="15"/>
      <c r="AJ93" s="15"/>
      <c r="AK93" s="15"/>
      <c r="AL93" s="15"/>
    </row>
    <row r="94" spans="1:38" s="1" customFormat="1" ht="11.1" customHeight="1" outlineLevel="1" x14ac:dyDescent="0.2">
      <c r="A94" s="7" t="s">
        <v>98</v>
      </c>
      <c r="B94" s="7" t="s">
        <v>8</v>
      </c>
      <c r="C94" s="8">
        <v>190</v>
      </c>
      <c r="D94" s="8">
        <v>2</v>
      </c>
      <c r="E94" s="19">
        <v>59</v>
      </c>
      <c r="F94" s="19">
        <v>131</v>
      </c>
      <c r="G94" s="1">
        <f>VLOOKUP(A:A,[1]TDSheet!$A:$G,7,0)</f>
        <v>0</v>
      </c>
      <c r="H94" s="1" t="e">
        <f>VLOOKUP(A:A,[1]TDSheet!$A:$H,8,0)</f>
        <v>#N/A</v>
      </c>
      <c r="I94" s="15">
        <f>VLOOKUP(A:A,[2]TDSheet!$A:$F,6,0)</f>
        <v>61</v>
      </c>
      <c r="J94" s="15">
        <f t="shared" si="18"/>
        <v>-2</v>
      </c>
      <c r="K94" s="15">
        <f>VLOOKUP(A:A,[1]TDSheet!$A:$K,11,0)</f>
        <v>0</v>
      </c>
      <c r="L94" s="15">
        <f>VLOOKUP(A:A,[1]TDSheet!$A:$L,12,0)</f>
        <v>0</v>
      </c>
      <c r="M94" s="15">
        <f>VLOOKUP(A:A,[1]TDSheet!$A:$T,20,0)</f>
        <v>0</v>
      </c>
      <c r="N94" s="15"/>
      <c r="O94" s="15"/>
      <c r="P94" s="15"/>
      <c r="Q94" s="17"/>
      <c r="R94" s="17"/>
      <c r="S94" s="15">
        <f t="shared" si="19"/>
        <v>11.8</v>
      </c>
      <c r="T94" s="17"/>
      <c r="U94" s="18">
        <f t="shared" si="20"/>
        <v>11.101694915254237</v>
      </c>
      <c r="V94" s="15">
        <f t="shared" si="21"/>
        <v>11.101694915254237</v>
      </c>
      <c r="W94" s="15"/>
      <c r="X94" s="15"/>
      <c r="Y94" s="15"/>
      <c r="Z94" s="15">
        <f>VLOOKUP(A:A,[1]TDSheet!$A:$Z,26,0)</f>
        <v>15.4</v>
      </c>
      <c r="AA94" s="15">
        <f>VLOOKUP(A:A,[1]TDSheet!$A:$AA,27,0)</f>
        <v>16.399999999999999</v>
      </c>
      <c r="AB94" s="15">
        <f>VLOOKUP(A:A,[1]TDSheet!$A:$AB,28,0)</f>
        <v>13.4</v>
      </c>
      <c r="AC94" s="15">
        <f>VLOOKUP(A:A,[3]TDSheet!$A:$D,4,0)</f>
        <v>13</v>
      </c>
      <c r="AD94" s="15">
        <f>VLOOKUP(A:A,[1]TDSheet!$A:$AD,30,0)</f>
        <v>0</v>
      </c>
      <c r="AE94" s="15">
        <f>VLOOKUP(A:A,[1]TDSheet!$A:$AE,31,0)</f>
        <v>0</v>
      </c>
      <c r="AF94" s="15">
        <f t="shared" si="22"/>
        <v>0</v>
      </c>
      <c r="AG94" s="15">
        <f t="shared" si="23"/>
        <v>0</v>
      </c>
      <c r="AH94" s="15">
        <f t="shared" si="24"/>
        <v>0</v>
      </c>
      <c r="AI94" s="15"/>
      <c r="AJ94" s="15"/>
      <c r="AK94" s="15"/>
      <c r="AL94" s="15"/>
    </row>
    <row r="95" spans="1:38" s="1" customFormat="1" ht="11.1" customHeight="1" outlineLevel="1" x14ac:dyDescent="0.2">
      <c r="A95" s="7" t="s">
        <v>99</v>
      </c>
      <c r="B95" s="7" t="s">
        <v>9</v>
      </c>
      <c r="C95" s="8">
        <v>126.113</v>
      </c>
      <c r="D95" s="8"/>
      <c r="E95" s="19">
        <v>12.43</v>
      </c>
      <c r="F95" s="19">
        <v>113.68300000000001</v>
      </c>
      <c r="G95" s="1">
        <f>VLOOKUP(A:A,[1]TDSheet!$A:$G,7,0)</f>
        <v>0</v>
      </c>
      <c r="H95" s="1" t="e">
        <f>VLOOKUP(A:A,[1]TDSheet!$A:$H,8,0)</f>
        <v>#N/A</v>
      </c>
      <c r="I95" s="15">
        <f>VLOOKUP(A:A,[2]TDSheet!$A:$F,6,0)</f>
        <v>14</v>
      </c>
      <c r="J95" s="15">
        <f t="shared" si="18"/>
        <v>-1.5700000000000003</v>
      </c>
      <c r="K95" s="15">
        <f>VLOOKUP(A:A,[1]TDSheet!$A:$K,11,0)</f>
        <v>0</v>
      </c>
      <c r="L95" s="15">
        <f>VLOOKUP(A:A,[1]TDSheet!$A:$L,12,0)</f>
        <v>0</v>
      </c>
      <c r="M95" s="15">
        <f>VLOOKUP(A:A,[1]TDSheet!$A:$T,20,0)</f>
        <v>0</v>
      </c>
      <c r="N95" s="15"/>
      <c r="O95" s="15"/>
      <c r="P95" s="15"/>
      <c r="Q95" s="17"/>
      <c r="R95" s="17"/>
      <c r="S95" s="15">
        <f t="shared" si="19"/>
        <v>2.4859999999999998</v>
      </c>
      <c r="T95" s="17"/>
      <c r="U95" s="18">
        <f t="shared" si="20"/>
        <v>45.729283990345941</v>
      </c>
      <c r="V95" s="15">
        <f t="shared" si="21"/>
        <v>45.729283990345941</v>
      </c>
      <c r="W95" s="15"/>
      <c r="X95" s="15"/>
      <c r="Y95" s="15"/>
      <c r="Z95" s="15">
        <f>VLOOKUP(A:A,[1]TDSheet!$A:$Z,26,0)</f>
        <v>3.7464</v>
      </c>
      <c r="AA95" s="15">
        <f>VLOOKUP(A:A,[1]TDSheet!$A:$AA,27,0)</f>
        <v>6.3116000000000003</v>
      </c>
      <c r="AB95" s="15">
        <f>VLOOKUP(A:A,[1]TDSheet!$A:$AB,28,0)</f>
        <v>6.3006000000000002</v>
      </c>
      <c r="AC95" s="15">
        <f>VLOOKUP(A:A,[3]TDSheet!$A:$D,4,0)</f>
        <v>4.1360000000000001</v>
      </c>
      <c r="AD95" s="15">
        <f>VLOOKUP(A:A,[1]TDSheet!$A:$AD,30,0)</f>
        <v>0</v>
      </c>
      <c r="AE95" s="15">
        <f>VLOOKUP(A:A,[1]TDSheet!$A:$AE,31,0)</f>
        <v>0</v>
      </c>
      <c r="AF95" s="15">
        <f t="shared" si="22"/>
        <v>0</v>
      </c>
      <c r="AG95" s="15">
        <f t="shared" si="23"/>
        <v>0</v>
      </c>
      <c r="AH95" s="15">
        <f t="shared" si="24"/>
        <v>0</v>
      </c>
      <c r="AI95" s="15"/>
      <c r="AJ95" s="15"/>
      <c r="AK95" s="15"/>
      <c r="AL95" s="15"/>
    </row>
    <row r="96" spans="1:38" s="1" customFormat="1" ht="11.1" customHeight="1" outlineLevel="1" x14ac:dyDescent="0.2">
      <c r="A96" s="7" t="s">
        <v>100</v>
      </c>
      <c r="B96" s="7" t="s">
        <v>9</v>
      </c>
      <c r="C96" s="8">
        <v>336.42700000000002</v>
      </c>
      <c r="D96" s="8">
        <v>1.5309999999999999</v>
      </c>
      <c r="E96" s="19">
        <v>196.404</v>
      </c>
      <c r="F96" s="19">
        <v>140.023</v>
      </c>
      <c r="G96" s="1">
        <f>VLOOKUP(A:A,[1]TDSheet!$A:$G,7,0)</f>
        <v>0</v>
      </c>
      <c r="H96" s="1" t="e">
        <f>VLOOKUP(A:A,[1]TDSheet!$A:$H,8,0)</f>
        <v>#N/A</v>
      </c>
      <c r="I96" s="15">
        <f>VLOOKUP(A:A,[2]TDSheet!$A:$F,6,0)</f>
        <v>192</v>
      </c>
      <c r="J96" s="15">
        <f t="shared" si="18"/>
        <v>4.4039999999999964</v>
      </c>
      <c r="K96" s="15">
        <f>VLOOKUP(A:A,[1]TDSheet!$A:$K,11,0)</f>
        <v>0</v>
      </c>
      <c r="L96" s="15">
        <f>VLOOKUP(A:A,[1]TDSheet!$A:$L,12,0)</f>
        <v>0</v>
      </c>
      <c r="M96" s="15">
        <f>VLOOKUP(A:A,[1]TDSheet!$A:$T,20,0)</f>
        <v>0</v>
      </c>
      <c r="N96" s="15"/>
      <c r="O96" s="15"/>
      <c r="P96" s="15"/>
      <c r="Q96" s="17"/>
      <c r="R96" s="17"/>
      <c r="S96" s="15">
        <f t="shared" si="19"/>
        <v>39.280799999999999</v>
      </c>
      <c r="T96" s="17"/>
      <c r="U96" s="18">
        <f t="shared" si="20"/>
        <v>3.564667725708234</v>
      </c>
      <c r="V96" s="15">
        <f t="shared" si="21"/>
        <v>3.564667725708234</v>
      </c>
      <c r="W96" s="15"/>
      <c r="X96" s="15"/>
      <c r="Y96" s="15"/>
      <c r="Z96" s="15">
        <f>VLOOKUP(A:A,[1]TDSheet!$A:$Z,26,0)</f>
        <v>72.11699999999999</v>
      </c>
      <c r="AA96" s="15">
        <f>VLOOKUP(A:A,[1]TDSheet!$A:$AA,27,0)</f>
        <v>59.294799999999995</v>
      </c>
      <c r="AB96" s="15">
        <f>VLOOKUP(A:A,[1]TDSheet!$A:$AB,28,0)</f>
        <v>64.1828</v>
      </c>
      <c r="AC96" s="15">
        <f>VLOOKUP(A:A,[3]TDSheet!$A:$D,4,0)</f>
        <v>18.506</v>
      </c>
      <c r="AD96" s="15">
        <f>VLOOKUP(A:A,[1]TDSheet!$A:$AD,30,0)</f>
        <v>0</v>
      </c>
      <c r="AE96" s="15">
        <f>VLOOKUP(A:A,[1]TDSheet!$A:$AE,31,0)</f>
        <v>0</v>
      </c>
      <c r="AF96" s="15">
        <f t="shared" si="22"/>
        <v>0</v>
      </c>
      <c r="AG96" s="15">
        <f t="shared" si="23"/>
        <v>0</v>
      </c>
      <c r="AH96" s="15">
        <f t="shared" si="24"/>
        <v>0</v>
      </c>
      <c r="AI96" s="15"/>
      <c r="AJ96" s="15"/>
      <c r="AK96" s="15"/>
      <c r="AL96" s="15"/>
    </row>
    <row r="97" spans="1:38" s="1" customFormat="1" ht="11.1" customHeight="1" outlineLevel="1" x14ac:dyDescent="0.2">
      <c r="A97" s="7" t="s">
        <v>95</v>
      </c>
      <c r="B97" s="7" t="s">
        <v>8</v>
      </c>
      <c r="C97" s="8">
        <v>839</v>
      </c>
      <c r="D97" s="8">
        <v>14</v>
      </c>
      <c r="E97" s="19">
        <v>188</v>
      </c>
      <c r="F97" s="19">
        <v>653</v>
      </c>
      <c r="G97" s="1">
        <f>VLOOKUP(A:A,[1]TDSheet!$A:$G,7,0)</f>
        <v>0</v>
      </c>
      <c r="H97" s="1">
        <f>VLOOKUP(A:A,[1]TDSheet!$A:$H,8,0)</f>
        <v>0</v>
      </c>
      <c r="I97" s="15">
        <f>VLOOKUP(A:A,[2]TDSheet!$A:$F,6,0)</f>
        <v>197</v>
      </c>
      <c r="J97" s="15">
        <f t="shared" si="18"/>
        <v>-9</v>
      </c>
      <c r="K97" s="15">
        <f>VLOOKUP(A:A,[1]TDSheet!$A:$K,11,0)</f>
        <v>0</v>
      </c>
      <c r="L97" s="15">
        <f>VLOOKUP(A:A,[1]TDSheet!$A:$L,12,0)</f>
        <v>0</v>
      </c>
      <c r="M97" s="15">
        <f>VLOOKUP(A:A,[1]TDSheet!$A:$T,20,0)</f>
        <v>0</v>
      </c>
      <c r="N97" s="15"/>
      <c r="O97" s="15"/>
      <c r="P97" s="15"/>
      <c r="Q97" s="17"/>
      <c r="R97" s="17"/>
      <c r="S97" s="15">
        <f t="shared" si="19"/>
        <v>37.6</v>
      </c>
      <c r="T97" s="17"/>
      <c r="U97" s="18">
        <f t="shared" si="20"/>
        <v>17.367021276595743</v>
      </c>
      <c r="V97" s="15">
        <f t="shared" si="21"/>
        <v>17.367021276595743</v>
      </c>
      <c r="W97" s="15"/>
      <c r="X97" s="15"/>
      <c r="Y97" s="15"/>
      <c r="Z97" s="15">
        <f>VLOOKUP(A:A,[1]TDSheet!$A:$Z,26,0)</f>
        <v>56.6</v>
      </c>
      <c r="AA97" s="15">
        <f>VLOOKUP(A:A,[1]TDSheet!$A:$AA,27,0)</f>
        <v>38.4</v>
      </c>
      <c r="AB97" s="15">
        <f>VLOOKUP(A:A,[1]TDSheet!$A:$AB,28,0)</f>
        <v>43</v>
      </c>
      <c r="AC97" s="15">
        <f>VLOOKUP(A:A,[3]TDSheet!$A:$D,4,0)</f>
        <v>20</v>
      </c>
      <c r="AD97" s="15">
        <f>VLOOKUP(A:A,[1]TDSheet!$A:$AD,30,0)</f>
        <v>0</v>
      </c>
      <c r="AE97" s="15">
        <f>VLOOKUP(A:A,[1]TDSheet!$A:$AE,31,0)</f>
        <v>0</v>
      </c>
      <c r="AF97" s="15">
        <f t="shared" si="22"/>
        <v>0</v>
      </c>
      <c r="AG97" s="15">
        <f t="shared" si="23"/>
        <v>0</v>
      </c>
      <c r="AH97" s="15">
        <f t="shared" si="24"/>
        <v>0</v>
      </c>
      <c r="AI97" s="15"/>
      <c r="AJ97" s="15"/>
      <c r="AK97" s="15"/>
      <c r="AL97" s="15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2025-10-24T12:52:13Z</dcterms:modified>
</cp:coreProperties>
</file>