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8E3924-DBC5-4971-9CFC-F6EC421684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5" i="1" s="1"/>
  <c r="BO22" i="1"/>
  <c r="BM22" i="1"/>
  <c r="X492" i="1" s="1"/>
  <c r="Y22" i="1"/>
  <c r="P22" i="1"/>
  <c r="H10" i="1"/>
  <c r="A9" i="1"/>
  <c r="F10" i="1" s="1"/>
  <c r="D7" i="1"/>
  <c r="Q6" i="1"/>
  <c r="P2" i="1"/>
  <c r="BP103" i="1" l="1"/>
  <c r="BN103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299" i="1"/>
  <c r="BN299" i="1"/>
  <c r="Z299" i="1"/>
  <c r="BP330" i="1"/>
  <c r="BN330" i="1"/>
  <c r="Z330" i="1"/>
  <c r="BP354" i="1"/>
  <c r="BN354" i="1"/>
  <c r="Z354" i="1"/>
  <c r="BP358" i="1"/>
  <c r="BN358" i="1"/>
  <c r="Z358" i="1"/>
  <c r="BP399" i="1"/>
  <c r="BN399" i="1"/>
  <c r="Z399" i="1"/>
  <c r="BP433" i="1"/>
  <c r="BN433" i="1"/>
  <c r="Z433" i="1"/>
  <c r="BP461" i="1"/>
  <c r="BN461" i="1"/>
  <c r="Z461" i="1"/>
  <c r="Z41" i="1"/>
  <c r="BN41" i="1"/>
  <c r="Z67" i="1"/>
  <c r="BN67" i="1"/>
  <c r="Z86" i="1"/>
  <c r="BN86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43" i="1"/>
  <c r="BN343" i="1"/>
  <c r="Z343" i="1"/>
  <c r="BP387" i="1"/>
  <c r="BN387" i="1"/>
  <c r="Z387" i="1"/>
  <c r="BP425" i="1"/>
  <c r="BN425" i="1"/>
  <c r="Z425" i="1"/>
  <c r="BP443" i="1"/>
  <c r="BN443" i="1"/>
  <c r="Z443" i="1"/>
  <c r="BP483" i="1"/>
  <c r="BN483" i="1"/>
  <c r="Z483" i="1"/>
  <c r="Y263" i="1"/>
  <c r="Y110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Z301" i="1"/>
  <c r="BN301" i="1"/>
  <c r="Z307" i="1"/>
  <c r="BN307" i="1"/>
  <c r="BP311" i="1"/>
  <c r="BN311" i="1"/>
  <c r="Z311" i="1"/>
  <c r="BP322" i="1"/>
  <c r="BN322" i="1"/>
  <c r="Z322" i="1"/>
  <c r="Y331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Y440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Y326" i="1"/>
  <c r="BP329" i="1"/>
  <c r="BN329" i="1"/>
  <c r="Z329" i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304" i="1" l="1"/>
  <c r="Z117" i="1"/>
  <c r="Z355" i="1"/>
  <c r="Z400" i="1"/>
  <c r="Z350" i="1"/>
  <c r="Z318" i="1"/>
  <c r="Z276" i="1"/>
  <c r="Z183" i="1"/>
  <c r="Z149" i="1"/>
  <c r="Z89" i="1"/>
  <c r="Z216" i="1"/>
  <c r="Z173" i="1"/>
  <c r="Z440" i="1"/>
  <c r="Z331" i="1"/>
  <c r="Z325" i="1"/>
  <c r="Z77" i="1"/>
  <c r="Z63" i="1"/>
  <c r="Z464" i="1"/>
  <c r="Z412" i="1"/>
  <c r="Z395" i="1"/>
  <c r="Z380" i="1"/>
  <c r="Z263" i="1"/>
  <c r="Z449" i="1"/>
  <c r="Z370" i="1"/>
  <c r="Z294" i="1"/>
  <c r="Z57" i="1"/>
  <c r="Z211" i="1"/>
  <c r="Z96" i="1"/>
  <c r="Z434" i="1"/>
  <c r="Y493" i="1"/>
  <c r="Z199" i="1"/>
  <c r="Y491" i="1"/>
  <c r="Z455" i="1"/>
  <c r="Z270" i="1"/>
  <c r="Z43" i="1"/>
  <c r="Z31" i="1"/>
  <c r="Y495" i="1"/>
  <c r="Y492" i="1"/>
  <c r="Y494" i="1" s="1"/>
  <c r="Z230" i="1"/>
  <c r="Z167" i="1"/>
  <c r="Z496" i="1" l="1"/>
</calcChain>
</file>

<file path=xl/sharedStrings.xml><?xml version="1.0" encoding="utf-8"?>
<sst xmlns="http://schemas.openxmlformats.org/spreadsheetml/2006/main" count="2266" uniqueCount="768">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</sst>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45957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0.41666666666666669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670</v>
      </c>
      <c r="Y40" s="544">
        <f>IFERROR(IF(X40="",0,CEILING((X40/$H40),1)*$H40),"")</f>
        <v>680.40000000000009</v>
      </c>
      <c r="Z40" s="36">
        <f>IFERROR(IF(Y40=0,"",ROUNDUP(Y40/H40,0)*0.01898),"")</f>
        <v>1.19574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696.98611111111109</v>
      </c>
      <c r="BN40" s="64">
        <f>IFERROR(Y40*I40/H40,"0")</f>
        <v>707.80500000000006</v>
      </c>
      <c r="BO40" s="64">
        <f>IFERROR(1/J40*(X40/H40),"0")</f>
        <v>0.96932870370370361</v>
      </c>
      <c r="BP40" s="64">
        <f>IFERROR(1/J40*(Y40/H40),"0")</f>
        <v>0.98437500000000011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140</v>
      </c>
      <c r="Y42" s="544">
        <f>IFERROR(IF(X42="",0,CEILING((X42/$H42),1)*$H42),"")</f>
        <v>140.6</v>
      </c>
      <c r="Z42" s="36">
        <f>IFERROR(IF(Y42=0,"",ROUNDUP(Y42/H42,0)*0.00902),"")</f>
        <v>0.34276000000000001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147.94594594594594</v>
      </c>
      <c r="BN42" s="64">
        <f>IFERROR(Y42*I42/H42,"0")</f>
        <v>148.57999999999998</v>
      </c>
      <c r="BO42" s="64">
        <f>IFERROR(1/J42*(X42/H42),"0")</f>
        <v>0.28665028665028669</v>
      </c>
      <c r="BP42" s="64">
        <f>IFERROR(1/J42*(Y42/H42),"0")</f>
        <v>0.2878787878787879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99.874874874874877</v>
      </c>
      <c r="Y43" s="545">
        <f>IFERROR(Y40/H40,"0")+IFERROR(Y41/H41,"0")+IFERROR(Y42/H42,"0")</f>
        <v>101</v>
      </c>
      <c r="Z43" s="545">
        <f>IFERROR(IF(Z40="",0,Z40),"0")+IFERROR(IF(Z41="",0,Z41),"0")+IFERROR(IF(Z42="",0,Z42),"0")</f>
        <v>1.5385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810</v>
      </c>
      <c r="Y44" s="545">
        <f>IFERROR(SUM(Y40:Y42),"0")</f>
        <v>821.00000000000011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249</v>
      </c>
      <c r="Y52" s="544">
        <f t="shared" si="0"/>
        <v>259.20000000000005</v>
      </c>
      <c r="Z52" s="36">
        <f>IFERROR(IF(Y52=0,"",ROUNDUP(Y52/H52,0)*0.01898),"")</f>
        <v>0.45552000000000004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259.02916666666664</v>
      </c>
      <c r="BN52" s="64">
        <f t="shared" si="2"/>
        <v>269.64000000000004</v>
      </c>
      <c r="BO52" s="64">
        <f t="shared" si="3"/>
        <v>0.36024305555555552</v>
      </c>
      <c r="BP52" s="64">
        <f t="shared" si="4"/>
        <v>0.37500000000000006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275</v>
      </c>
      <c r="Y54" s="544">
        <f t="shared" si="0"/>
        <v>276</v>
      </c>
      <c r="Z54" s="36">
        <f>IFERROR(IF(Y54=0,"",ROUNDUP(Y54/H54,0)*0.00902),"")</f>
        <v>0.62238000000000004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289.4375</v>
      </c>
      <c r="BN54" s="64">
        <f t="shared" si="2"/>
        <v>290.49</v>
      </c>
      <c r="BO54" s="64">
        <f t="shared" si="3"/>
        <v>0.52083333333333337</v>
      </c>
      <c r="BP54" s="64">
        <f t="shared" si="4"/>
        <v>0.52272727272727271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91.805555555555557</v>
      </c>
      <c r="Y57" s="545">
        <f>IFERROR(Y51/H51,"0")+IFERROR(Y52/H52,"0")+IFERROR(Y53/H53,"0")+IFERROR(Y54/H54,"0")+IFERROR(Y55/H55,"0")+IFERROR(Y56/H56,"0")</f>
        <v>93</v>
      </c>
      <c r="Z57" s="545">
        <f>IFERROR(IF(Z51="",0,Z51),"0")+IFERROR(IF(Z52="",0,Z52),"0")+IFERROR(IF(Z53="",0,Z53),"0")+IFERROR(IF(Z54="",0,Z54),"0")+IFERROR(IF(Z55="",0,Z55),"0")+IFERROR(IF(Z56="",0,Z56),"0")</f>
        <v>1.0779000000000001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524</v>
      </c>
      <c r="Y58" s="545">
        <f>IFERROR(SUM(Y51:Y56),"0")</f>
        <v>535.20000000000005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258</v>
      </c>
      <c r="Y60" s="544">
        <f>IFERROR(IF(X60="",0,CEILING((X60/$H60),1)*$H60),"")</f>
        <v>259.20000000000005</v>
      </c>
      <c r="Z60" s="36">
        <f>IFERROR(IF(Y60=0,"",ROUNDUP(Y60/H60,0)*0.01898),"")</f>
        <v>0.45552000000000004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268.39166666666659</v>
      </c>
      <c r="BN60" s="64">
        <f>IFERROR(Y60*I60/H60,"0")</f>
        <v>269.64000000000004</v>
      </c>
      <c r="BO60" s="64">
        <f>IFERROR(1/J60*(X60/H60),"0")</f>
        <v>0.37326388888888884</v>
      </c>
      <c r="BP60" s="64">
        <f>IFERROR(1/J60*(Y60/H60),"0")</f>
        <v>0.37500000000000006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23.888888888888886</v>
      </c>
      <c r="Y63" s="545">
        <f>IFERROR(Y60/H60,"0")+IFERROR(Y61/H61,"0")+IFERROR(Y62/H62,"0")</f>
        <v>24.000000000000004</v>
      </c>
      <c r="Z63" s="545">
        <f>IFERROR(IF(Z60="",0,Z60),"0")+IFERROR(IF(Z61="",0,Z61),"0")+IFERROR(IF(Z62="",0,Z62),"0")</f>
        <v>0.45552000000000004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258</v>
      </c>
      <c r="Y64" s="545">
        <f>IFERROR(SUM(Y60:Y62),"0")</f>
        <v>259.20000000000005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57</v>
      </c>
      <c r="Y80" s="544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60.178846153846152</v>
      </c>
      <c r="BN80" s="64">
        <f>IFERROR(Y80*I80/H80,"0")</f>
        <v>65.88</v>
      </c>
      <c r="BO80" s="64">
        <f>IFERROR(1/J80*(X80/H80),"0")</f>
        <v>0.1141826923076923</v>
      </c>
      <c r="BP80" s="64">
        <f>IFERROR(1/J80*(Y80/H80),"0")</f>
        <v>0.125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17</v>
      </c>
      <c r="Y81" s="544">
        <f>IFERROR(IF(X81="",0,CEILING((X81/$H81),1)*$H81),"")</f>
        <v>19.2</v>
      </c>
      <c r="Z81" s="36">
        <f>IFERROR(IF(Y81=0,"",ROUNDUP(Y81/H81,0)*0.00902),"")</f>
        <v>7.2160000000000002E-2</v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18.487500000000001</v>
      </c>
      <c r="BN81" s="64">
        <f>IFERROR(Y81*I81/H81,"0")</f>
        <v>20.88</v>
      </c>
      <c r="BO81" s="64">
        <f>IFERROR(1/J81*(X81/H81),"0")</f>
        <v>5.3661616161616167E-2</v>
      </c>
      <c r="BP81" s="64">
        <f>IFERROR(1/J81*(Y81/H81),"0")</f>
        <v>6.0606060606060608E-2</v>
      </c>
    </row>
    <row r="82" spans="1:68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14.391025641025642</v>
      </c>
      <c r="Y82" s="545">
        <f>IFERROR(Y80/H80,"0")+IFERROR(Y81/H81,"0")</f>
        <v>16</v>
      </c>
      <c r="Z82" s="545">
        <f>IFERROR(IF(Z80="",0,Z80),"0")+IFERROR(IF(Z81="",0,Z81),"0")</f>
        <v>0.224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74</v>
      </c>
      <c r="Y83" s="545">
        <f>IFERROR(SUM(Y80:Y81),"0")</f>
        <v>81.599999999999994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267</v>
      </c>
      <c r="Y86" s="544">
        <f>IFERROR(IF(X86="",0,CEILING((X86/$H86),1)*$H86),"")</f>
        <v>270</v>
      </c>
      <c r="Z86" s="36">
        <f>IFERROR(IF(Y86=0,"",ROUNDUP(Y86/H86,0)*0.01898),"")</f>
        <v>0.47450000000000003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277.75416666666666</v>
      </c>
      <c r="BN86" s="64">
        <f>IFERROR(Y86*I86/H86,"0")</f>
        <v>280.87499999999994</v>
      </c>
      <c r="BO86" s="64">
        <f>IFERROR(1/J86*(X86/H86),"0")</f>
        <v>0.38628472222222221</v>
      </c>
      <c r="BP86" s="64">
        <f>IFERROR(1/J86*(Y86/H86),"0")</f>
        <v>0.390625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120</v>
      </c>
      <c r="Y88" s="544">
        <f>IFERROR(IF(X88="",0,CEILING((X88/$H88),1)*$H88),"")</f>
        <v>121.5</v>
      </c>
      <c r="Z88" s="36">
        <f>IFERROR(IF(Y88=0,"",ROUNDUP(Y88/H88,0)*0.00902),"")</f>
        <v>0.24354000000000001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125.60000000000001</v>
      </c>
      <c r="BN88" s="64">
        <f>IFERROR(Y88*I88/H88,"0")</f>
        <v>127.17</v>
      </c>
      <c r="BO88" s="64">
        <f>IFERROR(1/J88*(X88/H88),"0")</f>
        <v>0.20202020202020204</v>
      </c>
      <c r="BP88" s="64">
        <f>IFERROR(1/J88*(Y88/H88),"0")</f>
        <v>0.20454545454545456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51.388888888888886</v>
      </c>
      <c r="Y89" s="545">
        <f>IFERROR(Y86/H86,"0")+IFERROR(Y87/H87,"0")+IFERROR(Y88/H88,"0")</f>
        <v>52</v>
      </c>
      <c r="Z89" s="545">
        <f>IFERROR(IF(Z86="",0,Z86),"0")+IFERROR(IF(Z87="",0,Z87),"0")+IFERROR(IF(Z88="",0,Z88),"0")</f>
        <v>0.71804000000000001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387</v>
      </c>
      <c r="Y90" s="545">
        <f>IFERROR(SUM(Y86:Y88),"0")</f>
        <v>391.5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194</v>
      </c>
      <c r="Y92" s="544">
        <f>IFERROR(IF(X92="",0,CEILING((X92/$H92),1)*$H92),"")</f>
        <v>194.39999999999998</v>
      </c>
      <c r="Z92" s="36">
        <f>IFERROR(IF(Y92=0,"",ROUNDUP(Y92/H92,0)*0.01898),"")</f>
        <v>0.45552000000000004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206.43037037037038</v>
      </c>
      <c r="BN92" s="64">
        <f>IFERROR(Y92*I92/H92,"0")</f>
        <v>206.85599999999997</v>
      </c>
      <c r="BO92" s="64">
        <f>IFERROR(1/J92*(X92/H92),"0")</f>
        <v>0.37422839506172839</v>
      </c>
      <c r="BP92" s="64">
        <f>IFERROR(1/J92*(Y92/H92),"0")</f>
        <v>0.375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23.950617283950617</v>
      </c>
      <c r="Y96" s="545">
        <f>IFERROR(Y92/H92,"0")+IFERROR(Y93/H93,"0")+IFERROR(Y94/H94,"0")+IFERROR(Y95/H95,"0")</f>
        <v>24</v>
      </c>
      <c r="Z96" s="545">
        <f>IFERROR(IF(Z92="",0,Z92),"0")+IFERROR(IF(Z93="",0,Z93),"0")+IFERROR(IF(Z94="",0,Z94),"0")+IFERROR(IF(Z95="",0,Z95),"0")</f>
        <v>0.45552000000000004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194</v>
      </c>
      <c r="Y97" s="545">
        <f>IFERROR(SUM(Y92:Y95),"0")</f>
        <v>194.39999999999998</v>
      </c>
      <c r="Z97" s="37"/>
      <c r="AA97" s="546"/>
      <c r="AB97" s="546"/>
      <c r="AC97" s="546"/>
    </row>
    <row r="98" spans="1:68" ht="16.5" hidden="1" customHeight="1" x14ac:dyDescent="0.25">
      <c r="A98" s="568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302</v>
      </c>
      <c r="Y100" s="544">
        <f>IFERROR(IF(X100="",0,CEILING((X100/$H100),1)*$H100),"")</f>
        <v>302.40000000000003</v>
      </c>
      <c r="Z100" s="36">
        <f>IFERROR(IF(Y100=0,"",ROUNDUP(Y100/H100,0)*0.01898),"")</f>
        <v>0.53144000000000002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314.16388888888883</v>
      </c>
      <c r="BN100" s="64">
        <f>IFERROR(Y100*I100/H100,"0")</f>
        <v>314.58000000000004</v>
      </c>
      <c r="BO100" s="64">
        <f>IFERROR(1/J100*(X100/H100),"0")</f>
        <v>0.43692129629629628</v>
      </c>
      <c r="BP100" s="64">
        <f>IFERROR(1/J100*(Y100/H100),"0")</f>
        <v>0.4375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179</v>
      </c>
      <c r="Y102" s="544">
        <f>IFERROR(IF(X102="",0,CEILING((X102/$H102),1)*$H102),"")</f>
        <v>180</v>
      </c>
      <c r="Z102" s="36">
        <f>IFERROR(IF(Y102=0,"",ROUNDUP(Y102/H102,0)*0.00902),"")</f>
        <v>0.36080000000000001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187.35333333333335</v>
      </c>
      <c r="BN102" s="64">
        <f>IFERROR(Y102*I102/H102,"0")</f>
        <v>188.39999999999998</v>
      </c>
      <c r="BO102" s="64">
        <f>IFERROR(1/J102*(X102/H102),"0")</f>
        <v>0.30134680134680136</v>
      </c>
      <c r="BP102" s="64">
        <f>IFERROR(1/J102*(Y102/H102),"0")</f>
        <v>0.30303030303030304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67.740740740740733</v>
      </c>
      <c r="Y104" s="545">
        <f>IFERROR(Y100/H100,"0")+IFERROR(Y101/H101,"0")+IFERROR(Y102/H102,"0")+IFERROR(Y103/H103,"0")</f>
        <v>68</v>
      </c>
      <c r="Z104" s="545">
        <f>IFERROR(IF(Z100="",0,Z100),"0")+IFERROR(IF(Z101="",0,Z101),"0")+IFERROR(IF(Z102="",0,Z102),"0")+IFERROR(IF(Z103="",0,Z103),"0")</f>
        <v>0.89224000000000003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481</v>
      </c>
      <c r="Y105" s="545">
        <f>IFERROR(SUM(Y100:Y103),"0")</f>
        <v>482.40000000000003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6</v>
      </c>
      <c r="Y107" s="544">
        <f>IFERROR(IF(X107="",0,CEILING((X107/$H107),1)*$H107),"")</f>
        <v>10.8</v>
      </c>
      <c r="Z107" s="36">
        <f>IFERROR(IF(Y107=0,"",ROUNDUP(Y107/H107,0)*0.01898),"")</f>
        <v>1.898E-2</v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6.2416666666666663</v>
      </c>
      <c r="BN107" s="64">
        <f>IFERROR(Y107*I107/H107,"0")</f>
        <v>11.234999999999999</v>
      </c>
      <c r="BO107" s="64">
        <f>IFERROR(1/J107*(X107/H107),"0")</f>
        <v>8.6805555555555542E-3</v>
      </c>
      <c r="BP107" s="64">
        <f>IFERROR(1/J107*(Y107/H107),"0")</f>
        <v>1.5625E-2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69</v>
      </c>
      <c r="Y109" s="544">
        <f>IFERROR(IF(X109="",0,CEILING((X109/$H109),1)*$H109),"")</f>
        <v>69.599999999999994</v>
      </c>
      <c r="Z109" s="36">
        <f>IFERROR(IF(Y109=0,"",ROUNDUP(Y109/H109,0)*0.00651),"")</f>
        <v>0.18879000000000001</v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74.175000000000011</v>
      </c>
      <c r="BN109" s="64">
        <f>IFERROR(Y109*I109/H109,"0")</f>
        <v>74.819999999999993</v>
      </c>
      <c r="BO109" s="64">
        <f>IFERROR(1/J109*(X109/H109),"0")</f>
        <v>0.15796703296703299</v>
      </c>
      <c r="BP109" s="64">
        <f>IFERROR(1/J109*(Y109/H109),"0")</f>
        <v>0.15934065934065936</v>
      </c>
    </row>
    <row r="110" spans="1:68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29.305555555555557</v>
      </c>
      <c r="Y110" s="545">
        <f>IFERROR(Y107/H107,"0")+IFERROR(Y108/H108,"0")+IFERROR(Y109/H109,"0")</f>
        <v>30</v>
      </c>
      <c r="Z110" s="545">
        <f>IFERROR(IF(Z107="",0,Z107),"0")+IFERROR(IF(Z108="",0,Z108),"0")+IFERROR(IF(Z109="",0,Z109),"0")</f>
        <v>0.20777000000000001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75</v>
      </c>
      <c r="Y111" s="545">
        <f>IFERROR(SUM(Y107:Y109),"0")</f>
        <v>80.399999999999991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164</v>
      </c>
      <c r="Y113" s="544">
        <f>IFERROR(IF(X113="",0,CEILING((X113/$H113),1)*$H113),"")</f>
        <v>170.1</v>
      </c>
      <c r="Z113" s="36">
        <f>IFERROR(IF(Y113=0,"",ROUNDUP(Y113/H113,0)*0.01898),"")</f>
        <v>0.39857999999999999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174.38666666666666</v>
      </c>
      <c r="BN113" s="64">
        <f>IFERROR(Y113*I113/H113,"0")</f>
        <v>180.87299999999999</v>
      </c>
      <c r="BO113" s="64">
        <f>IFERROR(1/J113*(X113/H113),"0")</f>
        <v>0.31635802469135804</v>
      </c>
      <c r="BP113" s="64">
        <f>IFERROR(1/J113*(Y113/H113),"0")</f>
        <v>0.328125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234</v>
      </c>
      <c r="Y115" s="544">
        <f>IFERROR(IF(X115="",0,CEILING((X115/$H115),1)*$H115),"")</f>
        <v>234.9</v>
      </c>
      <c r="Z115" s="36">
        <f>IFERROR(IF(Y115=0,"",ROUNDUP(Y115/H115,0)*0.00651),"")</f>
        <v>0.56637000000000004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255.84</v>
      </c>
      <c r="BN115" s="64">
        <f>IFERROR(Y115*I115/H115,"0")</f>
        <v>256.82400000000001</v>
      </c>
      <c r="BO115" s="64">
        <f>IFERROR(1/J115*(X115/H115),"0")</f>
        <v>0.47619047619047616</v>
      </c>
      <c r="BP115" s="64">
        <f>IFERROR(1/J115*(Y115/H115),"0")</f>
        <v>0.47802197802197804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106.91358024691357</v>
      </c>
      <c r="Y117" s="545">
        <f>IFERROR(Y113/H113,"0")+IFERROR(Y114/H114,"0")+IFERROR(Y115/H115,"0")+IFERROR(Y116/H116,"0")</f>
        <v>108</v>
      </c>
      <c r="Z117" s="545">
        <f>IFERROR(IF(Z113="",0,Z113),"0")+IFERROR(IF(Z114="",0,Z114),"0")+IFERROR(IF(Z115="",0,Z115),"0")+IFERROR(IF(Z116="",0,Z116),"0")</f>
        <v>0.96494999999999997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398</v>
      </c>
      <c r="Y118" s="545">
        <f>IFERROR(SUM(Y113:Y116),"0")</f>
        <v>405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51</v>
      </c>
      <c r="Y161" s="544">
        <f t="shared" si="5"/>
        <v>52.5</v>
      </c>
      <c r="Z161" s="36">
        <f>IFERROR(IF(Y161=0,"",ROUNDUP(Y161/H161,0)*0.00502),"")</f>
        <v>0.1255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54.157142857142858</v>
      </c>
      <c r="BN161" s="64">
        <f t="shared" si="7"/>
        <v>55.75</v>
      </c>
      <c r="BO161" s="64">
        <f t="shared" si="8"/>
        <v>0.10378510378510379</v>
      </c>
      <c r="BP161" s="64">
        <f t="shared" si="9"/>
        <v>0.10683760683760685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11</v>
      </c>
      <c r="Y163" s="544">
        <f t="shared" si="5"/>
        <v>12.6</v>
      </c>
      <c r="Z163" s="36">
        <f>IFERROR(IF(Y163=0,"",ROUNDUP(Y163/H163,0)*0.00502),"")</f>
        <v>3.5140000000000005E-2</v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11.794444444444444</v>
      </c>
      <c r="BN163" s="64">
        <f t="shared" si="7"/>
        <v>13.509999999999998</v>
      </c>
      <c r="BO163" s="64">
        <f t="shared" si="8"/>
        <v>2.6115859449192782E-2</v>
      </c>
      <c r="BP163" s="64">
        <f t="shared" si="9"/>
        <v>2.9914529914529919E-2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95</v>
      </c>
      <c r="Y164" s="544">
        <f t="shared" si="5"/>
        <v>96.600000000000009</v>
      </c>
      <c r="Z164" s="36">
        <f>IFERROR(IF(Y164=0,"",ROUNDUP(Y164/H164,0)*0.00502),"")</f>
        <v>0.23092000000000001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99.523809523809533</v>
      </c>
      <c r="BN164" s="64">
        <f t="shared" si="7"/>
        <v>101.20000000000002</v>
      </c>
      <c r="BO164" s="64">
        <f t="shared" si="8"/>
        <v>0.19332519332519332</v>
      </c>
      <c r="BP164" s="64">
        <f t="shared" si="9"/>
        <v>0.1965811965811966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75.634920634920633</v>
      </c>
      <c r="Y167" s="545">
        <f>IFERROR(Y158/H158,"0")+IFERROR(Y159/H159,"0")+IFERROR(Y160/H160,"0")+IFERROR(Y161/H161,"0")+IFERROR(Y162/H162,"0")+IFERROR(Y163/H163,"0")+IFERROR(Y164/H164,"0")+IFERROR(Y165/H165,"0")+IFERROR(Y166/H166,"0")</f>
        <v>78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0.39156000000000002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157</v>
      </c>
      <c r="Y168" s="545">
        <f>IFERROR(SUM(Y158:Y166),"0")</f>
        <v>161.69999999999999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20</v>
      </c>
      <c r="Y187" s="544">
        <f>IFERROR(IF(X187="",0,CEILING((X187/$H187),1)*$H187),"")</f>
        <v>21</v>
      </c>
      <c r="Z187" s="36">
        <f>IFERROR(IF(Y187=0,"",ROUNDUP(Y187/H187,0)*0.00651),"")</f>
        <v>6.5100000000000005E-2</v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21.714285714285712</v>
      </c>
      <c r="BN187" s="64">
        <f>IFERROR(Y187*I187/H187,"0")</f>
        <v>22.799999999999997</v>
      </c>
      <c r="BO187" s="64">
        <f>IFERROR(1/J187*(X187/H187),"0")</f>
        <v>5.2328623757195186E-2</v>
      </c>
      <c r="BP187" s="64">
        <f>IFERROR(1/J187*(Y187/H187),"0")</f>
        <v>5.4945054945054951E-2</v>
      </c>
    </row>
    <row r="188" spans="1:68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9.5238095238095237</v>
      </c>
      <c r="Y188" s="545">
        <f>IFERROR(Y186/H186,"0")+IFERROR(Y187/H187,"0")</f>
        <v>10</v>
      </c>
      <c r="Z188" s="545">
        <f>IFERROR(IF(Z186="",0,Z186),"0")+IFERROR(IF(Z187="",0,Z187),"0")</f>
        <v>6.5100000000000005E-2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20</v>
      </c>
      <c r="Y189" s="545">
        <f>IFERROR(SUM(Y186:Y187),"0")</f>
        <v>21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4</v>
      </c>
      <c r="Y195" s="544">
        <f t="shared" si="10"/>
        <v>5.4</v>
      </c>
      <c r="Z195" s="36">
        <f>IFERROR(IF(Y195=0,"",ROUNDUP(Y195/H195,0)*0.00502),"")</f>
        <v>1.506E-2</v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4.2888888888888888</v>
      </c>
      <c r="BN195" s="64">
        <f t="shared" si="12"/>
        <v>5.79</v>
      </c>
      <c r="BO195" s="64">
        <f t="shared" si="13"/>
        <v>9.4966761633428314E-3</v>
      </c>
      <c r="BP195" s="64">
        <f t="shared" si="14"/>
        <v>1.2820512820512822E-2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27</v>
      </c>
      <c r="Y196" s="544">
        <f t="shared" si="10"/>
        <v>27</v>
      </c>
      <c r="Z196" s="36">
        <f>IFERROR(IF(Y196=0,"",ROUNDUP(Y196/H196,0)*0.00502),"")</f>
        <v>7.5300000000000006E-2</v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28.499999999999996</v>
      </c>
      <c r="BN196" s="64">
        <f t="shared" si="12"/>
        <v>28.499999999999996</v>
      </c>
      <c r="BO196" s="64">
        <f t="shared" si="13"/>
        <v>6.4102564102564111E-2</v>
      </c>
      <c r="BP196" s="64">
        <f t="shared" si="14"/>
        <v>6.4102564102564111E-2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19</v>
      </c>
      <c r="Y198" s="544">
        <f t="shared" si="10"/>
        <v>19.8</v>
      </c>
      <c r="Z198" s="36">
        <f>IFERROR(IF(Y198=0,"",ROUNDUP(Y198/H198,0)*0.00502),"")</f>
        <v>5.5220000000000005E-2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20.055555555555557</v>
      </c>
      <c r="BN198" s="64">
        <f t="shared" si="12"/>
        <v>20.9</v>
      </c>
      <c r="BO198" s="64">
        <f t="shared" si="13"/>
        <v>4.5109211775878448E-2</v>
      </c>
      <c r="BP198" s="64">
        <f t="shared" si="14"/>
        <v>4.7008547008547015E-2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27.777777777777779</v>
      </c>
      <c r="Y199" s="545">
        <f>IFERROR(Y191/H191,"0")+IFERROR(Y192/H192,"0")+IFERROR(Y193/H193,"0")+IFERROR(Y194/H194,"0")+IFERROR(Y195/H195,"0")+IFERROR(Y196/H196,"0")+IFERROR(Y197/H197,"0")+IFERROR(Y198/H198,"0")</f>
        <v>29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0.14558000000000001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50</v>
      </c>
      <c r="Y200" s="545">
        <f>IFERROR(SUM(Y191:Y198),"0")</f>
        <v>52.2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81</v>
      </c>
      <c r="Y205" s="544">
        <f t="shared" si="15"/>
        <v>81.599999999999994</v>
      </c>
      <c r="Z205" s="36">
        <f t="shared" ref="Z205:Z210" si="20">IFERROR(IF(Y205=0,"",ROUNDUP(Y205/H205,0)*0.00651),"")</f>
        <v>0.22134000000000001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90.112499999999997</v>
      </c>
      <c r="BN205" s="64">
        <f t="shared" si="17"/>
        <v>90.78</v>
      </c>
      <c r="BO205" s="64">
        <f t="shared" si="18"/>
        <v>0.18543956043956045</v>
      </c>
      <c r="BP205" s="64">
        <f t="shared" si="19"/>
        <v>0.18681318681318682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399</v>
      </c>
      <c r="Y207" s="544">
        <f t="shared" si="15"/>
        <v>400.8</v>
      </c>
      <c r="Z207" s="36">
        <f t="shared" si="20"/>
        <v>1.08717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440.8950000000001</v>
      </c>
      <c r="BN207" s="64">
        <f t="shared" si="17"/>
        <v>442.88400000000007</v>
      </c>
      <c r="BO207" s="64">
        <f t="shared" si="18"/>
        <v>0.91346153846153855</v>
      </c>
      <c r="BP207" s="64">
        <f t="shared" si="19"/>
        <v>0.91758241758241765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409</v>
      </c>
      <c r="Y208" s="544">
        <f t="shared" si="15"/>
        <v>410.4</v>
      </c>
      <c r="Z208" s="36">
        <f t="shared" si="20"/>
        <v>1.11321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451.94500000000005</v>
      </c>
      <c r="BN208" s="64">
        <f t="shared" si="17"/>
        <v>453.49199999999996</v>
      </c>
      <c r="BO208" s="64">
        <f t="shared" si="18"/>
        <v>0.93635531135531158</v>
      </c>
      <c r="BP208" s="64">
        <f t="shared" si="19"/>
        <v>0.93956043956043966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42</v>
      </c>
      <c r="Y209" s="544">
        <f t="shared" si="15"/>
        <v>43.199999999999996</v>
      </c>
      <c r="Z209" s="36">
        <f t="shared" si="20"/>
        <v>0.11718000000000001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46.410000000000004</v>
      </c>
      <c r="BN209" s="64">
        <f t="shared" si="17"/>
        <v>47.736000000000004</v>
      </c>
      <c r="BO209" s="64">
        <f t="shared" si="18"/>
        <v>9.6153846153846159E-2</v>
      </c>
      <c r="BP209" s="64">
        <f t="shared" si="19"/>
        <v>9.8901098901098911E-2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48</v>
      </c>
      <c r="Y210" s="544">
        <f t="shared" si="15"/>
        <v>48</v>
      </c>
      <c r="Z210" s="36">
        <f t="shared" si="20"/>
        <v>0.13020000000000001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53.160000000000004</v>
      </c>
      <c r="BN210" s="64">
        <f t="shared" si="17"/>
        <v>53.160000000000004</v>
      </c>
      <c r="BO210" s="64">
        <f t="shared" si="18"/>
        <v>0.1098901098901099</v>
      </c>
      <c r="BP210" s="64">
        <f t="shared" si="19"/>
        <v>0.1098901098901099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407.91666666666669</v>
      </c>
      <c r="Y211" s="545">
        <f>IFERROR(Y202/H202,"0")+IFERROR(Y203/H203,"0")+IFERROR(Y204/H204,"0")+IFERROR(Y205/H205,"0")+IFERROR(Y206/H206,"0")+IFERROR(Y207/H207,"0")+IFERROR(Y208/H208,"0")+IFERROR(Y209/H209,"0")+IFERROR(Y210/H210,"0")</f>
        <v>410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2.6690999999999998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979</v>
      </c>
      <c r="Y212" s="545">
        <f>IFERROR(SUM(Y202:Y210),"0")</f>
        <v>984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30</v>
      </c>
      <c r="Y215" s="544">
        <f>IFERROR(IF(X215="",0,CEILING((X215/$H215),1)*$H215),"")</f>
        <v>31.2</v>
      </c>
      <c r="Z215" s="36">
        <f>IFERROR(IF(Y215=0,"",ROUNDUP(Y215/H215,0)*0.00651),"")</f>
        <v>8.4629999999999997E-2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33.150000000000006</v>
      </c>
      <c r="BN215" s="64">
        <f>IFERROR(Y215*I215/H215,"0")</f>
        <v>34.476000000000006</v>
      </c>
      <c r="BO215" s="64">
        <f>IFERROR(1/J215*(X215/H215),"0")</f>
        <v>6.8681318681318687E-2</v>
      </c>
      <c r="BP215" s="64">
        <f>IFERROR(1/J215*(Y215/H215),"0")</f>
        <v>7.1428571428571438E-2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12.5</v>
      </c>
      <c r="Y216" s="545">
        <f>IFERROR(Y214/H214,"0")+IFERROR(Y215/H215,"0")</f>
        <v>13</v>
      </c>
      <c r="Z216" s="545">
        <f>IFERROR(IF(Z214="",0,Z214),"0")+IFERROR(IF(Z215="",0,Z215),"0")</f>
        <v>8.4629999999999997E-2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30</v>
      </c>
      <c r="Y217" s="545">
        <f>IFERROR(SUM(Y214:Y215),"0")</f>
        <v>31.2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121</v>
      </c>
      <c r="Y221" s="544">
        <f t="shared" si="21"/>
        <v>127.6</v>
      </c>
      <c r="Z221" s="36">
        <f>IFERROR(IF(Y221=0,"",ROUNDUP(Y221/H221,0)*0.01898),"")</f>
        <v>0.20877999999999999</v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125.53750000000001</v>
      </c>
      <c r="BN221" s="64">
        <f t="shared" si="23"/>
        <v>132.38499999999999</v>
      </c>
      <c r="BO221" s="64">
        <f t="shared" si="24"/>
        <v>0.16298491379310345</v>
      </c>
      <c r="BP221" s="64">
        <f t="shared" si="25"/>
        <v>0.171875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10.431034482758621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11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0.20877999999999999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121</v>
      </c>
      <c r="Y231" s="545">
        <f>IFERROR(SUM(Y220:Y229),"0")</f>
        <v>127.6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5</v>
      </c>
      <c r="Y237" s="544">
        <f>IFERROR(IF(X237="",0,CEILING((X237/$H237),1)*$H237),"")</f>
        <v>5.4</v>
      </c>
      <c r="Z237" s="36">
        <f>IFERROR(IF(Y237=0,"",ROUNDUP(Y237/H237,0)*0.0059),"")</f>
        <v>1.77E-2</v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5.4861111111111107</v>
      </c>
      <c r="BN237" s="64">
        <f>IFERROR(Y237*I237/H237,"0")</f>
        <v>5.9250000000000007</v>
      </c>
      <c r="BO237" s="64">
        <f>IFERROR(1/J237*(X237/H237),"0")</f>
        <v>1.2860082304526748E-2</v>
      </c>
      <c r="BP237" s="64">
        <f>IFERROR(1/J237*(Y237/H237),"0")</f>
        <v>1.3888888888888888E-2</v>
      </c>
    </row>
    <row r="238" spans="1:68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2.7777777777777777</v>
      </c>
      <c r="Y238" s="545">
        <f>IFERROR(Y237/H237,"0")</f>
        <v>3</v>
      </c>
      <c r="Z238" s="545">
        <f>IFERROR(IF(Z237="",0,Z237),"0")</f>
        <v>1.77E-2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5</v>
      </c>
      <c r="Y239" s="545">
        <f>IFERROR(SUM(Y237:Y237),"0")</f>
        <v>5.4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33</v>
      </c>
      <c r="Y268" s="544">
        <f>IFERROR(IF(X268="",0,CEILING((X268/$H268),1)*$H268),"")</f>
        <v>33.6</v>
      </c>
      <c r="Z268" s="36">
        <f>IFERROR(IF(Y268=0,"",ROUNDUP(Y268/H268,0)*0.00651),"")</f>
        <v>9.1139999999999999E-2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36.465000000000003</v>
      </c>
      <c r="BN268" s="64">
        <f>IFERROR(Y268*I268/H268,"0")</f>
        <v>37.128000000000007</v>
      </c>
      <c r="BO268" s="64">
        <f>IFERROR(1/J268*(X268/H268),"0")</f>
        <v>7.5549450549450559E-2</v>
      </c>
      <c r="BP268" s="64">
        <f>IFERROR(1/J268*(Y268/H268),"0")</f>
        <v>7.6923076923076941E-2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113</v>
      </c>
      <c r="Y269" s="544">
        <f>IFERROR(IF(X269="",0,CEILING((X269/$H269),1)*$H269),"")</f>
        <v>115.19999999999999</v>
      </c>
      <c r="Z269" s="36">
        <f>IFERROR(IF(Y269=0,"",ROUNDUP(Y269/H269,0)*0.00651),"")</f>
        <v>0.31247999999999998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121.47500000000001</v>
      </c>
      <c r="BN269" s="64">
        <f>IFERROR(Y269*I269/H269,"0")</f>
        <v>123.83999999999999</v>
      </c>
      <c r="BO269" s="64">
        <f>IFERROR(1/J269*(X269/H269),"0")</f>
        <v>0.25869963369963372</v>
      </c>
      <c r="BP269" s="64">
        <f>IFERROR(1/J269*(Y269/H269),"0")</f>
        <v>0.26373626373626374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60.833333333333336</v>
      </c>
      <c r="Y270" s="545">
        <f>IFERROR(Y267/H267,"0")+IFERROR(Y268/H268,"0")+IFERROR(Y269/H269,"0")</f>
        <v>62</v>
      </c>
      <c r="Z270" s="545">
        <f>IFERROR(IF(Z267="",0,Z267),"0")+IFERROR(IF(Z268="",0,Z268),"0")+IFERROR(IF(Z269="",0,Z269),"0")</f>
        <v>0.40361999999999998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146</v>
      </c>
      <c r="Y271" s="545">
        <f>IFERROR(SUM(Y267:Y269),"0")</f>
        <v>148.79999999999998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19</v>
      </c>
      <c r="Y303" s="544">
        <f t="shared" si="27"/>
        <v>19.8</v>
      </c>
      <c r="Z303" s="36">
        <f>IFERROR(IF(Y303=0,"",ROUNDUP(Y303/H303,0)*0.00651),"")</f>
        <v>7.1610000000000007E-2</v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21.40666666666667</v>
      </c>
      <c r="BN303" s="64">
        <f t="shared" si="29"/>
        <v>22.308</v>
      </c>
      <c r="BO303" s="64">
        <f t="shared" si="30"/>
        <v>5.7997557997558E-2</v>
      </c>
      <c r="BP303" s="64">
        <f t="shared" si="31"/>
        <v>6.0439560439560447E-2</v>
      </c>
    </row>
    <row r="304" spans="1:68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10.555555555555555</v>
      </c>
      <c r="Y304" s="545">
        <f>IFERROR(Y297/H297,"0")+IFERROR(Y298/H298,"0")+IFERROR(Y299/H299,"0")+IFERROR(Y300/H300,"0")+IFERROR(Y301/H301,"0")+IFERROR(Y302/H302,"0")+IFERROR(Y303/H303,"0")</f>
        <v>11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7.1610000000000007E-2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19</v>
      </c>
      <c r="Y305" s="545">
        <f>IFERROR(SUM(Y297:Y303),"0")</f>
        <v>19.8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35</v>
      </c>
      <c r="Y311" s="544">
        <f>IFERROR(IF(X311="",0,CEILING((X311/$H311),1)*$H311),"")</f>
        <v>35.1</v>
      </c>
      <c r="Z311" s="36">
        <f>IFERROR(IF(Y311=0,"",ROUNDUP(Y311/H311,0)*0.00651),"")</f>
        <v>8.4629999999999997E-2</v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38.344444444444441</v>
      </c>
      <c r="BN311" s="64">
        <f>IFERROR(Y311*I311/H311,"0")</f>
        <v>38.454000000000001</v>
      </c>
      <c r="BO311" s="64">
        <f>IFERROR(1/J311*(X311/H311),"0")</f>
        <v>7.1225071225071226E-2</v>
      </c>
      <c r="BP311" s="64">
        <f>IFERROR(1/J311*(Y311/H311),"0")</f>
        <v>7.1428571428571438E-2</v>
      </c>
    </row>
    <row r="312" spans="1:68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12.962962962962962</v>
      </c>
      <c r="Y312" s="545">
        <f>IFERROR(Y307/H307,"0")+IFERROR(Y308/H308,"0")+IFERROR(Y309/H309,"0")+IFERROR(Y310/H310,"0")+IFERROR(Y311/H311,"0")</f>
        <v>13</v>
      </c>
      <c r="Z312" s="545">
        <f>IFERROR(IF(Z307="",0,Z307),"0")+IFERROR(IF(Z308="",0,Z308),"0")+IFERROR(IF(Z309="",0,Z309),"0")+IFERROR(IF(Z310="",0,Z310),"0")+IFERROR(IF(Z311="",0,Z311),"0")</f>
        <v>8.4629999999999997E-2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35</v>
      </c>
      <c r="Y313" s="545">
        <f>IFERROR(SUM(Y307:Y311),"0")</f>
        <v>35.1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27</v>
      </c>
      <c r="Y315" s="544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28.668214285714285</v>
      </c>
      <c r="BN315" s="64">
        <f>IFERROR(Y315*I315/H315,"0")</f>
        <v>35.676000000000002</v>
      </c>
      <c r="BO315" s="64">
        <f>IFERROR(1/J315*(X315/H315),"0")</f>
        <v>5.0223214285714281E-2</v>
      </c>
      <c r="BP315" s="64">
        <f>IFERROR(1/J315*(Y315/H315),"0")</f>
        <v>6.25E-2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336</v>
      </c>
      <c r="Y316" s="544">
        <f>IFERROR(IF(X316="",0,CEILING((X316/$H316),1)*$H316),"")</f>
        <v>343.2</v>
      </c>
      <c r="Z316" s="36">
        <f>IFERROR(IF(Y316=0,"",ROUNDUP(Y316/H316,0)*0.01898),"")</f>
        <v>0.83511999999999997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358.35692307692312</v>
      </c>
      <c r="BN316" s="64">
        <f>IFERROR(Y316*I316/H316,"0")</f>
        <v>366.03600000000006</v>
      </c>
      <c r="BO316" s="64">
        <f>IFERROR(1/J316*(X316/H316),"0")</f>
        <v>0.67307692307692313</v>
      </c>
      <c r="BP316" s="64">
        <f>IFERROR(1/J316*(Y316/H316),"0")</f>
        <v>0.6875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85</v>
      </c>
      <c r="Y317" s="544">
        <f>IFERROR(IF(X317="",0,CEILING((X317/$H317),1)*$H317),"")</f>
        <v>92.4</v>
      </c>
      <c r="Z317" s="36">
        <f>IFERROR(IF(Y317=0,"",ROUNDUP(Y317/H317,0)*0.01898),"")</f>
        <v>0.20877999999999999</v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90.251785714285717</v>
      </c>
      <c r="BN317" s="64">
        <f>IFERROR(Y317*I317/H317,"0")</f>
        <v>98.109000000000009</v>
      </c>
      <c r="BO317" s="64">
        <f>IFERROR(1/J317*(X317/H317),"0")</f>
        <v>0.15811011904761904</v>
      </c>
      <c r="BP317" s="64">
        <f>IFERROR(1/J317*(Y317/H317),"0")</f>
        <v>0.171875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56.410256410256416</v>
      </c>
      <c r="Y318" s="545">
        <f>IFERROR(Y315/H315,"0")+IFERROR(Y316/H316,"0")+IFERROR(Y317/H317,"0")</f>
        <v>59</v>
      </c>
      <c r="Z318" s="545">
        <f>IFERROR(IF(Z315="",0,Z315),"0")+IFERROR(IF(Z316="",0,Z316),"0")+IFERROR(IF(Z317="",0,Z317),"0")</f>
        <v>1.11982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448</v>
      </c>
      <c r="Y319" s="545">
        <f>IFERROR(SUM(Y315:Y317),"0")</f>
        <v>469.20000000000005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22</v>
      </c>
      <c r="Y323" s="544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25.494117647058829</v>
      </c>
      <c r="BN323" s="64">
        <f>IFERROR(Y323*I323/H323,"0")</f>
        <v>26.595000000000002</v>
      </c>
      <c r="BO323" s="64">
        <f>IFERROR(1/J323*(X323/H323),"0")</f>
        <v>4.7403576815341533E-2</v>
      </c>
      <c r="BP323" s="64">
        <f>IFERROR(1/J323*(Y323/H323),"0")</f>
        <v>4.9450549450549455E-2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8.6274509803921582</v>
      </c>
      <c r="Y325" s="545">
        <f>IFERROR(Y321/H321,"0")+IFERROR(Y322/H322,"0")+IFERROR(Y323/H323,"0")+IFERROR(Y324/H324,"0")</f>
        <v>9</v>
      </c>
      <c r="Z325" s="545">
        <f>IFERROR(IF(Z321="",0,Z321),"0")+IFERROR(IF(Z322="",0,Z322),"0")+IFERROR(IF(Z323="",0,Z323),"0")+IFERROR(IF(Z324="",0,Z324),"0")</f>
        <v>5.8590000000000003E-2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22</v>
      </c>
      <c r="Y326" s="545">
        <f>IFERROR(SUM(Y321:Y324),"0")</f>
        <v>22.95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15</v>
      </c>
      <c r="Y328" s="544">
        <f>IFERROR(IF(X328="",0,CEILING((X328/$H328),1)*$H328),"")</f>
        <v>16</v>
      </c>
      <c r="Z328" s="36">
        <f>IFERROR(IF(Y328=0,"",ROUNDUP(Y328/H328,0)*0.00474),"")</f>
        <v>3.7920000000000002E-2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16.8</v>
      </c>
      <c r="BN328" s="64">
        <f>IFERROR(Y328*I328/H328,"0")</f>
        <v>17.920000000000002</v>
      </c>
      <c r="BO328" s="64">
        <f>IFERROR(1/J328*(X328/H328),"0")</f>
        <v>3.1512605042016806E-2</v>
      </c>
      <c r="BP328" s="64">
        <f>IFERROR(1/J328*(Y328/H328),"0")</f>
        <v>3.3613445378151259E-2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6</v>
      </c>
      <c r="Y329" s="544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6.7200000000000006</v>
      </c>
      <c r="BN329" s="64">
        <f>IFERROR(Y329*I329/H329,"0")</f>
        <v>6.7200000000000006</v>
      </c>
      <c r="BO329" s="64">
        <f>IFERROR(1/J329*(X329/H329),"0")</f>
        <v>1.2605042016806723E-2</v>
      </c>
      <c r="BP329" s="64">
        <f>IFERROR(1/J329*(Y329/H329),"0")</f>
        <v>1.2605042016806723E-2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10.5</v>
      </c>
      <c r="Y331" s="545">
        <f>IFERROR(Y328/H328,"0")+IFERROR(Y329/H329,"0")+IFERROR(Y330/H330,"0")</f>
        <v>11</v>
      </c>
      <c r="Z331" s="545">
        <f>IFERROR(IF(Z328="",0,Z328),"0")+IFERROR(IF(Z329="",0,Z329),"0")+IFERROR(IF(Z330="",0,Z330),"0")</f>
        <v>5.2140000000000006E-2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21</v>
      </c>
      <c r="Y332" s="545">
        <f>IFERROR(SUM(Y328:Y330),"0")</f>
        <v>22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hidden="1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0</v>
      </c>
      <c r="Y343" s="544">
        <f t="shared" ref="Y343:Y349" si="32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0</v>
      </c>
      <c r="BN343" s="64">
        <f t="shared" ref="BN343:BN349" si="34">IFERROR(Y343*I343/H343,"0")</f>
        <v>0</v>
      </c>
      <c r="BO343" s="64">
        <f t="shared" ref="BO343:BO349" si="35">IFERROR(1/J343*(X343/H343),"0")</f>
        <v>0</v>
      </c>
      <c r="BP343" s="64">
        <f t="shared" ref="BP343:BP349" si="36">IFERROR(1/J343*(Y343/H343),"0")</f>
        <v>0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656</v>
      </c>
      <c r="Y344" s="544">
        <f t="shared" si="32"/>
        <v>660</v>
      </c>
      <c r="Z344" s="36">
        <f>IFERROR(IF(Y344=0,"",ROUNDUP(Y344/H344,0)*0.02175),"")</f>
        <v>0.95699999999999996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676.99200000000008</v>
      </c>
      <c r="BN344" s="64">
        <f t="shared" si="34"/>
        <v>681.12000000000012</v>
      </c>
      <c r="BO344" s="64">
        <f t="shared" si="35"/>
        <v>0.91111111111111109</v>
      </c>
      <c r="BP344" s="64">
        <f t="shared" si="36"/>
        <v>0.91666666666666663</v>
      </c>
    </row>
    <row r="345" spans="1:68" ht="37.5" hidden="1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43.733333333333334</v>
      </c>
      <c r="Y350" s="545">
        <f>IFERROR(Y343/H343,"0")+IFERROR(Y344/H344,"0")+IFERROR(Y345/H345,"0")+IFERROR(Y346/H346,"0")+IFERROR(Y347/H347,"0")+IFERROR(Y348/H348,"0")+IFERROR(Y349/H349,"0")</f>
        <v>44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0.95699999999999996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656</v>
      </c>
      <c r="Y351" s="545">
        <f>IFERROR(SUM(Y343:Y349),"0")</f>
        <v>660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hidden="1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0</v>
      </c>
      <c r="Y355" s="545">
        <f>IFERROR(Y353/H353,"0")+IFERROR(Y354/H354,"0")</f>
        <v>0</v>
      </c>
      <c r="Z355" s="545">
        <f>IFERROR(IF(Z353="",0,Z353),"0")+IFERROR(IF(Z354="",0,Z354),"0")</f>
        <v>0</v>
      </c>
      <c r="AA355" s="546"/>
      <c r="AB355" s="546"/>
      <c r="AC355" s="546"/>
    </row>
    <row r="356" spans="1:68" hidden="1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0</v>
      </c>
      <c r="Y356" s="545">
        <f>IFERROR(SUM(Y353:Y354),"0")</f>
        <v>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13</v>
      </c>
      <c r="Y359" s="544">
        <f>IFERROR(IF(X359="",0,CEILING((X359/$H359),1)*$H359),"")</f>
        <v>18</v>
      </c>
      <c r="Z359" s="36">
        <f>IFERROR(IF(Y359=0,"",ROUNDUP(Y359/H359,0)*0.01898),"")</f>
        <v>3.7960000000000001E-2</v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13.749666666666666</v>
      </c>
      <c r="BN359" s="64">
        <f>IFERROR(Y359*I359/H359,"0")</f>
        <v>19.038</v>
      </c>
      <c r="BO359" s="64">
        <f>IFERROR(1/J359*(X359/H359),"0")</f>
        <v>2.2569444444444444E-2</v>
      </c>
      <c r="BP359" s="64">
        <f>IFERROR(1/J359*(Y359/H359),"0")</f>
        <v>3.125E-2</v>
      </c>
    </row>
    <row r="360" spans="1:68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1.4444444444444444</v>
      </c>
      <c r="Y360" s="545">
        <f>IFERROR(Y358/H358,"0")+IFERROR(Y359/H359,"0")</f>
        <v>2</v>
      </c>
      <c r="Z360" s="545">
        <f>IFERROR(IF(Z358="",0,Z358),"0")+IFERROR(IF(Z359="",0,Z359),"0")</f>
        <v>3.7960000000000001E-2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13</v>
      </c>
      <c r="Y361" s="545">
        <f>IFERROR(SUM(Y358:Y359),"0")</f>
        <v>18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4</v>
      </c>
      <c r="Y363" s="544">
        <f>IFERROR(IF(X363="",0,CEILING((X363/$H363),1)*$H363),"")</f>
        <v>9</v>
      </c>
      <c r="Z363" s="36">
        <f>IFERROR(IF(Y363=0,"",ROUNDUP(Y363/H363,0)*0.01898),"")</f>
        <v>1.898E-2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4.230666666666667</v>
      </c>
      <c r="BN363" s="64">
        <f>IFERROR(Y363*I363/H363,"0")</f>
        <v>9.5190000000000001</v>
      </c>
      <c r="BO363" s="64">
        <f>IFERROR(1/J363*(X363/H363),"0")</f>
        <v>6.9444444444444441E-3</v>
      </c>
      <c r="BP363" s="64">
        <f>IFERROR(1/J363*(Y363/H363),"0")</f>
        <v>1.5625E-2</v>
      </c>
    </row>
    <row r="364" spans="1:68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0.44444444444444442</v>
      </c>
      <c r="Y364" s="545">
        <f>IFERROR(Y363/H363,"0")</f>
        <v>1</v>
      </c>
      <c r="Z364" s="545">
        <f>IFERROR(IF(Z363="",0,Z363),"0")</f>
        <v>1.898E-2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4</v>
      </c>
      <c r="Y365" s="545">
        <f>IFERROR(SUM(Y363:Y363),"0")</f>
        <v>9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24</v>
      </c>
      <c r="Y368" s="544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24.87</v>
      </c>
      <c r="BN368" s="64">
        <f>IFERROR(Y368*I368/H368,"0")</f>
        <v>24.87</v>
      </c>
      <c r="BO368" s="64">
        <f>IFERROR(1/J368*(X368/H368),"0")</f>
        <v>3.125E-2</v>
      </c>
      <c r="BP368" s="64">
        <f>IFERROR(1/J368*(Y368/H368),"0")</f>
        <v>3.125E-2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2</v>
      </c>
      <c r="Y370" s="545">
        <f>IFERROR(Y368/H368,"0")+IFERROR(Y369/H369,"0")</f>
        <v>2</v>
      </c>
      <c r="Z370" s="545">
        <f>IFERROR(IF(Z368="",0,Z368),"0")+IFERROR(IF(Z369="",0,Z369),"0")</f>
        <v>3.7960000000000001E-2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24</v>
      </c>
      <c r="Y371" s="545">
        <f>IFERROR(SUM(Y368:Y369),"0")</f>
        <v>24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499</v>
      </c>
      <c r="Y378" s="544">
        <f>IFERROR(IF(X378="",0,CEILING((X378/$H378),1)*$H378),"")</f>
        <v>504</v>
      </c>
      <c r="Z378" s="36">
        <f>IFERROR(IF(Y378=0,"",ROUNDUP(Y378/H378,0)*0.01898),"")</f>
        <v>1.06288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527.77566666666667</v>
      </c>
      <c r="BN378" s="64">
        <f>IFERROR(Y378*I378/H378,"0")</f>
        <v>533.06399999999996</v>
      </c>
      <c r="BO378" s="64">
        <f>IFERROR(1/J378*(X378/H378),"0")</f>
        <v>0.86631944444444442</v>
      </c>
      <c r="BP378" s="64">
        <f>IFERROR(1/J378*(Y378/H378),"0")</f>
        <v>0.875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55.444444444444443</v>
      </c>
      <c r="Y380" s="545">
        <f>IFERROR(Y378/H378,"0")+IFERROR(Y379/H379,"0")</f>
        <v>56</v>
      </c>
      <c r="Z380" s="545">
        <f>IFERROR(IF(Z378="",0,Z378),"0")+IFERROR(IF(Z379="",0,Z379),"0")</f>
        <v>1.06288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499</v>
      </c>
      <c r="Y381" s="545">
        <f>IFERROR(SUM(Y378:Y379),"0")</f>
        <v>504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42</v>
      </c>
      <c r="Y422" s="544">
        <f t="shared" ref="Y422:Y433" si="43">IFERROR(IF(X422="",0,CEILING((X422/$H422),1)*$H422),"")</f>
        <v>42.24</v>
      </c>
      <c r="Z422" s="36">
        <f t="shared" ref="Z422:Z428" si="44">IFERROR(IF(Y422=0,"",ROUNDUP(Y422/H422,0)*0.01196),"")</f>
        <v>9.5680000000000001E-2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44.86363636363636</v>
      </c>
      <c r="BN422" s="64">
        <f t="shared" ref="BN422:BN433" si="46">IFERROR(Y422*I422/H422,"0")</f>
        <v>45.12</v>
      </c>
      <c r="BO422" s="64">
        <f t="shared" ref="BO422:BO433" si="47">IFERROR(1/J422*(X422/H422),"0")</f>
        <v>7.6486013986013984E-2</v>
      </c>
      <c r="BP422" s="64">
        <f t="shared" ref="BP422:BP433" si="48">IFERROR(1/J422*(Y422/H422),"0")</f>
        <v>7.6923076923076927E-2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hidden="1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18</v>
      </c>
      <c r="Y430" s="544">
        <f t="shared" si="43"/>
        <v>19.2</v>
      </c>
      <c r="Z430" s="36">
        <f>IFERROR(IF(Y430=0,"",ROUNDUP(Y430/H430,0)*0.00902),"")</f>
        <v>3.6080000000000001E-2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25.987500000000001</v>
      </c>
      <c r="BN430" s="64">
        <f t="shared" si="46"/>
        <v>27.72</v>
      </c>
      <c r="BO430" s="64">
        <f t="shared" si="47"/>
        <v>2.8409090909090912E-2</v>
      </c>
      <c r="BP430" s="64">
        <f t="shared" si="48"/>
        <v>3.0303030303030304E-2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11.704545454545453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12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0.13175999999999999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60</v>
      </c>
      <c r="Y435" s="545">
        <f>IFERROR(SUM(Y422:Y433),"0")</f>
        <v>61.44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hidden="1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112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41</v>
      </c>
      <c r="Y439" s="544">
        <f>IFERROR(IF(X439="",0,CEILING((X439/$H439),1)*$H439),"")</f>
        <v>43.199999999999996</v>
      </c>
      <c r="Z439" s="36">
        <f>IFERROR(IF(Y439=0,"",ROUNDUP(Y439/H439,0)*0.00902),"")</f>
        <v>8.1180000000000002E-2</v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59.193750000000001</v>
      </c>
      <c r="BN439" s="64">
        <f>IFERROR(Y439*I439/H439,"0")</f>
        <v>62.37</v>
      </c>
      <c r="BO439" s="64">
        <f>IFERROR(1/J439*(X439/H439),"0")</f>
        <v>6.4709595959595967E-2</v>
      </c>
      <c r="BP439" s="64">
        <f>IFERROR(1/J439*(Y439/H439),"0")</f>
        <v>6.8181818181818177E-2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8.5416666666666679</v>
      </c>
      <c r="Y440" s="545">
        <f>IFERROR(Y437/H437,"0")+IFERROR(Y438/H438,"0")+IFERROR(Y439/H439,"0")</f>
        <v>9</v>
      </c>
      <c r="Z440" s="545">
        <f>IFERROR(IF(Z437="",0,Z437),"0")+IFERROR(IF(Z438="",0,Z438),"0")+IFERROR(IF(Z439="",0,Z439),"0")</f>
        <v>8.1180000000000002E-2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41</v>
      </c>
      <c r="Y441" s="545">
        <f>IFERROR(SUM(Y437:Y439),"0")</f>
        <v>43.199999999999996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55</v>
      </c>
      <c r="Y443" s="544">
        <f t="shared" ref="Y443:Y448" si="49">IFERROR(IF(X443="",0,CEILING((X443/$H443),1)*$H443),"")</f>
        <v>58.080000000000005</v>
      </c>
      <c r="Z443" s="36">
        <f>IFERROR(IF(Y443=0,"",ROUNDUP(Y443/H443,0)*0.01196),"")</f>
        <v>0.13156000000000001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58.749999999999993</v>
      </c>
      <c r="BN443" s="64">
        <f t="shared" ref="BN443:BN448" si="51">IFERROR(Y443*I443/H443,"0")</f>
        <v>62.040000000000006</v>
      </c>
      <c r="BO443" s="64">
        <f t="shared" ref="BO443:BO448" si="52">IFERROR(1/J443*(X443/H443),"0")</f>
        <v>0.10016025641025642</v>
      </c>
      <c r="BP443" s="64">
        <f t="shared" ref="BP443:BP448" si="53">IFERROR(1/J443*(Y443/H443),"0")</f>
        <v>0.10576923076923078</v>
      </c>
    </row>
    <row r="444" spans="1:68" ht="27" hidden="1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466</v>
      </c>
      <c r="Y445" s="544">
        <f t="shared" si="49"/>
        <v>469.92</v>
      </c>
      <c r="Z445" s="36">
        <f>IFERROR(IF(Y445=0,"",ROUNDUP(Y445/H445,0)*0.01196),"")</f>
        <v>1.0644400000000001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497.7727272727272</v>
      </c>
      <c r="BN445" s="64">
        <f t="shared" si="51"/>
        <v>501.95999999999992</v>
      </c>
      <c r="BO445" s="64">
        <f t="shared" si="52"/>
        <v>0.84863053613053607</v>
      </c>
      <c r="BP445" s="64">
        <f t="shared" si="53"/>
        <v>0.85576923076923084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98.674242424242422</v>
      </c>
      <c r="Y449" s="545">
        <f>IFERROR(Y443/H443,"0")+IFERROR(Y444/H444,"0")+IFERROR(Y445/H445,"0")+IFERROR(Y446/H446,"0")+IFERROR(Y447/H447,"0")+IFERROR(Y448/H448,"0")</f>
        <v>100</v>
      </c>
      <c r="Z449" s="545">
        <f>IFERROR(IF(Z443="",0,Z443),"0")+IFERROR(IF(Z444="",0,Z444),"0")+IFERROR(IF(Z445="",0,Z445),"0")+IFERROR(IF(Z446="",0,Z446),"0")+IFERROR(IF(Z447="",0,Z447),"0")+IFERROR(IF(Z448="",0,Z448),"0")</f>
        <v>1.1960000000000002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521</v>
      </c>
      <c r="Y450" s="545">
        <f>IFERROR(SUM(Y443:Y448),"0")</f>
        <v>528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112</v>
      </c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112</v>
      </c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/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7072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7199.29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7527.2998327035248</v>
      </c>
      <c r="Y492" s="545">
        <f>IFERROR(SUM(BN22:BN488),"0")</f>
        <v>7663.443000000002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13</v>
      </c>
      <c r="Y493" s="38">
        <f>ROUNDUP(SUM(BP22:BP488),0)</f>
        <v>13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7852.2998327035248</v>
      </c>
      <c r="Y494" s="545">
        <f>GrossWeightTotalR+PalletQtyTotalR*25</f>
        <v>7988.443000000002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1437.6983949947271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1461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15.431020000000004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191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821.00000000000011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876.00000000000011</v>
      </c>
      <c r="E501" s="46">
        <f>IFERROR(Y86*1,"0")+IFERROR(Y87*1,"0")+IFERROR(Y88*1,"0")+IFERROR(Y92*1,"0")+IFERROR(Y93*1,"0")+IFERROR(Y94*1,"0")+IFERROR(Y95*1,"0")</f>
        <v>585.9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967.80000000000007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161.69999999999999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1088.4000000000001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133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148.79999999999998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569.05000000000007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687</v>
      </c>
      <c r="U501" s="46">
        <f>IFERROR(Y368*1,"0")+IFERROR(Y369*1,"0")+IFERROR(Y373*1,"0")+IFERROR(Y374*1,"0")+IFERROR(Y378*1,"0")+IFERROR(Y379*1,"0")</f>
        <v>528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632.64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UcXc7Xprx3NeGnrdc1P34OUYJfS4em8SOfAYSte0eR5J5iLqk1tLu5bk17Mhi6tmu5TSDKQ5wijkdwH0IaxSMg==" saltValue="bW3RXeeoHwmy/F/cwE+0vA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4"/>
        <filter val="1 437,70"/>
        <filter val="1,44"/>
        <filter val="10,43"/>
        <filter val="10,50"/>
        <filter val="10,56"/>
        <filter val="106,91"/>
        <filter val="11,00"/>
        <filter val="11,70"/>
        <filter val="113,00"/>
        <filter val="12,50"/>
        <filter val="12,96"/>
        <filter val="120,00"/>
        <filter val="121,00"/>
        <filter val="13"/>
        <filter val="13,00"/>
        <filter val="14,39"/>
        <filter val="140,00"/>
        <filter val="146,00"/>
        <filter val="15,00"/>
        <filter val="157,00"/>
        <filter val="164,00"/>
        <filter val="17,00"/>
        <filter val="179,00"/>
        <filter val="18,00"/>
        <filter val="19,00"/>
        <filter val="194,00"/>
        <filter val="2,00"/>
        <filter val="2,78"/>
        <filter val="20,00"/>
        <filter val="21,00"/>
        <filter val="22,00"/>
        <filter val="23,89"/>
        <filter val="23,95"/>
        <filter val="234,00"/>
        <filter val="24,00"/>
        <filter val="249,00"/>
        <filter val="258,00"/>
        <filter val="267,00"/>
        <filter val="27,00"/>
        <filter val="27,78"/>
        <filter val="275,00"/>
        <filter val="29,31"/>
        <filter val="30,00"/>
        <filter val="302,00"/>
        <filter val="33,00"/>
        <filter val="336,00"/>
        <filter val="35,00"/>
        <filter val="387,00"/>
        <filter val="398,00"/>
        <filter val="399,00"/>
        <filter val="4,00"/>
        <filter val="407,92"/>
        <filter val="409,00"/>
        <filter val="41,00"/>
        <filter val="42,00"/>
        <filter val="43,73"/>
        <filter val="448,00"/>
        <filter val="466,00"/>
        <filter val="48,00"/>
        <filter val="481,00"/>
        <filter val="499,00"/>
        <filter val="5,00"/>
        <filter val="50,00"/>
        <filter val="51,00"/>
        <filter val="51,39"/>
        <filter val="521,00"/>
        <filter val="524,00"/>
        <filter val="55,00"/>
        <filter val="55,44"/>
        <filter val="56,41"/>
        <filter val="57,00"/>
        <filter val="6,00"/>
        <filter val="60,00"/>
        <filter val="60,83"/>
        <filter val="656,00"/>
        <filter val="67,74"/>
        <filter val="670,00"/>
        <filter val="69,00"/>
        <filter val="7 072,00"/>
        <filter val="7 527,30"/>
        <filter val="7 852,30"/>
        <filter val="74,00"/>
        <filter val="75,00"/>
        <filter val="75,63"/>
        <filter val="8,54"/>
        <filter val="8,63"/>
        <filter val="81,00"/>
        <filter val="810,00"/>
        <filter val="85,00"/>
        <filter val="9,52"/>
        <filter val="91,81"/>
        <filter val="95,00"/>
        <filter val="979,00"/>
        <filter val="98,67"/>
        <filter val="99,87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5:X317 X324 X335 X343:X346 X353 X378:X379 X422:X424 X427 X437 X439 X443:X445 X473:X474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yZWW+skqSB1S2ihkeJzMg6puOshtvxZsBXSIsY7vEnQHw0hh2Ydl0zR7y6klISrXcz5YYDHA49xSgeZM+juIRQ==" saltValue="NIseh5uD98YtmqdMXLXN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