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97E1EEE-C8BC-49E1-9F19-71EB62FDDC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Z294" i="1" s="1"/>
  <c r="Y29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04" i="1" s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Z44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Z470" i="1"/>
  <c r="BP468" i="1"/>
  <c r="BN468" i="1"/>
  <c r="Z468" i="1"/>
  <c r="Y475" i="1"/>
  <c r="Y490" i="1"/>
  <c r="Z455" i="1" l="1"/>
  <c r="Z270" i="1"/>
  <c r="Z43" i="1"/>
  <c r="Z31" i="1"/>
  <c r="Y495" i="1"/>
  <c r="Y492" i="1"/>
  <c r="Z230" i="1"/>
  <c r="Z167" i="1"/>
  <c r="Z434" i="1"/>
  <c r="Y493" i="1"/>
  <c r="Z199" i="1"/>
  <c r="Z173" i="1"/>
  <c r="Z77" i="1"/>
  <c r="Z63" i="1"/>
  <c r="Z496" i="1" s="1"/>
  <c r="Y491" i="1"/>
  <c r="Y494" i="1" l="1"/>
</calcChain>
</file>

<file path=xl/sharedStrings.xml><?xml version="1.0" encoding="utf-8"?>
<sst xmlns="http://schemas.openxmlformats.org/spreadsheetml/2006/main" count="2289" uniqueCount="767">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</sst>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8" zoomScaleNormal="100" zoomScaleSheetLayoutView="100" workbookViewId="0">
      <selection activeCell="Z497" sqref="Z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6</v>
      </c>
      <c r="Y51" s="544">
        <f t="shared" ref="Y51:Y56" si="0">IFERROR(IF(X51="",0,CEILING((X51/$H51),1)*$H51),"")</f>
        <v>11.2</v>
      </c>
      <c r="Z51" s="36">
        <f>IFERROR(IF(Y51=0,"",ROUNDUP(Y51/H51,0)*0.01898),"")</f>
        <v>1.898E-2</v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6.2330357142857151</v>
      </c>
      <c r="BN51" s="64">
        <f t="shared" ref="BN51:BN56" si="2">IFERROR(Y51*I51/H51,"0")</f>
        <v>11.635</v>
      </c>
      <c r="BO51" s="64">
        <f t="shared" ref="BO51:BO56" si="3">IFERROR(1/J51*(X51/H51),"0")</f>
        <v>8.370535714285714E-3</v>
      </c>
      <c r="BP51" s="64">
        <f t="shared" ref="BP51:BP56" si="4">IFERROR(1/J51*(Y51/H51),"0")</f>
        <v>1.5625E-2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0.5357142857142857</v>
      </c>
      <c r="Y57" s="545">
        <f>IFERROR(Y51/H51,"0")+IFERROR(Y52/H52,"0")+IFERROR(Y53/H53,"0")+IFERROR(Y54/H54,"0")+IFERROR(Y55/H55,"0")+IFERROR(Y56/H56,"0")</f>
        <v>1</v>
      </c>
      <c r="Z57" s="545">
        <f>IFERROR(IF(Z51="",0,Z51),"0")+IFERROR(IF(Z52="",0,Z52),"0")+IFERROR(IF(Z53="",0,Z53),"0")+IFERROR(IF(Z54="",0,Z54),"0")+IFERROR(IF(Z55="",0,Z55),"0")+IFERROR(IF(Z56="",0,Z56),"0")</f>
        <v>1.898E-2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6</v>
      </c>
      <c r="Y58" s="545">
        <f>IFERROR(SUM(Y51:Y56),"0")</f>
        <v>11.2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47</v>
      </c>
      <c r="Y88" s="544">
        <f>IFERROR(IF(X88="",0,CEILING((X88/$H88),1)*$H88),"")</f>
        <v>49.5</v>
      </c>
      <c r="Z88" s="36">
        <f>IFERROR(IF(Y88=0,"",ROUNDUP(Y88/H88,0)*0.00902),"")</f>
        <v>9.9220000000000003E-2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49.193333333333335</v>
      </c>
      <c r="BN88" s="64">
        <f>IFERROR(Y88*I88/H88,"0")</f>
        <v>51.81</v>
      </c>
      <c r="BO88" s="64">
        <f>IFERROR(1/J88*(X88/H88),"0")</f>
        <v>7.9124579124579125E-2</v>
      </c>
      <c r="BP88" s="64">
        <f>IFERROR(1/J88*(Y88/H88),"0")</f>
        <v>8.3333333333333343E-2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10.444444444444445</v>
      </c>
      <c r="Y89" s="545">
        <f>IFERROR(Y86/H86,"0")+IFERROR(Y87/H87,"0")+IFERROR(Y88/H88,"0")</f>
        <v>11</v>
      </c>
      <c r="Z89" s="545">
        <f>IFERROR(IF(Z86="",0,Z86),"0")+IFERROR(IF(Z87="",0,Z87),"0")+IFERROR(IF(Z88="",0,Z88),"0")</f>
        <v>9.9220000000000003E-2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47</v>
      </c>
      <c r="Y90" s="545">
        <f>IFERROR(SUM(Y86:Y88),"0")</f>
        <v>49.5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159</v>
      </c>
      <c r="Y92" s="544">
        <f>IFERROR(IF(X92="",0,CEILING((X92/$H92),1)*$H92),"")</f>
        <v>162</v>
      </c>
      <c r="Z92" s="36">
        <f>IFERROR(IF(Y92=0,"",ROUNDUP(Y92/H92,0)*0.01898),"")</f>
        <v>0.37959999999999999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169.1877777777778</v>
      </c>
      <c r="BN92" s="64">
        <f>IFERROR(Y92*I92/H92,"0")</f>
        <v>172.38000000000002</v>
      </c>
      <c r="BO92" s="64">
        <f>IFERROR(1/J92*(X92/H92),"0")</f>
        <v>0.30671296296296297</v>
      </c>
      <c r="BP92" s="64">
        <f>IFERROR(1/J92*(Y92/H92),"0")</f>
        <v>0.3125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85</v>
      </c>
      <c r="Y94" s="544">
        <f>IFERROR(IF(X94="",0,CEILING((X94/$H94),1)*$H94),"")</f>
        <v>86.4</v>
      </c>
      <c r="Z94" s="36">
        <f>IFERROR(IF(Y94=0,"",ROUNDUP(Y94/H94,0)*0.00651),"")</f>
        <v>0.20832000000000001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92.933333333333323</v>
      </c>
      <c r="BN94" s="64">
        <f>IFERROR(Y94*I94/H94,"0")</f>
        <v>94.463999999999999</v>
      </c>
      <c r="BO94" s="64">
        <f>IFERROR(1/J94*(X94/H94),"0")</f>
        <v>0.17297517297517298</v>
      </c>
      <c r="BP94" s="64">
        <f>IFERROR(1/J94*(Y94/H94),"0")</f>
        <v>0.17582417582417584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51.111111111111114</v>
      </c>
      <c r="Y96" s="545">
        <f>IFERROR(Y92/H92,"0")+IFERROR(Y93/H93,"0")+IFERROR(Y94/H94,"0")+IFERROR(Y95/H95,"0")</f>
        <v>52</v>
      </c>
      <c r="Z96" s="545">
        <f>IFERROR(IF(Z92="",0,Z92),"0")+IFERROR(IF(Z93="",0,Z93),"0")+IFERROR(IF(Z94="",0,Z94),"0")+IFERROR(IF(Z95="",0,Z95),"0")</f>
        <v>0.58792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244</v>
      </c>
      <c r="Y97" s="545">
        <f>IFERROR(SUM(Y92:Y95),"0")</f>
        <v>248.4</v>
      </c>
      <c r="Z97" s="37"/>
      <c r="AA97" s="546"/>
      <c r="AB97" s="546"/>
      <c r="AC97" s="546"/>
    </row>
    <row r="98" spans="1:68" ht="16.5" customHeight="1" x14ac:dyDescent="0.25">
      <c r="A98" s="56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540</v>
      </c>
      <c r="Y102" s="544">
        <f>IFERROR(IF(X102="",0,CEILING((X102/$H102),1)*$H102),"")</f>
        <v>540</v>
      </c>
      <c r="Z102" s="36">
        <f>IFERROR(IF(Y102=0,"",ROUNDUP(Y102/H102,0)*0.00902),"")</f>
        <v>1.0824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565.20000000000005</v>
      </c>
      <c r="BN102" s="64">
        <f>IFERROR(Y102*I102/H102,"0")</f>
        <v>565.20000000000005</v>
      </c>
      <c r="BO102" s="64">
        <f>IFERROR(1/J102*(X102/H102),"0")</f>
        <v>0.90909090909090917</v>
      </c>
      <c r="BP102" s="64">
        <f>IFERROR(1/J102*(Y102/H102),"0")</f>
        <v>0.90909090909090917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120</v>
      </c>
      <c r="Y104" s="545">
        <f>IFERROR(Y100/H100,"0")+IFERROR(Y101/H101,"0")+IFERROR(Y102/H102,"0")+IFERROR(Y103/H103,"0")</f>
        <v>120</v>
      </c>
      <c r="Z104" s="545">
        <f>IFERROR(IF(Z100="",0,Z100),"0")+IFERROR(IF(Z101="",0,Z101),"0")+IFERROR(IF(Z102="",0,Z102),"0")+IFERROR(IF(Z103="",0,Z103),"0")</f>
        <v>1.0824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540</v>
      </c>
      <c r="Y105" s="545">
        <f>IFERROR(SUM(Y100:Y103),"0")</f>
        <v>540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12</v>
      </c>
      <c r="Y109" s="544">
        <f>IFERROR(IF(X109="",0,CEILING((X109/$H109),1)*$H109),"")</f>
        <v>12</v>
      </c>
      <c r="Z109" s="36">
        <f>IFERROR(IF(Y109=0,"",ROUNDUP(Y109/H109,0)*0.00651),"")</f>
        <v>3.2550000000000003E-2</v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12.9</v>
      </c>
      <c r="BN109" s="64">
        <f>IFERROR(Y109*I109/H109,"0")</f>
        <v>12.9</v>
      </c>
      <c r="BO109" s="64">
        <f>IFERROR(1/J109*(X109/H109),"0")</f>
        <v>2.7472527472527476E-2</v>
      </c>
      <c r="BP109" s="64">
        <f>IFERROR(1/J109*(Y109/H109),"0")</f>
        <v>2.7472527472527476E-2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5</v>
      </c>
      <c r="Y110" s="545">
        <f>IFERROR(Y107/H107,"0")+IFERROR(Y108/H108,"0")+IFERROR(Y109/H109,"0")</f>
        <v>5</v>
      </c>
      <c r="Z110" s="545">
        <f>IFERROR(IF(Z107="",0,Z107),"0")+IFERROR(IF(Z108="",0,Z108),"0")+IFERROR(IF(Z109="",0,Z109),"0")</f>
        <v>3.2550000000000003E-2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12</v>
      </c>
      <c r="Y111" s="545">
        <f>IFERROR(SUM(Y107:Y109),"0")</f>
        <v>12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1500</v>
      </c>
      <c r="Y113" s="544">
        <f>IFERROR(IF(X113="",0,CEILING((X113/$H113),1)*$H113),"")</f>
        <v>1506.6</v>
      </c>
      <c r="Z113" s="36">
        <f>IFERROR(IF(Y113=0,"",ROUNDUP(Y113/H113,0)*0.01898),"")</f>
        <v>3.5302799999999999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1595</v>
      </c>
      <c r="BN113" s="64">
        <f>IFERROR(Y113*I113/H113,"0")</f>
        <v>1602.018</v>
      </c>
      <c r="BO113" s="64">
        <f>IFERROR(1/J113*(X113/H113),"0")</f>
        <v>2.8935185185185186</v>
      </c>
      <c r="BP113" s="64">
        <f>IFERROR(1/J113*(Y113/H113),"0")</f>
        <v>2.90625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135</v>
      </c>
      <c r="Y115" s="544">
        <f>IFERROR(IF(X115="",0,CEILING((X115/$H115),1)*$H115),"")</f>
        <v>135</v>
      </c>
      <c r="Z115" s="36">
        <f>IFERROR(IF(Y115=0,"",ROUNDUP(Y115/H115,0)*0.00651),"")</f>
        <v>0.32550000000000001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147.6</v>
      </c>
      <c r="BN115" s="64">
        <f>IFERROR(Y115*I115/H115,"0")</f>
        <v>147.6</v>
      </c>
      <c r="BO115" s="64">
        <f>IFERROR(1/J115*(X115/H115),"0")</f>
        <v>0.27472527472527475</v>
      </c>
      <c r="BP115" s="64">
        <f>IFERROR(1/J115*(Y115/H115),"0")</f>
        <v>0.27472527472527475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235.18518518518519</v>
      </c>
      <c r="Y117" s="545">
        <f>IFERROR(Y113/H113,"0")+IFERROR(Y114/H114,"0")+IFERROR(Y115/H115,"0")+IFERROR(Y116/H116,"0")</f>
        <v>236</v>
      </c>
      <c r="Z117" s="545">
        <f>IFERROR(IF(Z113="",0,Z113),"0")+IFERROR(IF(Z114="",0,Z114),"0")+IFERROR(IF(Z115="",0,Z115),"0")+IFERROR(IF(Z116="",0,Z116),"0")</f>
        <v>3.8557799999999998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1635</v>
      </c>
      <c r="Y118" s="545">
        <f>IFERROR(SUM(Y113:Y116),"0")</f>
        <v>1641.6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9</v>
      </c>
      <c r="Y158" s="544">
        <f t="shared" ref="Y158:Y166" si="5">IFERROR(IF(X158="",0,CEILING((X158/$H158),1)*$H158),"")</f>
        <v>12.600000000000001</v>
      </c>
      <c r="Z158" s="36">
        <f>IFERROR(IF(Y158=0,"",ROUNDUP(Y158/H158,0)*0.00902),"")</f>
        <v>2.7060000000000001E-2</v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9.5785714285714274</v>
      </c>
      <c r="BN158" s="64">
        <f t="shared" ref="BN158:BN166" si="7">IFERROR(Y158*I158/H158,"0")</f>
        <v>13.41</v>
      </c>
      <c r="BO158" s="64">
        <f t="shared" ref="BO158:BO166" si="8">IFERROR(1/J158*(X158/H158),"0")</f>
        <v>1.6233766233766232E-2</v>
      </c>
      <c r="BP158" s="64">
        <f t="shared" ref="BP158:BP166" si="9">IFERROR(1/J158*(Y158/H158),"0")</f>
        <v>2.2727272727272728E-2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31</v>
      </c>
      <c r="Y160" s="544">
        <f t="shared" si="5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32.549999999999997</v>
      </c>
      <c r="BN160" s="64">
        <f t="shared" si="7"/>
        <v>35.28</v>
      </c>
      <c r="BO160" s="64">
        <f t="shared" si="8"/>
        <v>5.5916305916305913E-2</v>
      </c>
      <c r="BP160" s="64">
        <f t="shared" si="9"/>
        <v>6.0606060606060608E-2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11</v>
      </c>
      <c r="Y161" s="544">
        <f t="shared" si="5"/>
        <v>12.600000000000001</v>
      </c>
      <c r="Z161" s="36">
        <f>IFERROR(IF(Y161=0,"",ROUNDUP(Y161/H161,0)*0.00502),"")</f>
        <v>3.0120000000000001E-2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11.68095238095238</v>
      </c>
      <c r="BN161" s="64">
        <f t="shared" si="7"/>
        <v>13.38</v>
      </c>
      <c r="BO161" s="64">
        <f t="shared" si="8"/>
        <v>2.2385022385022386E-2</v>
      </c>
      <c r="BP161" s="64">
        <f t="shared" si="9"/>
        <v>2.5641025641025644E-2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5</v>
      </c>
      <c r="Y164" s="544">
        <f t="shared" si="5"/>
        <v>6.3000000000000007</v>
      </c>
      <c r="Z164" s="36">
        <f>IFERROR(IF(Y164=0,"",ROUNDUP(Y164/H164,0)*0.00502),"")</f>
        <v>1.506E-2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5.2380952380952381</v>
      </c>
      <c r="BN164" s="64">
        <f t="shared" si="7"/>
        <v>6.6000000000000014</v>
      </c>
      <c r="BO164" s="64">
        <f t="shared" si="8"/>
        <v>1.0175010175010176E-2</v>
      </c>
      <c r="BP164" s="64">
        <f t="shared" si="9"/>
        <v>1.2820512820512822E-2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17.142857142857142</v>
      </c>
      <c r="Y167" s="545">
        <f>IFERROR(Y158/H158,"0")+IFERROR(Y159/H159,"0")+IFERROR(Y160/H160,"0")+IFERROR(Y161/H161,"0")+IFERROR(Y162/H162,"0")+IFERROR(Y163/H163,"0")+IFERROR(Y164/H164,"0")+IFERROR(Y165/H165,"0")+IFERROR(Y166/H166,"0")</f>
        <v>20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0.1444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56</v>
      </c>
      <c r="Y168" s="545">
        <f>IFERROR(SUM(Y158:Y166),"0")</f>
        <v>65.100000000000009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5</v>
      </c>
      <c r="Y171" s="544">
        <f>IFERROR(IF(X171="",0,CEILING((X171/$H171),1)*$H171),"")</f>
        <v>5.04</v>
      </c>
      <c r="Z171" s="36">
        <f>IFERROR(IF(Y171=0,"",ROUNDUP(Y171/H171,0)*0.0059),"")</f>
        <v>2.3599999999999999E-2</v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5.753968253968254</v>
      </c>
      <c r="BN171" s="64">
        <f>IFERROR(Y171*I171/H171,"0")</f>
        <v>5.8</v>
      </c>
      <c r="BO171" s="64">
        <f>IFERROR(1/J171*(X171/H171),"0")</f>
        <v>1.8371546149323927E-2</v>
      </c>
      <c r="BP171" s="64">
        <f>IFERROR(1/J171*(Y171/H171),"0")</f>
        <v>1.8518518518518517E-2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7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9.5238095238095237</v>
      </c>
      <c r="Y173" s="545">
        <f>IFERROR(Y170/H170,"0")+IFERROR(Y171/H171,"0")+IFERROR(Y172/H172,"0")</f>
        <v>10</v>
      </c>
      <c r="Z173" s="545">
        <f>IFERROR(IF(Z170="",0,Z170),"0")+IFERROR(IF(Z171="",0,Z171),"0")+IFERROR(IF(Z172="",0,Z172),"0")</f>
        <v>5.8999999999999997E-2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12</v>
      </c>
      <c r="Y174" s="545">
        <f>IFERROR(SUM(Y170:Y172),"0")</f>
        <v>12.600000000000001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225</v>
      </c>
      <c r="Y191" s="544">
        <f t="shared" ref="Y191:Y198" si="10">IFERROR(IF(X191="",0,CEILING((X191/$H191),1)*$H191),"")</f>
        <v>226.8</v>
      </c>
      <c r="Z191" s="36">
        <f>IFERROR(IF(Y191=0,"",ROUNDUP(Y191/H191,0)*0.00902),"")</f>
        <v>0.37884000000000001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233.74999999999997</v>
      </c>
      <c r="BN191" s="64">
        <f t="shared" ref="BN191:BN198" si="12">IFERROR(Y191*I191/H191,"0")</f>
        <v>235.62</v>
      </c>
      <c r="BO191" s="64">
        <f t="shared" ref="BO191:BO198" si="13">IFERROR(1/J191*(X191/H191),"0")</f>
        <v>0.31565656565656564</v>
      </c>
      <c r="BP191" s="64">
        <f t="shared" ref="BP191:BP198" si="14">IFERROR(1/J191*(Y191/H191),"0")</f>
        <v>0.31818181818181818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127</v>
      </c>
      <c r="Y192" s="544">
        <f t="shared" si="10"/>
        <v>129.60000000000002</v>
      </c>
      <c r="Z192" s="36">
        <f>IFERROR(IF(Y192=0,"",ROUNDUP(Y192/H192,0)*0.00902),"")</f>
        <v>0.21648000000000001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131.9388888888889</v>
      </c>
      <c r="BN192" s="64">
        <f t="shared" si="12"/>
        <v>134.64000000000001</v>
      </c>
      <c r="BO192" s="64">
        <f t="shared" si="13"/>
        <v>0.1781705948372615</v>
      </c>
      <c r="BP192" s="64">
        <f t="shared" si="14"/>
        <v>0.18181818181818185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287</v>
      </c>
      <c r="Y194" s="544">
        <f t="shared" si="10"/>
        <v>291.60000000000002</v>
      </c>
      <c r="Z194" s="36">
        <f>IFERROR(IF(Y194=0,"",ROUNDUP(Y194/H194,0)*0.00902),"")</f>
        <v>0.48708000000000001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298.1611111111111</v>
      </c>
      <c r="BN194" s="64">
        <f t="shared" si="12"/>
        <v>302.94</v>
      </c>
      <c r="BO194" s="64">
        <f t="shared" si="13"/>
        <v>0.40263748597081928</v>
      </c>
      <c r="BP194" s="64">
        <f t="shared" si="14"/>
        <v>0.40909090909090912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12</v>
      </c>
      <c r="Y198" s="544">
        <f t="shared" si="10"/>
        <v>12.6</v>
      </c>
      <c r="Z198" s="36">
        <f>IFERROR(IF(Y198=0,"",ROUNDUP(Y198/H198,0)*0.00502),"")</f>
        <v>3.5140000000000005E-2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12.666666666666664</v>
      </c>
      <c r="BN198" s="64">
        <f t="shared" si="12"/>
        <v>13.299999999999999</v>
      </c>
      <c r="BO198" s="64">
        <f t="shared" si="13"/>
        <v>2.8490028490028491E-2</v>
      </c>
      <c r="BP198" s="64">
        <f t="shared" si="14"/>
        <v>2.9914529914529919E-2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124.99999999999999</v>
      </c>
      <c r="Y199" s="545">
        <f>IFERROR(Y191/H191,"0")+IFERROR(Y192/H192,"0")+IFERROR(Y193/H193,"0")+IFERROR(Y194/H194,"0")+IFERROR(Y195/H195,"0")+IFERROR(Y196/H196,"0")+IFERROR(Y197/H197,"0")+IFERROR(Y198/H198,"0")</f>
        <v>127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1.11754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651</v>
      </c>
      <c r="Y200" s="545">
        <f>IFERROR(SUM(Y191:Y198),"0")</f>
        <v>660.6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122</v>
      </c>
      <c r="Y205" s="544">
        <f t="shared" si="15"/>
        <v>122.39999999999999</v>
      </c>
      <c r="Z205" s="36">
        <f t="shared" ref="Z205:Z210" si="20">IFERROR(IF(Y205=0,"",ROUNDUP(Y205/H205,0)*0.00651),"")</f>
        <v>0.33201000000000003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135.72500000000002</v>
      </c>
      <c r="BN205" s="64">
        <f t="shared" si="17"/>
        <v>136.17000000000002</v>
      </c>
      <c r="BO205" s="64">
        <f t="shared" si="18"/>
        <v>0.27930402930402937</v>
      </c>
      <c r="BP205" s="64">
        <f t="shared" si="19"/>
        <v>0.28021978021978022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44</v>
      </c>
      <c r="Y207" s="544">
        <f t="shared" si="15"/>
        <v>45.6</v>
      </c>
      <c r="Z207" s="36">
        <f t="shared" si="20"/>
        <v>0.12369000000000001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48.620000000000005</v>
      </c>
      <c r="BN207" s="64">
        <f t="shared" si="17"/>
        <v>50.388000000000005</v>
      </c>
      <c r="BO207" s="64">
        <f t="shared" si="18"/>
        <v>0.10073260073260075</v>
      </c>
      <c r="BP207" s="64">
        <f t="shared" si="19"/>
        <v>0.1043956043956044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80</v>
      </c>
      <c r="Y208" s="544">
        <f t="shared" si="15"/>
        <v>81.599999999999994</v>
      </c>
      <c r="Z208" s="36">
        <f t="shared" si="20"/>
        <v>0.22134000000000001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88.40000000000002</v>
      </c>
      <c r="BN208" s="64">
        <f t="shared" si="17"/>
        <v>90.168000000000006</v>
      </c>
      <c r="BO208" s="64">
        <f t="shared" si="18"/>
        <v>0.18315018315018317</v>
      </c>
      <c r="BP208" s="64">
        <f t="shared" si="19"/>
        <v>0.18681318681318682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79</v>
      </c>
      <c r="Y209" s="544">
        <f t="shared" si="15"/>
        <v>79.2</v>
      </c>
      <c r="Z209" s="36">
        <f t="shared" si="20"/>
        <v>0.21482999999999999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87.295000000000002</v>
      </c>
      <c r="BN209" s="64">
        <f t="shared" si="17"/>
        <v>87.51600000000002</v>
      </c>
      <c r="BO209" s="64">
        <f t="shared" si="18"/>
        <v>0.18086080586080591</v>
      </c>
      <c r="BP209" s="64">
        <f t="shared" si="19"/>
        <v>0.18131868131868134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101</v>
      </c>
      <c r="Y210" s="544">
        <f t="shared" si="15"/>
        <v>103.2</v>
      </c>
      <c r="Z210" s="36">
        <f t="shared" si="20"/>
        <v>0.27993000000000001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111.85749999999999</v>
      </c>
      <c r="BN210" s="64">
        <f t="shared" si="17"/>
        <v>114.29400000000001</v>
      </c>
      <c r="BO210" s="64">
        <f t="shared" si="18"/>
        <v>0.23122710622710627</v>
      </c>
      <c r="BP210" s="64">
        <f t="shared" si="19"/>
        <v>0.23626373626373628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177.50000000000003</v>
      </c>
      <c r="Y211" s="545">
        <f>IFERROR(Y202/H202,"0")+IFERROR(Y203/H203,"0")+IFERROR(Y204/H204,"0")+IFERROR(Y205/H205,"0")+IFERROR(Y206/H206,"0")+IFERROR(Y207/H207,"0")+IFERROR(Y208/H208,"0")+IFERROR(Y209/H209,"0")+IFERROR(Y210/H210,"0")</f>
        <v>180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1.1718000000000002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426</v>
      </c>
      <c r="Y212" s="545">
        <f>IFERROR(SUM(Y202:Y210),"0")</f>
        <v>432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7</v>
      </c>
      <c r="Y214" s="544">
        <f>IFERROR(IF(X214="",0,CEILING((X214/$H214),1)*$H214),"")</f>
        <v>7.1999999999999993</v>
      </c>
      <c r="Z214" s="36">
        <f>IFERROR(IF(Y214=0,"",ROUNDUP(Y214/H214,0)*0.00651),"")</f>
        <v>1.9529999999999999E-2</v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7.7350000000000003</v>
      </c>
      <c r="BN214" s="64">
        <f>IFERROR(Y214*I214/H214,"0")</f>
        <v>7.9560000000000004</v>
      </c>
      <c r="BO214" s="64">
        <f>IFERROR(1/J214*(X214/H214),"0")</f>
        <v>1.6025641025641028E-2</v>
      </c>
      <c r="BP214" s="64">
        <f>IFERROR(1/J214*(Y214/H214),"0")</f>
        <v>1.6483516483516484E-2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6</v>
      </c>
      <c r="Y215" s="544">
        <f>IFERROR(IF(X215="",0,CEILING((X215/$H215),1)*$H215),"")</f>
        <v>7.1999999999999993</v>
      </c>
      <c r="Z215" s="36">
        <f>IFERROR(IF(Y215=0,"",ROUNDUP(Y215/H215,0)*0.00651),"")</f>
        <v>1.9529999999999999E-2</v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6.6300000000000008</v>
      </c>
      <c r="BN215" s="64">
        <f>IFERROR(Y215*I215/H215,"0")</f>
        <v>7.9560000000000004</v>
      </c>
      <c r="BO215" s="64">
        <f>IFERROR(1/J215*(X215/H215),"0")</f>
        <v>1.3736263736263738E-2</v>
      </c>
      <c r="BP215" s="64">
        <f>IFERROR(1/J215*(Y215/H215),"0")</f>
        <v>1.6483516483516484E-2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5.416666666666667</v>
      </c>
      <c r="Y216" s="545">
        <f>IFERROR(Y214/H214,"0")+IFERROR(Y215/H215,"0")</f>
        <v>6</v>
      </c>
      <c r="Z216" s="545">
        <f>IFERROR(IF(Z214="",0,Z214),"0")+IFERROR(IF(Z215="",0,Z215),"0")</f>
        <v>3.9059999999999997E-2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13</v>
      </c>
      <c r="Y217" s="545">
        <f>IFERROR(SUM(Y214:Y215),"0")</f>
        <v>14.399999999999999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6</v>
      </c>
      <c r="Y244" s="544">
        <f>IFERROR(IF(X244="",0,CEILING((X244/$H244),1)*$H244),"")</f>
        <v>6.93</v>
      </c>
      <c r="Z244" s="36">
        <f>IFERROR(IF(Y244=0,"",ROUNDUP(Y244/H244,0)*0.0059),"")</f>
        <v>4.1299999999999996E-2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7.1515151515151514</v>
      </c>
      <c r="BN244" s="64">
        <f>IFERROR(Y244*I244/H244,"0")</f>
        <v>8.259999999999998</v>
      </c>
      <c r="BO244" s="64">
        <f>IFERROR(1/J244*(X244/H244),"0")</f>
        <v>2.8058361391694722E-2</v>
      </c>
      <c r="BP244" s="64">
        <f>IFERROR(1/J244*(Y244/H244),"0")</f>
        <v>3.2407407407407406E-2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9.3939393939393945</v>
      </c>
      <c r="Y246" s="545">
        <f>IFERROR(Y241/H241,"0")+IFERROR(Y242/H242,"0")+IFERROR(Y243/H243,"0")+IFERROR(Y244/H244,"0")+IFERROR(Y245/H245,"0")</f>
        <v>11</v>
      </c>
      <c r="Z246" s="545">
        <f>IFERROR(IF(Z241="",0,Z241),"0")+IFERROR(IF(Z242="",0,Z242),"0")+IFERROR(IF(Z243="",0,Z243),"0")+IFERROR(IF(Z244="",0,Z244),"0")+IFERROR(IF(Z245="",0,Z245),"0")</f>
        <v>6.4899999999999999E-2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9</v>
      </c>
      <c r="Y247" s="545">
        <f>IFERROR(SUM(Y241:Y245),"0")</f>
        <v>10.53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35</v>
      </c>
      <c r="Y269" s="544">
        <f>IFERROR(IF(X269="",0,CEILING((X269/$H269),1)*$H269),"")</f>
        <v>36</v>
      </c>
      <c r="Z269" s="36">
        <f>IFERROR(IF(Y269=0,"",ROUNDUP(Y269/H269,0)*0.00651),"")</f>
        <v>9.7650000000000001E-2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37.625</v>
      </c>
      <c r="BN269" s="64">
        <f>IFERROR(Y269*I269/H269,"0")</f>
        <v>38.700000000000003</v>
      </c>
      <c r="BO269" s="64">
        <f>IFERROR(1/J269*(X269/H269),"0")</f>
        <v>8.0128205128205135E-2</v>
      </c>
      <c r="BP269" s="64">
        <f>IFERROR(1/J269*(Y269/H269),"0")</f>
        <v>8.241758241758243E-2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14.583333333333334</v>
      </c>
      <c r="Y270" s="545">
        <f>IFERROR(Y267/H267,"0")+IFERROR(Y268/H268,"0")+IFERROR(Y269/H269,"0")</f>
        <v>15</v>
      </c>
      <c r="Z270" s="545">
        <f>IFERROR(IF(Z267="",0,Z267),"0")+IFERROR(IF(Z268="",0,Z268),"0")+IFERROR(IF(Z269="",0,Z269),"0")</f>
        <v>9.7650000000000001E-2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35</v>
      </c>
      <c r="Y271" s="545">
        <f>IFERROR(SUM(Y267:Y269),"0")</f>
        <v>36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384</v>
      </c>
      <c r="Y316" s="544">
        <f>IFERROR(IF(X316="",0,CEILING((X316/$H316),1)*$H316),"")</f>
        <v>390</v>
      </c>
      <c r="Z316" s="36">
        <f>IFERROR(IF(Y316=0,"",ROUNDUP(Y316/H316,0)*0.01898),"")</f>
        <v>0.94900000000000007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409.55076923076928</v>
      </c>
      <c r="BN316" s="64">
        <f>IFERROR(Y316*I316/H316,"0")</f>
        <v>415.95000000000005</v>
      </c>
      <c r="BO316" s="64">
        <f>IFERROR(1/J316*(X316/H316),"0")</f>
        <v>0.76923076923076927</v>
      </c>
      <c r="BP316" s="64">
        <f>IFERROR(1/J316*(Y316/H316),"0")</f>
        <v>0.78125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49.230769230769234</v>
      </c>
      <c r="Y318" s="545">
        <f>IFERROR(Y315/H315,"0")+IFERROR(Y316/H316,"0")+IFERROR(Y317/H317,"0")</f>
        <v>50</v>
      </c>
      <c r="Z318" s="545">
        <f>IFERROR(IF(Z315="",0,Z315),"0")+IFERROR(IF(Z316="",0,Z316),"0")+IFERROR(IF(Z317="",0,Z317),"0")</f>
        <v>0.94900000000000007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384</v>
      </c>
      <c r="Y319" s="545">
        <f>IFERROR(SUM(Y315:Y317),"0")</f>
        <v>390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3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3.4764705882352946</v>
      </c>
      <c r="BN323" s="64">
        <f>IFERROR(Y323*I323/H323,"0")</f>
        <v>5.91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1.1764705882352942</v>
      </c>
      <c r="Y325" s="545">
        <f>IFERROR(Y321/H321,"0")+IFERROR(Y322/H322,"0")+IFERROR(Y323/H323,"0")+IFERROR(Y324/H324,"0")</f>
        <v>2</v>
      </c>
      <c r="Z325" s="545">
        <f>IFERROR(IF(Z321="",0,Z321),"0")+IFERROR(IF(Z322="",0,Z322),"0")+IFERROR(IF(Z323="",0,Z323),"0")+IFERROR(IF(Z324="",0,Z324),"0")</f>
        <v>1.302E-2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3</v>
      </c>
      <c r="Y326" s="545">
        <f>IFERROR(SUM(Y321:Y324),"0")</f>
        <v>5.0999999999999996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0</v>
      </c>
      <c r="Y343" s="544">
        <f t="shared" ref="Y343:Y349" si="32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0</v>
      </c>
      <c r="BN343" s="64">
        <f t="shared" ref="BN343:BN349" si="34">IFERROR(Y343*I343/H343,"0")</f>
        <v>0</v>
      </c>
      <c r="BO343" s="64">
        <f t="shared" ref="BO343:BO349" si="35">IFERROR(1/J343*(X343/H343),"0")</f>
        <v>0</v>
      </c>
      <c r="BP343" s="64">
        <f t="shared" ref="BP343:BP349" si="36">IFERROR(1/J343*(Y343/H343),"0")</f>
        <v>0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1205</v>
      </c>
      <c r="Y345" s="544">
        <f t="shared" si="32"/>
        <v>1215</v>
      </c>
      <c r="Z345" s="36">
        <f>IFERROR(IF(Y345=0,"",ROUNDUP(Y345/H345,0)*0.02175),"")</f>
        <v>1.7617499999999999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1243.5600000000002</v>
      </c>
      <c r="BN345" s="64">
        <f t="shared" si="34"/>
        <v>1253.8800000000001</v>
      </c>
      <c r="BO345" s="64">
        <f t="shared" si="35"/>
        <v>1.6736111111111109</v>
      </c>
      <c r="BP345" s="64">
        <f t="shared" si="36"/>
        <v>1.6875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80.333333333333329</v>
      </c>
      <c r="Y350" s="545">
        <f>IFERROR(Y343/H343,"0")+IFERROR(Y344/H344,"0")+IFERROR(Y345/H345,"0")+IFERROR(Y346/H346,"0")+IFERROR(Y347/H347,"0")+IFERROR(Y348/H348,"0")+IFERROR(Y349/H349,"0")</f>
        <v>81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1.7617499999999999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1205</v>
      </c>
      <c r="Y351" s="545">
        <f>IFERROR(SUM(Y343:Y349),"0")</f>
        <v>1215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562</v>
      </c>
      <c r="Y353" s="544">
        <f>IFERROR(IF(X353="",0,CEILING((X353/$H353),1)*$H353),"")</f>
        <v>570</v>
      </c>
      <c r="Z353" s="36">
        <f>IFERROR(IF(Y353=0,"",ROUNDUP(Y353/H353,0)*0.02175),"")</f>
        <v>0.8264999999999999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579.98400000000004</v>
      </c>
      <c r="BN353" s="64">
        <f>IFERROR(Y353*I353/H353,"0")</f>
        <v>588.24</v>
      </c>
      <c r="BO353" s="64">
        <f>IFERROR(1/J353*(X353/H353),"0")</f>
        <v>0.78055555555555556</v>
      </c>
      <c r="BP353" s="64">
        <f>IFERROR(1/J353*(Y353/H353),"0")</f>
        <v>0.79166666666666663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37.466666666666669</v>
      </c>
      <c r="Y355" s="545">
        <f>IFERROR(Y353/H353,"0")+IFERROR(Y354/H354,"0")</f>
        <v>38</v>
      </c>
      <c r="Z355" s="545">
        <f>IFERROR(IF(Z353="",0,Z353),"0")+IFERROR(IF(Z354="",0,Z354),"0")</f>
        <v>0.8264999999999999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562</v>
      </c>
      <c r="Y356" s="545">
        <f>IFERROR(SUM(Y353:Y354),"0")</f>
        <v>570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2158</v>
      </c>
      <c r="Y378" s="544">
        <f>IFERROR(IF(X378="",0,CEILING((X378/$H378),1)*$H378),"")</f>
        <v>2160</v>
      </c>
      <c r="Z378" s="36">
        <f>IFERROR(IF(Y378=0,"",ROUNDUP(Y378/H378,0)*0.01898),"")</f>
        <v>4.5552000000000001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2282.4446666666668</v>
      </c>
      <c r="BN378" s="64">
        <f>IFERROR(Y378*I378/H378,"0")</f>
        <v>2284.56</v>
      </c>
      <c r="BO378" s="64">
        <f>IFERROR(1/J378*(X378/H378),"0")</f>
        <v>3.7465277777777777</v>
      </c>
      <c r="BP378" s="64">
        <f>IFERROR(1/J378*(Y378/H378),"0")</f>
        <v>3.75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239.77777777777777</v>
      </c>
      <c r="Y380" s="545">
        <f>IFERROR(Y378/H378,"0")+IFERROR(Y379/H379,"0")</f>
        <v>240</v>
      </c>
      <c r="Z380" s="545">
        <f>IFERROR(IF(Z378="",0,Z378),"0")+IFERROR(IF(Z379="",0,Z379),"0")</f>
        <v>4.5552000000000001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2158</v>
      </c>
      <c r="Y381" s="545">
        <f>IFERROR(SUM(Y378:Y379),"0")</f>
        <v>2160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76</v>
      </c>
      <c r="Y422" s="544">
        <f t="shared" ref="Y422:Y433" si="43">IFERROR(IF(X422="",0,CEILING((X422/$H422),1)*$H422),"")</f>
        <v>79.2</v>
      </c>
      <c r="Z422" s="36">
        <f t="shared" ref="Z422:Z428" si="44">IFERROR(IF(Y422=0,"",ROUNDUP(Y422/H422,0)*0.01196),"")</f>
        <v>0.1794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81.181818181818173</v>
      </c>
      <c r="BN422" s="64">
        <f t="shared" ref="BN422:BN433" si="46">IFERROR(Y422*I422/H422,"0")</f>
        <v>84.6</v>
      </c>
      <c r="BO422" s="64">
        <f t="shared" ref="BO422:BO433" si="47">IFERROR(1/J422*(X422/H422),"0")</f>
        <v>0.13840326340326339</v>
      </c>
      <c r="BP422" s="64">
        <f t="shared" ref="BP422:BP433" si="48">IFERROR(1/J422*(Y422/H422),"0")</f>
        <v>0.14423076923076925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621</v>
      </c>
      <c r="Y425" s="544">
        <f t="shared" si="43"/>
        <v>623.04000000000008</v>
      </c>
      <c r="Z425" s="36">
        <f t="shared" si="44"/>
        <v>1.4112800000000001</v>
      </c>
      <c r="AA425" s="56"/>
      <c r="AB425" s="57"/>
      <c r="AC425" s="467" t="s">
        <v>648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663.34090909090901</v>
      </c>
      <c r="BN425" s="64">
        <f t="shared" si="46"/>
        <v>665.52</v>
      </c>
      <c r="BO425" s="64">
        <f t="shared" si="47"/>
        <v>1.1309003496503496</v>
      </c>
      <c r="BP425" s="64">
        <f t="shared" si="48"/>
        <v>1.1346153846153848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924</v>
      </c>
      <c r="Y427" s="544">
        <f t="shared" si="43"/>
        <v>924</v>
      </c>
      <c r="Z427" s="36">
        <f t="shared" si="44"/>
        <v>2.093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986.99999999999989</v>
      </c>
      <c r="BN427" s="64">
        <f t="shared" si="46"/>
        <v>986.99999999999989</v>
      </c>
      <c r="BO427" s="64">
        <f t="shared" si="47"/>
        <v>1.6826923076923077</v>
      </c>
      <c r="BP427" s="64">
        <f t="shared" si="48"/>
        <v>1.6826923076923077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307.00757575757575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308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3.6836799999999998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1621</v>
      </c>
      <c r="Y435" s="545">
        <f>IFERROR(SUM(Y422:Y433),"0")</f>
        <v>1626.2400000000002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22</v>
      </c>
      <c r="Y439" s="544">
        <f>IFERROR(IF(X439="",0,CEILING((X439/$H439),1)*$H439),"")</f>
        <v>24</v>
      </c>
      <c r="Z439" s="36">
        <f>IFERROR(IF(Y439=0,"",ROUNDUP(Y439/H439,0)*0.00902),"")</f>
        <v>4.5100000000000001E-2</v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31.762499999999996</v>
      </c>
      <c r="BN439" s="64">
        <f>IFERROR(Y439*I439/H439,"0")</f>
        <v>34.65</v>
      </c>
      <c r="BO439" s="64">
        <f>IFERROR(1/J439*(X439/H439),"0")</f>
        <v>3.4722222222222231E-2</v>
      </c>
      <c r="BP439" s="64">
        <f>IFERROR(1/J439*(Y439/H439),"0")</f>
        <v>3.787878787878788E-2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4.5833333333333339</v>
      </c>
      <c r="Y440" s="545">
        <f>IFERROR(Y437/H437,"0")+IFERROR(Y438/H438,"0")+IFERROR(Y439/H439,"0")</f>
        <v>5</v>
      </c>
      <c r="Z440" s="545">
        <f>IFERROR(IF(Z437="",0,Z437),"0")+IFERROR(IF(Z438="",0,Z438),"0")+IFERROR(IF(Z439="",0,Z439),"0")</f>
        <v>4.5100000000000001E-2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22</v>
      </c>
      <c r="Y441" s="545">
        <f>IFERROR(SUM(Y437:Y439),"0")</f>
        <v>24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213</v>
      </c>
      <c r="Y443" s="544">
        <f t="shared" ref="Y443:Y448" si="49">IFERROR(IF(X443="",0,CEILING((X443/$H443),1)*$H443),"")</f>
        <v>216.48000000000002</v>
      </c>
      <c r="Z443" s="36">
        <f>IFERROR(IF(Y443=0,"",ROUNDUP(Y443/H443,0)*0.01196),"")</f>
        <v>0.49036000000000002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227.52272727272725</v>
      </c>
      <c r="BN443" s="64">
        <f t="shared" ref="BN443:BN448" si="51">IFERROR(Y443*I443/H443,"0")</f>
        <v>231.24</v>
      </c>
      <c r="BO443" s="64">
        <f t="shared" ref="BO443:BO448" si="52">IFERROR(1/J443*(X443/H443),"0")</f>
        <v>0.38789335664335661</v>
      </c>
      <c r="BP443" s="64">
        <f t="shared" ref="BP443:BP448" si="53">IFERROR(1/J443*(Y443/H443),"0")</f>
        <v>0.39423076923076927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116</v>
      </c>
      <c r="Y444" s="544">
        <f t="shared" si="49"/>
        <v>116.16000000000001</v>
      </c>
      <c r="Z444" s="36">
        <f>IFERROR(IF(Y444=0,"",ROUNDUP(Y444/H444,0)*0.01196),"")</f>
        <v>0.26312000000000002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123.90909090909091</v>
      </c>
      <c r="BN444" s="64">
        <f t="shared" si="51"/>
        <v>124.08000000000001</v>
      </c>
      <c r="BO444" s="64">
        <f t="shared" si="52"/>
        <v>0.21124708624708624</v>
      </c>
      <c r="BP444" s="64">
        <f t="shared" si="53"/>
        <v>0.21153846153846156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62.310606060606055</v>
      </c>
      <c r="Y449" s="545">
        <f>IFERROR(Y443/H443,"0")+IFERROR(Y444/H444,"0")+IFERROR(Y445/H445,"0")+IFERROR(Y446/H446,"0")+IFERROR(Y447/H447,"0")+IFERROR(Y448/H448,"0")</f>
        <v>63</v>
      </c>
      <c r="Z449" s="545">
        <f>IFERROR(IF(Z443="",0,Z443),"0")+IFERROR(IF(Z444="",0,Z444),"0")+IFERROR(IF(Z445="",0,Z445),"0")+IFERROR(IF(Z446="",0,Z446),"0")+IFERROR(IF(Z447="",0,Z447),"0")+IFERROR(IF(Z448="",0,Z448),"0")</f>
        <v>0.75348000000000004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329</v>
      </c>
      <c r="Y450" s="545">
        <f>IFERROR(SUM(Y443:Y448),"0")</f>
        <v>332.64000000000004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9970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10056.91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10556.026590107607</v>
      </c>
      <c r="Y492" s="545">
        <f>IFERROR(SUM(BN22:BN488),"0")</f>
        <v>10649.075000000001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18</v>
      </c>
      <c r="Y493" s="38">
        <f>ROUNDUP(SUM(BP22:BP488),0)</f>
        <v>18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11006.026590107607</v>
      </c>
      <c r="Y494" s="545">
        <f>GrossWeightTotalR+PalletQtyTotalR*25</f>
        <v>11099.075000000001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1562.7235938353585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1581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20.958929999999995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192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11.2</v>
      </c>
      <c r="E501" s="46">
        <f>IFERROR(Y86*1,"0")+IFERROR(Y87*1,"0")+IFERROR(Y88*1,"0")+IFERROR(Y92*1,"0")+IFERROR(Y93*1,"0")+IFERROR(Y94*1,"0")+IFERROR(Y95*1,"0")</f>
        <v>297.89999999999998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2193.6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77.700000000000017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1107.0000000000002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10.53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36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395.1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1785</v>
      </c>
      <c r="U501" s="46">
        <f>IFERROR(Y368*1,"0")+IFERROR(Y369*1,"0")+IFERROR(Y373*1,"0")+IFERROR(Y374*1,"0")+IFERROR(Y378*1,"0")+IFERROR(Y379*1,"0")</f>
        <v>2160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1982.8800000000003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5W+psSlraEw6MwTaxVhANu0pELTLfzH2FdS4rbyzdh5v1RCzyVpoEvsFpIlRrNsFs+8BYrBcyMa7VMgCwcDVjQ==" saltValue="zfrW5khR7q5c6+5aiCDZz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8 X307 X316 X323:X324 X336:X337 X343:X346 X353 X368 X373 X378:X379 X388 X422:X423 X425 X427 X437 X439 X443:X445 X462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zaPbdXstTYLc7PzE+Cd3HFXT6UYmznDJxSCnb5iibBUnY7Vg8/HrE44ki1R2NpbVkJkkxBYf4jXWZs5Re+oy5Q==" saltValue="30cx1WBAV6CJgbn3os2c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2025-10-24T08:39:20Z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