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4C84AD4-FC73-416A-A066-86E1BD747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E501" i="1" s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34" i="1" l="1"/>
  <c r="Y493" i="1"/>
  <c r="Z230" i="1"/>
  <c r="Z167" i="1"/>
  <c r="Z455" i="1"/>
  <c r="Z270" i="1"/>
  <c r="Z43" i="1"/>
  <c r="Z31" i="1"/>
  <c r="Z496" i="1" s="1"/>
  <c r="Y495" i="1"/>
  <c r="Y492" i="1"/>
  <c r="Y494" i="1" s="1"/>
  <c r="Z199" i="1"/>
  <c r="Z173" i="1"/>
  <c r="Z77" i="1"/>
  <c r="Z63" i="1"/>
  <c r="Y491" i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<sst xmlns="http://schemas.openxmlformats.org/spreadsheetml/2006/main" count="2329" uniqueCount="767">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</sst>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150</v>
      </c>
      <c r="Y40" s="544">
        <f>IFERROR(IF(X40="",0,CEILING((X40/$H40),1)*$H40),"")</f>
        <v>151.20000000000002</v>
      </c>
      <c r="Z40" s="36">
        <f>IFERROR(IF(Y40=0,"",ROUNDUP(Y40/H40,0)*0.01898),"")</f>
        <v>0.26572000000000001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156.04166666666666</v>
      </c>
      <c r="BN40" s="64">
        <f>IFERROR(Y40*I40/H40,"0")</f>
        <v>157.29000000000002</v>
      </c>
      <c r="BO40" s="64">
        <f>IFERROR(1/J40*(X40/H40),"0")</f>
        <v>0.21701388888888887</v>
      </c>
      <c r="BP40" s="64">
        <f>IFERROR(1/J40*(Y40/H40),"0")</f>
        <v>0.21875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13.888888888888888</v>
      </c>
      <c r="Y43" s="545">
        <f>IFERROR(Y40/H40,"0")+IFERROR(Y41/H41,"0")+IFERROR(Y42/H42,"0")</f>
        <v>14</v>
      </c>
      <c r="Z43" s="545">
        <f>IFERROR(IF(Z40="",0,Z40),"0")+IFERROR(IF(Z41="",0,Z41),"0")+IFERROR(IF(Z42="",0,Z42),"0")</f>
        <v>0.26572000000000001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150</v>
      </c>
      <c r="Y44" s="545">
        <f>IFERROR(SUM(Y40:Y42),"0")</f>
        <v>151.20000000000002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50</v>
      </c>
      <c r="Y52" s="544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52.013888888888886</v>
      </c>
      <c r="BN52" s="64">
        <f t="shared" si="2"/>
        <v>56.17499999999999</v>
      </c>
      <c r="BO52" s="64">
        <f t="shared" si="3"/>
        <v>7.2337962962962965E-2</v>
      </c>
      <c r="BP52" s="64">
        <f t="shared" si="4"/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4.6296296296296298</v>
      </c>
      <c r="Y57" s="545">
        <f>IFERROR(Y51/H51,"0")+IFERROR(Y52/H52,"0")+IFERROR(Y53/H53,"0")+IFERROR(Y54/H54,"0")+IFERROR(Y55/H55,"0")+IFERROR(Y56/H56,"0")</f>
        <v>5</v>
      </c>
      <c r="Z57" s="545">
        <f>IFERROR(IF(Z51="",0,Z51),"0")+IFERROR(IF(Z52="",0,Z52),"0")+IFERROR(IF(Z53="",0,Z53),"0")+IFERROR(IF(Z54="",0,Z54),"0")+IFERROR(IF(Z55="",0,Z55),"0")+IFERROR(IF(Z56="",0,Z56),"0")</f>
        <v>9.4899999999999998E-2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50</v>
      </c>
      <c r="Y58" s="545">
        <f>IFERROR(SUM(Y51:Y56),"0")</f>
        <v>54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50</v>
      </c>
      <c r="Y60" s="544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4.6296296296296298</v>
      </c>
      <c r="Y63" s="545">
        <f>IFERROR(Y60/H60,"0")+IFERROR(Y61/H61,"0")+IFERROR(Y62/H62,"0")</f>
        <v>5</v>
      </c>
      <c r="Z63" s="545">
        <f>IFERROR(IF(Z60="",0,Z60),"0")+IFERROR(IF(Z61="",0,Z61),"0")+IFERROR(IF(Z62="",0,Z62),"0")</f>
        <v>9.4899999999999998E-2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50</v>
      </c>
      <c r="Y64" s="545">
        <f>IFERROR(SUM(Y60:Y62),"0")</f>
        <v>54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150</v>
      </c>
      <c r="Y92" s="544">
        <f>IFERROR(IF(X92="",0,CEILING((X92/$H92),1)*$H92),"")</f>
        <v>153.9</v>
      </c>
      <c r="Z92" s="36">
        <f>IFERROR(IF(Y92=0,"",ROUNDUP(Y92/H92,0)*0.01898),"")</f>
        <v>0.36062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159.61111111111111</v>
      </c>
      <c r="BN92" s="64">
        <f>IFERROR(Y92*I92/H92,"0")</f>
        <v>163.761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45</v>
      </c>
      <c r="Y94" s="544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49.199999999999996</v>
      </c>
      <c r="BN94" s="64">
        <f>IFERROR(Y94*I94/H94,"0")</f>
        <v>50.183999999999997</v>
      </c>
      <c r="BO94" s="64">
        <f>IFERROR(1/J94*(X94/H94),"0")</f>
        <v>9.1575091575091569E-2</v>
      </c>
      <c r="BP94" s="64">
        <f>IFERROR(1/J94*(Y94/H94),"0")</f>
        <v>9.3406593406593408E-2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35.185185185185183</v>
      </c>
      <c r="Y96" s="545">
        <f>IFERROR(Y92/H92,"0")+IFERROR(Y93/H93,"0")+IFERROR(Y94/H94,"0")+IFERROR(Y95/H95,"0")</f>
        <v>36</v>
      </c>
      <c r="Z96" s="545">
        <f>IFERROR(IF(Z92="",0,Z92),"0")+IFERROR(IF(Z93="",0,Z93),"0")+IFERROR(IF(Z94="",0,Z94),"0")+IFERROR(IF(Z95="",0,Z95),"0")</f>
        <v>0.47128999999999999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195</v>
      </c>
      <c r="Y97" s="545">
        <f>IFERROR(SUM(Y92:Y95),"0")</f>
        <v>199.8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150</v>
      </c>
      <c r="Y100" s="544">
        <f>IFERROR(IF(X100="",0,CEILING((X100/$H100),1)*$H100),"")</f>
        <v>151.20000000000002</v>
      </c>
      <c r="Z100" s="36">
        <f>IFERROR(IF(Y100=0,"",ROUNDUP(Y100/H100,0)*0.01898),"")</f>
        <v>0.26572000000000001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156.04166666666666</v>
      </c>
      <c r="BN100" s="64">
        <f>IFERROR(Y100*I100/H100,"0")</f>
        <v>157.29000000000002</v>
      </c>
      <c r="BO100" s="64">
        <f>IFERROR(1/J100*(X100/H100),"0")</f>
        <v>0.21701388888888887</v>
      </c>
      <c r="BP100" s="64">
        <f>IFERROR(1/J100*(Y100/H100),"0")</f>
        <v>0.21875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13.888888888888888</v>
      </c>
      <c r="Y104" s="545">
        <f>IFERROR(Y100/H100,"0")+IFERROR(Y101/H101,"0")+IFERROR(Y102/H102,"0")+IFERROR(Y103/H103,"0")</f>
        <v>14</v>
      </c>
      <c r="Z104" s="545">
        <f>IFERROR(IF(Z100="",0,Z100),"0")+IFERROR(IF(Z101="",0,Z101),"0")+IFERROR(IF(Z102="",0,Z102),"0")+IFERROR(IF(Z103="",0,Z103),"0")</f>
        <v>0.26572000000000001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150</v>
      </c>
      <c r="Y105" s="545">
        <f>IFERROR(SUM(Y100:Y103),"0")</f>
        <v>151.20000000000002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20</v>
      </c>
      <c r="Y207" s="544">
        <f t="shared" si="15"/>
        <v>21.599999999999998</v>
      </c>
      <c r="Z207" s="36">
        <f t="shared" si="20"/>
        <v>5.8590000000000003E-2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22.100000000000005</v>
      </c>
      <c r="BN207" s="64">
        <f t="shared" si="17"/>
        <v>23.868000000000002</v>
      </c>
      <c r="BO207" s="64">
        <f t="shared" si="18"/>
        <v>4.5787545787545791E-2</v>
      </c>
      <c r="BP207" s="64">
        <f t="shared" si="19"/>
        <v>4.9450549450549455E-2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8.3333333333333339</v>
      </c>
      <c r="Y211" s="545">
        <f>IFERROR(Y202/H202,"0")+IFERROR(Y203/H203,"0")+IFERROR(Y204/H204,"0")+IFERROR(Y205/H205,"0")+IFERROR(Y206/H206,"0")+IFERROR(Y207/H207,"0")+IFERROR(Y208/H208,"0")+IFERROR(Y209/H209,"0")+IFERROR(Y210/H210,"0")</f>
        <v>9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5.8590000000000003E-2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20</v>
      </c>
      <c r="Y212" s="545">
        <f>IFERROR(SUM(Y202:Y210),"0")</f>
        <v>21.599999999999998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300</v>
      </c>
      <c r="Y315" s="544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35.714285714285715</v>
      </c>
      <c r="Y318" s="545">
        <f>IFERROR(Y315/H315,"0")+IFERROR(Y316/H316,"0")+IFERROR(Y317/H317,"0")</f>
        <v>36</v>
      </c>
      <c r="Z318" s="545">
        <f>IFERROR(IF(Z315="",0,Z315),"0")+IFERROR(IF(Z316="",0,Z316),"0")+IFERROR(IF(Z317="",0,Z317),"0")</f>
        <v>0.68328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300</v>
      </c>
      <c r="Y319" s="545">
        <f>IFERROR(SUM(Y315:Y317),"0")</f>
        <v>302.40000000000003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1000</v>
      </c>
      <c r="Y343" s="544">
        <f t="shared" ref="Y343:Y349" si="32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1032</v>
      </c>
      <c r="BN343" s="64">
        <f t="shared" ref="BN343:BN349" si="34">IFERROR(Y343*I343/H343,"0")</f>
        <v>1037.1600000000001</v>
      </c>
      <c r="BO343" s="64">
        <f t="shared" ref="BO343:BO349" si="35">IFERROR(1/J343*(X343/H343),"0")</f>
        <v>1.3888888888888888</v>
      </c>
      <c r="BP343" s="64">
        <f t="shared" ref="BP343:BP349" si="36">IFERROR(1/J343*(Y343/H343),"0")</f>
        <v>1.3958333333333333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500</v>
      </c>
      <c r="Y344" s="544">
        <f t="shared" si="3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516</v>
      </c>
      <c r="BN344" s="64">
        <f t="shared" si="34"/>
        <v>526.32000000000005</v>
      </c>
      <c r="BO344" s="64">
        <f t="shared" si="35"/>
        <v>0.69444444444444442</v>
      </c>
      <c r="BP344" s="64">
        <f t="shared" si="36"/>
        <v>0.70833333333333326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1500</v>
      </c>
      <c r="Y345" s="544">
        <f t="shared" si="3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1548</v>
      </c>
      <c r="BN345" s="64">
        <f t="shared" si="34"/>
        <v>1548</v>
      </c>
      <c r="BO345" s="64">
        <f t="shared" si="35"/>
        <v>2.083333333333333</v>
      </c>
      <c r="BP345" s="64">
        <f t="shared" si="36"/>
        <v>2.083333333333333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200</v>
      </c>
      <c r="Y350" s="545">
        <f>IFERROR(Y343/H343,"0")+IFERROR(Y344/H344,"0")+IFERROR(Y345/H345,"0")+IFERROR(Y346/H346,"0")+IFERROR(Y347/H347,"0")+IFERROR(Y348/H348,"0")+IFERROR(Y349/H349,"0")</f>
        <v>201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4.3717499999999996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3000</v>
      </c>
      <c r="Y351" s="545">
        <f>IFERROR(SUM(Y343:Y349),"0")</f>
        <v>3015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66.666666666666671</v>
      </c>
      <c r="Y355" s="545">
        <f>IFERROR(Y353/H353,"0")+IFERROR(Y354/H354,"0")</f>
        <v>67</v>
      </c>
      <c r="Z355" s="545">
        <f>IFERROR(IF(Z353="",0,Z353),"0")+IFERROR(IF(Z354="",0,Z354),"0")</f>
        <v>1.4572499999999999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1000</v>
      </c>
      <c r="Y356" s="545">
        <f>IFERROR(SUM(Y353:Y354),"0")</f>
        <v>1005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150</v>
      </c>
      <c r="Y359" s="544">
        <f>IFERROR(IF(X359="",0,CEILING((X359/$H359),1)*$H359),"")</f>
        <v>153</v>
      </c>
      <c r="Z359" s="36">
        <f>IFERROR(IF(Y359=0,"",ROUNDUP(Y359/H359,0)*0.01898),"")</f>
        <v>0.32266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158.64999999999998</v>
      </c>
      <c r="BN359" s="64">
        <f>IFERROR(Y359*I359/H359,"0")</f>
        <v>161.82299999999998</v>
      </c>
      <c r="BO359" s="64">
        <f>IFERROR(1/J359*(X359/H359),"0")</f>
        <v>0.26041666666666669</v>
      </c>
      <c r="BP359" s="64">
        <f>IFERROR(1/J359*(Y359/H359),"0")</f>
        <v>0.265625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16.666666666666668</v>
      </c>
      <c r="Y360" s="545">
        <f>IFERROR(Y358/H358,"0")+IFERROR(Y359/H359,"0")</f>
        <v>17</v>
      </c>
      <c r="Z360" s="545">
        <f>IFERROR(IF(Z358="",0,Z358),"0")+IFERROR(IF(Z359="",0,Z359),"0")</f>
        <v>0.32266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150</v>
      </c>
      <c r="Y361" s="545">
        <f>IFERROR(SUM(Y358:Y359),"0")</f>
        <v>153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400</v>
      </c>
      <c r="Y363" s="544">
        <f>IFERROR(IF(X363="",0,CEILING((X363/$H363),1)*$H363),"")</f>
        <v>405</v>
      </c>
      <c r="Z363" s="36">
        <f>IFERROR(IF(Y363=0,"",ROUNDUP(Y363/H363,0)*0.01898),"")</f>
        <v>0.85409999999999997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423.06666666666666</v>
      </c>
      <c r="BN363" s="64">
        <f>IFERROR(Y363*I363/H363,"0")</f>
        <v>428.35500000000002</v>
      </c>
      <c r="BO363" s="64">
        <f>IFERROR(1/J363*(X363/H363),"0")</f>
        <v>0.69444444444444442</v>
      </c>
      <c r="BP363" s="64">
        <f>IFERROR(1/J363*(Y363/H363),"0")</f>
        <v>0.703125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44.444444444444443</v>
      </c>
      <c r="Y364" s="545">
        <f>IFERROR(Y363/H363,"0")</f>
        <v>45</v>
      </c>
      <c r="Z364" s="545">
        <f>IFERROR(IF(Z363="",0,Z363),"0")</f>
        <v>0.85409999999999997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400</v>
      </c>
      <c r="Y365" s="545">
        <f>IFERROR(SUM(Y363:Y363),"0")</f>
        <v>405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50</v>
      </c>
      <c r="Y373" s="544">
        <f>IFERROR(IF(X373="",0,CEILING((X373/$H373),1)*$H373),"")</f>
        <v>52.56</v>
      </c>
      <c r="Z373" s="36">
        <f>IFERROR(IF(Y373=0,"",ROUNDUP(Y373/H373,0)*0.00902),"")</f>
        <v>0.10824</v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53.082191780821923</v>
      </c>
      <c r="BN373" s="64">
        <f>IFERROR(Y373*I373/H373,"0")</f>
        <v>55.800000000000004</v>
      </c>
      <c r="BO373" s="64">
        <f>IFERROR(1/J373*(X373/H373),"0")</f>
        <v>8.6481250864812509E-2</v>
      </c>
      <c r="BP373" s="64">
        <f>IFERROR(1/J373*(Y373/H373),"0")</f>
        <v>9.0909090909090912E-2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11.415525114155251</v>
      </c>
      <c r="Y375" s="545">
        <f>IFERROR(Y373/H373,"0")+IFERROR(Y374/H374,"0")</f>
        <v>12</v>
      </c>
      <c r="Z375" s="545">
        <f>IFERROR(IF(Z373="",0,Z373),"0")+IFERROR(IF(Z374="",0,Z374),"0")</f>
        <v>0.10824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50</v>
      </c>
      <c r="Y376" s="545">
        <f>IFERROR(SUM(Y373:Y374),"0")</f>
        <v>52.56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50</v>
      </c>
      <c r="Y387" s="544">
        <f t="shared" si="37"/>
        <v>54</v>
      </c>
      <c r="Z387" s="36">
        <f>IFERROR(IF(Y387=0,"",ROUNDUP(Y387/H387,0)*0.00902),"")</f>
        <v>9.0200000000000002E-2</v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51.944444444444443</v>
      </c>
      <c r="BN387" s="64">
        <f t="shared" si="39"/>
        <v>56.099999999999994</v>
      </c>
      <c r="BO387" s="64">
        <f t="shared" si="40"/>
        <v>7.0145903479236812E-2</v>
      </c>
      <c r="BP387" s="64">
        <f t="shared" si="41"/>
        <v>7.575757575757576E-2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50</v>
      </c>
      <c r="Y388" s="544">
        <f t="shared" si="37"/>
        <v>54</v>
      </c>
      <c r="Z388" s="36">
        <f>IFERROR(IF(Y388=0,"",ROUNDUP(Y388/H388,0)*0.00902),"")</f>
        <v>9.0200000000000002E-2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51.944444444444443</v>
      </c>
      <c r="BN388" s="64">
        <f t="shared" si="39"/>
        <v>56.099999999999994</v>
      </c>
      <c r="BO388" s="64">
        <f t="shared" si="40"/>
        <v>7.0145903479236812E-2</v>
      </c>
      <c r="BP388" s="64">
        <f t="shared" si="41"/>
        <v>7.575757575757576E-2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10.5</v>
      </c>
      <c r="Y394" s="544">
        <f t="shared" si="37"/>
        <v>10.5</v>
      </c>
      <c r="Z394" s="36">
        <f t="shared" si="42"/>
        <v>2.5100000000000001E-2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11.149999999999999</v>
      </c>
      <c r="BN394" s="64">
        <f t="shared" si="39"/>
        <v>11.149999999999999</v>
      </c>
      <c r="BO394" s="64">
        <f t="shared" si="40"/>
        <v>2.1367521367521368E-2</v>
      </c>
      <c r="BP394" s="64">
        <f t="shared" si="41"/>
        <v>2.1367521367521368E-2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23.518518518518519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25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0.20550000000000002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110.5</v>
      </c>
      <c r="Y396" s="545">
        <f>IFERROR(SUM(Y385:Y394),"0")</f>
        <v>118.5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150</v>
      </c>
      <c r="Y408" s="544">
        <f>IFERROR(IF(X408="",0,CEILING((X408/$H408),1)*$H408),"")</f>
        <v>151.20000000000002</v>
      </c>
      <c r="Z408" s="36">
        <f>IFERROR(IF(Y408=0,"",ROUNDUP(Y408/H408,0)*0.00902),"")</f>
        <v>0.25256000000000001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155.83333333333331</v>
      </c>
      <c r="BN408" s="64">
        <f>IFERROR(Y408*I408/H408,"0")</f>
        <v>157.08000000000001</v>
      </c>
      <c r="BO408" s="64">
        <f>IFERROR(1/J408*(X408/H408),"0")</f>
        <v>0.21043771043771042</v>
      </c>
      <c r="BP408" s="64">
        <f>IFERROR(1/J408*(Y408/H408),"0")</f>
        <v>0.21212121212121213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14</v>
      </c>
      <c r="Y411" s="544">
        <f>IFERROR(IF(X411="",0,CEILING((X411/$H411),1)*$H411),"")</f>
        <v>14.700000000000001</v>
      </c>
      <c r="Z411" s="36">
        <f>IFERROR(IF(Y411=0,"",ROUNDUP(Y411/H411,0)*0.00502),"")</f>
        <v>3.5140000000000005E-2</v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14.866666666666665</v>
      </c>
      <c r="BN411" s="64">
        <f>IFERROR(Y411*I411/H411,"0")</f>
        <v>15.61</v>
      </c>
      <c r="BO411" s="64">
        <f>IFERROR(1/J411*(X411/H411),"0")</f>
        <v>2.8490028490028491E-2</v>
      </c>
      <c r="BP411" s="64">
        <f>IFERROR(1/J411*(Y411/H411),"0")</f>
        <v>2.9914529914529919E-2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34.444444444444443</v>
      </c>
      <c r="Y412" s="545">
        <f>IFERROR(Y408/H408,"0")+IFERROR(Y409/H409,"0")+IFERROR(Y410/H410,"0")+IFERROR(Y411/H411,"0")</f>
        <v>35</v>
      </c>
      <c r="Z412" s="545">
        <f>IFERROR(IF(Z408="",0,Z408),"0")+IFERROR(IF(Z409="",0,Z409),"0")+IFERROR(IF(Z410="",0,Z410),"0")+IFERROR(IF(Z411="",0,Z411),"0")</f>
        <v>0.28770000000000001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164</v>
      </c>
      <c r="Y413" s="545">
        <f>IFERROR(SUM(Y408:Y411),"0")</f>
        <v>165.9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30</v>
      </c>
      <c r="Y423" s="544">
        <f t="shared" si="43"/>
        <v>31.68</v>
      </c>
      <c r="Z423" s="36">
        <f t="shared" si="44"/>
        <v>7.1760000000000004E-2</v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32.04545454545454</v>
      </c>
      <c r="BN423" s="64">
        <f t="shared" si="46"/>
        <v>33.839999999999996</v>
      </c>
      <c r="BO423" s="64">
        <f t="shared" si="47"/>
        <v>5.4632867132867136E-2</v>
      </c>
      <c r="BP423" s="64">
        <f t="shared" si="48"/>
        <v>5.7692307692307696E-2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300</v>
      </c>
      <c r="Y427" s="544">
        <f t="shared" si="43"/>
        <v>300.96000000000004</v>
      </c>
      <c r="Z427" s="36">
        <f t="shared" si="44"/>
        <v>0.68171999999999999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320.45454545454544</v>
      </c>
      <c r="BN427" s="64">
        <f t="shared" si="46"/>
        <v>321.48</v>
      </c>
      <c r="BO427" s="64">
        <f t="shared" si="47"/>
        <v>0.54632867132867136</v>
      </c>
      <c r="BP427" s="64">
        <f t="shared" si="48"/>
        <v>0.54807692307692313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62.499999999999993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63.000000000000007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0.75348000000000004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330</v>
      </c>
      <c r="Y435" s="545">
        <f>IFERROR(SUM(Y422:Y433),"0")</f>
        <v>332.64000000000004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150</v>
      </c>
      <c r="Y437" s="544">
        <f>IFERROR(IF(X437="",0,CEILING((X437/$H437),1)*$H437),"")</f>
        <v>153.12</v>
      </c>
      <c r="Z437" s="36">
        <f>IFERROR(IF(Y437=0,"",ROUNDUP(Y437/H437,0)*0.01196),"")</f>
        <v>0.34683999999999998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160.22727272727272</v>
      </c>
      <c r="BN437" s="64">
        <f>IFERROR(Y437*I437/H437,"0")</f>
        <v>163.56</v>
      </c>
      <c r="BO437" s="64">
        <f>IFERROR(1/J437*(X437/H437),"0")</f>
        <v>0.27316433566433568</v>
      </c>
      <c r="BP437" s="64">
        <f>IFERROR(1/J437*(Y437/H437),"0")</f>
        <v>0.27884615384615385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28.409090909090907</v>
      </c>
      <c r="Y440" s="545">
        <f>IFERROR(Y437/H437,"0")+IFERROR(Y438/H438,"0")+IFERROR(Y439/H439,"0")</f>
        <v>29</v>
      </c>
      <c r="Z440" s="545">
        <f>IFERROR(IF(Z437="",0,Z437),"0")+IFERROR(IF(Z438="",0,Z438),"0")+IFERROR(IF(Z439="",0,Z439),"0")</f>
        <v>0.34683999999999998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150</v>
      </c>
      <c r="Y441" s="545">
        <f>IFERROR(SUM(Y437:Y439),"0")</f>
        <v>153.12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50</v>
      </c>
      <c r="Y444" s="544">
        <f t="shared" si="49"/>
        <v>52.800000000000004</v>
      </c>
      <c r="Z444" s="36">
        <f>IFERROR(IF(Y444=0,"",ROUNDUP(Y444/H444,0)*0.01196),"")</f>
        <v>0.1196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53.409090909090907</v>
      </c>
      <c r="BN444" s="64">
        <f t="shared" si="51"/>
        <v>56.400000000000006</v>
      </c>
      <c r="BO444" s="64">
        <f t="shared" si="52"/>
        <v>9.1054778554778545E-2</v>
      </c>
      <c r="BP444" s="64">
        <f t="shared" si="53"/>
        <v>9.6153846153846159E-2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280</v>
      </c>
      <c r="Y445" s="544">
        <f t="shared" si="49"/>
        <v>285.12</v>
      </c>
      <c r="Z445" s="36">
        <f>IFERROR(IF(Y445=0,"",ROUNDUP(Y445/H445,0)*0.01196),"")</f>
        <v>0.64583999999999997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299.09090909090907</v>
      </c>
      <c r="BN445" s="64">
        <f t="shared" si="51"/>
        <v>304.55999999999995</v>
      </c>
      <c r="BO445" s="64">
        <f t="shared" si="52"/>
        <v>0.50990675990675993</v>
      </c>
      <c r="BP445" s="64">
        <f t="shared" si="53"/>
        <v>0.51923076923076927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71.969696969696969</v>
      </c>
      <c r="Y449" s="545">
        <f>IFERROR(Y443/H443,"0")+IFERROR(Y444/H444,"0")+IFERROR(Y445/H445,"0")+IFERROR(Y446/H446,"0")+IFERROR(Y447/H447,"0")+IFERROR(Y448/H448,"0")</f>
        <v>74</v>
      </c>
      <c r="Z449" s="545">
        <f>IFERROR(IF(Z443="",0,Z443),"0")+IFERROR(IF(Z444="",0,Z444),"0")+IFERROR(IF(Z445="",0,Z445),"0")+IFERROR(IF(Z446="",0,Z446),"0")+IFERROR(IF(Z447="",0,Z447),"0")+IFERROR(IF(Z448="",0,Z448),"0")</f>
        <v>0.88503999999999994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380</v>
      </c>
      <c r="Y450" s="545">
        <f>IFERROR(SUM(Y443:Y448),"0")</f>
        <v>390.72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6649.5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6725.64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6932.7320474806766</v>
      </c>
      <c r="Y492" s="545">
        <f>IFERROR(SUM(BN22:BN488),"0")</f>
        <v>7012.7250000000004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11</v>
      </c>
      <c r="Y493" s="38">
        <f>ROUNDUP(SUM(BP22:BP488),0)</f>
        <v>11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7207.7320474806766</v>
      </c>
      <c r="Y494" s="545">
        <f>GrossWeightTotalR+PalletQtyTotalR*25</f>
        <v>7287.7250000000004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676.30489500352519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687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11.526960000000001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151.20000000000002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108</v>
      </c>
      <c r="E501" s="46">
        <f>IFERROR(Y86*1,"0")+IFERROR(Y87*1,"0")+IFERROR(Y88*1,"0")+IFERROR(Y92*1,"0")+IFERROR(Y93*1,"0")+IFERROR(Y94*1,"0")+IFERROR(Y95*1,"0")</f>
        <v>199.8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151.20000000000002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21.599999999999998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302.40000000000003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4578</v>
      </c>
      <c r="U501" s="46">
        <f>IFERROR(Y368*1,"0")+IFERROR(Y369*1,"0")+IFERROR(Y373*1,"0")+IFERROR(Y374*1,"0")+IFERROR(Y378*1,"0")+IFERROR(Y379*1,"0")</f>
        <v>52.56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118.5</v>
      </c>
      <c r="W501" s="46">
        <f>IFERROR(Y404*1,"0")+IFERROR(Y408*1,"0")+IFERROR(Y409*1,"0")+IFERROR(Y410*1,"0")+IFERROR(Y411*1,"0")</f>
        <v>165.9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876.48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