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18C9E6DB-4433-4179-8F89-CC7527551A6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</sheets>
  <definedNames>
    <definedName name="_xlnm._FilterDatabase" localSheetId="0" hidden="1">Sheet!$A$3:$AX$67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5" i="1" l="1"/>
  <c r="AE48" i="1"/>
  <c r="AE66" i="1"/>
  <c r="AK66" i="1" s="1"/>
  <c r="AE36" i="1"/>
  <c r="AK36" i="1" s="1"/>
  <c r="AE24" i="1"/>
  <c r="AE20" i="1"/>
  <c r="AE6" i="1"/>
  <c r="AK6" i="1" s="1"/>
  <c r="AE16" i="1"/>
  <c r="AK16" i="1" s="1"/>
  <c r="AE22" i="1"/>
  <c r="AE23" i="1"/>
  <c r="AK23" i="1" s="1"/>
  <c r="AE12" i="1"/>
  <c r="AK12" i="1" s="1"/>
  <c r="AE37" i="1"/>
  <c r="AK37" i="1" s="1"/>
  <c r="AE42" i="1"/>
  <c r="AE49" i="1"/>
  <c r="AK49" i="1" s="1"/>
  <c r="AE18" i="1"/>
  <c r="AK18" i="1" s="1"/>
  <c r="AE27" i="1"/>
  <c r="AK27" i="1" s="1"/>
  <c r="AE31" i="1"/>
  <c r="AK31" i="1" s="1"/>
  <c r="AE17" i="1"/>
  <c r="AK17" i="1" s="1"/>
  <c r="AE40" i="1"/>
  <c r="AK40" i="1" s="1"/>
  <c r="AE25" i="1"/>
  <c r="AK25" i="1" s="1"/>
  <c r="AE26" i="1"/>
  <c r="AK26" i="1" s="1"/>
  <c r="AE7" i="1"/>
  <c r="AE28" i="1"/>
  <c r="AK28" i="1" s="1"/>
  <c r="AE32" i="1"/>
  <c r="AK32" i="1" s="1"/>
  <c r="AE10" i="1"/>
  <c r="AE41" i="1"/>
  <c r="AE9" i="1"/>
  <c r="AK9" i="1" s="1"/>
  <c r="AE11" i="1"/>
  <c r="AK11" i="1" s="1"/>
  <c r="AE29" i="1"/>
  <c r="AE8" i="1"/>
  <c r="AE44" i="1"/>
  <c r="AK44" i="1" s="1"/>
  <c r="AE50" i="1"/>
  <c r="AK50" i="1" s="1"/>
  <c r="AE43" i="1"/>
  <c r="AE30" i="1"/>
  <c r="AE51" i="1"/>
  <c r="AK51" i="1" s="1"/>
  <c r="AE21" i="1"/>
  <c r="AK21" i="1" s="1"/>
  <c r="AE38" i="1"/>
  <c r="AE45" i="1"/>
  <c r="AE13" i="1"/>
  <c r="AK13" i="1" s="1"/>
  <c r="AE35" i="1"/>
  <c r="AK35" i="1" s="1"/>
  <c r="AE39" i="1"/>
  <c r="AE34" i="1"/>
  <c r="AK34" i="1" s="1"/>
  <c r="AE33" i="1"/>
  <c r="AK33" i="1" s="1"/>
  <c r="AE19" i="1"/>
  <c r="AK19" i="1" s="1"/>
  <c r="AE47" i="1"/>
  <c r="AE46" i="1"/>
  <c r="AE52" i="1"/>
  <c r="AK52" i="1" s="1"/>
  <c r="AE53" i="1"/>
  <c r="AK53" i="1" s="1"/>
  <c r="AE54" i="1"/>
  <c r="AE55" i="1"/>
  <c r="AK55" i="1" s="1"/>
  <c r="AE56" i="1"/>
  <c r="AK56" i="1" s="1"/>
  <c r="AE57" i="1"/>
  <c r="AK57" i="1" s="1"/>
  <c r="AE58" i="1"/>
  <c r="AE59" i="1"/>
  <c r="AE60" i="1"/>
  <c r="AK60" i="1" s="1"/>
  <c r="AE61" i="1"/>
  <c r="AK61" i="1" s="1"/>
  <c r="AE62" i="1"/>
  <c r="AK62" i="1" s="1"/>
  <c r="AE63" i="1"/>
  <c r="AK63" i="1" s="1"/>
  <c r="AE64" i="1"/>
  <c r="AK64" i="1" s="1"/>
  <c r="AE65" i="1"/>
  <c r="AK65" i="1" s="1"/>
  <c r="AE4" i="1"/>
  <c r="AK4" i="1" s="1"/>
  <c r="AE14" i="1"/>
  <c r="AK14" i="1" s="1"/>
  <c r="AK15" i="1"/>
  <c r="AK48" i="1"/>
  <c r="AK24" i="1"/>
  <c r="AK20" i="1"/>
  <c r="AK30" i="1"/>
  <c r="AK22" i="1"/>
  <c r="AK38" i="1"/>
  <c r="AK42" i="1"/>
  <c r="AK7" i="1"/>
  <c r="AK45" i="1"/>
  <c r="AK10" i="1"/>
  <c r="AK41" i="1"/>
  <c r="AK29" i="1"/>
  <c r="AK8" i="1"/>
  <c r="AK43" i="1"/>
  <c r="AK39" i="1"/>
  <c r="AK47" i="1"/>
  <c r="AK46" i="1"/>
  <c r="AK54" i="1"/>
  <c r="AK58" i="1"/>
  <c r="AK59" i="1"/>
  <c r="AJ15" i="1"/>
  <c r="AJ48" i="1"/>
  <c r="AJ66" i="1"/>
  <c r="AJ36" i="1"/>
  <c r="AJ24" i="1"/>
  <c r="AJ20" i="1"/>
  <c r="AJ30" i="1"/>
  <c r="AJ22" i="1"/>
  <c r="AJ28" i="1"/>
  <c r="AJ23" i="1"/>
  <c r="AJ38" i="1"/>
  <c r="AJ37" i="1"/>
  <c r="AJ42" i="1"/>
  <c r="AJ49" i="1"/>
  <c r="AJ18" i="1"/>
  <c r="AJ27" i="1"/>
  <c r="AJ31" i="1"/>
  <c r="AJ17" i="1"/>
  <c r="AJ40" i="1"/>
  <c r="AJ25" i="1"/>
  <c r="AJ26" i="1"/>
  <c r="AJ7" i="1"/>
  <c r="AJ45" i="1"/>
  <c r="AJ32" i="1"/>
  <c r="AJ10" i="1"/>
  <c r="AJ41" i="1"/>
  <c r="AJ9" i="1"/>
  <c r="AJ11" i="1"/>
  <c r="AJ29" i="1"/>
  <c r="AJ8" i="1"/>
  <c r="AJ44" i="1"/>
  <c r="AJ50" i="1"/>
  <c r="AJ43" i="1"/>
  <c r="AJ6" i="1"/>
  <c r="AJ51" i="1"/>
  <c r="AJ21" i="1"/>
  <c r="AJ16" i="1"/>
  <c r="AJ13" i="1"/>
  <c r="AJ35" i="1"/>
  <c r="AJ39" i="1"/>
  <c r="AJ34" i="1"/>
  <c r="AJ33" i="1"/>
  <c r="AJ19" i="1"/>
  <c r="AJ47" i="1"/>
  <c r="AJ46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4" i="1"/>
  <c r="AJ14" i="1"/>
  <c r="AI15" i="1"/>
  <c r="AI48" i="1"/>
  <c r="AI66" i="1"/>
  <c r="AI36" i="1"/>
  <c r="AI24" i="1"/>
  <c r="AI20" i="1"/>
  <c r="AI30" i="1"/>
  <c r="AI22" i="1"/>
  <c r="AI28" i="1"/>
  <c r="AI23" i="1"/>
  <c r="AI38" i="1"/>
  <c r="AI37" i="1"/>
  <c r="AI42" i="1"/>
  <c r="AI49" i="1"/>
  <c r="AI18" i="1"/>
  <c r="AI27" i="1"/>
  <c r="AI31" i="1"/>
  <c r="AI17" i="1"/>
  <c r="AI40" i="1"/>
  <c r="AI25" i="1"/>
  <c r="AI26" i="1"/>
  <c r="AI7" i="1"/>
  <c r="AI45" i="1"/>
  <c r="AI32" i="1"/>
  <c r="AI10" i="1"/>
  <c r="AI41" i="1"/>
  <c r="AI9" i="1"/>
  <c r="AI11" i="1"/>
  <c r="AI29" i="1"/>
  <c r="AI8" i="1"/>
  <c r="AI44" i="1"/>
  <c r="AI50" i="1"/>
  <c r="AI43" i="1"/>
  <c r="AI6" i="1"/>
  <c r="AI51" i="1"/>
  <c r="AI21" i="1"/>
  <c r="AI16" i="1"/>
  <c r="AI12" i="1"/>
  <c r="AI13" i="1"/>
  <c r="AI35" i="1"/>
  <c r="AI39" i="1"/>
  <c r="AI34" i="1"/>
  <c r="AI33" i="1"/>
  <c r="AI19" i="1"/>
  <c r="AI47" i="1"/>
  <c r="AI46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4" i="1"/>
  <c r="AI14" i="1"/>
  <c r="AH15" i="1"/>
  <c r="AH48" i="1"/>
  <c r="AH66" i="1"/>
  <c r="AH36" i="1"/>
  <c r="AH24" i="1"/>
  <c r="AH20" i="1"/>
  <c r="AH30" i="1"/>
  <c r="AH22" i="1"/>
  <c r="AH28" i="1"/>
  <c r="AH23" i="1"/>
  <c r="AH38" i="1"/>
  <c r="AH37" i="1"/>
  <c r="AH42" i="1"/>
  <c r="AH49" i="1"/>
  <c r="AH27" i="1"/>
  <c r="AH31" i="1"/>
  <c r="AH17" i="1"/>
  <c r="AH40" i="1"/>
  <c r="AH25" i="1"/>
  <c r="AH26" i="1"/>
  <c r="AH7" i="1"/>
  <c r="AH45" i="1"/>
  <c r="AH32" i="1"/>
  <c r="AH10" i="1"/>
  <c r="AH41" i="1"/>
  <c r="AH9" i="1"/>
  <c r="AH11" i="1"/>
  <c r="AH8" i="1"/>
  <c r="AH44" i="1"/>
  <c r="AH50" i="1"/>
  <c r="AH43" i="1"/>
  <c r="AH6" i="1"/>
  <c r="AH51" i="1"/>
  <c r="AH21" i="1"/>
  <c r="AH12" i="1"/>
  <c r="AH13" i="1"/>
  <c r="AH35" i="1"/>
  <c r="AH39" i="1"/>
  <c r="AH34" i="1"/>
  <c r="AH33" i="1"/>
  <c r="AH19" i="1"/>
  <c r="AH47" i="1"/>
  <c r="AH46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4" i="1"/>
  <c r="AH14" i="1"/>
  <c r="Q4" i="1"/>
  <c r="V4" i="1" s="1"/>
  <c r="L4" i="1"/>
  <c r="Q65" i="1"/>
  <c r="U65" i="1" s="1"/>
  <c r="L65" i="1"/>
  <c r="Q64" i="1"/>
  <c r="V64" i="1" s="1"/>
  <c r="L64" i="1"/>
  <c r="Q63" i="1"/>
  <c r="V63" i="1" s="1"/>
  <c r="L63" i="1"/>
  <c r="Q62" i="1"/>
  <c r="V62" i="1" s="1"/>
  <c r="L62" i="1"/>
  <c r="Q61" i="1"/>
  <c r="U61" i="1" s="1"/>
  <c r="L61" i="1"/>
  <c r="Q60" i="1"/>
  <c r="V60" i="1" s="1"/>
  <c r="L60" i="1"/>
  <c r="Q59" i="1"/>
  <c r="V59" i="1" s="1"/>
  <c r="L59" i="1"/>
  <c r="Q58" i="1"/>
  <c r="V58" i="1" s="1"/>
  <c r="L58" i="1"/>
  <c r="Q57" i="1"/>
  <c r="V57" i="1" s="1"/>
  <c r="L57" i="1"/>
  <c r="Q56" i="1"/>
  <c r="U56" i="1" s="1"/>
  <c r="L56" i="1"/>
  <c r="Q55" i="1"/>
  <c r="V55" i="1" s="1"/>
  <c r="L55" i="1"/>
  <c r="Q54" i="1"/>
  <c r="V54" i="1" s="1"/>
  <c r="L54" i="1"/>
  <c r="Q53" i="1"/>
  <c r="V53" i="1" s="1"/>
  <c r="L53" i="1"/>
  <c r="Q52" i="1"/>
  <c r="V52" i="1" s="1"/>
  <c r="L52" i="1"/>
  <c r="E46" i="1"/>
  <c r="Q46" i="1" s="1"/>
  <c r="Q47" i="1"/>
  <c r="V47" i="1" s="1"/>
  <c r="L47" i="1"/>
  <c r="Q19" i="1"/>
  <c r="L19" i="1"/>
  <c r="Q33" i="1"/>
  <c r="V33" i="1" s="1"/>
  <c r="L33" i="1"/>
  <c r="Q34" i="1"/>
  <c r="V34" i="1" s="1"/>
  <c r="L34" i="1"/>
  <c r="Q39" i="1"/>
  <c r="V39" i="1" s="1"/>
  <c r="L39" i="1"/>
  <c r="Q35" i="1"/>
  <c r="L35" i="1"/>
  <c r="E13" i="1"/>
  <c r="L13" i="1" s="1"/>
  <c r="Q12" i="1"/>
  <c r="L12" i="1"/>
  <c r="Q21" i="1"/>
  <c r="V21" i="1" s="1"/>
  <c r="L21" i="1"/>
  <c r="Q51" i="1"/>
  <c r="V51" i="1" s="1"/>
  <c r="L51" i="1"/>
  <c r="Q43" i="1"/>
  <c r="R43" i="1" s="1"/>
  <c r="AG43" i="1" s="1"/>
  <c r="L43" i="1"/>
  <c r="Q50" i="1"/>
  <c r="V50" i="1" s="1"/>
  <c r="L50" i="1"/>
  <c r="Q44" i="1"/>
  <c r="V44" i="1" s="1"/>
  <c r="L44" i="1"/>
  <c r="F29" i="1"/>
  <c r="AH29" i="1" s="1"/>
  <c r="E29" i="1"/>
  <c r="Q29" i="1" s="1"/>
  <c r="AG29" i="1" s="1"/>
  <c r="E11" i="1"/>
  <c r="Q11" i="1" s="1"/>
  <c r="E9" i="1"/>
  <c r="Q9" i="1" s="1"/>
  <c r="E10" i="1"/>
  <c r="Q10" i="1" s="1"/>
  <c r="AG10" i="1" s="1"/>
  <c r="Q32" i="1"/>
  <c r="V32" i="1" s="1"/>
  <c r="L32" i="1"/>
  <c r="Q45" i="1"/>
  <c r="V45" i="1" s="1"/>
  <c r="L45" i="1"/>
  <c r="Q7" i="1"/>
  <c r="V7" i="1" s="1"/>
  <c r="L7" i="1"/>
  <c r="Q26" i="1"/>
  <c r="V26" i="1" s="1"/>
  <c r="L26" i="1"/>
  <c r="Q25" i="1"/>
  <c r="V25" i="1" s="1"/>
  <c r="L25" i="1"/>
  <c r="Q40" i="1"/>
  <c r="V40" i="1" s="1"/>
  <c r="L40" i="1"/>
  <c r="E17" i="1"/>
  <c r="Q17" i="1" s="1"/>
  <c r="AG17" i="1" s="1"/>
  <c r="Q31" i="1"/>
  <c r="V31" i="1" s="1"/>
  <c r="L31" i="1"/>
  <c r="Q27" i="1"/>
  <c r="V27" i="1" s="1"/>
  <c r="L27" i="1"/>
  <c r="F18" i="1"/>
  <c r="AH18" i="1" s="1"/>
  <c r="E18" i="1"/>
  <c r="Q18" i="1" s="1"/>
  <c r="Q49" i="1"/>
  <c r="V49" i="1" s="1"/>
  <c r="L49" i="1"/>
  <c r="Q42" i="1"/>
  <c r="AG42" i="1" s="1"/>
  <c r="L42" i="1"/>
  <c r="Q37" i="1"/>
  <c r="V37" i="1" s="1"/>
  <c r="L37" i="1"/>
  <c r="Q38" i="1"/>
  <c r="V38" i="1" s="1"/>
  <c r="L38" i="1"/>
  <c r="E28" i="1"/>
  <c r="Q28" i="1" s="1"/>
  <c r="R28" i="1" s="1"/>
  <c r="AG28" i="1" s="1"/>
  <c r="Q22" i="1"/>
  <c r="V22" i="1" s="1"/>
  <c r="L22" i="1"/>
  <c r="Q30" i="1"/>
  <c r="R30" i="1" s="1"/>
  <c r="AG30" i="1" s="1"/>
  <c r="L30" i="1"/>
  <c r="Q20" i="1"/>
  <c r="V20" i="1" s="1"/>
  <c r="L20" i="1"/>
  <c r="Q24" i="1"/>
  <c r="V24" i="1" s="1"/>
  <c r="L24" i="1"/>
  <c r="Q36" i="1"/>
  <c r="V36" i="1" s="1"/>
  <c r="L36" i="1"/>
  <c r="Q66" i="1"/>
  <c r="U66" i="1" s="1"/>
  <c r="L66" i="1"/>
  <c r="Q48" i="1"/>
  <c r="V48" i="1" s="1"/>
  <c r="L48" i="1"/>
  <c r="Q15" i="1"/>
  <c r="V15" i="1" s="1"/>
  <c r="L15" i="1"/>
  <c r="Q14" i="1"/>
  <c r="V14" i="1" s="1"/>
  <c r="L14" i="1"/>
  <c r="AD67" i="1"/>
  <c r="AC67" i="1"/>
  <c r="AB67" i="1"/>
  <c r="AA67" i="1"/>
  <c r="Z67" i="1"/>
  <c r="Y67" i="1"/>
  <c r="X67" i="1"/>
  <c r="W67" i="1"/>
  <c r="S67" i="1"/>
  <c r="P67" i="1"/>
  <c r="O67" i="1"/>
  <c r="N67" i="1"/>
  <c r="M67" i="1"/>
  <c r="K67" i="1"/>
  <c r="E23" i="1" l="1"/>
  <c r="Q23" i="1" s="1"/>
  <c r="AL29" i="1"/>
  <c r="AL28" i="1"/>
  <c r="AL24" i="1"/>
  <c r="AL15" i="1"/>
  <c r="AL10" i="1"/>
  <c r="AL26" i="1"/>
  <c r="AL31" i="1"/>
  <c r="AL45" i="1"/>
  <c r="AL42" i="1"/>
  <c r="AL44" i="1"/>
  <c r="AL43" i="1"/>
  <c r="AL51" i="1"/>
  <c r="AL4" i="1"/>
  <c r="AL62" i="1"/>
  <c r="AL58" i="1"/>
  <c r="AL54" i="1"/>
  <c r="AL47" i="1"/>
  <c r="AL39" i="1"/>
  <c r="AL9" i="1"/>
  <c r="AL40" i="1"/>
  <c r="AL21" i="1"/>
  <c r="AL50" i="1"/>
  <c r="AL65" i="1"/>
  <c r="AL61" i="1"/>
  <c r="AL57" i="1"/>
  <c r="AL53" i="1"/>
  <c r="AL19" i="1"/>
  <c r="AL35" i="1"/>
  <c r="AL11" i="1"/>
  <c r="AL32" i="1"/>
  <c r="AL37" i="1"/>
  <c r="AL36" i="1"/>
  <c r="AL48" i="1"/>
  <c r="F16" i="1"/>
  <c r="AH16" i="1" s="1"/>
  <c r="AL16" i="1" s="1"/>
  <c r="AL20" i="1"/>
  <c r="AL14" i="1"/>
  <c r="AL63" i="1"/>
  <c r="AL59" i="1"/>
  <c r="AL55" i="1"/>
  <c r="AL46" i="1"/>
  <c r="AL34" i="1"/>
  <c r="AL49" i="1"/>
  <c r="AL23" i="1"/>
  <c r="AL25" i="1"/>
  <c r="AL27" i="1"/>
  <c r="AL22" i="1"/>
  <c r="AL41" i="1"/>
  <c r="AL7" i="1"/>
  <c r="AL17" i="1"/>
  <c r="E6" i="1"/>
  <c r="Q6" i="1" s="1"/>
  <c r="AG6" i="1" s="1"/>
  <c r="AL6" i="1"/>
  <c r="AL8" i="1"/>
  <c r="E16" i="1"/>
  <c r="Q16" i="1" s="1"/>
  <c r="AL12" i="1"/>
  <c r="AL64" i="1"/>
  <c r="AL60" i="1"/>
  <c r="AL56" i="1"/>
  <c r="AL52" i="1"/>
  <c r="AL33" i="1"/>
  <c r="AL13" i="1"/>
  <c r="AL18" i="1"/>
  <c r="AL38" i="1"/>
  <c r="AL30" i="1"/>
  <c r="AL66" i="1"/>
  <c r="R18" i="1"/>
  <c r="AG18" i="1" s="1"/>
  <c r="R16" i="1"/>
  <c r="AG16" i="1" s="1"/>
  <c r="R37" i="1"/>
  <c r="AG37" i="1" s="1"/>
  <c r="R46" i="1"/>
  <c r="AG46" i="1" s="1"/>
  <c r="R23" i="1"/>
  <c r="AG23" i="1" s="1"/>
  <c r="U58" i="1"/>
  <c r="R11" i="1"/>
  <c r="AG11" i="1" s="1"/>
  <c r="AG9" i="1"/>
  <c r="AG8" i="1"/>
  <c r="R36" i="1"/>
  <c r="AG36" i="1" s="1"/>
  <c r="AG24" i="1"/>
  <c r="AG20" i="1"/>
  <c r="R25" i="1"/>
  <c r="AG25" i="1" s="1"/>
  <c r="R22" i="1"/>
  <c r="AG22" i="1" s="1"/>
  <c r="R44" i="1"/>
  <c r="AG44" i="1" s="1"/>
  <c r="AG38" i="1"/>
  <c r="U43" i="1"/>
  <c r="AG21" i="1"/>
  <c r="U63" i="1"/>
  <c r="R27" i="1"/>
  <c r="AG27" i="1" s="1"/>
  <c r="AG12" i="1"/>
  <c r="R31" i="1"/>
  <c r="AG31" i="1" s="1"/>
  <c r="AG35" i="1"/>
  <c r="R40" i="1"/>
  <c r="AG40" i="1" s="1"/>
  <c r="AG39" i="1"/>
  <c r="R34" i="1"/>
  <c r="AG34" i="1" s="1"/>
  <c r="R26" i="1"/>
  <c r="AG26" i="1" s="1"/>
  <c r="AG33" i="1"/>
  <c r="U42" i="1"/>
  <c r="AG14" i="1"/>
  <c r="AG7" i="1"/>
  <c r="R19" i="1"/>
  <c r="AG19" i="1" s="1"/>
  <c r="AG45" i="1"/>
  <c r="AG47" i="1"/>
  <c r="AG48" i="1"/>
  <c r="R32" i="1"/>
  <c r="AG32" i="1" s="1"/>
  <c r="U30" i="1"/>
  <c r="AG15" i="1"/>
  <c r="Q13" i="1"/>
  <c r="V61" i="1"/>
  <c r="V65" i="1"/>
  <c r="U24" i="1"/>
  <c r="V11" i="1"/>
  <c r="V66" i="1"/>
  <c r="V35" i="1"/>
  <c r="U53" i="1"/>
  <c r="V42" i="1"/>
  <c r="V30" i="1"/>
  <c r="V18" i="1"/>
  <c r="V56" i="1"/>
  <c r="L18" i="1"/>
  <c r="V19" i="1"/>
  <c r="V43" i="1"/>
  <c r="V23" i="1"/>
  <c r="V17" i="1"/>
  <c r="U17" i="1"/>
  <c r="V10" i="1"/>
  <c r="V29" i="1"/>
  <c r="V9" i="1"/>
  <c r="U9" i="1"/>
  <c r="V28" i="1"/>
  <c r="U28" i="1"/>
  <c r="V46" i="1"/>
  <c r="U62" i="1"/>
  <c r="U38" i="1"/>
  <c r="U50" i="1"/>
  <c r="U21" i="1"/>
  <c r="E67" i="1"/>
  <c r="E41" i="1" s="1"/>
  <c r="L29" i="1"/>
  <c r="U52" i="1"/>
  <c r="U57" i="1"/>
  <c r="F67" i="1"/>
  <c r="U14" i="1"/>
  <c r="U45" i="1"/>
  <c r="U29" i="1"/>
  <c r="L28" i="1"/>
  <c r="U47" i="1"/>
  <c r="U54" i="1"/>
  <c r="U59" i="1"/>
  <c r="U64" i="1"/>
  <c r="L9" i="1"/>
  <c r="U15" i="1"/>
  <c r="V12" i="1"/>
  <c r="U55" i="1"/>
  <c r="U60" i="1"/>
  <c r="U20" i="1"/>
  <c r="L23" i="1"/>
  <c r="L10" i="1"/>
  <c r="L11" i="1"/>
  <c r="L46" i="1"/>
  <c r="U49" i="1"/>
  <c r="U10" i="1"/>
  <c r="L17" i="1"/>
  <c r="U51" i="1"/>
  <c r="U4" i="1"/>
  <c r="Q41" i="1" l="1"/>
  <c r="R41" i="1" s="1"/>
  <c r="AG41" i="1" s="1"/>
  <c r="E8" i="1"/>
  <c r="L41" i="1"/>
  <c r="L6" i="1"/>
  <c r="V16" i="1"/>
  <c r="U16" i="1"/>
  <c r="L16" i="1"/>
  <c r="U6" i="1"/>
  <c r="V6" i="1"/>
  <c r="U11" i="1"/>
  <c r="U46" i="1"/>
  <c r="U25" i="1"/>
  <c r="U23" i="1"/>
  <c r="U18" i="1"/>
  <c r="U44" i="1"/>
  <c r="U22" i="1"/>
  <c r="U31" i="1"/>
  <c r="U36" i="1"/>
  <c r="U39" i="1"/>
  <c r="U48" i="1"/>
  <c r="U7" i="1"/>
  <c r="U19" i="1"/>
  <c r="U27" i="1"/>
  <c r="V13" i="1"/>
  <c r="U26" i="1"/>
  <c r="U33" i="1"/>
  <c r="U34" i="1"/>
  <c r="R67" i="1"/>
  <c r="Q67" i="1"/>
  <c r="U37" i="1"/>
  <c r="U40" i="1"/>
  <c r="U35" i="1"/>
  <c r="U32" i="1"/>
  <c r="U12" i="1"/>
  <c r="U41" i="1" l="1"/>
  <c r="V41" i="1"/>
  <c r="Q8" i="1"/>
  <c r="L8" i="1"/>
  <c r="L67" i="1"/>
  <c r="AG13" i="1"/>
  <c r="AG67" i="1" s="1"/>
  <c r="U13" i="1"/>
  <c r="U8" i="1" l="1"/>
  <c r="V8" i="1"/>
</calcChain>
</file>

<file path=xl/sharedStrings.xml><?xml version="1.0" encoding="utf-8"?>
<sst xmlns="http://schemas.openxmlformats.org/spreadsheetml/2006/main" count="274" uniqueCount="123">
  <si>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</si>
  <si>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</si>
  <si>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</si>
  <si>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</si>
  <si>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</si>
  <si>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</si>
  <si>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</si>
  <si>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</si>
  <si>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</si>
  <si>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</si>
  <si>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</si>
  <si>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</si>
  <si>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</si>
  <si>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</si>
  <si>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</si>
  <si>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</si>
  <si>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</si>
  <si>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</si>
  <si>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</si>
  <si>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</si>
  <si>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</si>
  <si>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</si>
  <si>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</si>
  <si>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</si>
  <si>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15,10,</t>
  </si>
  <si>
    <t>22,10,</t>
  </si>
  <si>
    <t>23,10,</t>
  </si>
  <si>
    <t>16,10,</t>
  </si>
  <si>
    <t>09,10,</t>
  </si>
  <si>
    <t>02,10,</t>
  </si>
  <si>
    <t>25,09,</t>
  </si>
  <si>
    <t>18,09,</t>
  </si>
  <si>
    <t>11,09,</t>
  </si>
  <si>
    <t>04,09,</t>
  </si>
  <si>
    <t>28,08,</t>
  </si>
  <si>
    <t>0178 Ветчины Нежная Особая Особая Весовые П/а Особый рецепт большой батон  ПОКОМ</t>
  </si>
  <si>
    <t>кг</t>
  </si>
  <si>
    <t>матрица</t>
  </si>
  <si>
    <t>18,09,25 списание недостача 120кг</t>
  </si>
  <si>
    <t>0222-Ветчины Дугушка Дугушка б/о Стародворье, 1кг</t>
  </si>
  <si>
    <t>0232 С/к колбасы Княжеская Бордо Весовые б/о терм/п Стародворье</t>
  </si>
  <si>
    <t>0235 С/к колбасы Салями Охотничья Бордо Весовые б/о терм/п 180 Стародворье</t>
  </si>
  <si>
    <t>нет в бланке</t>
  </si>
  <si>
    <t>0262 Ветчина «Сочинка с сочным окороком» Весовой п/а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</si>
  <si>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</si>
  <si>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</si>
  <si>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</si>
  <si>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</si>
  <si>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шт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</si>
  <si>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</si>
  <si>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</si>
  <si>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</si>
  <si>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18,09,25 списание недостача 103кг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</si>
  <si>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</si>
  <si>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</si>
  <si>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</si>
  <si>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вывод</t>
  </si>
  <si>
    <t>завод вывел из производства</t>
  </si>
  <si>
    <t>1370-Сосиски Сочинки Бордо Весовой п/а Стародворье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</si>
  <si>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</si>
  <si>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</si>
  <si>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1411 Сосиски «Сочинки Сливочные» Весовые ТМ «Стародворье» 1,35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</si>
  <si>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</si>
  <si>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</si>
  <si>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18,09,25 списание недостача 97кг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</si>
  <si>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</si>
  <si>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</si>
  <si>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18,09,25 списание недостача 154кг / по тф с НС уточнено</t>
  </si>
  <si>
    <t>1728-Сосиски сливочные по-стародворски в оболочке</t>
  </si>
  <si>
    <t>нужно увеличить продажи!!!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</si>
  <si>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</si>
  <si>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</si>
  <si>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</si>
  <si>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</si>
  <si>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</si>
  <si>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</si>
  <si>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</si>
  <si>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</si>
  <si>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1989 Вареные колбасы Докторская Особая п/а ТМ Особый рецепт шт. 0,5 кг</t>
  </si>
  <si>
    <t>не в матрице</t>
  </si>
  <si>
    <t>2027 Ветчина Нежная п/а ТМ Особый рецепт шт. 0,4кг</t>
  </si>
  <si>
    <t>11,10,25 продано 141шт. (Тимофеева Кристина (ФЕРГАНА)) / 14,11,25 полный возврат 141шт.</t>
  </si>
  <si>
    <t>2074-Сосиски Молочные для завтрака Особый рецепт</t>
  </si>
  <si>
    <t>2094 Вареные колбасы Докторская Дугушка Дугушка Весовые Вектор Стародворье, вес 1кг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</si>
  <si>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</si>
  <si>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</si>
  <si>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</si>
  <si>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18,09,25 списание недостача 69кг</t>
  </si>
  <si>
    <t>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</si>
  <si>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</si>
  <si>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</si>
  <si>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</si>
  <si>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</si>
  <si>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</si>
  <si>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</si>
  <si>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</si>
  <si>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БОНУС_1204 Копченые колбасы Салями Мясорубская с рубленым шпиком Бордо Весовой фиброуз Стародворье  ПОКОМ</t>
  </si>
  <si>
    <t>бонус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</si>
  <si>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</si>
  <si>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</si>
  <si>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БОНУС_1411 Сосиски «Сочинки Сливочные» Весовые ТМ «Стародворье» 1,35 кг  ПОКОМ</t>
  </si>
  <si>
    <t>БОНУС_1867-Колбаса Филейная ТМ Особый рецепт в оболочке полиамид большой батон.  ПОКОМ</t>
  </si>
  <si>
    <t>БОНУС_1868-Колбаса Филейная ТМ Особый рецепт в оболочке полиамид 0,5 кг.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</si>
  <si>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</si>
  <si>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</si>
  <si>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</si>
  <si>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</si>
  <si>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</si>
  <si>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БОНУС_2205-Сосиски Молочные для завтрака ТМ Особый рецепт 0,4кг</t>
  </si>
  <si>
    <t>БОНУС_2634 Колбаса Дугушка Стародворская ТМ Стародворье ТС Дугушка  ПОКОМ</t>
  </si>
  <si>
    <t>БОНУС_С/к колбасы Швейцарская Бордо Фикс.вес 0,17 Фиброуз терм/п Стародворье</t>
  </si>
  <si>
    <t>БОНУС_Колбаса «Филедворская по-стародворски» Весовой п/а ТМ «Стародворье»  ПОКОМ</t>
  </si>
  <si>
    <t>???</t>
  </si>
  <si>
    <t>В МАТРИЦЕ НЕТ Филедворская по-стародворски» Весовой!!!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</si>
  <si>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17,09,25 списание 25кг</t>
    </r>
  </si>
  <si>
    <t xml:space="preserve">остаток в кг </t>
  </si>
  <si>
    <t>машина в пути 2 кг</t>
  </si>
  <si>
    <t>машина в пути 1 кг</t>
  </si>
  <si>
    <t>продажи в 1 о.д</t>
  </si>
  <si>
    <t xml:space="preserve">прогноз остатка в дней </t>
  </si>
  <si>
    <t>заказ  ТМ</t>
  </si>
  <si>
    <t>сеть</t>
  </si>
  <si>
    <t xml:space="preserve">вывод завод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</si>
</sst>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1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color rgb="FFFF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4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8" borderId="1" xfId="1" applyNumberFormat="1" applyFont="1" applyFill="1"/>
    <xf numFmtId="164" fontId="4" fillId="9" borderId="1" xfId="1" applyNumberFormat="1" applyFont="1" applyFill="1"/>
    <xf numFmtId="164" fontId="7" fillId="9" borderId="1" xfId="1" applyNumberFormat="1" applyFont="1" applyFill="1"/>
    <xf numFmtId="164" fontId="1" fillId="9" borderId="1" xfId="1" applyNumberFormat="1" applyFill="1"/>
    <xf numFmtId="164" fontId="1" fillId="10" borderId="1" xfId="1" applyNumberFormat="1" applyFont="1" applyFill="1"/>
    <xf numFmtId="0" fontId="10" fillId="10" borderId="0" xfId="0" applyFont="1" applyFill="1" applyBorder="1"/>
    <xf numFmtId="164" fontId="1" fillId="11" borderId="1" xfId="1" applyNumberFormat="1" applyFill="1"/>
    <xf numFmtId="164" fontId="2" fillId="11" borderId="1" xfId="1" applyNumberFormat="1" applyFont="1" applyFill="1"/>
    <xf numFmtId="0" fontId="0" fillId="11" borderId="1" xfId="0" applyFill="1" applyBorder="1"/>
    <xf numFmtId="164" fontId="8" fillId="10" borderId="1" xfId="1" applyNumberFormat="1" applyFont="1" applyFill="1"/>
    <xf numFmtId="2" fontId="8" fillId="10" borderId="1" xfId="1" applyNumberFormat="1" applyFont="1" applyFill="1"/>
    <xf numFmtId="2" fontId="9" fillId="10" borderId="0" xfId="0" applyNumberFormat="1" applyFont="1" applyFill="1" applyBorder="1"/>
    <xf numFmtId="164" fontId="1" fillId="12" borderId="1" xfId="1" applyNumberFormat="1" applyFill="1"/>
    <xf numFmtId="2" fontId="1" fillId="12" borderId="1" xfId="1" applyNumberFormat="1" applyFill="1"/>
    <xf numFmtId="164" fontId="1" fillId="12" borderId="2" xfId="1" applyNumberFormat="1" applyFill="1" applyBorder="1"/>
    <xf numFmtId="164" fontId="1" fillId="12" borderId="1" xfId="1" applyNumberFormat="1" applyFont="1" applyFill="1"/>
    <xf numFmtId="2" fontId="8" fillId="12" borderId="1" xfId="1" applyNumberFormat="1" applyFont="1" applyFill="1"/>
    <xf numFmtId="0" fontId="0" fillId="12" borderId="0" xfId="0" applyFill="1" applyBorder="1"/>
    <xf numFmtId="164" fontId="4" fillId="12" borderId="1" xfId="1" applyNumberFormat="1" applyFont="1" applyFill="1"/>
    <xf numFmtId="164" fontId="4" fillId="0" borderId="1" xfId="1" applyNumberFormat="1" applyFont="1"/>
    <xf numFmtId="164" fontId="1" fillId="7" borderId="1" xfId="1" applyNumberFormat="1" applyFill="1" applyBorder="1"/>
    <xf numFmtId="164" fontId="1" fillId="3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84"/>
  <sheetViews>
    <sheetView tabSelected="1" zoomScale="85" workbookViewId="0">
      <pane xSplit="2" ySplit="5" topLeftCell="AE6" activePane="bottomRight" state="frozen"/>
      <selection pane="topRight"/>
      <selection pane="bottomLeft"/>
      <selection pane="bottomRight" activeCell="AO6" sqref="AO6"/>
    </sheetView>
  </sheetViews>
  <sheetFormatPr defaultRowHeight="15" x14ac:dyDescent="0.25"/>
  <cols>
    <col min="1" max="1" width="7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28515625" customWidth="1"/>
    <col min="15" max="15" width="14.42578125" customWidth="1"/>
    <col min="16" max="16" width="20.28515625" customWidth="1"/>
    <col min="17" max="19" width="7" customWidth="1"/>
    <col min="20" max="20" width="21" customWidth="1"/>
    <col min="21" max="22" width="5" customWidth="1"/>
    <col min="23" max="30" width="6" customWidth="1"/>
    <col min="31" max="31" width="6" style="28" customWidth="1"/>
    <col min="32" max="32" width="5.85546875" customWidth="1"/>
    <col min="33" max="33" width="7" customWidth="1"/>
    <col min="34" max="37" width="16.42578125" style="25" customWidth="1"/>
    <col min="38" max="38" width="16.42578125" style="31" customWidth="1"/>
    <col min="39" max="39" width="16.42578125" style="25" customWidth="1"/>
    <col min="40" max="40" width="16.140625" customWidth="1"/>
    <col min="41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6"/>
      <c r="AF1" s="1"/>
      <c r="AG1" s="1"/>
      <c r="AH1" s="24"/>
      <c r="AI1" s="24"/>
      <c r="AJ1" s="24"/>
      <c r="AK1" s="24"/>
      <c r="AL1" s="30"/>
      <c r="AM1" s="24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26"/>
      <c r="AF2" s="1"/>
      <c r="AG2" s="1"/>
      <c r="AH2" s="24"/>
      <c r="AI2" s="24"/>
      <c r="AJ2" s="24"/>
      <c r="AK2" s="24"/>
      <c r="AL2" s="30"/>
      <c r="AM2" s="24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7"/>
      <c r="AF3" s="2" t="s">
        <v>22</v>
      </c>
      <c r="AG3" s="2" t="s">
        <v>23</v>
      </c>
      <c r="AH3" s="24" t="s">
        <v>115</v>
      </c>
      <c r="AI3" s="24" t="s">
        <v>117</v>
      </c>
      <c r="AJ3" s="24" t="s">
        <v>116</v>
      </c>
      <c r="AK3" s="24" t="s">
        <v>118</v>
      </c>
      <c r="AL3" s="30" t="s">
        <v>119</v>
      </c>
      <c r="AM3" s="24" t="s">
        <v>120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8" t="s">
        <v>111</v>
      </c>
      <c r="B4" s="16"/>
      <c r="C4" s="16"/>
      <c r="D4" s="16"/>
      <c r="E4" s="16">
        <v>44.18</v>
      </c>
      <c r="F4" s="16">
        <v>-25.29</v>
      </c>
      <c r="G4" s="17" t="s">
        <v>112</v>
      </c>
      <c r="H4" s="16" t="s">
        <v>112</v>
      </c>
      <c r="I4" s="16" t="s">
        <v>112</v>
      </c>
      <c r="J4" s="16"/>
      <c r="K4" s="16"/>
      <c r="L4" s="16">
        <f>E4-K4</f>
        <v>44.18</v>
      </c>
      <c r="M4" s="16"/>
      <c r="N4" s="16"/>
      <c r="O4" s="16"/>
      <c r="P4" s="16"/>
      <c r="Q4" s="16">
        <f>E4/5</f>
        <v>8.8360000000000003</v>
      </c>
      <c r="R4" s="40"/>
      <c r="S4" s="40"/>
      <c r="T4" s="16"/>
      <c r="U4" s="16">
        <f>(F4+O4+P4+R4)/Q4</f>
        <v>-2.8621548211860568</v>
      </c>
      <c r="V4" s="16">
        <f>(F4+O4+P4)/Q4</f>
        <v>-2.8621548211860568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  <c r="AC4" s="16">
        <v>0</v>
      </c>
      <c r="AD4" s="16">
        <v>0</v>
      </c>
      <c r="AE4" s="26" t="e">
        <f>(Z4+AA4+AB4+AC4)*G4/4</f>
        <v>#VALUE!</v>
      </c>
      <c r="AF4" s="19" t="s">
        <v>113</v>
      </c>
      <c r="AG4" s="16"/>
      <c r="AH4" s="24" t="e">
        <f>F4*G4</f>
        <v>#VALUE!</v>
      </c>
      <c r="AI4" s="24" t="e">
        <f>O4*G4</f>
        <v>#VALUE!</v>
      </c>
      <c r="AJ4" s="24" t="e">
        <f>P4*G4</f>
        <v>#VALUE!</v>
      </c>
      <c r="AK4" s="24" t="e">
        <f>AE4</f>
        <v>#VALUE!</v>
      </c>
      <c r="AL4" s="30" t="e">
        <f>(AH4+AI4+AJ4+AM4)/AK4</f>
        <v>#VALUE!</v>
      </c>
      <c r="AM4" s="24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1"/>
      <c r="F5" s="1"/>
      <c r="G5" s="8"/>
      <c r="H5" s="1"/>
      <c r="I5" s="1"/>
      <c r="J5" s="1"/>
      <c r="K5" s="1"/>
      <c r="L5" s="1"/>
      <c r="M5" s="1"/>
      <c r="N5" s="1"/>
      <c r="O5" s="1" t="s">
        <v>24</v>
      </c>
      <c r="P5" s="1" t="s">
        <v>25</v>
      </c>
      <c r="Q5" s="1" t="s">
        <v>26</v>
      </c>
      <c r="R5" s="1"/>
      <c r="S5" s="1"/>
      <c r="T5" s="1"/>
      <c r="U5" s="1"/>
      <c r="V5" s="1"/>
      <c r="W5" s="1" t="s">
        <v>27</v>
      </c>
      <c r="X5" s="1" t="s">
        <v>28</v>
      </c>
      <c r="Y5" s="1" t="s">
        <v>29</v>
      </c>
      <c r="Z5" s="1" t="s">
        <v>30</v>
      </c>
      <c r="AA5" s="1" t="s">
        <v>31</v>
      </c>
      <c r="AB5" s="1" t="s">
        <v>32</v>
      </c>
      <c r="AC5" s="1" t="s">
        <v>33</v>
      </c>
      <c r="AD5" s="1" t="s">
        <v>34</v>
      </c>
      <c r="AE5" s="26"/>
      <c r="AF5" s="1"/>
      <c r="AG5" s="1"/>
      <c r="AH5" s="24" t="s">
        <v>36</v>
      </c>
      <c r="AI5" s="24" t="s">
        <v>36</v>
      </c>
      <c r="AJ5" s="24" t="s">
        <v>36</v>
      </c>
      <c r="AK5" s="24" t="s">
        <v>36</v>
      </c>
      <c r="AL5" s="29"/>
      <c r="AM5" s="24" t="s">
        <v>36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23" t="s">
        <v>82</v>
      </c>
      <c r="B6" s="1" t="s">
        <v>36</v>
      </c>
      <c r="C6" s="1">
        <v>1401.53</v>
      </c>
      <c r="D6" s="1"/>
      <c r="E6" s="20">
        <f>567.806+E29</f>
        <v>822.84</v>
      </c>
      <c r="F6" s="20">
        <v>648</v>
      </c>
      <c r="G6" s="8">
        <v>1</v>
      </c>
      <c r="H6" s="1">
        <v>40</v>
      </c>
      <c r="I6" s="1" t="s">
        <v>37</v>
      </c>
      <c r="J6" s="1"/>
      <c r="K6" s="1"/>
      <c r="L6" s="1">
        <f>E6-K6</f>
        <v>822.84</v>
      </c>
      <c r="M6" s="1"/>
      <c r="N6" s="1"/>
      <c r="O6" s="1">
        <v>1000</v>
      </c>
      <c r="P6" s="1">
        <v>1000</v>
      </c>
      <c r="Q6" s="1">
        <f>E6/5</f>
        <v>164.56800000000001</v>
      </c>
      <c r="R6" s="5"/>
      <c r="S6" s="5"/>
      <c r="T6" s="1"/>
      <c r="U6" s="1">
        <f>(F6+O6+P6+R6)/Q6</f>
        <v>16.09061299888192</v>
      </c>
      <c r="V6" s="1">
        <f>(F6+O6+P6)/Q6</f>
        <v>16.09061299888192</v>
      </c>
      <c r="W6" s="1">
        <v>159.911</v>
      </c>
      <c r="X6" s="1">
        <v>226.24279999999999</v>
      </c>
      <c r="Y6" s="1">
        <v>103.3708</v>
      </c>
      <c r="Z6" s="1">
        <v>172.51499999999999</v>
      </c>
      <c r="AA6" s="1">
        <v>191.07300000000001</v>
      </c>
      <c r="AB6" s="1">
        <v>175.99979999999999</v>
      </c>
      <c r="AC6" s="1">
        <v>179.94280000000001</v>
      </c>
      <c r="AD6" s="1">
        <v>128.83260000000001</v>
      </c>
      <c r="AE6" s="26">
        <f>(Z6+AA6+AB6+AC6)*G6/4</f>
        <v>179.88265000000001</v>
      </c>
      <c r="AF6" s="1"/>
      <c r="AG6" s="1">
        <f>G6*R6</f>
        <v>0</v>
      </c>
      <c r="AH6" s="24">
        <f>F6*G6</f>
        <v>648</v>
      </c>
      <c r="AI6" s="24">
        <f>O6*G6</f>
        <v>1000</v>
      </c>
      <c r="AJ6" s="24">
        <f>P6*G6</f>
        <v>1000</v>
      </c>
      <c r="AK6" s="24">
        <f>AE6</f>
        <v>179.88265000000001</v>
      </c>
      <c r="AL6" s="30">
        <f>(AH6+AI6+AJ6+AM6)/AK6</f>
        <v>18.612134077411021</v>
      </c>
      <c r="AM6" s="24">
        <v>700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23" t="s">
        <v>66</v>
      </c>
      <c r="B7" s="1" t="s">
        <v>36</v>
      </c>
      <c r="C7" s="1">
        <v>934.48800000000006</v>
      </c>
      <c r="D7" s="1"/>
      <c r="E7" s="1">
        <v>469.84800000000001</v>
      </c>
      <c r="F7" s="1">
        <v>336</v>
      </c>
      <c r="G7" s="8">
        <v>1</v>
      </c>
      <c r="H7" s="1">
        <v>45</v>
      </c>
      <c r="I7" s="1" t="s">
        <v>37</v>
      </c>
      <c r="J7" s="1"/>
      <c r="K7" s="1"/>
      <c r="L7" s="1">
        <f>E7-K7</f>
        <v>469.84800000000001</v>
      </c>
      <c r="M7" s="1"/>
      <c r="N7" s="1"/>
      <c r="O7" s="1">
        <v>700</v>
      </c>
      <c r="P7" s="1">
        <v>550</v>
      </c>
      <c r="Q7" s="1">
        <f>E7/5</f>
        <v>93.9696</v>
      </c>
      <c r="R7" s="5"/>
      <c r="S7" s="5"/>
      <c r="T7" s="1"/>
      <c r="U7" s="1">
        <f>(F7+O7+P7+R7)/Q7</f>
        <v>16.877798777476972</v>
      </c>
      <c r="V7" s="1">
        <f>(F7+O7+P7)/Q7</f>
        <v>16.877798777476972</v>
      </c>
      <c r="W7" s="1">
        <v>96.637199999999993</v>
      </c>
      <c r="X7" s="1">
        <v>145.0078</v>
      </c>
      <c r="Y7" s="1">
        <v>75.780600000000007</v>
      </c>
      <c r="Z7" s="1">
        <v>99.303399999999996</v>
      </c>
      <c r="AA7" s="1">
        <v>122.3514</v>
      </c>
      <c r="AB7" s="1">
        <v>104.4966</v>
      </c>
      <c r="AC7" s="1">
        <v>117.86499999999999</v>
      </c>
      <c r="AD7" s="1">
        <v>116.7268</v>
      </c>
      <c r="AE7" s="26">
        <f>(Z7+AA7+AB7+AC7)*G7/4</f>
        <v>111.00409999999999</v>
      </c>
      <c r="AF7" s="1" t="s">
        <v>67</v>
      </c>
      <c r="AG7" s="1">
        <f>G7*R7</f>
        <v>0</v>
      </c>
      <c r="AH7" s="24">
        <f>F7*G7</f>
        <v>336</v>
      </c>
      <c r="AI7" s="24">
        <f>O7*G7</f>
        <v>700</v>
      </c>
      <c r="AJ7" s="24">
        <f>P7*G7</f>
        <v>550</v>
      </c>
      <c r="AK7" s="24">
        <f>AE7</f>
        <v>111.00409999999999</v>
      </c>
      <c r="AL7" s="30">
        <f>(AH7+AI7+AJ7+AM7)/AK7</f>
        <v>19.062358957912366</v>
      </c>
      <c r="AM7" s="24">
        <v>530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3" t="s">
        <v>76</v>
      </c>
      <c r="B8" s="1" t="s">
        <v>36</v>
      </c>
      <c r="C8" s="1">
        <v>916.27</v>
      </c>
      <c r="D8" s="1"/>
      <c r="E8" s="20">
        <f>192.472+E34</f>
        <v>322.47199999999998</v>
      </c>
      <c r="F8" s="20">
        <v>636</v>
      </c>
      <c r="G8" s="8">
        <v>1</v>
      </c>
      <c r="H8" s="1">
        <v>60</v>
      </c>
      <c r="I8" s="1" t="s">
        <v>37</v>
      </c>
      <c r="J8" s="1"/>
      <c r="K8" s="1"/>
      <c r="L8" s="1">
        <f>E8-K8</f>
        <v>322.47199999999998</v>
      </c>
      <c r="M8" s="1"/>
      <c r="N8" s="1"/>
      <c r="O8" s="1">
        <v>170</v>
      </c>
      <c r="P8" s="1">
        <v>760</v>
      </c>
      <c r="Q8" s="1">
        <f>E8/5</f>
        <v>64.494399999999999</v>
      </c>
      <c r="R8" s="5"/>
      <c r="S8" s="5"/>
      <c r="T8" s="1"/>
      <c r="U8" s="1">
        <f>(F8+O8+P8+R8)/Q8</f>
        <v>24.281177900716962</v>
      </c>
      <c r="V8" s="1">
        <f>(F8+O8+P8)/Q8</f>
        <v>24.281177900716962</v>
      </c>
      <c r="W8" s="1">
        <v>109.50020000000001</v>
      </c>
      <c r="X8" s="1">
        <v>85.315399999999997</v>
      </c>
      <c r="Y8" s="1">
        <v>40.558399999999999</v>
      </c>
      <c r="Z8" s="1">
        <v>112.6086</v>
      </c>
      <c r="AA8" s="1">
        <v>78.438000000000002</v>
      </c>
      <c r="AB8" s="1">
        <v>71.811800000000005</v>
      </c>
      <c r="AC8" s="1">
        <v>90.086799999999997</v>
      </c>
      <c r="AD8" s="1">
        <v>47.686799999999998</v>
      </c>
      <c r="AE8" s="26">
        <f>(Z8+AA8+AB8+AC8)*G8/4</f>
        <v>88.2363</v>
      </c>
      <c r="AF8" s="22" t="s">
        <v>69</v>
      </c>
      <c r="AG8" s="1">
        <f>G8*R8</f>
        <v>0</v>
      </c>
      <c r="AH8" s="24">
        <f>F8*G8</f>
        <v>636</v>
      </c>
      <c r="AI8" s="24">
        <f>O8*G8</f>
        <v>170</v>
      </c>
      <c r="AJ8" s="24">
        <f>P8*G8</f>
        <v>760</v>
      </c>
      <c r="AK8" s="24">
        <f>AE8</f>
        <v>88.2363</v>
      </c>
      <c r="AL8" s="30">
        <f>(AH8+AI8+AJ8+AM8)/AK8</f>
        <v>19.901106460719681</v>
      </c>
      <c r="AM8" s="24">
        <v>190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23" t="s">
        <v>73</v>
      </c>
      <c r="B9" s="1" t="s">
        <v>36</v>
      </c>
      <c r="C9" s="1">
        <v>1126.402</v>
      </c>
      <c r="D9" s="1"/>
      <c r="E9" s="20">
        <f>268.458+E35</f>
        <v>270.98400000000004</v>
      </c>
      <c r="F9" s="20">
        <v>465</v>
      </c>
      <c r="G9" s="8">
        <v>1</v>
      </c>
      <c r="H9" s="1">
        <v>60</v>
      </c>
      <c r="I9" s="1" t="s">
        <v>37</v>
      </c>
      <c r="J9" s="1"/>
      <c r="K9" s="1"/>
      <c r="L9" s="1">
        <f>E9-K9</f>
        <v>270.98400000000004</v>
      </c>
      <c r="M9" s="1"/>
      <c r="N9" s="1"/>
      <c r="O9" s="1">
        <v>300</v>
      </c>
      <c r="P9" s="1">
        <v>630</v>
      </c>
      <c r="Q9" s="1">
        <f>E9/5</f>
        <v>54.19680000000001</v>
      </c>
      <c r="R9" s="5"/>
      <c r="S9" s="5"/>
      <c r="T9" s="1"/>
      <c r="U9" s="1">
        <f>(F9+O9+P9+R9)/Q9</f>
        <v>25.739527056948006</v>
      </c>
      <c r="V9" s="1">
        <f>(F9+O9+P9)/Q9</f>
        <v>25.739527056948006</v>
      </c>
      <c r="W9" s="1">
        <v>110.8276</v>
      </c>
      <c r="X9" s="1">
        <v>72.517799999999994</v>
      </c>
      <c r="Y9" s="1">
        <v>64.449600000000004</v>
      </c>
      <c r="Z9" s="1">
        <v>86.211199999999991</v>
      </c>
      <c r="AA9" s="1">
        <v>60.296599999999998</v>
      </c>
      <c r="AB9" s="1">
        <v>113.932</v>
      </c>
      <c r="AC9" s="1">
        <v>53.376399999999997</v>
      </c>
      <c r="AD9" s="1">
        <v>49.985799999999998</v>
      </c>
      <c r="AE9" s="26">
        <f>(Z9+AA9+AB9+AC9)*G9/4</f>
        <v>78.454049999999995</v>
      </c>
      <c r="AF9" s="1"/>
      <c r="AG9" s="1">
        <f>G9*R9</f>
        <v>0</v>
      </c>
      <c r="AH9" s="24">
        <f>F9*G9</f>
        <v>465</v>
      </c>
      <c r="AI9" s="24">
        <f>O9*G9</f>
        <v>300</v>
      </c>
      <c r="AJ9" s="24">
        <f>P9*G9</f>
        <v>630</v>
      </c>
      <c r="AK9" s="24">
        <f>AE9</f>
        <v>78.454049999999995</v>
      </c>
      <c r="AL9" s="30">
        <f>(AH9+AI9+AJ9+AM9)/AK9</f>
        <v>20.330371727144744</v>
      </c>
      <c r="AM9" s="24">
        <v>200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3" t="s">
        <v>71</v>
      </c>
      <c r="B10" s="1" t="s">
        <v>36</v>
      </c>
      <c r="C10" s="1">
        <v>848.83699999999999</v>
      </c>
      <c r="D10" s="1"/>
      <c r="E10" s="20">
        <f>266.108+E36</f>
        <v>335.04500000000002</v>
      </c>
      <c r="F10" s="20">
        <v>540</v>
      </c>
      <c r="G10" s="8">
        <v>1</v>
      </c>
      <c r="H10" s="1">
        <v>60</v>
      </c>
      <c r="I10" s="1" t="s">
        <v>37</v>
      </c>
      <c r="J10" s="1"/>
      <c r="K10" s="1"/>
      <c r="L10" s="1">
        <f>E10-K10</f>
        <v>335.04500000000002</v>
      </c>
      <c r="M10" s="1"/>
      <c r="N10" s="1"/>
      <c r="O10" s="1">
        <v>500</v>
      </c>
      <c r="P10" s="1">
        <v>190</v>
      </c>
      <c r="Q10" s="1">
        <f>E10/5</f>
        <v>67.009</v>
      </c>
      <c r="R10" s="5"/>
      <c r="S10" s="5"/>
      <c r="T10" s="1"/>
      <c r="U10" s="1">
        <f>(F10+O10+P10+R10)/Q10</f>
        <v>18.355743258368278</v>
      </c>
      <c r="V10" s="1">
        <f>(F10+O10+P10)/Q10</f>
        <v>18.355743258368278</v>
      </c>
      <c r="W10" s="1">
        <v>67.605999999999995</v>
      </c>
      <c r="X10" s="1">
        <v>98.049199999999999</v>
      </c>
      <c r="Y10" s="1">
        <v>63.814999999999998</v>
      </c>
      <c r="Z10" s="1">
        <v>70.668599999999998</v>
      </c>
      <c r="AA10" s="1">
        <v>63.731999999999992</v>
      </c>
      <c r="AB10" s="1">
        <v>107.76260000000001</v>
      </c>
      <c r="AC10" s="1">
        <v>62.413800000000002</v>
      </c>
      <c r="AD10" s="1">
        <v>63.05060000000001</v>
      </c>
      <c r="AE10" s="26">
        <f>(Z10+AA10+AB10+AC10)*G10/4</f>
        <v>76.14425</v>
      </c>
      <c r="AF10" s="1"/>
      <c r="AG10" s="1">
        <f>G10*R10</f>
        <v>0</v>
      </c>
      <c r="AH10" s="24">
        <f>F10*G10</f>
        <v>540</v>
      </c>
      <c r="AI10" s="24">
        <f>O10*G10</f>
        <v>500</v>
      </c>
      <c r="AJ10" s="24">
        <f>P10*G10</f>
        <v>190</v>
      </c>
      <c r="AK10" s="24">
        <f>AE10</f>
        <v>76.14425</v>
      </c>
      <c r="AL10" s="30">
        <f>(AH10+AI10+AJ10+AM10)/AK10</f>
        <v>19.436792666550659</v>
      </c>
      <c r="AM10" s="24">
        <v>250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3" t="s">
        <v>74</v>
      </c>
      <c r="B11" s="1" t="s">
        <v>36</v>
      </c>
      <c r="C11" s="1">
        <v>628.97199999999998</v>
      </c>
      <c r="D11" s="1"/>
      <c r="E11" s="20">
        <f>257.932+E37</f>
        <v>341.90300000000002</v>
      </c>
      <c r="F11" s="20">
        <v>315</v>
      </c>
      <c r="G11" s="8">
        <v>1</v>
      </c>
      <c r="H11" s="1">
        <v>60</v>
      </c>
      <c r="I11" s="1" t="s">
        <v>37</v>
      </c>
      <c r="J11" s="1"/>
      <c r="K11" s="1"/>
      <c r="L11" s="1">
        <f>E11-K11</f>
        <v>341.90300000000002</v>
      </c>
      <c r="M11" s="1"/>
      <c r="N11" s="1"/>
      <c r="O11" s="1">
        <v>500</v>
      </c>
      <c r="P11" s="1">
        <v>0</v>
      </c>
      <c r="Q11" s="1">
        <f>E11/5</f>
        <v>68.380600000000001</v>
      </c>
      <c r="R11" s="5">
        <f>18*Q11-P11-O11-F11</f>
        <v>415.85079999999994</v>
      </c>
      <c r="S11" s="5"/>
      <c r="T11" s="1"/>
      <c r="U11" s="1">
        <f>(F11+O11+P11+R11)/Q11</f>
        <v>18</v>
      </c>
      <c r="V11" s="1">
        <f>(F11+O11+P11)/Q11</f>
        <v>11.918585095772777</v>
      </c>
      <c r="W11" s="1">
        <v>57.493399999999987</v>
      </c>
      <c r="X11" s="1">
        <v>94.940799999999996</v>
      </c>
      <c r="Y11" s="1">
        <v>52.801400000000001</v>
      </c>
      <c r="Z11" s="1">
        <v>55.516599999999997</v>
      </c>
      <c r="AA11" s="1">
        <v>57.593199999999989</v>
      </c>
      <c r="AB11" s="1">
        <v>90.404399999999995</v>
      </c>
      <c r="AC11" s="1">
        <v>53.662799999999997</v>
      </c>
      <c r="AD11" s="1">
        <v>44.398800000000001</v>
      </c>
      <c r="AE11" s="26">
        <f>(Z11+AA11+AB11+AC11)*G11/4</f>
        <v>64.294249999999991</v>
      </c>
      <c r="AF11" s="1"/>
      <c r="AG11" s="1">
        <f>G11*R11</f>
        <v>415.85079999999994</v>
      </c>
      <c r="AH11" s="24">
        <f>F11*G11</f>
        <v>315</v>
      </c>
      <c r="AI11" s="24">
        <f>O11*G11</f>
        <v>500</v>
      </c>
      <c r="AJ11" s="24">
        <f>P11*G11</f>
        <v>0</v>
      </c>
      <c r="AK11" s="24">
        <f>AE11</f>
        <v>64.294249999999991</v>
      </c>
      <c r="AL11" s="30">
        <f>(AH11+AI11+AJ11+AM11)/AK11</f>
        <v>19.675165353044793</v>
      </c>
      <c r="AM11" s="24">
        <v>450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32" t="s">
        <v>86</v>
      </c>
      <c r="B12" s="32" t="s">
        <v>36</v>
      </c>
      <c r="C12" s="32">
        <v>279.5</v>
      </c>
      <c r="D12" s="32"/>
      <c r="E12" s="32">
        <v>196.40199999999999</v>
      </c>
      <c r="F12" s="32">
        <v>9</v>
      </c>
      <c r="G12" s="33">
        <v>1</v>
      </c>
      <c r="H12" s="32">
        <v>40</v>
      </c>
      <c r="I12" s="32" t="s">
        <v>37</v>
      </c>
      <c r="J12" s="32"/>
      <c r="K12" s="32"/>
      <c r="L12" s="32">
        <f>E12-K12</f>
        <v>196.40199999999999</v>
      </c>
      <c r="M12" s="32"/>
      <c r="N12" s="32"/>
      <c r="O12" s="32">
        <v>400</v>
      </c>
      <c r="P12" s="32">
        <v>420</v>
      </c>
      <c r="Q12" s="32">
        <f>E12/5</f>
        <v>39.2804</v>
      </c>
      <c r="R12" s="34"/>
      <c r="S12" s="34"/>
      <c r="T12" s="32"/>
      <c r="U12" s="32">
        <f>(F12+O12+P12+R12)/Q12</f>
        <v>21.104673068502358</v>
      </c>
      <c r="V12" s="32">
        <f>(F12+O12+P12)/Q12</f>
        <v>21.104673068502358</v>
      </c>
      <c r="W12" s="32">
        <v>70.917600000000007</v>
      </c>
      <c r="X12" s="32">
        <v>89.366799999999998</v>
      </c>
      <c r="Y12" s="32">
        <v>38.957799999999999</v>
      </c>
      <c r="Z12" s="32">
        <v>46.474800000000002</v>
      </c>
      <c r="AA12" s="32">
        <v>58.183799999999998</v>
      </c>
      <c r="AB12" s="32">
        <v>54.8322</v>
      </c>
      <c r="AC12" s="32">
        <v>66.798599999999993</v>
      </c>
      <c r="AD12" s="32">
        <v>45.824199999999998</v>
      </c>
      <c r="AE12" s="32">
        <f>(Z12+AA12+AB12+AC12)*G12/4</f>
        <v>56.57235</v>
      </c>
      <c r="AF12" s="32" t="s">
        <v>87</v>
      </c>
      <c r="AG12" s="32">
        <f>G12*R12</f>
        <v>0</v>
      </c>
      <c r="AH12" s="35">
        <f>F12*G12</f>
        <v>9</v>
      </c>
      <c r="AI12" s="35">
        <f>O12*G12</f>
        <v>400</v>
      </c>
      <c r="AJ12" s="35">
        <v>250</v>
      </c>
      <c r="AK12" s="35">
        <f>AE12</f>
        <v>56.57235</v>
      </c>
      <c r="AL12" s="36">
        <f>(AH12+AI12+AJ12+AM12)/AK12</f>
        <v>11.648800164744792</v>
      </c>
      <c r="AM12" s="35"/>
      <c r="AN12" s="38" t="s">
        <v>122</v>
      </c>
      <c r="AO12" s="32"/>
      <c r="AP12" s="32"/>
      <c r="AQ12" s="32"/>
      <c r="AR12" s="32"/>
      <c r="AS12" s="32"/>
      <c r="AT12" s="32"/>
      <c r="AU12" s="32"/>
      <c r="AV12" s="32"/>
      <c r="AW12" s="32"/>
      <c r="AX12" s="32"/>
    </row>
    <row r="13" spans="1:50" x14ac:dyDescent="0.25">
      <c r="A13" s="23" t="s">
        <v>88</v>
      </c>
      <c r="B13" s="1" t="s">
        <v>36</v>
      </c>
      <c r="C13" s="1">
        <v>586.98699999999997</v>
      </c>
      <c r="D13" s="1"/>
      <c r="E13" s="20">
        <f>127.224+E33</f>
        <v>177.083</v>
      </c>
      <c r="F13" s="20">
        <v>330</v>
      </c>
      <c r="G13" s="8">
        <v>1</v>
      </c>
      <c r="H13" s="1">
        <v>60</v>
      </c>
      <c r="I13" s="1" t="s">
        <v>37</v>
      </c>
      <c r="J13" s="1"/>
      <c r="K13" s="1"/>
      <c r="L13" s="1">
        <f>E13-K13</f>
        <v>177.083</v>
      </c>
      <c r="M13" s="1"/>
      <c r="N13" s="1"/>
      <c r="O13" s="1">
        <v>350</v>
      </c>
      <c r="P13" s="1">
        <v>170</v>
      </c>
      <c r="Q13" s="1">
        <f>E13/5</f>
        <v>35.416600000000003</v>
      </c>
      <c r="R13" s="5"/>
      <c r="S13" s="5"/>
      <c r="T13" s="1"/>
      <c r="U13" s="1">
        <f>(F13+O13+P13+R13)/Q13</f>
        <v>24.000045176555624</v>
      </c>
      <c r="V13" s="1">
        <f>(F13+O13+P13)/Q13</f>
        <v>24.000045176555624</v>
      </c>
      <c r="W13" s="1">
        <v>48.029000000000003</v>
      </c>
      <c r="X13" s="1">
        <v>79.710799999999992</v>
      </c>
      <c r="Y13" s="1">
        <v>45.574800000000003</v>
      </c>
      <c r="Z13" s="1">
        <v>48.013599999999997</v>
      </c>
      <c r="AA13" s="1">
        <v>54.533200000000001</v>
      </c>
      <c r="AB13" s="1">
        <v>73.979199999999992</v>
      </c>
      <c r="AC13" s="1">
        <v>49.097999999999999</v>
      </c>
      <c r="AD13" s="1">
        <v>50.760800000000003</v>
      </c>
      <c r="AE13" s="26">
        <f>(Z13+AA13+AB13+AC13)*G13/4</f>
        <v>56.405999999999992</v>
      </c>
      <c r="AF13" s="1"/>
      <c r="AG13" s="1">
        <f>G13*R13</f>
        <v>0</v>
      </c>
      <c r="AH13" s="24">
        <f>F13*G13</f>
        <v>330</v>
      </c>
      <c r="AI13" s="24">
        <f>O13*G13</f>
        <v>350</v>
      </c>
      <c r="AJ13" s="24">
        <f>P13*G13</f>
        <v>170</v>
      </c>
      <c r="AK13" s="24">
        <f>AE13</f>
        <v>56.405999999999992</v>
      </c>
      <c r="AL13" s="30">
        <f>(AH13+AI13+AJ13+AM13)/AK13</f>
        <v>20.387901996241538</v>
      </c>
      <c r="AM13" s="24">
        <v>300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s="37" customFormat="1" x14ac:dyDescent="0.25">
      <c r="A14" s="23" t="s">
        <v>35</v>
      </c>
      <c r="B14" s="1" t="s">
        <v>36</v>
      </c>
      <c r="C14" s="1">
        <v>587.83699999999999</v>
      </c>
      <c r="D14" s="1"/>
      <c r="E14" s="1">
        <v>198.41399999999999</v>
      </c>
      <c r="F14" s="1">
        <v>345</v>
      </c>
      <c r="G14" s="8">
        <v>1</v>
      </c>
      <c r="H14" s="1">
        <v>50</v>
      </c>
      <c r="I14" s="1" t="s">
        <v>37</v>
      </c>
      <c r="J14" s="1"/>
      <c r="K14" s="1"/>
      <c r="L14" s="1">
        <f>E14-K14</f>
        <v>198.41399999999999</v>
      </c>
      <c r="M14" s="1"/>
      <c r="N14" s="1"/>
      <c r="O14" s="1">
        <v>300</v>
      </c>
      <c r="P14" s="1">
        <v>130</v>
      </c>
      <c r="Q14" s="1">
        <f>E14/5</f>
        <v>39.6828</v>
      </c>
      <c r="R14" s="5"/>
      <c r="S14" s="5"/>
      <c r="T14" s="1"/>
      <c r="U14" s="1">
        <f>(F14+O14+P14+R14)/Q14</f>
        <v>19.529871884040439</v>
      </c>
      <c r="V14" s="1">
        <f>(F14+O14+P14)/Q14</f>
        <v>19.529871884040439</v>
      </c>
      <c r="W14" s="1">
        <v>43.6858</v>
      </c>
      <c r="X14" s="1">
        <v>61.004600000000003</v>
      </c>
      <c r="Y14" s="1">
        <v>45.517600000000002</v>
      </c>
      <c r="Z14" s="1">
        <v>49.614999999999988</v>
      </c>
      <c r="AA14" s="1">
        <v>39.811199999999999</v>
      </c>
      <c r="AB14" s="1">
        <v>75.192800000000005</v>
      </c>
      <c r="AC14" s="1">
        <v>51.053800000000003</v>
      </c>
      <c r="AD14" s="1">
        <v>48.760800000000003</v>
      </c>
      <c r="AE14" s="26">
        <f>(Z14+AA14+AB14+AC14)*G14/4</f>
        <v>53.918199999999999</v>
      </c>
      <c r="AF14" s="1" t="s">
        <v>38</v>
      </c>
      <c r="AG14" s="1">
        <f>G14*R14</f>
        <v>0</v>
      </c>
      <c r="AH14" s="24">
        <f>F14*G14</f>
        <v>345</v>
      </c>
      <c r="AI14" s="24">
        <f>O14*G14</f>
        <v>300</v>
      </c>
      <c r="AJ14" s="24">
        <f>P14*G14</f>
        <v>130</v>
      </c>
      <c r="AK14" s="24">
        <f>AE14</f>
        <v>53.918199999999999</v>
      </c>
      <c r="AL14" s="30">
        <f>(AH14+AI14+AJ14+AM14)/AK14</f>
        <v>19.937609193185232</v>
      </c>
      <c r="AM14" s="24">
        <v>300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3" t="s">
        <v>39</v>
      </c>
      <c r="B15" s="1" t="s">
        <v>36</v>
      </c>
      <c r="C15" s="1">
        <v>495.67500000000001</v>
      </c>
      <c r="D15" s="1"/>
      <c r="E15" s="1">
        <v>206.001</v>
      </c>
      <c r="F15" s="1">
        <v>270</v>
      </c>
      <c r="G15" s="8">
        <v>1</v>
      </c>
      <c r="H15" s="1">
        <v>55</v>
      </c>
      <c r="I15" s="1" t="s">
        <v>37</v>
      </c>
      <c r="J15" s="1"/>
      <c r="K15" s="1"/>
      <c r="L15" s="1">
        <f>E15-K15</f>
        <v>206.001</v>
      </c>
      <c r="M15" s="1"/>
      <c r="N15" s="1"/>
      <c r="O15" s="1">
        <v>400</v>
      </c>
      <c r="P15" s="1">
        <v>100</v>
      </c>
      <c r="Q15" s="1">
        <f>E15/5</f>
        <v>41.200200000000002</v>
      </c>
      <c r="R15" s="5"/>
      <c r="S15" s="5"/>
      <c r="T15" s="1"/>
      <c r="U15" s="1">
        <f>(F15+O15+P15+R15)/Q15</f>
        <v>18.68922966393367</v>
      </c>
      <c r="V15" s="1">
        <f>(F15+O15+P15)/Q15</f>
        <v>18.68922966393367</v>
      </c>
      <c r="W15" s="1">
        <v>48.932200000000002</v>
      </c>
      <c r="X15" s="1">
        <v>67.626599999999996</v>
      </c>
      <c r="Y15" s="1">
        <v>37.741</v>
      </c>
      <c r="Z15" s="1">
        <v>43.161000000000001</v>
      </c>
      <c r="AA15" s="1">
        <v>44.670400000000001</v>
      </c>
      <c r="AB15" s="1">
        <v>69.520600000000002</v>
      </c>
      <c r="AC15" s="1">
        <v>40.617199999999997</v>
      </c>
      <c r="AD15" s="1">
        <v>43.379600000000003</v>
      </c>
      <c r="AE15" s="26">
        <f>(Z15+AA15+AB15+AC15)*G15/4</f>
        <v>49.4923</v>
      </c>
      <c r="AF15" s="1"/>
      <c r="AG15" s="1">
        <f>G15*R15</f>
        <v>0</v>
      </c>
      <c r="AH15" s="24">
        <f>F15*G15</f>
        <v>270</v>
      </c>
      <c r="AI15" s="24">
        <f>O15*G15</f>
        <v>400</v>
      </c>
      <c r="AJ15" s="24">
        <f>P15*G15</f>
        <v>100</v>
      </c>
      <c r="AK15" s="24">
        <f>AE15</f>
        <v>49.4923</v>
      </c>
      <c r="AL15" s="30">
        <f>(AH15+AI15+AJ15+AM15)/AK15</f>
        <v>19.599008330588799</v>
      </c>
      <c r="AM15" s="24">
        <v>200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85</v>
      </c>
      <c r="B16" s="1" t="s">
        <v>48</v>
      </c>
      <c r="C16" s="1">
        <v>813</v>
      </c>
      <c r="D16" s="1"/>
      <c r="E16" s="20">
        <f>684+E37</f>
        <v>767.971</v>
      </c>
      <c r="F16" s="20">
        <f>17+F37</f>
        <v>25</v>
      </c>
      <c r="G16" s="8">
        <v>0.4</v>
      </c>
      <c r="H16" s="1">
        <v>40</v>
      </c>
      <c r="I16" s="1" t="s">
        <v>37</v>
      </c>
      <c r="J16" s="1"/>
      <c r="K16" s="1"/>
      <c r="L16" s="1">
        <f>E16-K16</f>
        <v>767.971</v>
      </c>
      <c r="M16" s="1"/>
      <c r="N16" s="1"/>
      <c r="O16" s="1">
        <v>750</v>
      </c>
      <c r="P16" s="1">
        <v>875</v>
      </c>
      <c r="Q16" s="1">
        <f>E16/5</f>
        <v>153.5942</v>
      </c>
      <c r="R16" s="5">
        <f>18*Q16-P16-O16-F16</f>
        <v>1114.6956</v>
      </c>
      <c r="S16" s="5"/>
      <c r="T16" s="1"/>
      <c r="U16" s="1">
        <f>(F16+O16+P16+R16)/Q16</f>
        <v>18</v>
      </c>
      <c r="V16" s="1">
        <f>(F16+O16+P16)/Q16</f>
        <v>10.742593144793227</v>
      </c>
      <c r="W16" s="1">
        <v>148.19999999999999</v>
      </c>
      <c r="X16" s="1">
        <v>162.80000000000001</v>
      </c>
      <c r="Y16" s="1">
        <v>88.8</v>
      </c>
      <c r="Z16" s="1">
        <v>98.2</v>
      </c>
      <c r="AA16" s="1">
        <v>104.4</v>
      </c>
      <c r="AB16" s="1">
        <v>111.6</v>
      </c>
      <c r="AC16" s="1">
        <v>94.2</v>
      </c>
      <c r="AD16" s="1">
        <v>86.4</v>
      </c>
      <c r="AE16" s="26">
        <f>(Z16+AA16+AB16+AC16)*G16/4</f>
        <v>40.840000000000003</v>
      </c>
      <c r="AF16" s="1"/>
      <c r="AG16" s="1">
        <f>G16*R16</f>
        <v>445.87824000000001</v>
      </c>
      <c r="AH16" s="24">
        <f>F16*G16</f>
        <v>10</v>
      </c>
      <c r="AI16" s="24">
        <f>O16*G16</f>
        <v>300</v>
      </c>
      <c r="AJ16" s="24">
        <f>P16*G16</f>
        <v>350</v>
      </c>
      <c r="AK16" s="24">
        <f>AE16</f>
        <v>40.840000000000003</v>
      </c>
      <c r="AL16" s="30">
        <f>(AH16+AI16+AJ16+AM16)/AK16</f>
        <v>25.954946131243876</v>
      </c>
      <c r="AM16" s="24">
        <v>400</v>
      </c>
      <c r="AN16" s="1" t="s">
        <v>121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3" t="s">
        <v>61</v>
      </c>
      <c r="B17" s="1" t="s">
        <v>36</v>
      </c>
      <c r="C17" s="1">
        <v>298.16699999999997</v>
      </c>
      <c r="D17" s="1"/>
      <c r="E17" s="20">
        <f>129.858+E49</f>
        <v>129.858</v>
      </c>
      <c r="F17" s="20">
        <v>80</v>
      </c>
      <c r="G17" s="8">
        <v>1</v>
      </c>
      <c r="H17" s="1">
        <v>40</v>
      </c>
      <c r="I17" s="1" t="s">
        <v>37</v>
      </c>
      <c r="J17" s="1"/>
      <c r="K17" s="1"/>
      <c r="L17" s="1">
        <f>E17-K17</f>
        <v>129.858</v>
      </c>
      <c r="M17" s="1"/>
      <c r="N17" s="1"/>
      <c r="O17" s="1">
        <v>150</v>
      </c>
      <c r="P17" s="1">
        <v>255</v>
      </c>
      <c r="Q17" s="1">
        <f>E17/5</f>
        <v>25.971600000000002</v>
      </c>
      <c r="R17" s="5"/>
      <c r="S17" s="5"/>
      <c r="T17" s="1"/>
      <c r="U17" s="1">
        <f>(F17+O17+P17+R17)/Q17</f>
        <v>18.674244174405889</v>
      </c>
      <c r="V17" s="1">
        <f>(F17+O17+P17)/Q17</f>
        <v>18.674244174405889</v>
      </c>
      <c r="W17" s="1">
        <v>24.391200000000001</v>
      </c>
      <c r="X17" s="1">
        <v>56.445000000000007</v>
      </c>
      <c r="Y17" s="1">
        <v>14.645</v>
      </c>
      <c r="Z17" s="1">
        <v>27.874199999999998</v>
      </c>
      <c r="AA17" s="1">
        <v>37.243600000000001</v>
      </c>
      <c r="AB17" s="1">
        <v>40.004600000000003</v>
      </c>
      <c r="AC17" s="1">
        <v>45.374200000000002</v>
      </c>
      <c r="AD17" s="1">
        <v>25.124199999999998</v>
      </c>
      <c r="AE17" s="26">
        <f>(Z17+AA17+AB17+AC17)*G17/4</f>
        <v>37.62415</v>
      </c>
      <c r="AF17" s="1"/>
      <c r="AG17" s="1">
        <f>G17*R17</f>
        <v>0</v>
      </c>
      <c r="AH17" s="24">
        <f>F17*G17</f>
        <v>80</v>
      </c>
      <c r="AI17" s="24">
        <f>O17*G17</f>
        <v>150</v>
      </c>
      <c r="AJ17" s="24">
        <f>P17*G17</f>
        <v>255</v>
      </c>
      <c r="AK17" s="24">
        <f>AE17</f>
        <v>37.62415</v>
      </c>
      <c r="AL17" s="30">
        <f>(AH17+AI17+AJ17+AM17)/AK17</f>
        <v>18.073498005935019</v>
      </c>
      <c r="AM17" s="24">
        <v>195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36</v>
      </c>
      <c r="C18" s="1">
        <v>224.905</v>
      </c>
      <c r="D18" s="1"/>
      <c r="E18" s="20">
        <f>208.228+E52</f>
        <v>223.501</v>
      </c>
      <c r="F18" s="20">
        <f>0.12+F52</f>
        <v>0.12</v>
      </c>
      <c r="G18" s="8">
        <v>1</v>
      </c>
      <c r="H18" s="1">
        <v>45</v>
      </c>
      <c r="I18" s="1" t="s">
        <v>37</v>
      </c>
      <c r="J18" s="1"/>
      <c r="K18" s="1"/>
      <c r="L18" s="1">
        <f>E18-K18</f>
        <v>223.501</v>
      </c>
      <c r="M18" s="1"/>
      <c r="N18" s="1"/>
      <c r="O18" s="1">
        <v>190</v>
      </c>
      <c r="P18" s="1">
        <v>210</v>
      </c>
      <c r="Q18" s="1">
        <f>E18/5</f>
        <v>44.700200000000002</v>
      </c>
      <c r="R18" s="5">
        <f>16*Q18-P18-O18-F18</f>
        <v>315.08320000000003</v>
      </c>
      <c r="S18" s="5"/>
      <c r="T18" s="1"/>
      <c r="U18" s="1">
        <f>(F18+O18+P18+R18)/Q18</f>
        <v>16</v>
      </c>
      <c r="V18" s="1">
        <f>(F18+O18+P18)/Q18</f>
        <v>8.9511903749871369</v>
      </c>
      <c r="W18" s="1">
        <v>35.1066</v>
      </c>
      <c r="X18" s="1">
        <v>36.44</v>
      </c>
      <c r="Y18" s="1">
        <v>27.1386</v>
      </c>
      <c r="Z18" s="1">
        <v>33.550600000000003</v>
      </c>
      <c r="AA18" s="1">
        <v>37.227800000000002</v>
      </c>
      <c r="AB18" s="1">
        <v>28.1114</v>
      </c>
      <c r="AC18" s="1">
        <v>42.4818</v>
      </c>
      <c r="AD18" s="1">
        <v>31.167000000000002</v>
      </c>
      <c r="AE18" s="26">
        <f>(Z18+AA18+AB18+AC18)*G18/4</f>
        <v>35.3429</v>
      </c>
      <c r="AF18" s="1"/>
      <c r="AG18" s="1">
        <f>G18*R18</f>
        <v>315.08320000000003</v>
      </c>
      <c r="AH18" s="24">
        <f>F18*G18</f>
        <v>0.12</v>
      </c>
      <c r="AI18" s="24">
        <f>O18*G18</f>
        <v>190</v>
      </c>
      <c r="AJ18" s="24">
        <f>P18*G18</f>
        <v>210</v>
      </c>
      <c r="AK18" s="24">
        <f>AE18</f>
        <v>35.3429</v>
      </c>
      <c r="AL18" s="30">
        <f>(AH18+AI18+AJ18+AM18)/AK18</f>
        <v>21.224064805095225</v>
      </c>
      <c r="AM18" s="24">
        <v>350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3" t="s">
        <v>93</v>
      </c>
      <c r="B19" s="1" t="s">
        <v>48</v>
      </c>
      <c r="C19" s="1">
        <v>829</v>
      </c>
      <c r="D19" s="1"/>
      <c r="E19" s="1">
        <v>378</v>
      </c>
      <c r="F19" s="1">
        <v>340</v>
      </c>
      <c r="G19" s="8">
        <v>0.45</v>
      </c>
      <c r="H19" s="1">
        <v>50</v>
      </c>
      <c r="I19" s="1" t="s">
        <v>37</v>
      </c>
      <c r="J19" s="1"/>
      <c r="K19" s="1"/>
      <c r="L19" s="1">
        <f>E19-K19</f>
        <v>378</v>
      </c>
      <c r="M19" s="1"/>
      <c r="N19" s="1"/>
      <c r="O19" s="1">
        <v>288.88888888888891</v>
      </c>
      <c r="P19" s="1">
        <v>333.33333333333331</v>
      </c>
      <c r="Q19" s="1">
        <f>E19/5</f>
        <v>75.599999999999994</v>
      </c>
      <c r="R19" s="5">
        <f>18*Q19-P19-O19-F19</f>
        <v>398.57777777777778</v>
      </c>
      <c r="S19" s="5"/>
      <c r="T19" s="1"/>
      <c r="U19" s="1">
        <f>(F19+O19+P19+R19)/Q19</f>
        <v>18</v>
      </c>
      <c r="V19" s="1">
        <f>(F19+O19+P19)/Q19</f>
        <v>12.727807172251618</v>
      </c>
      <c r="W19" s="1">
        <v>56.4</v>
      </c>
      <c r="X19" s="1">
        <v>80.599999999999994</v>
      </c>
      <c r="Y19" s="1">
        <v>56.2</v>
      </c>
      <c r="Z19" s="1">
        <v>74.599999999999994</v>
      </c>
      <c r="AA19" s="1">
        <v>72.400000000000006</v>
      </c>
      <c r="AB19" s="1">
        <v>70.599999999999994</v>
      </c>
      <c r="AC19" s="1">
        <v>76.599999999999994</v>
      </c>
      <c r="AD19" s="1">
        <v>67.2</v>
      </c>
      <c r="AE19" s="26">
        <f>(Z19+AA19+AB19+AC19)*G19/4</f>
        <v>33.097499999999997</v>
      </c>
      <c r="AF19" s="1"/>
      <c r="AG19" s="1">
        <f>G19*R19</f>
        <v>179.36</v>
      </c>
      <c r="AH19" s="24">
        <f>F19*G19</f>
        <v>153</v>
      </c>
      <c r="AI19" s="24">
        <f>O19*G19</f>
        <v>130.00000000000003</v>
      </c>
      <c r="AJ19" s="24">
        <f>P19*G19</f>
        <v>150</v>
      </c>
      <c r="AK19" s="24">
        <f>AE19</f>
        <v>33.097499999999997</v>
      </c>
      <c r="AL19" s="30">
        <f>(AH19+AI19+AJ19+AM19)/AK19</f>
        <v>18.21889870836166</v>
      </c>
      <c r="AM19" s="24">
        <v>170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3" t="s">
        <v>45</v>
      </c>
      <c r="B20" s="1" t="s">
        <v>36</v>
      </c>
      <c r="C20" s="1">
        <v>342.07499999999999</v>
      </c>
      <c r="D20" s="1"/>
      <c r="E20" s="1">
        <v>72.513999999999996</v>
      </c>
      <c r="F20" s="1">
        <v>206</v>
      </c>
      <c r="G20" s="8">
        <v>1</v>
      </c>
      <c r="H20" s="1">
        <v>60</v>
      </c>
      <c r="I20" s="1" t="s">
        <v>37</v>
      </c>
      <c r="J20" s="1"/>
      <c r="K20" s="1"/>
      <c r="L20" s="1">
        <f>E20-K20</f>
        <v>72.513999999999996</v>
      </c>
      <c r="M20" s="1"/>
      <c r="N20" s="1"/>
      <c r="O20" s="1">
        <v>140</v>
      </c>
      <c r="P20" s="1">
        <v>100</v>
      </c>
      <c r="Q20" s="1">
        <f>E20/5</f>
        <v>14.502799999999999</v>
      </c>
      <c r="R20" s="5"/>
      <c r="S20" s="5"/>
      <c r="T20" s="1"/>
      <c r="U20" s="1">
        <f>(F20+O20+P20+R20)/Q20</f>
        <v>30.752682240670769</v>
      </c>
      <c r="V20" s="1">
        <f>(F20+O20+P20)/Q20</f>
        <v>30.752682240670769</v>
      </c>
      <c r="W20" s="1">
        <v>26.8992</v>
      </c>
      <c r="X20" s="1">
        <v>39.279200000000003</v>
      </c>
      <c r="Y20" s="1">
        <v>18.087</v>
      </c>
      <c r="Z20" s="1">
        <v>30.946999999999999</v>
      </c>
      <c r="AA20" s="1">
        <v>22.4068</v>
      </c>
      <c r="AB20" s="1">
        <v>42.535400000000003</v>
      </c>
      <c r="AC20" s="1">
        <v>16.547599999999999</v>
      </c>
      <c r="AD20" s="1">
        <v>17.350000000000001</v>
      </c>
      <c r="AE20" s="26">
        <f>(Z20+AA20+AB20+AC20)*G20/4</f>
        <v>28.109200000000001</v>
      </c>
      <c r="AF20" s="22" t="s">
        <v>69</v>
      </c>
      <c r="AG20" s="1">
        <f>G20*R20</f>
        <v>0</v>
      </c>
      <c r="AH20" s="24">
        <f>F20*G20</f>
        <v>206</v>
      </c>
      <c r="AI20" s="24">
        <f>O20*G20</f>
        <v>140</v>
      </c>
      <c r="AJ20" s="24">
        <f>P20*G20</f>
        <v>100</v>
      </c>
      <c r="AK20" s="24">
        <f>AE20</f>
        <v>28.109200000000001</v>
      </c>
      <c r="AL20" s="30">
        <f>(AH20+AI20+AJ20+AM20)/AK20</f>
        <v>18.001223798613974</v>
      </c>
      <c r="AM20" s="24">
        <v>60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84</v>
      </c>
      <c r="B21" s="1" t="s">
        <v>36</v>
      </c>
      <c r="C21" s="1">
        <v>82.834999999999994</v>
      </c>
      <c r="D21" s="1"/>
      <c r="E21" s="1">
        <v>72.171999999999997</v>
      </c>
      <c r="F21" s="1">
        <v>0.123</v>
      </c>
      <c r="G21" s="8">
        <v>1</v>
      </c>
      <c r="H21" s="1">
        <v>70</v>
      </c>
      <c r="I21" s="1" t="s">
        <v>37</v>
      </c>
      <c r="J21" s="1"/>
      <c r="K21" s="1"/>
      <c r="L21" s="1">
        <f>E21-K21</f>
        <v>72.171999999999997</v>
      </c>
      <c r="M21" s="1"/>
      <c r="N21" s="1"/>
      <c r="O21" s="1">
        <v>300</v>
      </c>
      <c r="P21" s="1">
        <v>150</v>
      </c>
      <c r="Q21" s="1">
        <f>E21/5</f>
        <v>14.4344</v>
      </c>
      <c r="R21" s="5"/>
      <c r="S21" s="5"/>
      <c r="T21" s="1"/>
      <c r="U21" s="1">
        <f>(F21+O21+P21+R21)/Q21</f>
        <v>31.184046444604554</v>
      </c>
      <c r="V21" s="1">
        <f>(F21+O21+P21)/Q21</f>
        <v>31.184046444604554</v>
      </c>
      <c r="W21" s="1">
        <v>38.240600000000001</v>
      </c>
      <c r="X21" s="1">
        <v>44.201000000000001</v>
      </c>
      <c r="Y21" s="1">
        <v>23.965399999999999</v>
      </c>
      <c r="Z21" s="1">
        <v>16.132000000000001</v>
      </c>
      <c r="AA21" s="1">
        <v>27.191600000000001</v>
      </c>
      <c r="AB21" s="1">
        <v>46.450200000000002</v>
      </c>
      <c r="AC21" s="1">
        <v>21.010200000000001</v>
      </c>
      <c r="AD21" s="1">
        <v>24.505199999999999</v>
      </c>
      <c r="AE21" s="26">
        <f>(Z21+AA21+AB21+AC21)*G21/4</f>
        <v>27.695999999999998</v>
      </c>
      <c r="AF21" s="1"/>
      <c r="AG21" s="1">
        <f>G21*R21</f>
        <v>0</v>
      </c>
      <c r="AH21" s="24">
        <f>F21*G21</f>
        <v>0.123</v>
      </c>
      <c r="AI21" s="24">
        <f>O21*G21</f>
        <v>300</v>
      </c>
      <c r="AJ21" s="24">
        <f>P21*G21</f>
        <v>150</v>
      </c>
      <c r="AK21" s="24">
        <f>AE21</f>
        <v>27.695999999999998</v>
      </c>
      <c r="AL21" s="30">
        <f>(AH21+AI21+AJ21+AM21)/AK21</f>
        <v>21.668219237435011</v>
      </c>
      <c r="AM21" s="24">
        <v>150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3" t="s">
        <v>47</v>
      </c>
      <c r="B22" s="1" t="s">
        <v>48</v>
      </c>
      <c r="C22" s="1">
        <v>641</v>
      </c>
      <c r="D22" s="1"/>
      <c r="E22" s="1">
        <v>313</v>
      </c>
      <c r="F22" s="1">
        <v>230</v>
      </c>
      <c r="G22" s="8">
        <v>0.35</v>
      </c>
      <c r="H22" s="1">
        <v>40</v>
      </c>
      <c r="I22" s="1" t="s">
        <v>37</v>
      </c>
      <c r="J22" s="1"/>
      <c r="K22" s="1"/>
      <c r="L22" s="1">
        <f>E22-K22</f>
        <v>313</v>
      </c>
      <c r="M22" s="1"/>
      <c r="N22" s="1"/>
      <c r="O22" s="1">
        <v>257.14285714285722</v>
      </c>
      <c r="P22" s="1">
        <v>400</v>
      </c>
      <c r="Q22" s="1">
        <f>E22/5</f>
        <v>62.6</v>
      </c>
      <c r="R22" s="5">
        <f>18*Q22-P22-O22-F22</f>
        <v>239.65714285714273</v>
      </c>
      <c r="S22" s="5"/>
      <c r="T22" s="1"/>
      <c r="U22" s="1">
        <f>(F22+O22+P22+R22)/Q22</f>
        <v>18</v>
      </c>
      <c r="V22" s="1">
        <f>(F22+O22+P22)/Q22</f>
        <v>14.171611136467368</v>
      </c>
      <c r="W22" s="1">
        <v>74.599999999999994</v>
      </c>
      <c r="X22" s="1">
        <v>84.2</v>
      </c>
      <c r="Y22" s="1">
        <v>61.6</v>
      </c>
      <c r="Z22" s="1">
        <v>66</v>
      </c>
      <c r="AA22" s="1">
        <v>56.6</v>
      </c>
      <c r="AB22" s="1">
        <v>84</v>
      </c>
      <c r="AC22" s="1">
        <v>85.6</v>
      </c>
      <c r="AD22" s="1">
        <v>59.2</v>
      </c>
      <c r="AE22" s="26">
        <f>(Z22+AA22+AB22+AC22)*G22/4</f>
        <v>25.567499999999999</v>
      </c>
      <c r="AF22" s="1"/>
      <c r="AG22" s="1">
        <f>G22*R22</f>
        <v>83.879999999999953</v>
      </c>
      <c r="AH22" s="24">
        <f>F22*G22</f>
        <v>80.5</v>
      </c>
      <c r="AI22" s="24">
        <f>O22*G22</f>
        <v>90.000000000000028</v>
      </c>
      <c r="AJ22" s="24">
        <f>P22*G22</f>
        <v>140</v>
      </c>
      <c r="AK22" s="24">
        <f>AE22</f>
        <v>25.567499999999999</v>
      </c>
      <c r="AL22" s="30">
        <f>(AH22+AI22+AJ22+AM22)/AK22</f>
        <v>18.206707734428473</v>
      </c>
      <c r="AM22" s="24">
        <v>155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3" t="s">
        <v>50</v>
      </c>
      <c r="B23" s="1" t="s">
        <v>48</v>
      </c>
      <c r="C23" s="1">
        <v>562</v>
      </c>
      <c r="D23" s="1"/>
      <c r="E23" s="20">
        <f>270+E61</f>
        <v>306.19600000000003</v>
      </c>
      <c r="F23" s="20">
        <v>174</v>
      </c>
      <c r="G23" s="8">
        <v>0.35</v>
      </c>
      <c r="H23" s="1">
        <v>40</v>
      </c>
      <c r="I23" s="1" t="s">
        <v>37</v>
      </c>
      <c r="J23" s="1"/>
      <c r="K23" s="1"/>
      <c r="L23" s="1">
        <f>E23-K23</f>
        <v>306.19600000000003</v>
      </c>
      <c r="M23" s="1"/>
      <c r="N23" s="1"/>
      <c r="O23" s="1">
        <v>314.28571428571428</v>
      </c>
      <c r="P23" s="1">
        <v>400</v>
      </c>
      <c r="Q23" s="1">
        <f>E23/5</f>
        <v>61.239200000000004</v>
      </c>
      <c r="R23" s="5">
        <f>18*Q23-P23-O23-F23</f>
        <v>214.01988571428586</v>
      </c>
      <c r="S23" s="5"/>
      <c r="T23" s="1"/>
      <c r="U23" s="1">
        <f>(F23+O23+P23+R23)/Q23</f>
        <v>18</v>
      </c>
      <c r="V23" s="1">
        <f>(F23+O23+P23)/Q23</f>
        <v>14.50518155504504</v>
      </c>
      <c r="W23" s="1">
        <v>72.599999999999994</v>
      </c>
      <c r="X23" s="1">
        <v>86</v>
      </c>
      <c r="Y23" s="1">
        <v>72.2</v>
      </c>
      <c r="Z23" s="1">
        <v>64.599999999999994</v>
      </c>
      <c r="AA23" s="1">
        <v>55.2</v>
      </c>
      <c r="AB23" s="1">
        <v>86.2</v>
      </c>
      <c r="AC23" s="1">
        <v>84.8</v>
      </c>
      <c r="AD23" s="1">
        <v>59.6</v>
      </c>
      <c r="AE23" s="26">
        <f>(Z23+AA23+AB23+AC23)*G23/4</f>
        <v>25.445</v>
      </c>
      <c r="AF23" s="1"/>
      <c r="AG23" s="1">
        <f>G23*R23</f>
        <v>74.906960000000041</v>
      </c>
      <c r="AH23" s="24">
        <f>F23*G23</f>
        <v>60.9</v>
      </c>
      <c r="AI23" s="24">
        <f>O23*G23</f>
        <v>109.99999999999999</v>
      </c>
      <c r="AJ23" s="24">
        <f>P23*G23</f>
        <v>140</v>
      </c>
      <c r="AK23" s="24">
        <f>AE23</f>
        <v>25.445</v>
      </c>
      <c r="AL23" s="30">
        <f>(AH23+AI23+AJ23+AM23)/AK23</f>
        <v>17.131067007270584</v>
      </c>
      <c r="AM23" s="24">
        <v>125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3" t="s">
        <v>44</v>
      </c>
      <c r="B24" s="1" t="s">
        <v>36</v>
      </c>
      <c r="C24" s="1">
        <v>197.63300000000001</v>
      </c>
      <c r="D24" s="1"/>
      <c r="E24" s="1">
        <v>77.534000000000006</v>
      </c>
      <c r="F24" s="1">
        <v>80</v>
      </c>
      <c r="G24" s="8">
        <v>1</v>
      </c>
      <c r="H24" s="1">
        <v>60</v>
      </c>
      <c r="I24" s="1" t="s">
        <v>37</v>
      </c>
      <c r="J24" s="1"/>
      <c r="K24" s="1"/>
      <c r="L24" s="1">
        <f>E24-K24</f>
        <v>77.534000000000006</v>
      </c>
      <c r="M24" s="1"/>
      <c r="N24" s="1"/>
      <c r="O24" s="1">
        <v>220</v>
      </c>
      <c r="P24" s="1">
        <v>0</v>
      </c>
      <c r="Q24" s="1">
        <f>E24/5</f>
        <v>15.506800000000002</v>
      </c>
      <c r="R24" s="5"/>
      <c r="S24" s="5"/>
      <c r="T24" s="1"/>
      <c r="U24" s="1">
        <f>(F24+O24+P24+R24)/Q24</f>
        <v>19.346351278148937</v>
      </c>
      <c r="V24" s="1">
        <f>(F24+O24+P24)/Q24</f>
        <v>19.346351278148937</v>
      </c>
      <c r="W24" s="1">
        <v>25.658200000000001</v>
      </c>
      <c r="X24" s="1">
        <v>36.5762</v>
      </c>
      <c r="Y24" s="1">
        <v>18.8</v>
      </c>
      <c r="Z24" s="1">
        <v>23.578600000000002</v>
      </c>
      <c r="AA24" s="1">
        <v>21.7056</v>
      </c>
      <c r="AB24" s="1">
        <v>36.222799999999999</v>
      </c>
      <c r="AC24" s="1">
        <v>18.4648</v>
      </c>
      <c r="AD24" s="1">
        <v>21.310600000000001</v>
      </c>
      <c r="AE24" s="26">
        <f>(Z24+AA24+AB24+AC24)*G24/4</f>
        <v>24.99295</v>
      </c>
      <c r="AF24" s="1"/>
      <c r="AG24" s="1">
        <f>G24*R24</f>
        <v>0</v>
      </c>
      <c r="AH24" s="24">
        <f>F24*G24</f>
        <v>80</v>
      </c>
      <c r="AI24" s="24">
        <f>O24*G24</f>
        <v>220</v>
      </c>
      <c r="AJ24" s="24">
        <f>P24*G24</f>
        <v>0</v>
      </c>
      <c r="AK24" s="24">
        <f>AE24</f>
        <v>24.99295</v>
      </c>
      <c r="AL24" s="30">
        <f>(AH24+AI24+AJ24+AM24)/AK24</f>
        <v>18.005077431835776</v>
      </c>
      <c r="AM24" s="24">
        <v>150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3" t="s">
        <v>63</v>
      </c>
      <c r="B25" s="1" t="s">
        <v>36</v>
      </c>
      <c r="C25" s="1">
        <v>149.23599999999999</v>
      </c>
      <c r="D25" s="1"/>
      <c r="E25" s="1">
        <v>102.745</v>
      </c>
      <c r="F25" s="1">
        <v>10</v>
      </c>
      <c r="G25" s="8">
        <v>1</v>
      </c>
      <c r="H25" s="1">
        <v>45</v>
      </c>
      <c r="I25" s="1" t="s">
        <v>37</v>
      </c>
      <c r="J25" s="1"/>
      <c r="K25" s="1"/>
      <c r="L25" s="1">
        <f>E25-K25</f>
        <v>102.745</v>
      </c>
      <c r="M25" s="1"/>
      <c r="N25" s="1"/>
      <c r="O25" s="1">
        <v>180</v>
      </c>
      <c r="P25" s="1">
        <v>96</v>
      </c>
      <c r="Q25" s="1">
        <f>E25/5</f>
        <v>20.548999999999999</v>
      </c>
      <c r="R25" s="5">
        <f>18*Q25-P25-O25-F25</f>
        <v>83.882000000000005</v>
      </c>
      <c r="S25" s="5"/>
      <c r="T25" s="1"/>
      <c r="U25" s="1">
        <f>(F25+O25+P25+R25)/Q25</f>
        <v>18</v>
      </c>
      <c r="V25" s="1">
        <f>(F25+O25+P25)/Q25</f>
        <v>13.917952211786462</v>
      </c>
      <c r="W25" s="1">
        <v>21.646000000000001</v>
      </c>
      <c r="X25" s="1">
        <v>34.644799999999996</v>
      </c>
      <c r="Y25" s="1">
        <v>15.675000000000001</v>
      </c>
      <c r="Z25" s="1">
        <v>11.4254</v>
      </c>
      <c r="AA25" s="1">
        <v>37.688200000000002</v>
      </c>
      <c r="AB25" s="1">
        <v>25.6218</v>
      </c>
      <c r="AC25" s="1">
        <v>19.736599999999999</v>
      </c>
      <c r="AD25" s="1">
        <v>18.6174</v>
      </c>
      <c r="AE25" s="26">
        <f>(Z25+AA25+AB25+AC25)*G25/4</f>
        <v>23.617999999999999</v>
      </c>
      <c r="AF25" s="1" t="s">
        <v>64</v>
      </c>
      <c r="AG25" s="1">
        <f>G25*R25</f>
        <v>83.882000000000005</v>
      </c>
      <c r="AH25" s="24">
        <f>F25*G25</f>
        <v>10</v>
      </c>
      <c r="AI25" s="24">
        <f>O25*G25</f>
        <v>180</v>
      </c>
      <c r="AJ25" s="24">
        <f>P25*G25</f>
        <v>96</v>
      </c>
      <c r="AK25" s="24">
        <f>AE25</f>
        <v>23.617999999999999</v>
      </c>
      <c r="AL25" s="30">
        <f>(AH25+AI25+AJ25+AM25)/AK25</f>
        <v>19.095605046998053</v>
      </c>
      <c r="AM25" s="24">
        <v>165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3" t="s">
        <v>65</v>
      </c>
      <c r="B26" s="1" t="s">
        <v>48</v>
      </c>
      <c r="C26" s="1">
        <v>314</v>
      </c>
      <c r="D26" s="1"/>
      <c r="E26" s="1">
        <v>213</v>
      </c>
      <c r="F26" s="1">
        <v>60</v>
      </c>
      <c r="G26" s="8">
        <v>0.45</v>
      </c>
      <c r="H26" s="1">
        <v>45</v>
      </c>
      <c r="I26" s="1" t="s">
        <v>37</v>
      </c>
      <c r="J26" s="1"/>
      <c r="K26" s="1"/>
      <c r="L26" s="1">
        <f>E26-K26</f>
        <v>213</v>
      </c>
      <c r="M26" s="1"/>
      <c r="N26" s="1"/>
      <c r="O26" s="1">
        <v>222.2222222222222</v>
      </c>
      <c r="P26" s="1">
        <v>244.4444444444444</v>
      </c>
      <c r="Q26" s="1">
        <f>E26/5</f>
        <v>42.6</v>
      </c>
      <c r="R26" s="5">
        <f>18*Q26-P26-O26-F26</f>
        <v>240.13333333333344</v>
      </c>
      <c r="S26" s="5"/>
      <c r="T26" s="1"/>
      <c r="U26" s="1">
        <f>(F26+O26+P26+R26)/Q26</f>
        <v>18</v>
      </c>
      <c r="V26" s="1">
        <f>(F26+O26+P26)/Q26</f>
        <v>12.363067292644754</v>
      </c>
      <c r="W26" s="1">
        <v>41.6</v>
      </c>
      <c r="X26" s="1">
        <v>50.2</v>
      </c>
      <c r="Y26" s="1">
        <v>26.4</v>
      </c>
      <c r="Z26" s="1">
        <v>35.799999999999997</v>
      </c>
      <c r="AA26" s="1">
        <v>50.2</v>
      </c>
      <c r="AB26" s="1">
        <v>43.6</v>
      </c>
      <c r="AC26" s="1">
        <v>41.8</v>
      </c>
      <c r="AD26" s="1">
        <v>45</v>
      </c>
      <c r="AE26" s="26">
        <f>(Z26+AA26+AB26+AC26)*G26/4</f>
        <v>19.282499999999999</v>
      </c>
      <c r="AF26" s="1"/>
      <c r="AG26" s="1">
        <f>G26*R26</f>
        <v>108.06000000000004</v>
      </c>
      <c r="AH26" s="24">
        <f>F26*G26</f>
        <v>27</v>
      </c>
      <c r="AI26" s="24">
        <f>O26*G26</f>
        <v>99.999999999999986</v>
      </c>
      <c r="AJ26" s="24">
        <f>P26*G26</f>
        <v>109.99999999999999</v>
      </c>
      <c r="AK26" s="24">
        <f>AE26</f>
        <v>19.282499999999999</v>
      </c>
      <c r="AL26" s="30">
        <f>(AH26+AI26+AJ26+AM26)/AK26</f>
        <v>17.995591857902244</v>
      </c>
      <c r="AM26" s="24">
        <v>110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3" t="s">
        <v>59</v>
      </c>
      <c r="B27" s="1" t="s">
        <v>48</v>
      </c>
      <c r="C27" s="1">
        <v>504</v>
      </c>
      <c r="D27" s="1"/>
      <c r="E27" s="1">
        <v>257</v>
      </c>
      <c r="F27" s="1">
        <v>222</v>
      </c>
      <c r="G27" s="8">
        <v>0.4</v>
      </c>
      <c r="H27" s="1">
        <v>45</v>
      </c>
      <c r="I27" s="1" t="s">
        <v>37</v>
      </c>
      <c r="J27" s="1"/>
      <c r="K27" s="1"/>
      <c r="L27" s="1">
        <f>E27-K27</f>
        <v>257</v>
      </c>
      <c r="M27" s="1"/>
      <c r="N27" s="1"/>
      <c r="O27" s="1">
        <v>150</v>
      </c>
      <c r="P27" s="1">
        <v>212.5</v>
      </c>
      <c r="Q27" s="1">
        <f>E27/5</f>
        <v>51.4</v>
      </c>
      <c r="R27" s="5">
        <f>18*Q27-P27-O27-F27</f>
        <v>340.69999999999993</v>
      </c>
      <c r="S27" s="5"/>
      <c r="T27" s="1"/>
      <c r="U27" s="1">
        <f>(F27+O27+P27+R27)/Q27</f>
        <v>18</v>
      </c>
      <c r="V27" s="1">
        <f>(F27+O27+P27)/Q27</f>
        <v>11.3715953307393</v>
      </c>
      <c r="W27" s="1">
        <v>-3</v>
      </c>
      <c r="X27" s="1">
        <v>-5</v>
      </c>
      <c r="Y27" s="1">
        <v>23.8</v>
      </c>
      <c r="Z27" s="1">
        <v>31.8</v>
      </c>
      <c r="AA27" s="1">
        <v>51</v>
      </c>
      <c r="AB27" s="1">
        <v>43</v>
      </c>
      <c r="AC27" s="1">
        <v>56.6</v>
      </c>
      <c r="AD27" s="1">
        <v>61</v>
      </c>
      <c r="AE27" s="26">
        <f>(Z27+AA27+AB27+AC27)*G27/4</f>
        <v>18.240000000000002</v>
      </c>
      <c r="AF27" s="1"/>
      <c r="AG27" s="1">
        <f>G27*R27</f>
        <v>136.27999999999997</v>
      </c>
      <c r="AH27" s="24">
        <f>F27*G27</f>
        <v>88.800000000000011</v>
      </c>
      <c r="AI27" s="24">
        <f>O27*G27</f>
        <v>60</v>
      </c>
      <c r="AJ27" s="24">
        <f>P27*G27</f>
        <v>85</v>
      </c>
      <c r="AK27" s="24">
        <f>AE27</f>
        <v>18.240000000000002</v>
      </c>
      <c r="AL27" s="30">
        <f>(AH27+AI27+AJ27+AM27)/AK27</f>
        <v>17.75219298245614</v>
      </c>
      <c r="AM27" s="24">
        <v>90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49</v>
      </c>
      <c r="B28" s="1" t="s">
        <v>36</v>
      </c>
      <c r="C28" s="1">
        <v>72.099999999999994</v>
      </c>
      <c r="D28" s="1"/>
      <c r="E28" s="20">
        <f>51.47+E66</f>
        <v>51.47</v>
      </c>
      <c r="F28" s="1">
        <v>-0.156</v>
      </c>
      <c r="G28" s="8">
        <v>1</v>
      </c>
      <c r="H28" s="1">
        <v>40</v>
      </c>
      <c r="I28" s="1" t="s">
        <v>37</v>
      </c>
      <c r="J28" s="1"/>
      <c r="K28" s="1"/>
      <c r="L28" s="1">
        <f>E28-K28</f>
        <v>51.47</v>
      </c>
      <c r="M28" s="1"/>
      <c r="N28" s="1"/>
      <c r="O28" s="1">
        <v>110</v>
      </c>
      <c r="P28" s="1">
        <v>120</v>
      </c>
      <c r="Q28" s="1">
        <f>E28/5</f>
        <v>10.294</v>
      </c>
      <c r="R28" s="5">
        <f>18*Q28-P28-O28-F28</f>
        <v>-44.552</v>
      </c>
      <c r="S28" s="5"/>
      <c r="T28" s="1"/>
      <c r="U28" s="1">
        <f>(F28+O28+P28+R28)/Q28</f>
        <v>18</v>
      </c>
      <c r="V28" s="1">
        <f>(F28+O28+P28)/Q28</f>
        <v>22.327958033806098</v>
      </c>
      <c r="W28" s="1">
        <v>27.452000000000002</v>
      </c>
      <c r="X28" s="1">
        <v>26.2254</v>
      </c>
      <c r="Y28" s="1">
        <v>20.599799999999998</v>
      </c>
      <c r="Z28" s="1">
        <v>14.2568</v>
      </c>
      <c r="AA28" s="1">
        <v>18.3004</v>
      </c>
      <c r="AB28" s="1">
        <v>18.089400000000001</v>
      </c>
      <c r="AC28" s="1">
        <v>18.911799999999999</v>
      </c>
      <c r="AD28" s="1">
        <v>26.3384</v>
      </c>
      <c r="AE28" s="26">
        <f>(Z28+AA28+AB28+AC28)*G28/4</f>
        <v>17.389600000000002</v>
      </c>
      <c r="AF28" s="1"/>
      <c r="AG28" s="1">
        <f>G28*R28</f>
        <v>-44.552</v>
      </c>
      <c r="AH28" s="24">
        <f>F28*G28</f>
        <v>-0.156</v>
      </c>
      <c r="AI28" s="24">
        <f>O28*G28</f>
        <v>110</v>
      </c>
      <c r="AJ28" s="24">
        <f>P28*G28</f>
        <v>120</v>
      </c>
      <c r="AK28" s="24">
        <f>AE28</f>
        <v>17.389600000000002</v>
      </c>
      <c r="AL28" s="30">
        <f>(AH28+AI28+AJ28+AM28)/AK28</f>
        <v>18.680360675346183</v>
      </c>
      <c r="AM28" s="24">
        <v>95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3.5" customHeight="1" x14ac:dyDescent="0.25">
      <c r="A29" s="23" t="s">
        <v>75</v>
      </c>
      <c r="B29" s="1" t="s">
        <v>48</v>
      </c>
      <c r="C29" s="1">
        <v>371</v>
      </c>
      <c r="D29" s="1"/>
      <c r="E29" s="20">
        <f>239+E55</f>
        <v>255.03399999999999</v>
      </c>
      <c r="F29" s="20">
        <f>59+F55</f>
        <v>36.045000000000002</v>
      </c>
      <c r="G29" s="8">
        <v>0.4</v>
      </c>
      <c r="H29" s="1">
        <v>60</v>
      </c>
      <c r="I29" s="1" t="s">
        <v>37</v>
      </c>
      <c r="J29" s="1"/>
      <c r="K29" s="1"/>
      <c r="L29" s="1">
        <f>E29-K29</f>
        <v>255.03399999999999</v>
      </c>
      <c r="M29" s="1"/>
      <c r="N29" s="1"/>
      <c r="O29" s="1">
        <v>500</v>
      </c>
      <c r="P29" s="1">
        <v>1000</v>
      </c>
      <c r="Q29" s="1">
        <f>E29/5</f>
        <v>51.006799999999998</v>
      </c>
      <c r="R29" s="5"/>
      <c r="S29" s="5"/>
      <c r="T29" s="1"/>
      <c r="U29" s="1">
        <f>(F29+O29+P29+R29)/Q29</f>
        <v>30.114514143212279</v>
      </c>
      <c r="V29" s="1">
        <f>(F29+O29+P29)/Q29</f>
        <v>30.114514143212279</v>
      </c>
      <c r="W29" s="1">
        <v>82</v>
      </c>
      <c r="X29" s="1">
        <v>85.6</v>
      </c>
      <c r="Y29" s="1">
        <v>59.6</v>
      </c>
      <c r="Z29" s="1">
        <v>37.799999999999997</v>
      </c>
      <c r="AA29" s="1">
        <v>47.2</v>
      </c>
      <c r="AB29" s="1">
        <v>33.200000000000003</v>
      </c>
      <c r="AC29" s="1">
        <v>54.4</v>
      </c>
      <c r="AD29" s="1">
        <v>34</v>
      </c>
      <c r="AE29" s="26">
        <f>(Z29+AA29+AB29+AC29)*G29/4</f>
        <v>17.260000000000002</v>
      </c>
      <c r="AF29" s="1"/>
      <c r="AG29" s="1">
        <f>G29*R29</f>
        <v>0</v>
      </c>
      <c r="AH29" s="24">
        <f>F29*G29</f>
        <v>14.418000000000001</v>
      </c>
      <c r="AI29" s="24">
        <f>O29*G29</f>
        <v>200</v>
      </c>
      <c r="AJ29" s="24">
        <f>P29*G29</f>
        <v>400</v>
      </c>
      <c r="AK29" s="24">
        <f>AE29</f>
        <v>17.260000000000002</v>
      </c>
      <c r="AL29" s="30">
        <f>(AH29+AI29+AJ29+AM29)/AK29</f>
        <v>47.18528389339513</v>
      </c>
      <c r="AM29" s="24">
        <v>200</v>
      </c>
      <c r="AN29" s="39" t="s">
        <v>121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46</v>
      </c>
      <c r="B30" s="1" t="s">
        <v>36</v>
      </c>
      <c r="C30" s="1">
        <v>122.036</v>
      </c>
      <c r="D30" s="1"/>
      <c r="E30" s="1">
        <v>61.142000000000003</v>
      </c>
      <c r="F30" s="1">
        <v>0</v>
      </c>
      <c r="G30" s="8">
        <v>1</v>
      </c>
      <c r="H30" s="1">
        <v>40</v>
      </c>
      <c r="I30" s="1" t="s">
        <v>37</v>
      </c>
      <c r="J30" s="1"/>
      <c r="K30" s="1"/>
      <c r="L30" s="1">
        <f>E30-K30</f>
        <v>61.142000000000003</v>
      </c>
      <c r="M30" s="1"/>
      <c r="N30" s="1"/>
      <c r="O30" s="1">
        <v>70</v>
      </c>
      <c r="P30" s="1">
        <v>110</v>
      </c>
      <c r="Q30" s="1">
        <f>E30/5</f>
        <v>12.228400000000001</v>
      </c>
      <c r="R30" s="5">
        <f>18*Q30-P30-O30-F30</f>
        <v>40.111199999999997</v>
      </c>
      <c r="S30" s="5"/>
      <c r="T30" s="1"/>
      <c r="U30" s="1">
        <f>(F30+O30+P30+R30)/Q30</f>
        <v>18</v>
      </c>
      <c r="V30" s="1">
        <f>(F30+O30+P30)/Q30</f>
        <v>14.719832521016649</v>
      </c>
      <c r="W30" s="1">
        <v>24.070599999999999</v>
      </c>
      <c r="X30" s="1">
        <v>19.779</v>
      </c>
      <c r="Y30" s="1">
        <v>10.7804</v>
      </c>
      <c r="Z30" s="1">
        <v>16.055399999999999</v>
      </c>
      <c r="AA30" s="1">
        <v>16.852799999999998</v>
      </c>
      <c r="AB30" s="1">
        <v>19.257200000000001</v>
      </c>
      <c r="AC30" s="1">
        <v>15.447800000000001</v>
      </c>
      <c r="AD30" s="1">
        <v>20.826000000000001</v>
      </c>
      <c r="AE30" s="26">
        <f>(Z30+AA30+AB30+AC30)*G30/4</f>
        <v>16.903299999999998</v>
      </c>
      <c r="AF30" s="1"/>
      <c r="AG30" s="1">
        <f>G30*R30</f>
        <v>40.111199999999997</v>
      </c>
      <c r="AH30" s="24">
        <f>F30*G30</f>
        <v>0</v>
      </c>
      <c r="AI30" s="24">
        <f>O30*G30</f>
        <v>70</v>
      </c>
      <c r="AJ30" s="24">
        <f>P30*G30</f>
        <v>110</v>
      </c>
      <c r="AK30" s="24">
        <f>AE30</f>
        <v>16.903299999999998</v>
      </c>
      <c r="AL30" s="30">
        <f>(AH30+AI30+AJ30+AM30)/AK30</f>
        <v>19.818615299971015</v>
      </c>
      <c r="AM30" s="24">
        <v>155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3" t="s">
        <v>60</v>
      </c>
      <c r="B31" s="1" t="s">
        <v>48</v>
      </c>
      <c r="C31" s="1">
        <v>504</v>
      </c>
      <c r="D31" s="1"/>
      <c r="E31" s="1">
        <v>239</v>
      </c>
      <c r="F31" s="1">
        <v>230</v>
      </c>
      <c r="G31" s="8">
        <v>0.4</v>
      </c>
      <c r="H31" s="1">
        <v>45</v>
      </c>
      <c r="I31" s="1" t="s">
        <v>37</v>
      </c>
      <c r="J31" s="1"/>
      <c r="K31" s="1"/>
      <c r="L31" s="1">
        <f>E31-K31</f>
        <v>239</v>
      </c>
      <c r="M31" s="1"/>
      <c r="N31" s="1"/>
      <c r="O31" s="1">
        <v>125</v>
      </c>
      <c r="P31" s="1">
        <v>125</v>
      </c>
      <c r="Q31" s="1">
        <f>E31/5</f>
        <v>47.8</v>
      </c>
      <c r="R31" s="5">
        <f>18*Q31-P31-O31-F31</f>
        <v>380.4</v>
      </c>
      <c r="S31" s="5"/>
      <c r="T31" s="1"/>
      <c r="U31" s="1">
        <f>(F31+O31+P31+R31)/Q31</f>
        <v>18</v>
      </c>
      <c r="V31" s="1">
        <f>(F31+O31+P31)/Q31</f>
        <v>10.041841004184102</v>
      </c>
      <c r="W31" s="1">
        <v>-3.2</v>
      </c>
      <c r="X31" s="1">
        <v>-5.8</v>
      </c>
      <c r="Y31" s="1">
        <v>30.2</v>
      </c>
      <c r="Z31" s="1">
        <v>27.2</v>
      </c>
      <c r="AA31" s="1">
        <v>45</v>
      </c>
      <c r="AB31" s="1">
        <v>39.799999999999997</v>
      </c>
      <c r="AC31" s="1">
        <v>48</v>
      </c>
      <c r="AD31" s="1">
        <v>41.8</v>
      </c>
      <c r="AE31" s="26">
        <f>(Z31+AA31+AB31+AC31)*G31/4</f>
        <v>16</v>
      </c>
      <c r="AF31" s="1"/>
      <c r="AG31" s="1">
        <f>G31*R31</f>
        <v>152.16</v>
      </c>
      <c r="AH31" s="24">
        <f>F31*G31</f>
        <v>92</v>
      </c>
      <c r="AI31" s="24">
        <f>O31*G31</f>
        <v>50</v>
      </c>
      <c r="AJ31" s="24">
        <f>P31*G31</f>
        <v>50</v>
      </c>
      <c r="AK31" s="24">
        <f>AE31</f>
        <v>16</v>
      </c>
      <c r="AL31" s="30">
        <f>(AH31+AI31+AJ31+AM31)/AK31</f>
        <v>17.625</v>
      </c>
      <c r="AM31" s="24">
        <v>90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3" t="s">
        <v>70</v>
      </c>
      <c r="B32" s="1" t="s">
        <v>48</v>
      </c>
      <c r="C32" s="1">
        <v>440</v>
      </c>
      <c r="D32" s="1"/>
      <c r="E32" s="1">
        <v>135</v>
      </c>
      <c r="F32" s="1">
        <v>270</v>
      </c>
      <c r="G32" s="8">
        <v>0.4</v>
      </c>
      <c r="H32" s="1">
        <v>55</v>
      </c>
      <c r="I32" s="1" t="s">
        <v>37</v>
      </c>
      <c r="J32" s="1"/>
      <c r="K32" s="1"/>
      <c r="L32" s="1">
        <f>E32-K32</f>
        <v>135</v>
      </c>
      <c r="M32" s="1"/>
      <c r="N32" s="1"/>
      <c r="O32" s="1">
        <v>0</v>
      </c>
      <c r="P32" s="1">
        <v>162.5</v>
      </c>
      <c r="Q32" s="1">
        <f>E32/5</f>
        <v>27</v>
      </c>
      <c r="R32" s="5">
        <f>18*Q32-P32-O32-F32</f>
        <v>53.5</v>
      </c>
      <c r="S32" s="5"/>
      <c r="T32" s="1"/>
      <c r="U32" s="1">
        <f>(F32+O32+P32+R32)/Q32</f>
        <v>18</v>
      </c>
      <c r="V32" s="1">
        <f>(F32+O32+P32)/Q32</f>
        <v>16.018518518518519</v>
      </c>
      <c r="W32" s="1">
        <v>23.4</v>
      </c>
      <c r="X32" s="1">
        <v>37.6</v>
      </c>
      <c r="Y32" s="1">
        <v>21.4</v>
      </c>
      <c r="Z32" s="1">
        <v>29.4</v>
      </c>
      <c r="AA32" s="1">
        <v>41.4</v>
      </c>
      <c r="AB32" s="1">
        <v>24.2</v>
      </c>
      <c r="AC32" s="1">
        <v>43</v>
      </c>
      <c r="AD32" s="1">
        <v>24.8</v>
      </c>
      <c r="AE32" s="26">
        <f>(Z32+AA32+AB32+AC32)*G32/4</f>
        <v>13.8</v>
      </c>
      <c r="AF32" s="1"/>
      <c r="AG32" s="1">
        <f>G32*R32</f>
        <v>21.400000000000002</v>
      </c>
      <c r="AH32" s="24">
        <f>F32*G32</f>
        <v>108</v>
      </c>
      <c r="AI32" s="24">
        <f>O32*G32</f>
        <v>0</v>
      </c>
      <c r="AJ32" s="24">
        <f>P32*G32</f>
        <v>65</v>
      </c>
      <c r="AK32" s="24">
        <f>AE32</f>
        <v>13.8</v>
      </c>
      <c r="AL32" s="30">
        <f>(AH32+AI32+AJ32+AM32)/AK32</f>
        <v>18.333333333333332</v>
      </c>
      <c r="AM32" s="24">
        <v>80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3" t="s">
        <v>92</v>
      </c>
      <c r="B33" s="1" t="s">
        <v>36</v>
      </c>
      <c r="C33" s="1">
        <v>137.459</v>
      </c>
      <c r="D33" s="1"/>
      <c r="E33" s="1">
        <v>49.859000000000002</v>
      </c>
      <c r="F33" s="1">
        <v>80.989000000000004</v>
      </c>
      <c r="G33" s="8">
        <v>1</v>
      </c>
      <c r="H33" s="1">
        <v>50</v>
      </c>
      <c r="I33" s="1" t="s">
        <v>37</v>
      </c>
      <c r="J33" s="1"/>
      <c r="K33" s="1"/>
      <c r="L33" s="1">
        <f>E33-K33</f>
        <v>49.859000000000002</v>
      </c>
      <c r="M33" s="1"/>
      <c r="N33" s="1"/>
      <c r="O33" s="1">
        <v>100</v>
      </c>
      <c r="P33" s="1">
        <v>0</v>
      </c>
      <c r="Q33" s="1">
        <f>E33/5</f>
        <v>9.9718</v>
      </c>
      <c r="R33" s="5"/>
      <c r="S33" s="5"/>
      <c r="T33" s="1"/>
      <c r="U33" s="1">
        <f>(F33+O33+P33+R33)/Q33</f>
        <v>18.150083234721915</v>
      </c>
      <c r="V33" s="1">
        <f>(F33+O33+P33)/Q33</f>
        <v>18.150083234721915</v>
      </c>
      <c r="W33" s="1">
        <v>11.7598</v>
      </c>
      <c r="X33" s="1">
        <v>15.9208</v>
      </c>
      <c r="Y33" s="1">
        <v>14.7422</v>
      </c>
      <c r="Z33" s="1">
        <v>10.381</v>
      </c>
      <c r="AA33" s="1">
        <v>12.5642</v>
      </c>
      <c r="AB33" s="1">
        <v>17.967400000000001</v>
      </c>
      <c r="AC33" s="1">
        <v>13.9808</v>
      </c>
      <c r="AD33" s="1">
        <v>10.917</v>
      </c>
      <c r="AE33" s="26">
        <f>(Z33+AA33+AB33+AC33)*G33/4</f>
        <v>13.72335</v>
      </c>
      <c r="AF33" s="1"/>
      <c r="AG33" s="1">
        <f>G33*R33</f>
        <v>0</v>
      </c>
      <c r="AH33" s="24">
        <f>F33*G33</f>
        <v>80.989000000000004</v>
      </c>
      <c r="AI33" s="24">
        <f>O33*G33</f>
        <v>100</v>
      </c>
      <c r="AJ33" s="24">
        <f>P33*G33</f>
        <v>0</v>
      </c>
      <c r="AK33" s="24">
        <f>AE33</f>
        <v>13.72335</v>
      </c>
      <c r="AL33" s="30">
        <f>(AH33+AI33+AJ33+AM33)/AK33</f>
        <v>18.289193236345355</v>
      </c>
      <c r="AM33" s="24">
        <v>70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3" t="s">
        <v>91</v>
      </c>
      <c r="B34" s="1" t="s">
        <v>48</v>
      </c>
      <c r="C34" s="1">
        <v>250</v>
      </c>
      <c r="D34" s="1"/>
      <c r="E34" s="1">
        <v>130</v>
      </c>
      <c r="F34" s="1">
        <v>30</v>
      </c>
      <c r="G34" s="8">
        <v>0.4</v>
      </c>
      <c r="H34" s="1">
        <v>50</v>
      </c>
      <c r="I34" s="1" t="s">
        <v>37</v>
      </c>
      <c r="J34" s="1"/>
      <c r="K34" s="1"/>
      <c r="L34" s="1">
        <f>E34-K34</f>
        <v>130</v>
      </c>
      <c r="M34" s="1"/>
      <c r="N34" s="1"/>
      <c r="O34" s="1">
        <v>175</v>
      </c>
      <c r="P34" s="1">
        <v>187.5</v>
      </c>
      <c r="Q34" s="1">
        <f>E34/5</f>
        <v>26</v>
      </c>
      <c r="R34" s="5">
        <f>18*Q34-P34-O34-F34</f>
        <v>75.5</v>
      </c>
      <c r="S34" s="5"/>
      <c r="T34" s="1"/>
      <c r="U34" s="1">
        <f>(F34+O34+P34+R34)/Q34</f>
        <v>18</v>
      </c>
      <c r="V34" s="1">
        <f>(F34+O34+P34)/Q34</f>
        <v>15.096153846153847</v>
      </c>
      <c r="W34" s="1">
        <v>31.4</v>
      </c>
      <c r="X34" s="1">
        <v>54.4</v>
      </c>
      <c r="Y34" s="1">
        <v>33</v>
      </c>
      <c r="Z34" s="1">
        <v>11.2</v>
      </c>
      <c r="AA34" s="1">
        <v>41.4</v>
      </c>
      <c r="AB34" s="1">
        <v>26.2</v>
      </c>
      <c r="AC34" s="1">
        <v>50.2</v>
      </c>
      <c r="AD34" s="1">
        <v>25.8</v>
      </c>
      <c r="AE34" s="26">
        <f>(Z34+AA34+AB34+AC34)*G34/4</f>
        <v>12.9</v>
      </c>
      <c r="AF34" s="1"/>
      <c r="AG34" s="1">
        <f>G34*R34</f>
        <v>30.200000000000003</v>
      </c>
      <c r="AH34" s="24">
        <f>F34*G34</f>
        <v>12</v>
      </c>
      <c r="AI34" s="24">
        <f>O34*G34</f>
        <v>70</v>
      </c>
      <c r="AJ34" s="24">
        <f>P34*G34</f>
        <v>75</v>
      </c>
      <c r="AK34" s="24">
        <f>AE34</f>
        <v>12.9</v>
      </c>
      <c r="AL34" s="30">
        <f>(AH34+AI34+AJ34+AM34)/AK34</f>
        <v>18.372093023255815</v>
      </c>
      <c r="AM34" s="24">
        <v>80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3" t="s">
        <v>89</v>
      </c>
      <c r="B35" s="1" t="s">
        <v>36</v>
      </c>
      <c r="C35" s="1">
        <v>138.846</v>
      </c>
      <c r="D35" s="1"/>
      <c r="E35" s="1">
        <v>2.5259999999999998</v>
      </c>
      <c r="F35" s="1">
        <v>103.92400000000001</v>
      </c>
      <c r="G35" s="8">
        <v>1</v>
      </c>
      <c r="H35" s="1">
        <v>50</v>
      </c>
      <c r="I35" s="1" t="s">
        <v>37</v>
      </c>
      <c r="J35" s="1"/>
      <c r="K35" s="1"/>
      <c r="L35" s="1">
        <f>E35-K35</f>
        <v>2.5259999999999998</v>
      </c>
      <c r="M35" s="1"/>
      <c r="N35" s="1"/>
      <c r="O35" s="1">
        <v>50</v>
      </c>
      <c r="P35" s="1">
        <v>15</v>
      </c>
      <c r="Q35" s="1">
        <f>E35/5</f>
        <v>0.50519999999999998</v>
      </c>
      <c r="R35" s="5"/>
      <c r="S35" s="5"/>
      <c r="T35" s="1"/>
      <c r="U35" s="1">
        <f>(F35+O35+P35+R35)/Q35</f>
        <v>334.37054631828983</v>
      </c>
      <c r="V35" s="1">
        <f>(F35+O35+P35)/Q35</f>
        <v>334.37054631828983</v>
      </c>
      <c r="W35" s="1">
        <v>6.7165999999999997</v>
      </c>
      <c r="X35" s="1">
        <v>13.8034</v>
      </c>
      <c r="Y35" s="1">
        <v>8.3033999999999999</v>
      </c>
      <c r="Z35" s="1">
        <v>11.757999999999999</v>
      </c>
      <c r="AA35" s="1">
        <v>9.4796000000000014</v>
      </c>
      <c r="AB35" s="1">
        <v>13.783200000000001</v>
      </c>
      <c r="AC35" s="1">
        <v>13.698399999999999</v>
      </c>
      <c r="AD35" s="1">
        <v>7.4922000000000004</v>
      </c>
      <c r="AE35" s="26">
        <f>(Z35+AA35+AB35+AC35)*G35/4</f>
        <v>12.1798</v>
      </c>
      <c r="AF35" s="22" t="s">
        <v>69</v>
      </c>
      <c r="AG35" s="1">
        <f>G35*R35</f>
        <v>0</v>
      </c>
      <c r="AH35" s="24">
        <f>F35*G35</f>
        <v>103.92400000000001</v>
      </c>
      <c r="AI35" s="24">
        <f>O35*G35</f>
        <v>50</v>
      </c>
      <c r="AJ35" s="24">
        <f>P35*G35</f>
        <v>15</v>
      </c>
      <c r="AK35" s="24">
        <f>AE35</f>
        <v>12.1798</v>
      </c>
      <c r="AL35" s="30">
        <f>(AH35+AI35+AJ35+AM35)/AK35</f>
        <v>17.974350974564445</v>
      </c>
      <c r="AM35" s="24">
        <v>50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3" t="s">
        <v>43</v>
      </c>
      <c r="B36" s="1" t="s">
        <v>36</v>
      </c>
      <c r="C36" s="1">
        <v>158.614</v>
      </c>
      <c r="D36" s="1"/>
      <c r="E36" s="1">
        <v>68.936999999999998</v>
      </c>
      <c r="F36" s="1">
        <v>84.409000000000006</v>
      </c>
      <c r="G36" s="8">
        <v>1</v>
      </c>
      <c r="H36" s="1">
        <v>50</v>
      </c>
      <c r="I36" s="1" t="s">
        <v>37</v>
      </c>
      <c r="J36" s="1"/>
      <c r="K36" s="1"/>
      <c r="L36" s="1">
        <f>E36-K36</f>
        <v>68.936999999999998</v>
      </c>
      <c r="M36" s="1"/>
      <c r="N36" s="1"/>
      <c r="O36" s="1">
        <v>0</v>
      </c>
      <c r="P36" s="1">
        <v>60</v>
      </c>
      <c r="Q36" s="1">
        <f>E36/5</f>
        <v>13.7874</v>
      </c>
      <c r="R36" s="5">
        <f>18*Q36-P36-O36-F36</f>
        <v>103.7642</v>
      </c>
      <c r="S36" s="5"/>
      <c r="T36" s="1"/>
      <c r="U36" s="1">
        <f>(F36+O36+P36+R36)/Q36</f>
        <v>18</v>
      </c>
      <c r="V36" s="1">
        <f>(F36+O36+P36)/Q36</f>
        <v>10.473983492174014</v>
      </c>
      <c r="W36" s="1">
        <v>10.507</v>
      </c>
      <c r="X36" s="1">
        <v>3.9436</v>
      </c>
      <c r="Y36" s="1">
        <v>8.9291999999999998</v>
      </c>
      <c r="Z36" s="1">
        <v>8.6709999999999994</v>
      </c>
      <c r="AA36" s="1">
        <v>11.391</v>
      </c>
      <c r="AB36" s="1">
        <v>12.6096</v>
      </c>
      <c r="AC36" s="1">
        <v>12.332000000000001</v>
      </c>
      <c r="AD36" s="1">
        <v>6.2881999999999998</v>
      </c>
      <c r="AE36" s="26">
        <f>(Z36+AA36+AB36+AC36)*G36/4</f>
        <v>11.2509</v>
      </c>
      <c r="AF36" s="1"/>
      <c r="AG36" s="1">
        <f>G36*R36</f>
        <v>103.7642</v>
      </c>
      <c r="AH36" s="24">
        <f>F36*G36</f>
        <v>84.409000000000006</v>
      </c>
      <c r="AI36" s="24">
        <f>O36*G36</f>
        <v>0</v>
      </c>
      <c r="AJ36" s="24">
        <f>P36*G36</f>
        <v>60</v>
      </c>
      <c r="AK36" s="24">
        <f>AE36</f>
        <v>11.2509</v>
      </c>
      <c r="AL36" s="30">
        <f>(AH36+AI36+AJ36+AM36)/AK36</f>
        <v>18.168235430054484</v>
      </c>
      <c r="AM36" s="24">
        <v>60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3" t="s">
        <v>53</v>
      </c>
      <c r="B37" s="1" t="s">
        <v>36</v>
      </c>
      <c r="C37" s="1">
        <v>86.756</v>
      </c>
      <c r="D37" s="1"/>
      <c r="E37" s="1">
        <v>83.971000000000004</v>
      </c>
      <c r="F37" s="1">
        <v>8</v>
      </c>
      <c r="G37" s="8">
        <v>1</v>
      </c>
      <c r="H37" s="1">
        <v>45</v>
      </c>
      <c r="I37" s="1" t="s">
        <v>37</v>
      </c>
      <c r="J37" s="1"/>
      <c r="K37" s="1"/>
      <c r="L37" s="1">
        <f>E37-K37</f>
        <v>83.971000000000004</v>
      </c>
      <c r="M37" s="1"/>
      <c r="N37" s="1"/>
      <c r="O37" s="1">
        <v>0</v>
      </c>
      <c r="P37" s="1">
        <v>75</v>
      </c>
      <c r="Q37" s="1">
        <f>E37/5</f>
        <v>16.7942</v>
      </c>
      <c r="R37" s="5">
        <f>12*Q37-P37-O37-F37</f>
        <v>118.53039999999999</v>
      </c>
      <c r="S37" s="5"/>
      <c r="T37" s="1"/>
      <c r="U37" s="1">
        <f>(F37+O37+P37+R37)/Q37</f>
        <v>12</v>
      </c>
      <c r="V37" s="1">
        <f>(F37+O37+P37)/Q37</f>
        <v>4.9421824201212328</v>
      </c>
      <c r="W37" s="1">
        <v>17.0852</v>
      </c>
      <c r="X37" s="1">
        <v>11.982799999999999</v>
      </c>
      <c r="Y37" s="1">
        <v>9.9471999999999987</v>
      </c>
      <c r="Z37" s="1">
        <v>4.1318000000000001</v>
      </c>
      <c r="AA37" s="1">
        <v>6.1862000000000004</v>
      </c>
      <c r="AB37" s="1">
        <v>11.1876</v>
      </c>
      <c r="AC37" s="1">
        <v>21.934799999999999</v>
      </c>
      <c r="AD37" s="1">
        <v>18.319800000000001</v>
      </c>
      <c r="AE37" s="26">
        <f>(Z37+AA37+AB37+AC37)*G37/4</f>
        <v>10.860099999999999</v>
      </c>
      <c r="AF37" s="1"/>
      <c r="AG37" s="1">
        <f>G37*R37</f>
        <v>118.53039999999999</v>
      </c>
      <c r="AH37" s="24">
        <f>F37*G37</f>
        <v>8</v>
      </c>
      <c r="AI37" s="24">
        <f>O37*G37</f>
        <v>0</v>
      </c>
      <c r="AJ37" s="24">
        <f>P37*G37</f>
        <v>75</v>
      </c>
      <c r="AK37" s="24">
        <f>AE37</f>
        <v>10.860099999999999</v>
      </c>
      <c r="AL37" s="30">
        <f>(AH37+AI37+AJ37+AM37)/AK37</f>
        <v>17.771475400779</v>
      </c>
      <c r="AM37" s="24">
        <v>110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51</v>
      </c>
      <c r="B38" s="1" t="s">
        <v>36</v>
      </c>
      <c r="C38" s="1">
        <v>43.012</v>
      </c>
      <c r="D38" s="1"/>
      <c r="E38" s="1">
        <v>36.225000000000001</v>
      </c>
      <c r="F38" s="1">
        <v>0.432</v>
      </c>
      <c r="G38" s="8">
        <v>1</v>
      </c>
      <c r="H38" s="1">
        <v>40</v>
      </c>
      <c r="I38" s="1" t="s">
        <v>37</v>
      </c>
      <c r="J38" s="1"/>
      <c r="K38" s="1"/>
      <c r="L38" s="1">
        <f>E38-K38</f>
        <v>36.225000000000001</v>
      </c>
      <c r="M38" s="1"/>
      <c r="N38" s="1"/>
      <c r="O38" s="1">
        <v>80</v>
      </c>
      <c r="P38" s="1">
        <v>65</v>
      </c>
      <c r="Q38" s="1">
        <f>E38/5</f>
        <v>7.2450000000000001</v>
      </c>
      <c r="R38" s="5"/>
      <c r="S38" s="5"/>
      <c r="T38" s="1"/>
      <c r="U38" s="1">
        <f>(F38+O38+P38+R38)/Q38</f>
        <v>20.073429951690823</v>
      </c>
      <c r="V38" s="1">
        <f>(F38+O38+P38)/Q38</f>
        <v>20.073429951690823</v>
      </c>
      <c r="W38" s="1">
        <v>15.610799999999999</v>
      </c>
      <c r="X38" s="1">
        <v>19.899999999999999</v>
      </c>
      <c r="Y38" s="1">
        <v>13.0268</v>
      </c>
      <c r="Z38" s="1">
        <v>2.3544</v>
      </c>
      <c r="AA38" s="1">
        <v>13.5174</v>
      </c>
      <c r="AB38" s="1">
        <v>15.092599999999999</v>
      </c>
      <c r="AC38" s="1">
        <v>12.070600000000001</v>
      </c>
      <c r="AD38" s="1">
        <v>13.2996</v>
      </c>
      <c r="AE38" s="26">
        <f>(Z38+AA38+AB38+AC38)*G38/4</f>
        <v>10.758749999999999</v>
      </c>
      <c r="AF38" s="1" t="s">
        <v>52</v>
      </c>
      <c r="AG38" s="1">
        <f>G38*R38</f>
        <v>0</v>
      </c>
      <c r="AH38" s="24">
        <f>F38*G38</f>
        <v>0.432</v>
      </c>
      <c r="AI38" s="24">
        <f>O38*G38</f>
        <v>80</v>
      </c>
      <c r="AJ38" s="24">
        <f>P38*G38</f>
        <v>65</v>
      </c>
      <c r="AK38" s="24">
        <f>AE38</f>
        <v>10.758749999999999</v>
      </c>
      <c r="AL38" s="30">
        <f>(AH38+AI38+AJ38+AM38)/AK38</f>
        <v>18.629673521552228</v>
      </c>
      <c r="AM38" s="24">
        <v>55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3" t="s">
        <v>90</v>
      </c>
      <c r="B39" s="1" t="s">
        <v>48</v>
      </c>
      <c r="C39" s="1">
        <v>129</v>
      </c>
      <c r="D39" s="1"/>
      <c r="E39" s="1">
        <v>65</v>
      </c>
      <c r="F39" s="1">
        <v>10</v>
      </c>
      <c r="G39" s="8">
        <v>0.45</v>
      </c>
      <c r="H39" s="1">
        <v>50</v>
      </c>
      <c r="I39" s="1" t="s">
        <v>37</v>
      </c>
      <c r="J39" s="1"/>
      <c r="K39" s="1"/>
      <c r="L39" s="1">
        <f>E39-K39</f>
        <v>65</v>
      </c>
      <c r="M39" s="1"/>
      <c r="N39" s="1"/>
      <c r="O39" s="1">
        <v>111.1111111111111</v>
      </c>
      <c r="P39" s="1">
        <v>166.66666666666671</v>
      </c>
      <c r="Q39" s="1">
        <f>E39/5</f>
        <v>13</v>
      </c>
      <c r="R39" s="5"/>
      <c r="S39" s="5"/>
      <c r="T39" s="1"/>
      <c r="U39" s="1">
        <f>(F39+O39+P39+R39)/Q39</f>
        <v>22.13675213675214</v>
      </c>
      <c r="V39" s="1">
        <f>(F39+O39+P39)/Q39</f>
        <v>22.13675213675214</v>
      </c>
      <c r="W39" s="1">
        <v>27</v>
      </c>
      <c r="X39" s="1">
        <v>33.6</v>
      </c>
      <c r="Y39" s="1">
        <v>17</v>
      </c>
      <c r="Z39" s="1">
        <v>11.2</v>
      </c>
      <c r="AA39" s="1">
        <v>23.8</v>
      </c>
      <c r="AB39" s="1">
        <v>29</v>
      </c>
      <c r="AC39" s="1">
        <v>27.2</v>
      </c>
      <c r="AD39" s="1">
        <v>25.8</v>
      </c>
      <c r="AE39" s="26">
        <f>(Z39+AA39+AB39+AC39)*G39/4</f>
        <v>10.26</v>
      </c>
      <c r="AF39" s="1"/>
      <c r="AG39" s="1">
        <f>G39*R39</f>
        <v>0</v>
      </c>
      <c r="AH39" s="24">
        <f>F39*G39</f>
        <v>4.5</v>
      </c>
      <c r="AI39" s="24">
        <f>O39*G39</f>
        <v>49.999999999999993</v>
      </c>
      <c r="AJ39" s="24">
        <f>P39*G39</f>
        <v>75.000000000000028</v>
      </c>
      <c r="AK39" s="24">
        <f>AE39</f>
        <v>10.26</v>
      </c>
      <c r="AL39" s="30">
        <f>(AH39+AI39+AJ39+AM39)/AK39</f>
        <v>17.98245614035088</v>
      </c>
      <c r="AM39" s="24">
        <v>55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3" t="s">
        <v>62</v>
      </c>
      <c r="B40" s="1" t="s">
        <v>48</v>
      </c>
      <c r="C40" s="1">
        <v>165</v>
      </c>
      <c r="D40" s="1"/>
      <c r="E40" s="1">
        <v>82</v>
      </c>
      <c r="F40" s="1">
        <v>52</v>
      </c>
      <c r="G40" s="8">
        <v>0.35</v>
      </c>
      <c r="H40" s="1">
        <v>45</v>
      </c>
      <c r="I40" s="1" t="s">
        <v>37</v>
      </c>
      <c r="J40" s="1"/>
      <c r="K40" s="1"/>
      <c r="L40" s="1">
        <f>E40-K40</f>
        <v>82</v>
      </c>
      <c r="M40" s="1"/>
      <c r="N40" s="1"/>
      <c r="O40" s="1">
        <v>85.714285714285722</v>
      </c>
      <c r="P40" s="1">
        <v>100</v>
      </c>
      <c r="Q40" s="1">
        <f>E40/5</f>
        <v>16.399999999999999</v>
      </c>
      <c r="R40" s="5">
        <f>18*Q40-P40-O40-F40</f>
        <v>57.485714285714266</v>
      </c>
      <c r="S40" s="5"/>
      <c r="T40" s="1"/>
      <c r="U40" s="1">
        <f>(F40+O40+P40+R40)/Q40</f>
        <v>18</v>
      </c>
      <c r="V40" s="1">
        <f>(F40+O40+P40)/Q40</f>
        <v>14.494773519163765</v>
      </c>
      <c r="W40" s="1">
        <v>14.6</v>
      </c>
      <c r="X40" s="1">
        <v>23.4</v>
      </c>
      <c r="Y40" s="1">
        <v>15.009</v>
      </c>
      <c r="Z40" s="1">
        <v>5.2</v>
      </c>
      <c r="AA40" s="1">
        <v>24.4</v>
      </c>
      <c r="AB40" s="1">
        <v>21</v>
      </c>
      <c r="AC40" s="1">
        <v>29</v>
      </c>
      <c r="AD40" s="1">
        <v>22.2</v>
      </c>
      <c r="AE40" s="26">
        <f>(Z40+AA40+AB40+AC40)*G40/4</f>
        <v>6.964999999999999</v>
      </c>
      <c r="AF40" s="1"/>
      <c r="AG40" s="1">
        <f>G40*R40</f>
        <v>20.11999999999999</v>
      </c>
      <c r="AH40" s="24">
        <f>F40*G40</f>
        <v>18.2</v>
      </c>
      <c r="AI40" s="24">
        <f>O40*G40</f>
        <v>30</v>
      </c>
      <c r="AJ40" s="24">
        <f>P40*G40</f>
        <v>35</v>
      </c>
      <c r="AK40" s="24">
        <f>AE40</f>
        <v>6.964999999999999</v>
      </c>
      <c r="AL40" s="30">
        <f>(AH40+AI40+AJ40+AM40)/AK40</f>
        <v>18.406317300789663</v>
      </c>
      <c r="AM40" s="24">
        <v>45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3" t="s">
        <v>72</v>
      </c>
      <c r="B41" s="1" t="s">
        <v>48</v>
      </c>
      <c r="C41" s="1">
        <v>130</v>
      </c>
      <c r="D41" s="1"/>
      <c r="E41" s="20">
        <f>32+E67</f>
        <v>32</v>
      </c>
      <c r="F41" s="20">
        <v>40</v>
      </c>
      <c r="G41" s="8">
        <v>0.5</v>
      </c>
      <c r="H41" s="1">
        <v>60</v>
      </c>
      <c r="I41" s="1" t="s">
        <v>37</v>
      </c>
      <c r="J41" s="1"/>
      <c r="K41" s="1"/>
      <c r="L41" s="1">
        <f>E41-K41</f>
        <v>32</v>
      </c>
      <c r="M41" s="1"/>
      <c r="N41" s="1"/>
      <c r="O41" s="1">
        <v>80</v>
      </c>
      <c r="P41" s="1">
        <v>0</v>
      </c>
      <c r="Q41" s="1">
        <f>E41/5</f>
        <v>6.4</v>
      </c>
      <c r="R41" s="5">
        <f>18*Q41-P41-O41-F41</f>
        <v>-4.7999999999999972</v>
      </c>
      <c r="S41" s="5"/>
      <c r="T41" s="1"/>
      <c r="U41" s="1">
        <f>(F41+O41+P41+R41)/Q41</f>
        <v>18</v>
      </c>
      <c r="V41" s="1">
        <f>(F41+O41+P41)/Q41</f>
        <v>18.75</v>
      </c>
      <c r="W41" s="1">
        <v>10.6</v>
      </c>
      <c r="X41" s="1">
        <v>16.2</v>
      </c>
      <c r="Y41" s="1">
        <v>15.8</v>
      </c>
      <c r="Z41" s="1">
        <v>10</v>
      </c>
      <c r="AA41" s="1">
        <v>9.6</v>
      </c>
      <c r="AB41" s="1">
        <v>25</v>
      </c>
      <c r="AC41" s="1">
        <v>7.4</v>
      </c>
      <c r="AD41" s="1">
        <v>23.6</v>
      </c>
      <c r="AE41" s="26">
        <f>(Z41+AA41+AB41+AC41)*G41/4</f>
        <v>6.5</v>
      </c>
      <c r="AF41" s="1"/>
      <c r="AG41" s="1">
        <f>G41*R41</f>
        <v>-2.3999999999999986</v>
      </c>
      <c r="AH41" s="24">
        <f>F41*G41</f>
        <v>20</v>
      </c>
      <c r="AI41" s="24">
        <f>O41*G41</f>
        <v>40</v>
      </c>
      <c r="AJ41" s="24">
        <f>P41*G41</f>
        <v>0</v>
      </c>
      <c r="AK41" s="24">
        <f>AE41</f>
        <v>6.5</v>
      </c>
      <c r="AL41" s="30">
        <f>(AH41+AI41+AJ41+AM41)/AK41</f>
        <v>17.692307692307693</v>
      </c>
      <c r="AM41" s="24">
        <v>55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3" t="s">
        <v>54</v>
      </c>
      <c r="B42" s="1" t="s">
        <v>48</v>
      </c>
      <c r="C42" s="1">
        <v>53</v>
      </c>
      <c r="D42" s="1"/>
      <c r="E42" s="1"/>
      <c r="F42" s="1">
        <v>8</v>
      </c>
      <c r="G42" s="8">
        <v>0.6</v>
      </c>
      <c r="H42" s="1">
        <v>45</v>
      </c>
      <c r="I42" s="1" t="s">
        <v>37</v>
      </c>
      <c r="J42" s="1"/>
      <c r="K42" s="1"/>
      <c r="L42" s="1">
        <f>E42-K42</f>
        <v>0</v>
      </c>
      <c r="M42" s="1"/>
      <c r="N42" s="1"/>
      <c r="O42" s="1">
        <v>83.333333333333343</v>
      </c>
      <c r="P42" s="1">
        <v>25</v>
      </c>
      <c r="Q42" s="1">
        <f>E42/5</f>
        <v>0</v>
      </c>
      <c r="R42" s="5"/>
      <c r="S42" s="5"/>
      <c r="T42" s="1"/>
      <c r="U42" s="1" t="e">
        <f>(F42+O42+P42+R42)/Q42</f>
        <v>#DIV/0!</v>
      </c>
      <c r="V42" s="1" t="e">
        <f>(F42+O42+P42)/Q42</f>
        <v>#DIV/0!</v>
      </c>
      <c r="W42" s="1">
        <v>14.6</v>
      </c>
      <c r="X42" s="1">
        <v>13.8</v>
      </c>
      <c r="Y42" s="1">
        <v>17</v>
      </c>
      <c r="Z42" s="1">
        <v>8.6</v>
      </c>
      <c r="AA42" s="1">
        <v>15.8</v>
      </c>
      <c r="AB42" s="1">
        <v>7.2</v>
      </c>
      <c r="AC42" s="1">
        <v>10.6</v>
      </c>
      <c r="AD42" s="1">
        <v>20</v>
      </c>
      <c r="AE42" s="26">
        <f>(Z42+AA42+AB42+AC42)*G42/4</f>
        <v>6.3299999999999992</v>
      </c>
      <c r="AF42" s="22" t="s">
        <v>69</v>
      </c>
      <c r="AG42" s="1">
        <f>G42*R42</f>
        <v>0</v>
      </c>
      <c r="AH42" s="24">
        <f>F42*G42</f>
        <v>4.8</v>
      </c>
      <c r="AI42" s="24">
        <f>O42*G42</f>
        <v>50.000000000000007</v>
      </c>
      <c r="AJ42" s="24">
        <f>P42*G42</f>
        <v>15</v>
      </c>
      <c r="AK42" s="24">
        <f>AE42</f>
        <v>6.3299999999999992</v>
      </c>
      <c r="AL42" s="30">
        <f>(AH42+AI42+AJ42+AM42)/AK42</f>
        <v>18.13586097946288</v>
      </c>
      <c r="AM42" s="24">
        <v>45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3" t="s">
        <v>80</v>
      </c>
      <c r="B43" s="1" t="s">
        <v>48</v>
      </c>
      <c r="C43" s="1">
        <v>140</v>
      </c>
      <c r="D43" s="1"/>
      <c r="E43" s="1">
        <v>55</v>
      </c>
      <c r="F43" s="1">
        <v>61</v>
      </c>
      <c r="G43" s="8">
        <v>0.4</v>
      </c>
      <c r="H43" s="1">
        <v>50</v>
      </c>
      <c r="I43" s="1" t="s">
        <v>37</v>
      </c>
      <c r="J43" s="1"/>
      <c r="K43" s="1"/>
      <c r="L43" s="1">
        <f>E43-K43</f>
        <v>55</v>
      </c>
      <c r="M43" s="1"/>
      <c r="N43" s="1"/>
      <c r="O43" s="1">
        <v>0</v>
      </c>
      <c r="P43" s="1">
        <v>87.5</v>
      </c>
      <c r="Q43" s="1">
        <f>E43/5</f>
        <v>11</v>
      </c>
      <c r="R43" s="5">
        <f>18*Q43-P43-O43-F43</f>
        <v>49.5</v>
      </c>
      <c r="S43" s="5"/>
      <c r="T43" s="1"/>
      <c r="U43" s="1">
        <f>(F43+O43+P43+R43)/Q43</f>
        <v>18</v>
      </c>
      <c r="V43" s="1">
        <f>(F43+O43+P43)/Q43</f>
        <v>13.5</v>
      </c>
      <c r="W43" s="1">
        <v>0.8</v>
      </c>
      <c r="X43" s="1">
        <v>6.4</v>
      </c>
      <c r="Y43" s="1">
        <v>17</v>
      </c>
      <c r="Z43" s="1">
        <v>7</v>
      </c>
      <c r="AA43" s="1">
        <v>17.8</v>
      </c>
      <c r="AB43" s="1">
        <v>20.8</v>
      </c>
      <c r="AC43" s="1">
        <v>8.1999999999999993</v>
      </c>
      <c r="AD43" s="1">
        <v>13</v>
      </c>
      <c r="AE43" s="26">
        <f>(Z43+AA43+AB43+AC43)*G43/4</f>
        <v>5.38</v>
      </c>
      <c r="AF43" s="1" t="s">
        <v>81</v>
      </c>
      <c r="AG43" s="1">
        <f>G43*R43</f>
        <v>19.8</v>
      </c>
      <c r="AH43" s="24">
        <f>F43*G43</f>
        <v>24.400000000000002</v>
      </c>
      <c r="AI43" s="24">
        <f>O43*G43</f>
        <v>0</v>
      </c>
      <c r="AJ43" s="24">
        <f>P43*G43</f>
        <v>35</v>
      </c>
      <c r="AK43" s="24">
        <f>AE43</f>
        <v>5.38</v>
      </c>
      <c r="AL43" s="30">
        <f>(AH43+AI43+AJ43+AM43)/AK43</f>
        <v>17.54646840148699</v>
      </c>
      <c r="AM43" s="24">
        <v>35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3" t="s">
        <v>77</v>
      </c>
      <c r="B44" s="1" t="s">
        <v>48</v>
      </c>
      <c r="C44" s="1">
        <v>244</v>
      </c>
      <c r="D44" s="1"/>
      <c r="E44" s="1">
        <v>65</v>
      </c>
      <c r="F44" s="1">
        <v>150</v>
      </c>
      <c r="G44" s="8">
        <v>0.5</v>
      </c>
      <c r="H44" s="1">
        <v>60</v>
      </c>
      <c r="I44" s="1" t="s">
        <v>37</v>
      </c>
      <c r="J44" s="1"/>
      <c r="K44" s="1"/>
      <c r="L44" s="1">
        <f>E44-K44</f>
        <v>65</v>
      </c>
      <c r="M44" s="1"/>
      <c r="N44" s="1"/>
      <c r="O44" s="1">
        <v>0</v>
      </c>
      <c r="P44" s="1">
        <v>0</v>
      </c>
      <c r="Q44" s="1">
        <f>E44/5</f>
        <v>13</v>
      </c>
      <c r="R44" s="5">
        <f>18*Q44-P44-O44-F44</f>
        <v>84</v>
      </c>
      <c r="S44" s="5"/>
      <c r="T44" s="1"/>
      <c r="U44" s="1">
        <f>(F44+O44+P44+R44)/Q44</f>
        <v>18</v>
      </c>
      <c r="V44" s="1">
        <f>(F44+O44+P44)/Q44</f>
        <v>11.538461538461538</v>
      </c>
      <c r="W44" s="1">
        <v>18.8</v>
      </c>
      <c r="X44" s="1">
        <v>28</v>
      </c>
      <c r="Y44" s="1">
        <v>25.2</v>
      </c>
      <c r="Z44" s="1">
        <v>10.4</v>
      </c>
      <c r="AA44" s="1">
        <v>23.8</v>
      </c>
      <c r="AB44" s="1">
        <v>-0.4</v>
      </c>
      <c r="AC44" s="1">
        <v>6.8</v>
      </c>
      <c r="AD44" s="1">
        <v>18.399999999999999</v>
      </c>
      <c r="AE44" s="26">
        <f>(Z44+AA44+AB44+AC44)*G44/4</f>
        <v>5.0750000000000002</v>
      </c>
      <c r="AF44" s="1"/>
      <c r="AG44" s="1">
        <f>G44*R44</f>
        <v>42</v>
      </c>
      <c r="AH44" s="24">
        <f>F44*G44</f>
        <v>75</v>
      </c>
      <c r="AI44" s="24">
        <f>O44*G44</f>
        <v>0</v>
      </c>
      <c r="AJ44" s="24">
        <f>P44*G44</f>
        <v>0</v>
      </c>
      <c r="AK44" s="24">
        <f>AE44</f>
        <v>5.0750000000000002</v>
      </c>
      <c r="AL44" s="30">
        <f>(AH44+AI44+AJ44+AM44)/AK44</f>
        <v>17.733990147783249</v>
      </c>
      <c r="AM44" s="24">
        <v>15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3" t="s">
        <v>68</v>
      </c>
      <c r="B45" s="1" t="s">
        <v>36</v>
      </c>
      <c r="C45" s="1">
        <v>68.497</v>
      </c>
      <c r="D45" s="1"/>
      <c r="E45" s="1">
        <v>-6.9009999999999998</v>
      </c>
      <c r="F45" s="1">
        <v>63.09</v>
      </c>
      <c r="G45" s="8">
        <v>1</v>
      </c>
      <c r="H45" s="1">
        <v>40</v>
      </c>
      <c r="I45" s="1" t="s">
        <v>37</v>
      </c>
      <c r="J45" s="1"/>
      <c r="K45" s="1"/>
      <c r="L45" s="1">
        <f>E45-K45</f>
        <v>-6.9009999999999998</v>
      </c>
      <c r="M45" s="1"/>
      <c r="N45" s="1"/>
      <c r="O45" s="1">
        <v>0</v>
      </c>
      <c r="P45" s="1">
        <v>0</v>
      </c>
      <c r="Q45" s="1">
        <f>E45/5</f>
        <v>-1.3801999999999999</v>
      </c>
      <c r="R45" s="5"/>
      <c r="S45" s="5"/>
      <c r="T45" s="1"/>
      <c r="U45" s="1">
        <f>(F45+O45+P45+R45)/Q45</f>
        <v>-45.710766555571666</v>
      </c>
      <c r="V45" s="1">
        <f>(F45+O45+P45)/Q45</f>
        <v>-45.710766555571666</v>
      </c>
      <c r="W45" s="1">
        <v>4.3376000000000001</v>
      </c>
      <c r="X45" s="1">
        <v>-1.5336000000000001</v>
      </c>
      <c r="Y45" s="1">
        <v>-1.3872</v>
      </c>
      <c r="Z45" s="1">
        <v>1.0673999999999999</v>
      </c>
      <c r="AA45" s="1">
        <v>2.9087999999999998</v>
      </c>
      <c r="AB45" s="1">
        <v>6.24</v>
      </c>
      <c r="AC45" s="1">
        <v>9.7493999999999996</v>
      </c>
      <c r="AD45" s="1">
        <v>3.5133999999999999</v>
      </c>
      <c r="AE45" s="26">
        <f>(Z45+AA45+AB45+AC45)*G45/4</f>
        <v>4.9914000000000005</v>
      </c>
      <c r="AF45" s="22" t="s">
        <v>69</v>
      </c>
      <c r="AG45" s="1">
        <f>G45*R45</f>
        <v>0</v>
      </c>
      <c r="AH45" s="24">
        <f>F45*G45</f>
        <v>63.09</v>
      </c>
      <c r="AI45" s="24">
        <f>O45*G45</f>
        <v>0</v>
      </c>
      <c r="AJ45" s="24">
        <f>P45*G45</f>
        <v>0</v>
      </c>
      <c r="AK45" s="24">
        <f>AE45</f>
        <v>4.9914000000000005</v>
      </c>
      <c r="AL45" s="30">
        <f>(AH45+AI45+AJ45+AM45)/AK45</f>
        <v>17.648355170893936</v>
      </c>
      <c r="AM45" s="24">
        <v>25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3" t="s">
        <v>95</v>
      </c>
      <c r="B46" s="1" t="s">
        <v>48</v>
      </c>
      <c r="C46" s="1">
        <v>204</v>
      </c>
      <c r="D46" s="1"/>
      <c r="E46" s="20">
        <f>155+E60</f>
        <v>174</v>
      </c>
      <c r="F46" s="20">
        <v>15</v>
      </c>
      <c r="G46" s="8">
        <v>0.17</v>
      </c>
      <c r="H46" s="1">
        <v>180</v>
      </c>
      <c r="I46" s="1" t="s">
        <v>37</v>
      </c>
      <c r="J46" s="1"/>
      <c r="K46" s="1"/>
      <c r="L46" s="1">
        <f>E46-K46</f>
        <v>174</v>
      </c>
      <c r="M46" s="1"/>
      <c r="N46" s="1"/>
      <c r="O46" s="1">
        <v>0</v>
      </c>
      <c r="P46" s="1">
        <v>0</v>
      </c>
      <c r="Q46" s="1">
        <f>E46/5</f>
        <v>34.799999999999997</v>
      </c>
      <c r="R46" s="5">
        <f>8*Q46-P46-O46-F46</f>
        <v>263.39999999999998</v>
      </c>
      <c r="S46" s="5"/>
      <c r="T46" s="1"/>
      <c r="U46" s="1">
        <f>(F46+O46+P46+R46)/Q46</f>
        <v>8</v>
      </c>
      <c r="V46" s="1">
        <f>(F46+O46+P46)/Q46</f>
        <v>0.43103448275862072</v>
      </c>
      <c r="W46" s="1">
        <v>21</v>
      </c>
      <c r="X46" s="1">
        <v>33.4</v>
      </c>
      <c r="Y46" s="1">
        <v>24.4</v>
      </c>
      <c r="Z46" s="1">
        <v>2.8</v>
      </c>
      <c r="AA46" s="1">
        <v>13.2</v>
      </c>
      <c r="AB46" s="1">
        <v>21.4</v>
      </c>
      <c r="AC46" s="1">
        <v>12.6</v>
      </c>
      <c r="AD46" s="1">
        <v>14.6</v>
      </c>
      <c r="AE46" s="26">
        <f>(Z46+AA46+AB46+AC46)*G46/4</f>
        <v>2.125</v>
      </c>
      <c r="AF46" s="1"/>
      <c r="AG46" s="1">
        <f>G46*R46</f>
        <v>44.777999999999999</v>
      </c>
      <c r="AH46" s="24">
        <f>F46*G46</f>
        <v>2.5500000000000003</v>
      </c>
      <c r="AI46" s="24">
        <f>O46*G46</f>
        <v>0</v>
      </c>
      <c r="AJ46" s="24">
        <f>P46*G46</f>
        <v>0</v>
      </c>
      <c r="AK46" s="24">
        <f>AE46</f>
        <v>2.125</v>
      </c>
      <c r="AL46" s="30">
        <f>(AH46+AI46+AJ46+AM46)/AK46</f>
        <v>17.670588235294115</v>
      </c>
      <c r="AM46" s="24">
        <v>35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23" t="s">
        <v>94</v>
      </c>
      <c r="B47" s="1" t="s">
        <v>48</v>
      </c>
      <c r="C47" s="1">
        <v>370</v>
      </c>
      <c r="D47" s="1"/>
      <c r="E47" s="1">
        <v>57</v>
      </c>
      <c r="F47" s="1">
        <v>300</v>
      </c>
      <c r="G47" s="8">
        <v>0.17</v>
      </c>
      <c r="H47" s="1">
        <v>180</v>
      </c>
      <c r="I47" s="1" t="s">
        <v>37</v>
      </c>
      <c r="J47" s="1"/>
      <c r="K47" s="1"/>
      <c r="L47" s="1">
        <f>E47-K47</f>
        <v>57</v>
      </c>
      <c r="M47" s="1"/>
      <c r="N47" s="1"/>
      <c r="O47" s="1">
        <v>0</v>
      </c>
      <c r="P47" s="1">
        <v>0</v>
      </c>
      <c r="Q47" s="1">
        <f>E47/5</f>
        <v>11.4</v>
      </c>
      <c r="R47" s="5"/>
      <c r="S47" s="5"/>
      <c r="T47" s="1"/>
      <c r="U47" s="1">
        <f>(F47+O47+P47+R47)/Q47</f>
        <v>26.315789473684209</v>
      </c>
      <c r="V47" s="1">
        <f>(F47+O47+P47)/Q47</f>
        <v>26.315789473684209</v>
      </c>
      <c r="W47" s="1">
        <v>10.6</v>
      </c>
      <c r="X47" s="1">
        <v>12.2</v>
      </c>
      <c r="Y47" s="1">
        <v>6.6</v>
      </c>
      <c r="Z47" s="1">
        <v>5.4</v>
      </c>
      <c r="AA47" s="1">
        <v>13.2</v>
      </c>
      <c r="AB47" s="1">
        <v>10.4</v>
      </c>
      <c r="AC47" s="1">
        <v>3.6</v>
      </c>
      <c r="AD47" s="1">
        <v>13.6</v>
      </c>
      <c r="AE47" s="26">
        <f>(Z47+AA47+AB47+AC47)*G47/4</f>
        <v>1.3855000000000002</v>
      </c>
      <c r="AF47" s="22" t="s">
        <v>69</v>
      </c>
      <c r="AG47" s="1">
        <f>G47*R47</f>
        <v>0</v>
      </c>
      <c r="AH47" s="24">
        <f>F47*G47</f>
        <v>51.000000000000007</v>
      </c>
      <c r="AI47" s="24">
        <f>O47*G47</f>
        <v>0</v>
      </c>
      <c r="AJ47" s="24">
        <f>P47*G47</f>
        <v>0</v>
      </c>
      <c r="AK47" s="24">
        <f>AE47</f>
        <v>1.3855000000000002</v>
      </c>
      <c r="AL47" s="30">
        <f>(AH47+AI47+AJ47+AM47)/AK47</f>
        <v>36.809815950920246</v>
      </c>
      <c r="AM47" s="24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23" t="s">
        <v>40</v>
      </c>
      <c r="B48" s="1" t="s">
        <v>36</v>
      </c>
      <c r="C48" s="1">
        <v>44.22</v>
      </c>
      <c r="D48" s="1"/>
      <c r="E48" s="1">
        <v>2.4089999999999998</v>
      </c>
      <c r="F48" s="1">
        <v>41.811</v>
      </c>
      <c r="G48" s="8">
        <v>1</v>
      </c>
      <c r="H48" s="1">
        <v>180</v>
      </c>
      <c r="I48" s="1" t="s">
        <v>37</v>
      </c>
      <c r="J48" s="1"/>
      <c r="K48" s="1"/>
      <c r="L48" s="1">
        <f>E48-K48</f>
        <v>2.4089999999999998</v>
      </c>
      <c r="M48" s="1"/>
      <c r="N48" s="1"/>
      <c r="O48" s="1">
        <v>0</v>
      </c>
      <c r="P48" s="1">
        <v>0</v>
      </c>
      <c r="Q48" s="1">
        <f>E48/5</f>
        <v>0.48179999999999995</v>
      </c>
      <c r="R48" s="5"/>
      <c r="S48" s="5"/>
      <c r="T48" s="1"/>
      <c r="U48" s="1">
        <f>(F48+O48+P48+R48)/Q48</f>
        <v>86.780821917808225</v>
      </c>
      <c r="V48" s="1">
        <f>(F48+O48+P48)/Q48</f>
        <v>86.780821917808225</v>
      </c>
      <c r="W48" s="1">
        <v>0.72399999999999998</v>
      </c>
      <c r="X48" s="1">
        <v>0.63200000000000001</v>
      </c>
      <c r="Y48" s="1">
        <v>0</v>
      </c>
      <c r="Z48" s="1">
        <v>0</v>
      </c>
      <c r="AA48" s="1">
        <v>0.75780000000000003</v>
      </c>
      <c r="AB48" s="1">
        <v>2.1257999999999999</v>
      </c>
      <c r="AC48" s="1">
        <v>0.62960000000000005</v>
      </c>
      <c r="AD48" s="1">
        <v>0.9870000000000001</v>
      </c>
      <c r="AE48" s="26">
        <f>(Z48+AA48+AB48+AC48)*G48/4</f>
        <v>0.87829999999999997</v>
      </c>
      <c r="AF48" s="21" t="s">
        <v>114</v>
      </c>
      <c r="AG48" s="1">
        <f>G48*R48</f>
        <v>0</v>
      </c>
      <c r="AH48" s="24">
        <f>F48*G48</f>
        <v>41.811</v>
      </c>
      <c r="AI48" s="24">
        <f>O48*G48</f>
        <v>0</v>
      </c>
      <c r="AJ48" s="24">
        <f>P48*G48</f>
        <v>0</v>
      </c>
      <c r="AK48" s="24">
        <f>AE48</f>
        <v>0.87829999999999997</v>
      </c>
      <c r="AL48" s="30">
        <f>(AH48+AI48+AJ48+AM48)/AK48</f>
        <v>47.604463167482642</v>
      </c>
      <c r="AM48" s="24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55</v>
      </c>
      <c r="B49" s="10" t="s">
        <v>48</v>
      </c>
      <c r="C49" s="10">
        <v>-2</v>
      </c>
      <c r="D49" s="10"/>
      <c r="E49" s="10"/>
      <c r="F49" s="10">
        <v>-2</v>
      </c>
      <c r="G49" s="11">
        <v>0</v>
      </c>
      <c r="H49" s="10">
        <v>45</v>
      </c>
      <c r="I49" s="10" t="s">
        <v>56</v>
      </c>
      <c r="J49" s="10"/>
      <c r="K49" s="10"/>
      <c r="L49" s="10">
        <f>E49-K49</f>
        <v>0</v>
      </c>
      <c r="M49" s="10"/>
      <c r="N49" s="10"/>
      <c r="O49" s="10"/>
      <c r="P49" s="10"/>
      <c r="Q49" s="10">
        <f>E49/5</f>
        <v>0</v>
      </c>
      <c r="R49" s="12"/>
      <c r="S49" s="12"/>
      <c r="T49" s="10"/>
      <c r="U49" s="10" t="e">
        <f>(F49+O49+P49+R49)/Q49</f>
        <v>#DIV/0!</v>
      </c>
      <c r="V49" s="10" t="e">
        <f>(F49+O49+P49)/Q49</f>
        <v>#DIV/0!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26">
        <f>(Z49+AA49+AB49+AC49)*G49/4</f>
        <v>0</v>
      </c>
      <c r="AF49" s="10" t="s">
        <v>57</v>
      </c>
      <c r="AG49" s="10"/>
      <c r="AH49" s="24">
        <f>F49*G49</f>
        <v>0</v>
      </c>
      <c r="AI49" s="24">
        <f>O49*G49</f>
        <v>0</v>
      </c>
      <c r="AJ49" s="24">
        <f>P49*G49</f>
        <v>0</v>
      </c>
      <c r="AK49" s="24">
        <f>AE49</f>
        <v>0</v>
      </c>
      <c r="AL49" s="30" t="e">
        <f>(AH49+AI49+AJ49+AM49)/AK49</f>
        <v>#DIV/0!</v>
      </c>
      <c r="AM49" s="24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78</v>
      </c>
      <c r="B50" s="10" t="s">
        <v>48</v>
      </c>
      <c r="C50" s="10">
        <v>-31</v>
      </c>
      <c r="D50" s="10"/>
      <c r="E50" s="10"/>
      <c r="F50" s="20">
        <v>-31</v>
      </c>
      <c r="G50" s="11">
        <v>0</v>
      </c>
      <c r="H50" s="10"/>
      <c r="I50" s="10" t="s">
        <v>79</v>
      </c>
      <c r="J50" s="10" t="s">
        <v>72</v>
      </c>
      <c r="K50" s="10"/>
      <c r="L50" s="10">
        <f>E50-K50</f>
        <v>0</v>
      </c>
      <c r="M50" s="10"/>
      <c r="N50" s="10"/>
      <c r="O50" s="10"/>
      <c r="P50" s="10"/>
      <c r="Q50" s="10">
        <f>E50/5</f>
        <v>0</v>
      </c>
      <c r="R50" s="12"/>
      <c r="S50" s="12"/>
      <c r="T50" s="10"/>
      <c r="U50" s="10" t="e">
        <f>(F50+O50+P50+R50)/Q50</f>
        <v>#DIV/0!</v>
      </c>
      <c r="V50" s="10" t="e">
        <f>(F50+O50+P50)/Q50</f>
        <v>#DIV/0!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-0.2</v>
      </c>
      <c r="AD50" s="10">
        <v>0</v>
      </c>
      <c r="AE50" s="26">
        <f>(Z50+AA50+AB50+AC50)*G50/4</f>
        <v>0</v>
      </c>
      <c r="AF50" s="10"/>
      <c r="AG50" s="10"/>
      <c r="AH50" s="24">
        <f>F50*G50</f>
        <v>0</v>
      </c>
      <c r="AI50" s="24">
        <f>O50*G50</f>
        <v>0</v>
      </c>
      <c r="AJ50" s="24">
        <f>P50*G50</f>
        <v>0</v>
      </c>
      <c r="AK50" s="24">
        <f>AE50</f>
        <v>0</v>
      </c>
      <c r="AL50" s="29" t="e">
        <f>(AH50+AI50+AJ50+AM50)/AK50</f>
        <v>#DIV/0!</v>
      </c>
      <c r="AM50" s="24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0" t="s">
        <v>83</v>
      </c>
      <c r="B51" s="10" t="s">
        <v>36</v>
      </c>
      <c r="C51" s="10">
        <v>-2.5449999999999999</v>
      </c>
      <c r="D51" s="10"/>
      <c r="E51" s="10"/>
      <c r="F51" s="10">
        <v>-2.5449999999999999</v>
      </c>
      <c r="G51" s="11">
        <v>0</v>
      </c>
      <c r="H51" s="10"/>
      <c r="I51" s="10" t="s">
        <v>79</v>
      </c>
      <c r="J51" s="10"/>
      <c r="K51" s="10"/>
      <c r="L51" s="10">
        <f>E51-K51</f>
        <v>0</v>
      </c>
      <c r="M51" s="10"/>
      <c r="N51" s="10"/>
      <c r="O51" s="10"/>
      <c r="P51" s="10"/>
      <c r="Q51" s="10">
        <f>E51/5</f>
        <v>0</v>
      </c>
      <c r="R51" s="12"/>
      <c r="S51" s="12"/>
      <c r="T51" s="10"/>
      <c r="U51" s="10" t="e">
        <f>(F51+O51+P51+R51)/Q51</f>
        <v>#DIV/0!</v>
      </c>
      <c r="V51" s="10" t="e">
        <f>(F51+O51+P51)/Q51</f>
        <v>#DIV/0!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26">
        <f>(Z51+AA51+AB51+AC51)*G51/4</f>
        <v>0</v>
      </c>
      <c r="AF51" s="10"/>
      <c r="AG51" s="10"/>
      <c r="AH51" s="24">
        <f>F51*G51</f>
        <v>0</v>
      </c>
      <c r="AI51" s="24">
        <f>O51*G51</f>
        <v>0</v>
      </c>
      <c r="AJ51" s="24">
        <f>P51*G51</f>
        <v>0</v>
      </c>
      <c r="AK51" s="24">
        <f>AE51</f>
        <v>0</v>
      </c>
      <c r="AL51" s="29" t="e">
        <f>(AH51+AI51+AJ51+AM51)/AK51</f>
        <v>#DIV/0!</v>
      </c>
      <c r="AM51" s="24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3" t="s">
        <v>96</v>
      </c>
      <c r="B52" s="13" t="s">
        <v>36</v>
      </c>
      <c r="C52" s="13">
        <v>21.108000000000001</v>
      </c>
      <c r="D52" s="13"/>
      <c r="E52" s="20">
        <v>15.273</v>
      </c>
      <c r="F52" s="13"/>
      <c r="G52" s="14">
        <v>0</v>
      </c>
      <c r="H52" s="13"/>
      <c r="I52" s="13" t="s">
        <v>97</v>
      </c>
      <c r="J52" s="13" t="s">
        <v>49</v>
      </c>
      <c r="K52" s="13"/>
      <c r="L52" s="13">
        <f>E52-K52</f>
        <v>15.273</v>
      </c>
      <c r="M52" s="13"/>
      <c r="N52" s="13"/>
      <c r="O52" s="13"/>
      <c r="P52" s="13"/>
      <c r="Q52" s="13">
        <f>E52/5</f>
        <v>3.0545999999999998</v>
      </c>
      <c r="R52" s="15"/>
      <c r="S52" s="15"/>
      <c r="T52" s="13"/>
      <c r="U52" s="13">
        <f>(F52+O52+P52+R52)/Q52</f>
        <v>0</v>
      </c>
      <c r="V52" s="13">
        <f>(F52+O52+P52)/Q52</f>
        <v>0</v>
      </c>
      <c r="W52" s="13">
        <v>8.920399999999999</v>
      </c>
      <c r="X52" s="13">
        <v>6.1425999999999998</v>
      </c>
      <c r="Y52" s="13">
        <v>4.9412000000000003</v>
      </c>
      <c r="Z52" s="13">
        <v>3.4994000000000001</v>
      </c>
      <c r="AA52" s="13">
        <v>5.0663999999999998</v>
      </c>
      <c r="AB52" s="13">
        <v>6.2412000000000001</v>
      </c>
      <c r="AC52" s="13">
        <v>4.2472000000000003</v>
      </c>
      <c r="AD52" s="13">
        <v>7.4686000000000003</v>
      </c>
      <c r="AE52" s="26">
        <f>(Z52+AA52+AB52+AC52)*G52/4</f>
        <v>0</v>
      </c>
      <c r="AF52" s="13"/>
      <c r="AG52" s="13"/>
      <c r="AH52" s="24">
        <f>F52*G52</f>
        <v>0</v>
      </c>
      <c r="AI52" s="24">
        <f>O52*G52</f>
        <v>0</v>
      </c>
      <c r="AJ52" s="24">
        <f>P52*G52</f>
        <v>0</v>
      </c>
      <c r="AK52" s="24">
        <f>AE52</f>
        <v>0</v>
      </c>
      <c r="AL52" s="29" t="e">
        <f>(AH52+AI52+AJ52+AM52)/AK52</f>
        <v>#DIV/0!</v>
      </c>
      <c r="AM52" s="24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3" t="s">
        <v>98</v>
      </c>
      <c r="B53" s="13" t="s">
        <v>48</v>
      </c>
      <c r="C53" s="13">
        <v>45</v>
      </c>
      <c r="D53" s="13"/>
      <c r="E53" s="20">
        <v>64</v>
      </c>
      <c r="F53" s="20">
        <v>-23</v>
      </c>
      <c r="G53" s="14">
        <v>0</v>
      </c>
      <c r="H53" s="13"/>
      <c r="I53" s="13" t="s">
        <v>97</v>
      </c>
      <c r="J53" s="13" t="s">
        <v>50</v>
      </c>
      <c r="K53" s="13"/>
      <c r="L53" s="13">
        <f>E53-K53</f>
        <v>64</v>
      </c>
      <c r="M53" s="13"/>
      <c r="N53" s="13"/>
      <c r="O53" s="13"/>
      <c r="P53" s="13"/>
      <c r="Q53" s="13">
        <f>E53/5</f>
        <v>12.8</v>
      </c>
      <c r="R53" s="15"/>
      <c r="S53" s="15"/>
      <c r="T53" s="13"/>
      <c r="U53" s="13">
        <f>(F53+O53+P53+R53)/Q53</f>
        <v>-1.796875</v>
      </c>
      <c r="V53" s="13">
        <f>(F53+O53+P53)/Q53</f>
        <v>-1.796875</v>
      </c>
      <c r="W53" s="13">
        <v>15.8</v>
      </c>
      <c r="X53" s="13">
        <v>15</v>
      </c>
      <c r="Y53" s="13">
        <v>14</v>
      </c>
      <c r="Z53" s="13">
        <v>12.6</v>
      </c>
      <c r="AA53" s="13">
        <v>10</v>
      </c>
      <c r="AB53" s="13">
        <v>17.2</v>
      </c>
      <c r="AC53" s="13">
        <v>15.4</v>
      </c>
      <c r="AD53" s="13">
        <v>9.4</v>
      </c>
      <c r="AE53" s="26">
        <f>(Z53+AA53+AB53+AC53)*G53/4</f>
        <v>0</v>
      </c>
      <c r="AF53" s="13"/>
      <c r="AG53" s="13"/>
      <c r="AH53" s="24">
        <f>F53*G53</f>
        <v>0</v>
      </c>
      <c r="AI53" s="24">
        <f>O53*G53</f>
        <v>0</v>
      </c>
      <c r="AJ53" s="24">
        <f>P53*G53</f>
        <v>0</v>
      </c>
      <c r="AK53" s="24">
        <f>AE53</f>
        <v>0</v>
      </c>
      <c r="AL53" s="29" t="e">
        <f>(AH53+AI53+AJ53+AM53)/AK53</f>
        <v>#DIV/0!</v>
      </c>
      <c r="AM53" s="24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3" t="s">
        <v>99</v>
      </c>
      <c r="B54" s="13" t="s">
        <v>36</v>
      </c>
      <c r="C54" s="13">
        <v>15.941000000000001</v>
      </c>
      <c r="D54" s="13"/>
      <c r="E54" s="20">
        <v>27.539000000000001</v>
      </c>
      <c r="F54" s="20">
        <v>-11.598000000000001</v>
      </c>
      <c r="G54" s="14">
        <v>0</v>
      </c>
      <c r="H54" s="13"/>
      <c r="I54" s="13" t="s">
        <v>97</v>
      </c>
      <c r="J54" s="13" t="s">
        <v>58</v>
      </c>
      <c r="K54" s="13"/>
      <c r="L54" s="13">
        <f>E54-K54</f>
        <v>27.539000000000001</v>
      </c>
      <c r="M54" s="13"/>
      <c r="N54" s="13"/>
      <c r="O54" s="13"/>
      <c r="P54" s="13"/>
      <c r="Q54" s="13">
        <f>E54/5</f>
        <v>5.5078000000000005</v>
      </c>
      <c r="R54" s="15"/>
      <c r="S54" s="15"/>
      <c r="T54" s="13"/>
      <c r="U54" s="13">
        <f>(F54+O54+P54+R54)/Q54</f>
        <v>-2.1057409491993173</v>
      </c>
      <c r="V54" s="13">
        <f>(F54+O54+P54)/Q54</f>
        <v>-2.1057409491993173</v>
      </c>
      <c r="W54" s="13">
        <v>4.9828000000000001</v>
      </c>
      <c r="X54" s="13">
        <v>2.8896000000000002</v>
      </c>
      <c r="Y54" s="13">
        <v>2.3967999999999998</v>
      </c>
      <c r="Z54" s="13">
        <v>5.0686</v>
      </c>
      <c r="AA54" s="13">
        <v>4.8994</v>
      </c>
      <c r="AB54" s="13">
        <v>2.0022000000000002</v>
      </c>
      <c r="AC54" s="13">
        <v>5.5270000000000001</v>
      </c>
      <c r="AD54" s="13">
        <v>2.3443999999999998</v>
      </c>
      <c r="AE54" s="26">
        <f>(Z54+AA54+AB54+AC54)*G54/4</f>
        <v>0</v>
      </c>
      <c r="AF54" s="13"/>
      <c r="AG54" s="13"/>
      <c r="AH54" s="24">
        <f>F54*G54</f>
        <v>0</v>
      </c>
      <c r="AI54" s="24">
        <f>O54*G54</f>
        <v>0</v>
      </c>
      <c r="AJ54" s="24">
        <f>P54*G54</f>
        <v>0</v>
      </c>
      <c r="AK54" s="24">
        <f>AE54</f>
        <v>0</v>
      </c>
      <c r="AL54" s="29" t="e">
        <f>(AH54+AI54+AJ54+AM54)/AK54</f>
        <v>#DIV/0!</v>
      </c>
      <c r="AM54" s="24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3" t="s">
        <v>100</v>
      </c>
      <c r="B55" s="13" t="s">
        <v>48</v>
      </c>
      <c r="C55" s="13">
        <v>-6.9210000000000003</v>
      </c>
      <c r="D55" s="13"/>
      <c r="E55" s="20">
        <v>16.033999999999999</v>
      </c>
      <c r="F55" s="20">
        <v>-22.954999999999998</v>
      </c>
      <c r="G55" s="14">
        <v>0</v>
      </c>
      <c r="H55" s="13"/>
      <c r="I55" s="13" t="s">
        <v>97</v>
      </c>
      <c r="J55" s="13" t="s">
        <v>61</v>
      </c>
      <c r="K55" s="13"/>
      <c r="L55" s="13">
        <f>E55-K55</f>
        <v>16.033999999999999</v>
      </c>
      <c r="M55" s="13"/>
      <c r="N55" s="13"/>
      <c r="O55" s="13"/>
      <c r="P55" s="13"/>
      <c r="Q55" s="13">
        <f>E55/5</f>
        <v>3.2067999999999999</v>
      </c>
      <c r="R55" s="15"/>
      <c r="S55" s="15"/>
      <c r="T55" s="13"/>
      <c r="U55" s="13">
        <f>(F55+O55+P55+R55)/Q55</f>
        <v>-7.1582262691779963</v>
      </c>
      <c r="V55" s="13">
        <f>(F55+O55+P55)/Q55</f>
        <v>-7.1582262691779963</v>
      </c>
      <c r="W55" s="13">
        <v>1.3842000000000001</v>
      </c>
      <c r="X55" s="13">
        <v>14.4564</v>
      </c>
      <c r="Y55" s="13">
        <v>3.9980000000000002</v>
      </c>
      <c r="Z55" s="13">
        <v>8.0655999999999999</v>
      </c>
      <c r="AA55" s="13">
        <v>10.5006</v>
      </c>
      <c r="AB55" s="13">
        <v>10.217599999999999</v>
      </c>
      <c r="AC55" s="13">
        <v>13.2178</v>
      </c>
      <c r="AD55" s="13">
        <v>9.7118000000000002</v>
      </c>
      <c r="AE55" s="26">
        <f>(Z55+AA55+AB55+AC55)*G55/4</f>
        <v>0</v>
      </c>
      <c r="AF55" s="13"/>
      <c r="AG55" s="13"/>
      <c r="AH55" s="24">
        <f>F55*G55</f>
        <v>0</v>
      </c>
      <c r="AI55" s="24">
        <f>O55*G55</f>
        <v>0</v>
      </c>
      <c r="AJ55" s="24">
        <f>P55*G55</f>
        <v>0</v>
      </c>
      <c r="AK55" s="24">
        <f>AE55</f>
        <v>0</v>
      </c>
      <c r="AL55" s="29" t="e">
        <f>(AH55+AI55+AJ55+AM55)/AK55</f>
        <v>#DIV/0!</v>
      </c>
      <c r="AM55" s="24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3" t="s">
        <v>101</v>
      </c>
      <c r="B56" s="13" t="s">
        <v>36</v>
      </c>
      <c r="C56" s="13">
        <v>67.573999999999998</v>
      </c>
      <c r="D56" s="13"/>
      <c r="E56" s="20">
        <v>58.284999999999997</v>
      </c>
      <c r="F56" s="20">
        <v>-20.574000000000002</v>
      </c>
      <c r="G56" s="14">
        <v>0</v>
      </c>
      <c r="H56" s="13"/>
      <c r="I56" s="13" t="s">
        <v>97</v>
      </c>
      <c r="J56" s="13" t="s">
        <v>71</v>
      </c>
      <c r="K56" s="13"/>
      <c r="L56" s="13">
        <f>E56-K56</f>
        <v>58.284999999999997</v>
      </c>
      <c r="M56" s="13"/>
      <c r="N56" s="13"/>
      <c r="O56" s="13"/>
      <c r="P56" s="13"/>
      <c r="Q56" s="13">
        <f>E56/5</f>
        <v>11.657</v>
      </c>
      <c r="R56" s="15"/>
      <c r="S56" s="15"/>
      <c r="T56" s="13"/>
      <c r="U56" s="13">
        <f>(F56+O56+P56+R56)/Q56</f>
        <v>-1.7649480998541651</v>
      </c>
      <c r="V56" s="13">
        <f>(F56+O56+P56)/Q56</f>
        <v>-1.7649480998541651</v>
      </c>
      <c r="W56" s="13">
        <v>14.0426</v>
      </c>
      <c r="X56" s="13">
        <v>19.265799999999999</v>
      </c>
      <c r="Y56" s="13">
        <v>7.5004000000000008</v>
      </c>
      <c r="Z56" s="13">
        <v>22.939800000000002</v>
      </c>
      <c r="AA56" s="13">
        <v>12.2064</v>
      </c>
      <c r="AB56" s="13">
        <v>14.909000000000001</v>
      </c>
      <c r="AC56" s="13">
        <v>11.7362</v>
      </c>
      <c r="AD56" s="13">
        <v>13.587</v>
      </c>
      <c r="AE56" s="26">
        <f>(Z56+AA56+AB56+AC56)*G56/4</f>
        <v>0</v>
      </c>
      <c r="AF56" s="13"/>
      <c r="AG56" s="13"/>
      <c r="AH56" s="24">
        <f>F56*G56</f>
        <v>0</v>
      </c>
      <c r="AI56" s="24">
        <f>O56*G56</f>
        <v>0</v>
      </c>
      <c r="AJ56" s="24">
        <f>P56*G56</f>
        <v>0</v>
      </c>
      <c r="AK56" s="24">
        <f>AE56</f>
        <v>0</v>
      </c>
      <c r="AL56" s="29" t="e">
        <f>(AH56+AI56+AJ56+AM56)/AK56</f>
        <v>#DIV/0!</v>
      </c>
      <c r="AM56" s="24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3" t="s">
        <v>102</v>
      </c>
      <c r="B57" s="13"/>
      <c r="C57" s="13"/>
      <c r="D57" s="13"/>
      <c r="E57" s="20">
        <v>3</v>
      </c>
      <c r="F57" s="20">
        <v>-3</v>
      </c>
      <c r="G57" s="14">
        <v>0</v>
      </c>
      <c r="H57" s="13"/>
      <c r="I57" s="13" t="s">
        <v>97</v>
      </c>
      <c r="J57" s="13" t="s">
        <v>72</v>
      </c>
      <c r="K57" s="13"/>
      <c r="L57" s="13">
        <f>E57-K57</f>
        <v>3</v>
      </c>
      <c r="M57" s="13"/>
      <c r="N57" s="13"/>
      <c r="O57" s="13"/>
      <c r="P57" s="13"/>
      <c r="Q57" s="13">
        <f>E57/5</f>
        <v>0.6</v>
      </c>
      <c r="R57" s="15"/>
      <c r="S57" s="15"/>
      <c r="T57" s="13"/>
      <c r="U57" s="13">
        <f>(F57+O57+P57+R57)/Q57</f>
        <v>-5</v>
      </c>
      <c r="V57" s="13">
        <f>(F57+O57+P57)/Q57</f>
        <v>-5</v>
      </c>
      <c r="W57" s="13">
        <v>1</v>
      </c>
      <c r="X57" s="13">
        <v>1.4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26">
        <f>(Z57+AA57+AB57+AC57)*G57/4</f>
        <v>0</v>
      </c>
      <c r="AF57" s="13"/>
      <c r="AG57" s="13"/>
      <c r="AH57" s="24">
        <f>F57*G57</f>
        <v>0</v>
      </c>
      <c r="AI57" s="24">
        <f>O57*G57</f>
        <v>0</v>
      </c>
      <c r="AJ57" s="24">
        <f>P57*G57</f>
        <v>0</v>
      </c>
      <c r="AK57" s="24">
        <f>AE57</f>
        <v>0</v>
      </c>
      <c r="AL57" s="29" t="e">
        <f>(AH57+AI57+AJ57+AM57)/AK57</f>
        <v>#DIV/0!</v>
      </c>
      <c r="AM57" s="24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3" t="s">
        <v>103</v>
      </c>
      <c r="B58" s="13" t="s">
        <v>36</v>
      </c>
      <c r="C58" s="13">
        <v>16.986000000000001</v>
      </c>
      <c r="D58" s="13"/>
      <c r="E58" s="20">
        <v>45.237000000000002</v>
      </c>
      <c r="F58" s="20">
        <v>-28.251000000000001</v>
      </c>
      <c r="G58" s="14">
        <v>0</v>
      </c>
      <c r="H58" s="13"/>
      <c r="I58" s="13" t="s">
        <v>97</v>
      </c>
      <c r="J58" s="13" t="s">
        <v>73</v>
      </c>
      <c r="K58" s="13"/>
      <c r="L58" s="13">
        <f>E58-K58</f>
        <v>45.237000000000002</v>
      </c>
      <c r="M58" s="13"/>
      <c r="N58" s="13"/>
      <c r="O58" s="13"/>
      <c r="P58" s="13"/>
      <c r="Q58" s="13">
        <f>E58/5</f>
        <v>9.0473999999999997</v>
      </c>
      <c r="R58" s="15"/>
      <c r="S58" s="15"/>
      <c r="T58" s="13"/>
      <c r="U58" s="13">
        <f>(F58+O58+P58+R58)/Q58</f>
        <v>-3.1225545460574313</v>
      </c>
      <c r="V58" s="13">
        <f>(F58+O58+P58)/Q58</f>
        <v>-3.1225545460574313</v>
      </c>
      <c r="W58" s="13">
        <v>7.9974000000000007</v>
      </c>
      <c r="X58" s="13">
        <v>5.1243999999999996</v>
      </c>
      <c r="Y58" s="13">
        <v>9.6981999999999999</v>
      </c>
      <c r="Z58" s="13">
        <v>3.5289999999999999</v>
      </c>
      <c r="AA58" s="13">
        <v>10.135999999999999</v>
      </c>
      <c r="AB58" s="13">
        <v>22.827999999999999</v>
      </c>
      <c r="AC58" s="13">
        <v>9.0475999999999992</v>
      </c>
      <c r="AD58" s="13">
        <v>8.0025999999999993</v>
      </c>
      <c r="AE58" s="26">
        <f>(Z58+AA58+AB58+AC58)*G58/4</f>
        <v>0</v>
      </c>
      <c r="AF58" s="13"/>
      <c r="AG58" s="13"/>
      <c r="AH58" s="24">
        <f>F58*G58</f>
        <v>0</v>
      </c>
      <c r="AI58" s="24">
        <f>O58*G58</f>
        <v>0</v>
      </c>
      <c r="AJ58" s="24">
        <f>P58*G58</f>
        <v>0</v>
      </c>
      <c r="AK58" s="24">
        <f>AE58</f>
        <v>0</v>
      </c>
      <c r="AL58" s="29" t="e">
        <f>(AH58+AI58+AJ58+AM58)/AK58</f>
        <v>#DIV/0!</v>
      </c>
      <c r="AM58" s="24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3" t="s">
        <v>104</v>
      </c>
      <c r="B59" s="13" t="s">
        <v>36</v>
      </c>
      <c r="C59" s="13">
        <v>44.834000000000003</v>
      </c>
      <c r="D59" s="13"/>
      <c r="E59" s="20">
        <v>44.713999999999999</v>
      </c>
      <c r="F59" s="20">
        <v>-29.818000000000001</v>
      </c>
      <c r="G59" s="14">
        <v>0</v>
      </c>
      <c r="H59" s="13"/>
      <c r="I59" s="13" t="s">
        <v>97</v>
      </c>
      <c r="J59" s="13" t="s">
        <v>74</v>
      </c>
      <c r="K59" s="13"/>
      <c r="L59" s="13">
        <f>E59-K59</f>
        <v>44.713999999999999</v>
      </c>
      <c r="M59" s="13"/>
      <c r="N59" s="13"/>
      <c r="O59" s="13"/>
      <c r="P59" s="13"/>
      <c r="Q59" s="13">
        <f>E59/5</f>
        <v>8.9428000000000001</v>
      </c>
      <c r="R59" s="15"/>
      <c r="S59" s="15"/>
      <c r="T59" s="13"/>
      <c r="U59" s="13">
        <f>(F59+O59+P59+R59)/Q59</f>
        <v>-3.3343024556067453</v>
      </c>
      <c r="V59" s="13">
        <f>(F59+O59+P59)/Q59</f>
        <v>-3.3343024556067453</v>
      </c>
      <c r="W59" s="13">
        <v>13.5512</v>
      </c>
      <c r="X59" s="13">
        <v>14.083399999999999</v>
      </c>
      <c r="Y59" s="13">
        <v>10.1534</v>
      </c>
      <c r="Z59" s="13">
        <v>9.0644000000000009</v>
      </c>
      <c r="AA59" s="13">
        <v>4.4857999999999993</v>
      </c>
      <c r="AB59" s="13">
        <v>14.0044</v>
      </c>
      <c r="AC59" s="13">
        <v>3.0284</v>
      </c>
      <c r="AD59" s="13">
        <v>3.5004</v>
      </c>
      <c r="AE59" s="26">
        <f>(Z59+AA59+AB59+AC59)*G59/4</f>
        <v>0</v>
      </c>
      <c r="AF59" s="13"/>
      <c r="AG59" s="13"/>
      <c r="AH59" s="24">
        <f>F59*G59</f>
        <v>0</v>
      </c>
      <c r="AI59" s="24">
        <f>O59*G59</f>
        <v>0</v>
      </c>
      <c r="AJ59" s="24">
        <f>P59*G59</f>
        <v>0</v>
      </c>
      <c r="AK59" s="24">
        <f>AE59</f>
        <v>0</v>
      </c>
      <c r="AL59" s="29" t="e">
        <f>(AH59+AI59+AJ59+AM59)/AK59</f>
        <v>#DIV/0!</v>
      </c>
      <c r="AM59" s="24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3" t="s">
        <v>105</v>
      </c>
      <c r="B60" s="13" t="s">
        <v>48</v>
      </c>
      <c r="C60" s="13">
        <v>2</v>
      </c>
      <c r="D60" s="13"/>
      <c r="E60" s="20">
        <v>19</v>
      </c>
      <c r="F60" s="20">
        <v>-17</v>
      </c>
      <c r="G60" s="14">
        <v>0</v>
      </c>
      <c r="H60" s="13"/>
      <c r="I60" s="13" t="s">
        <v>97</v>
      </c>
      <c r="J60" s="13" t="s">
        <v>75</v>
      </c>
      <c r="K60" s="13"/>
      <c r="L60" s="13">
        <f>E60-K60</f>
        <v>19</v>
      </c>
      <c r="M60" s="13"/>
      <c r="N60" s="13"/>
      <c r="O60" s="13"/>
      <c r="P60" s="13"/>
      <c r="Q60" s="13">
        <f>E60/5</f>
        <v>3.8</v>
      </c>
      <c r="R60" s="15"/>
      <c r="S60" s="15"/>
      <c r="T60" s="13"/>
      <c r="U60" s="13">
        <f>(F60+O60+P60+R60)/Q60</f>
        <v>-4.4736842105263159</v>
      </c>
      <c r="V60" s="13">
        <f>(F60+O60+P60)/Q60</f>
        <v>-4.4736842105263159</v>
      </c>
      <c r="W60" s="13">
        <v>5.6</v>
      </c>
      <c r="X60" s="13">
        <v>6.4</v>
      </c>
      <c r="Y60" s="13">
        <v>2.2000000000000002</v>
      </c>
      <c r="Z60" s="13">
        <v>4.2</v>
      </c>
      <c r="AA60" s="13">
        <v>6.8</v>
      </c>
      <c r="AB60" s="13">
        <v>4.4000000000000004</v>
      </c>
      <c r="AC60" s="13">
        <v>6</v>
      </c>
      <c r="AD60" s="13">
        <v>3</v>
      </c>
      <c r="AE60" s="26">
        <f>(Z60+AA60+AB60+AC60)*G60/4</f>
        <v>0</v>
      </c>
      <c r="AF60" s="13"/>
      <c r="AG60" s="13"/>
      <c r="AH60" s="24">
        <f>F60*G60</f>
        <v>0</v>
      </c>
      <c r="AI60" s="24">
        <f>O60*G60</f>
        <v>0</v>
      </c>
      <c r="AJ60" s="24">
        <f>P60*G60</f>
        <v>0</v>
      </c>
      <c r="AK60" s="24">
        <f>AE60</f>
        <v>0</v>
      </c>
      <c r="AL60" s="29" t="e">
        <f>(AH60+AI60+AJ60+AM60)/AK60</f>
        <v>#DIV/0!</v>
      </c>
      <c r="AM60" s="24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3" t="s">
        <v>106</v>
      </c>
      <c r="B61" s="13" t="s">
        <v>36</v>
      </c>
      <c r="C61" s="13">
        <v>14.54</v>
      </c>
      <c r="D61" s="13"/>
      <c r="E61" s="20">
        <v>36.195999999999998</v>
      </c>
      <c r="F61" s="20">
        <v>-22.446000000000002</v>
      </c>
      <c r="G61" s="14">
        <v>0</v>
      </c>
      <c r="H61" s="13"/>
      <c r="I61" s="13" t="s">
        <v>97</v>
      </c>
      <c r="J61" s="13" t="s">
        <v>76</v>
      </c>
      <c r="K61" s="13"/>
      <c r="L61" s="13">
        <f>E61-K61</f>
        <v>36.195999999999998</v>
      </c>
      <c r="M61" s="13"/>
      <c r="N61" s="13"/>
      <c r="O61" s="13"/>
      <c r="P61" s="13"/>
      <c r="Q61" s="13">
        <f>E61/5</f>
        <v>7.2391999999999994</v>
      </c>
      <c r="R61" s="15"/>
      <c r="S61" s="15"/>
      <c r="T61" s="13"/>
      <c r="U61" s="13">
        <f>(F61+O61+P61+R61)/Q61</f>
        <v>-3.1006188529119245</v>
      </c>
      <c r="V61" s="13">
        <f>(F61+O61+P61)/Q61</f>
        <v>-3.1006188529119245</v>
      </c>
      <c r="W61" s="13">
        <v>17.9636</v>
      </c>
      <c r="X61" s="13">
        <v>12.4908</v>
      </c>
      <c r="Y61" s="13">
        <v>6.15</v>
      </c>
      <c r="Z61" s="13">
        <v>18.315200000000001</v>
      </c>
      <c r="AA61" s="13">
        <v>12.7662</v>
      </c>
      <c r="AB61" s="13">
        <v>9.8287999999999993</v>
      </c>
      <c r="AC61" s="13">
        <v>17.34</v>
      </c>
      <c r="AD61" s="13">
        <v>7.5890000000000004</v>
      </c>
      <c r="AE61" s="26">
        <f>(Z61+AA61+AB61+AC61)*G61/4</f>
        <v>0</v>
      </c>
      <c r="AF61" s="13"/>
      <c r="AG61" s="13"/>
      <c r="AH61" s="24">
        <f>F61*G61</f>
        <v>0</v>
      </c>
      <c r="AI61" s="24">
        <f>O61*G61</f>
        <v>0</v>
      </c>
      <c r="AJ61" s="24">
        <f>P61*G61</f>
        <v>0</v>
      </c>
      <c r="AK61" s="24">
        <f>AE61</f>
        <v>0</v>
      </c>
      <c r="AL61" s="29" t="e">
        <f>(AH61+AI61+AJ61+AM61)/AK61</f>
        <v>#DIV/0!</v>
      </c>
      <c r="AM61" s="24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107</v>
      </c>
      <c r="B62" s="13" t="s">
        <v>36</v>
      </c>
      <c r="C62" s="13">
        <v>42.686</v>
      </c>
      <c r="D62" s="13"/>
      <c r="E62" s="20">
        <v>98.37</v>
      </c>
      <c r="F62" s="20">
        <v>-63.39</v>
      </c>
      <c r="G62" s="14">
        <v>0</v>
      </c>
      <c r="H62" s="13"/>
      <c r="I62" s="13" t="s">
        <v>97</v>
      </c>
      <c r="J62" s="13" t="s">
        <v>82</v>
      </c>
      <c r="K62" s="13"/>
      <c r="L62" s="13">
        <f>E62-K62</f>
        <v>98.37</v>
      </c>
      <c r="M62" s="13"/>
      <c r="N62" s="13"/>
      <c r="O62" s="13"/>
      <c r="P62" s="13"/>
      <c r="Q62" s="13">
        <f>E62/5</f>
        <v>19.673999999999999</v>
      </c>
      <c r="R62" s="15"/>
      <c r="S62" s="15"/>
      <c r="T62" s="13"/>
      <c r="U62" s="13">
        <f>(F62+O62+P62+R62)/Q62</f>
        <v>-3.2220189082037209</v>
      </c>
      <c r="V62" s="13">
        <f>(F62+O62+P62)/Q62</f>
        <v>-3.2220189082037209</v>
      </c>
      <c r="W62" s="13">
        <v>33.543999999999997</v>
      </c>
      <c r="X62" s="13">
        <v>40.716000000000001</v>
      </c>
      <c r="Y62" s="13">
        <v>17.152799999999999</v>
      </c>
      <c r="Z62" s="13">
        <v>29.183599999999998</v>
      </c>
      <c r="AA62" s="13">
        <v>31.096599999999999</v>
      </c>
      <c r="AB62" s="13">
        <v>28.802600000000002</v>
      </c>
      <c r="AC62" s="13">
        <v>29.346</v>
      </c>
      <c r="AD62" s="13">
        <v>21.61</v>
      </c>
      <c r="AE62" s="26">
        <f>(Z62+AA62+AB62+AC62)*G62/4</f>
        <v>0</v>
      </c>
      <c r="AF62" s="13"/>
      <c r="AG62" s="13"/>
      <c r="AH62" s="24">
        <f>F62*G62</f>
        <v>0</v>
      </c>
      <c r="AI62" s="24">
        <f>O62*G62</f>
        <v>0</v>
      </c>
      <c r="AJ62" s="24">
        <f>P62*G62</f>
        <v>0</v>
      </c>
      <c r="AK62" s="24">
        <f>AE62</f>
        <v>0</v>
      </c>
      <c r="AL62" s="29" t="e">
        <f>(AH62+AI62+AJ62+AM62)/AK62</f>
        <v>#DIV/0!</v>
      </c>
      <c r="AM62" s="24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108</v>
      </c>
      <c r="B63" s="13" t="s">
        <v>48</v>
      </c>
      <c r="C63" s="13">
        <v>43</v>
      </c>
      <c r="D63" s="13"/>
      <c r="E63" s="20">
        <v>77</v>
      </c>
      <c r="F63" s="20">
        <v>-37</v>
      </c>
      <c r="G63" s="14">
        <v>0</v>
      </c>
      <c r="H63" s="13"/>
      <c r="I63" s="13" t="s">
        <v>97</v>
      </c>
      <c r="J63" s="13" t="s">
        <v>85</v>
      </c>
      <c r="K63" s="13"/>
      <c r="L63" s="13">
        <f>E63-K63</f>
        <v>77</v>
      </c>
      <c r="M63" s="13"/>
      <c r="N63" s="13"/>
      <c r="O63" s="13"/>
      <c r="P63" s="13"/>
      <c r="Q63" s="13">
        <f>E63/5</f>
        <v>15.4</v>
      </c>
      <c r="R63" s="15"/>
      <c r="S63" s="15"/>
      <c r="T63" s="13"/>
      <c r="U63" s="13">
        <f>(F63+O63+P63+R63)/Q63</f>
        <v>-2.4025974025974026</v>
      </c>
      <c r="V63" s="13">
        <f>(F63+O63+P63)/Q63</f>
        <v>-2.4025974025974026</v>
      </c>
      <c r="W63" s="13">
        <v>13</v>
      </c>
      <c r="X63" s="13">
        <v>17</v>
      </c>
      <c r="Y63" s="13">
        <v>5</v>
      </c>
      <c r="Z63" s="13">
        <v>13.2</v>
      </c>
      <c r="AA63" s="13">
        <v>13.2</v>
      </c>
      <c r="AB63" s="13">
        <v>15.2</v>
      </c>
      <c r="AC63" s="13">
        <v>10.8</v>
      </c>
      <c r="AD63" s="13">
        <v>11.8</v>
      </c>
      <c r="AE63" s="26">
        <f>(Z63+AA63+AB63+AC63)*G63/4</f>
        <v>0</v>
      </c>
      <c r="AF63" s="13"/>
      <c r="AG63" s="13"/>
      <c r="AH63" s="24">
        <f>F63*G63</f>
        <v>0</v>
      </c>
      <c r="AI63" s="24">
        <f>O63*G63</f>
        <v>0</v>
      </c>
      <c r="AJ63" s="24">
        <f>P63*G63</f>
        <v>0</v>
      </c>
      <c r="AK63" s="24">
        <f>AE63</f>
        <v>0</v>
      </c>
      <c r="AL63" s="29" t="e">
        <f>(AH63+AI63+AJ63+AM63)/AK63</f>
        <v>#DIV/0!</v>
      </c>
      <c r="AM63" s="24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109</v>
      </c>
      <c r="B64" s="13" t="s">
        <v>36</v>
      </c>
      <c r="C64" s="13">
        <v>46.758000000000003</v>
      </c>
      <c r="D64" s="13"/>
      <c r="E64" s="20">
        <v>80.013000000000005</v>
      </c>
      <c r="F64" s="20">
        <v>-50.247999999999998</v>
      </c>
      <c r="G64" s="14">
        <v>0</v>
      </c>
      <c r="H64" s="13"/>
      <c r="I64" s="13" t="s">
        <v>97</v>
      </c>
      <c r="J64" s="13" t="s">
        <v>88</v>
      </c>
      <c r="K64" s="13"/>
      <c r="L64" s="13">
        <f>E64-K64</f>
        <v>80.013000000000005</v>
      </c>
      <c r="M64" s="13"/>
      <c r="N64" s="13"/>
      <c r="O64" s="13"/>
      <c r="P64" s="13"/>
      <c r="Q64" s="13">
        <f>E64/5</f>
        <v>16.002600000000001</v>
      </c>
      <c r="R64" s="15"/>
      <c r="S64" s="15"/>
      <c r="T64" s="13"/>
      <c r="U64" s="13">
        <f>(F64+O64+P64+R64)/Q64</f>
        <v>-3.1399897516653539</v>
      </c>
      <c r="V64" s="13">
        <f>(F64+O64+P64)/Q64</f>
        <v>-3.1399897516653539</v>
      </c>
      <c r="W64" s="13">
        <v>19.5852</v>
      </c>
      <c r="X64" s="13">
        <v>31.197600000000001</v>
      </c>
      <c r="Y64" s="13">
        <v>17.340399999999999</v>
      </c>
      <c r="Z64" s="13">
        <v>20.048200000000001</v>
      </c>
      <c r="AA64" s="13">
        <v>19.840800000000002</v>
      </c>
      <c r="AB64" s="13">
        <v>35.268999999999998</v>
      </c>
      <c r="AC64" s="13">
        <v>16.651800000000001</v>
      </c>
      <c r="AD64" s="13">
        <v>19.2394</v>
      </c>
      <c r="AE64" s="26">
        <f>(Z64+AA64+AB64+AC64)*G64/4</f>
        <v>0</v>
      </c>
      <c r="AF64" s="13"/>
      <c r="AG64" s="13"/>
      <c r="AH64" s="24">
        <f>F64*G64</f>
        <v>0</v>
      </c>
      <c r="AI64" s="24">
        <f>O64*G64</f>
        <v>0</v>
      </c>
      <c r="AJ64" s="24">
        <f>P64*G64</f>
        <v>0</v>
      </c>
      <c r="AK64" s="24">
        <f>AE64</f>
        <v>0</v>
      </c>
      <c r="AL64" s="29" t="e">
        <f>(AH64+AI64+AJ64+AM64)/AK64</f>
        <v>#DIV/0!</v>
      </c>
      <c r="AM64" s="24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110</v>
      </c>
      <c r="B65" s="13" t="s">
        <v>48</v>
      </c>
      <c r="C65" s="13"/>
      <c r="D65" s="13"/>
      <c r="E65" s="20">
        <v>22</v>
      </c>
      <c r="F65" s="20">
        <v>-22</v>
      </c>
      <c r="G65" s="14">
        <v>0</v>
      </c>
      <c r="H65" s="13"/>
      <c r="I65" s="13" t="s">
        <v>97</v>
      </c>
      <c r="J65" s="13" t="s">
        <v>95</v>
      </c>
      <c r="K65" s="13"/>
      <c r="L65" s="13">
        <f>E65-K65</f>
        <v>22</v>
      </c>
      <c r="M65" s="13"/>
      <c r="N65" s="13"/>
      <c r="O65" s="13"/>
      <c r="P65" s="13"/>
      <c r="Q65" s="13">
        <f>E65/5</f>
        <v>4.4000000000000004</v>
      </c>
      <c r="R65" s="15"/>
      <c r="S65" s="15"/>
      <c r="T65" s="13"/>
      <c r="U65" s="13">
        <f>(F65+O65+P65+R65)/Q65</f>
        <v>-5</v>
      </c>
      <c r="V65" s="13">
        <f>(F65+O65+P65)/Q65</f>
        <v>-5</v>
      </c>
      <c r="W65" s="13">
        <v>3.4</v>
      </c>
      <c r="X65" s="13">
        <v>4.8</v>
      </c>
      <c r="Y65" s="13">
        <v>0.2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26">
        <f>(Z65+AA65+AB65+AC65)*G65/4</f>
        <v>0</v>
      </c>
      <c r="AF65" s="13"/>
      <c r="AG65" s="13"/>
      <c r="AH65" s="24">
        <f>F65*G65</f>
        <v>0</v>
      </c>
      <c r="AI65" s="24">
        <f>O65*G65</f>
        <v>0</v>
      </c>
      <c r="AJ65" s="24">
        <f>P65*G65</f>
        <v>0</v>
      </c>
      <c r="AK65" s="24">
        <f>AE65</f>
        <v>0</v>
      </c>
      <c r="AL65" s="29" t="e">
        <f>(AH65+AI65+AJ65+AM65)/AK65</f>
        <v>#DIV/0!</v>
      </c>
      <c r="AM65" s="24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0" t="s">
        <v>41</v>
      </c>
      <c r="B66" s="10" t="s">
        <v>36</v>
      </c>
      <c r="C66" s="10">
        <v>-0.62</v>
      </c>
      <c r="D66" s="10"/>
      <c r="E66" s="10"/>
      <c r="F66" s="10">
        <v>-0.62</v>
      </c>
      <c r="G66" s="11">
        <v>0</v>
      </c>
      <c r="H66" s="10">
        <v>180</v>
      </c>
      <c r="I66" s="10" t="s">
        <v>42</v>
      </c>
      <c r="J66" s="10"/>
      <c r="K66" s="10"/>
      <c r="L66" s="10">
        <f>E66-K66</f>
        <v>0</v>
      </c>
      <c r="M66" s="10"/>
      <c r="N66" s="10"/>
      <c r="O66" s="10"/>
      <c r="P66" s="10"/>
      <c r="Q66" s="10">
        <f>E66/5</f>
        <v>0</v>
      </c>
      <c r="R66" s="12"/>
      <c r="S66" s="12"/>
      <c r="T66" s="10"/>
      <c r="U66" s="10" t="e">
        <f>(F66+O66+P66+R66)/Q66</f>
        <v>#DIV/0!</v>
      </c>
      <c r="V66" s="10" t="e">
        <f>(F66+O66+P66)/Q66</f>
        <v>#DIV/0!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0</v>
      </c>
      <c r="AD66" s="10">
        <v>0</v>
      </c>
      <c r="AE66" s="26">
        <f>(Z66+AA66+AB66+AC66)*G66/4</f>
        <v>0</v>
      </c>
      <c r="AF66" s="10" t="s">
        <v>42</v>
      </c>
      <c r="AG66" s="10"/>
      <c r="AH66" s="24">
        <f>F66*G66</f>
        <v>0</v>
      </c>
      <c r="AI66" s="24">
        <f>O66*G66</f>
        <v>0</v>
      </c>
      <c r="AJ66" s="24">
        <f>P66*G66</f>
        <v>0</v>
      </c>
      <c r="AK66" s="24">
        <f>AE66</f>
        <v>0</v>
      </c>
      <c r="AL66" s="30" t="e">
        <f>(AH66+AI66+AJ66+AM66)/AK66</f>
        <v>#DIV/0!</v>
      </c>
      <c r="AM66" s="24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4">
        <f>SUM(E68:E546)</f>
        <v>0</v>
      </c>
      <c r="F67" s="4">
        <f>SUM(F68:F546)</f>
        <v>0</v>
      </c>
      <c r="G67" s="8"/>
      <c r="H67" s="1"/>
      <c r="I67" s="1"/>
      <c r="J67" s="1"/>
      <c r="K67" s="4">
        <f>SUM(K68:K546)</f>
        <v>0</v>
      </c>
      <c r="L67" s="4">
        <f>SUM(L68:L546)</f>
        <v>0</v>
      </c>
      <c r="M67" s="4">
        <f>SUM(M68:M546)</f>
        <v>0</v>
      </c>
      <c r="N67" s="4">
        <f>SUM(N68:N546)</f>
        <v>0</v>
      </c>
      <c r="O67" s="4">
        <f>SUM(O68:O546)</f>
        <v>0</v>
      </c>
      <c r="P67" s="4">
        <f>SUM(P68:P546)</f>
        <v>0</v>
      </c>
      <c r="Q67" s="4">
        <f>SUM(Q68:Q546)</f>
        <v>0</v>
      </c>
      <c r="R67" s="41">
        <f>SUM(R68:R546)</f>
        <v>0</v>
      </c>
      <c r="S67" s="41">
        <f>SUM(S68:S546)</f>
        <v>0</v>
      </c>
      <c r="T67" s="1"/>
      <c r="U67" s="1"/>
      <c r="V67" s="1"/>
      <c r="W67" s="4">
        <f>SUM(W68:W546)</f>
        <v>0</v>
      </c>
      <c r="X67" s="4">
        <f>SUM(X68:X546)</f>
        <v>0</v>
      </c>
      <c r="Y67" s="4">
        <f>SUM(Y68:Y546)</f>
        <v>0</v>
      </c>
      <c r="Z67" s="4">
        <f>SUM(Z68:Z546)</f>
        <v>0</v>
      </c>
      <c r="AA67" s="4">
        <f>SUM(AA68:AA546)</f>
        <v>0</v>
      </c>
      <c r="AB67" s="4">
        <f>SUM(AB68:AB546)</f>
        <v>0</v>
      </c>
      <c r="AC67" s="4">
        <f>SUM(AC68:AC546)</f>
        <v>0</v>
      </c>
      <c r="AD67" s="4">
        <f>SUM(AD68:AD546)</f>
        <v>0</v>
      </c>
      <c r="AE67" s="26"/>
      <c r="AF67" s="1"/>
      <c r="AG67" s="4">
        <f>SUM(AG68:AG546)</f>
        <v>0</v>
      </c>
      <c r="AH67" s="24"/>
      <c r="AI67" s="24"/>
      <c r="AJ67" s="24"/>
      <c r="AK67" s="24"/>
      <c r="AL67" s="29"/>
      <c r="AM67" s="24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26"/>
      <c r="AF68" s="1"/>
      <c r="AG68" s="1"/>
      <c r="AH68" s="24"/>
      <c r="AI68" s="24"/>
      <c r="AJ68" s="24"/>
      <c r="AK68" s="24"/>
      <c r="AL68" s="30"/>
      <c r="AM68" s="24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26"/>
      <c r="AF69" s="1"/>
      <c r="AG69" s="1"/>
      <c r="AH69" s="24"/>
      <c r="AI69" s="24"/>
      <c r="AJ69" s="24"/>
      <c r="AK69" s="24"/>
      <c r="AL69" s="30"/>
      <c r="AM69" s="24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26"/>
      <c r="AF70" s="1"/>
      <c r="AG70" s="1"/>
      <c r="AH70" s="24"/>
      <c r="AI70" s="24"/>
      <c r="AJ70" s="24"/>
      <c r="AK70" s="24"/>
      <c r="AL70" s="30"/>
      <c r="AM70" s="24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26"/>
      <c r="AF71" s="1"/>
      <c r="AG71" s="1"/>
      <c r="AH71" s="24"/>
      <c r="AI71" s="24"/>
      <c r="AJ71" s="24"/>
      <c r="AK71" s="24"/>
      <c r="AL71" s="30"/>
      <c r="AM71" s="24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26"/>
      <c r="AF72" s="1"/>
      <c r="AG72" s="1"/>
      <c r="AH72" s="24"/>
      <c r="AI72" s="24"/>
      <c r="AJ72" s="24"/>
      <c r="AK72" s="24"/>
      <c r="AL72" s="30"/>
      <c r="AM72" s="24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26"/>
      <c r="AF73" s="1"/>
      <c r="AG73" s="1"/>
      <c r="AH73" s="24"/>
      <c r="AI73" s="24"/>
      <c r="AJ73" s="24"/>
      <c r="AK73" s="24"/>
      <c r="AL73" s="30"/>
      <c r="AM73" s="24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26"/>
      <c r="AF74" s="1"/>
      <c r="AG74" s="1"/>
      <c r="AH74" s="24"/>
      <c r="AI74" s="24"/>
      <c r="AJ74" s="24"/>
      <c r="AK74" s="24"/>
      <c r="AL74" s="30"/>
      <c r="AM74" s="24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26"/>
      <c r="AF75" s="1"/>
      <c r="AG75" s="1"/>
      <c r="AH75" s="24"/>
      <c r="AI75" s="24"/>
      <c r="AJ75" s="24"/>
      <c r="AK75" s="24"/>
      <c r="AL75" s="30"/>
      <c r="AM75" s="24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26"/>
      <c r="AF76" s="1"/>
      <c r="AG76" s="1"/>
      <c r="AH76" s="24"/>
      <c r="AI76" s="24"/>
      <c r="AJ76" s="24"/>
      <c r="AK76" s="24"/>
      <c r="AL76" s="30"/>
      <c r="AM76" s="24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26"/>
      <c r="AF77" s="1"/>
      <c r="AG77" s="1"/>
      <c r="AH77" s="24"/>
      <c r="AI77" s="24"/>
      <c r="AJ77" s="24"/>
      <c r="AK77" s="24"/>
      <c r="AL77" s="30"/>
      <c r="AM77" s="24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26"/>
      <c r="AF78" s="1"/>
      <c r="AG78" s="1"/>
      <c r="AH78" s="24"/>
      <c r="AI78" s="24"/>
      <c r="AJ78" s="24"/>
      <c r="AK78" s="24"/>
      <c r="AL78" s="30"/>
      <c r="AM78" s="24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26"/>
      <c r="AF79" s="1"/>
      <c r="AG79" s="1"/>
      <c r="AH79" s="24"/>
      <c r="AI79" s="24"/>
      <c r="AJ79" s="24"/>
      <c r="AK79" s="24"/>
      <c r="AL79" s="30"/>
      <c r="AM79" s="24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26"/>
      <c r="AF80" s="1"/>
      <c r="AG80" s="1"/>
      <c r="AH80" s="24"/>
      <c r="AI80" s="24"/>
      <c r="AJ80" s="24"/>
      <c r="AK80" s="24"/>
      <c r="AL80" s="30"/>
      <c r="AM80" s="24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26"/>
      <c r="AF81" s="1"/>
      <c r="AG81" s="1"/>
      <c r="AH81" s="24"/>
      <c r="AI81" s="24"/>
      <c r="AJ81" s="24"/>
      <c r="AK81" s="24"/>
      <c r="AL81" s="30"/>
      <c r="AM81" s="24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26"/>
      <c r="AF82" s="1"/>
      <c r="AG82" s="1"/>
      <c r="AH82" s="24"/>
      <c r="AI82" s="24"/>
      <c r="AJ82" s="24"/>
      <c r="AK82" s="24"/>
      <c r="AL82" s="30"/>
      <c r="AM82" s="24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26"/>
      <c r="AF83" s="1"/>
      <c r="AG83" s="1"/>
      <c r="AH83" s="24"/>
      <c r="AI83" s="24"/>
      <c r="AJ83" s="24"/>
      <c r="AK83" s="24"/>
      <c r="AL83" s="30"/>
      <c r="AM83" s="24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26"/>
      <c r="AF84" s="1"/>
      <c r="AG84" s="1"/>
      <c r="AH84" s="24"/>
      <c r="AI84" s="24"/>
      <c r="AJ84" s="24"/>
      <c r="AK84" s="24"/>
      <c r="AL84" s="30"/>
      <c r="AM84" s="24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26"/>
      <c r="AF85" s="1"/>
      <c r="AG85" s="1"/>
      <c r="AH85" s="24"/>
      <c r="AI85" s="24"/>
      <c r="AJ85" s="24"/>
      <c r="AK85" s="24"/>
      <c r="AL85" s="30"/>
      <c r="AM85" s="24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26"/>
      <c r="AF86" s="1"/>
      <c r="AG86" s="1"/>
      <c r="AH86" s="24"/>
      <c r="AI86" s="24"/>
      <c r="AJ86" s="24"/>
      <c r="AK86" s="24"/>
      <c r="AL86" s="30"/>
      <c r="AM86" s="24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26"/>
      <c r="AF87" s="1"/>
      <c r="AG87" s="1"/>
      <c r="AH87" s="24"/>
      <c r="AI87" s="24"/>
      <c r="AJ87" s="24"/>
      <c r="AK87" s="24"/>
      <c r="AL87" s="30"/>
      <c r="AM87" s="24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26"/>
      <c r="AF88" s="1"/>
      <c r="AG88" s="1"/>
      <c r="AH88" s="24"/>
      <c r="AI88" s="24"/>
      <c r="AJ88" s="24"/>
      <c r="AK88" s="24"/>
      <c r="AL88" s="30"/>
      <c r="AM88" s="24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26"/>
      <c r="AF89" s="1"/>
      <c r="AG89" s="1"/>
      <c r="AH89" s="24"/>
      <c r="AI89" s="24"/>
      <c r="AJ89" s="24"/>
      <c r="AK89" s="24"/>
      <c r="AL89" s="30"/>
      <c r="AM89" s="24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26"/>
      <c r="AF90" s="1"/>
      <c r="AG90" s="1"/>
      <c r="AH90" s="24"/>
      <c r="AI90" s="24"/>
      <c r="AJ90" s="24"/>
      <c r="AK90" s="24"/>
      <c r="AL90" s="30"/>
      <c r="AM90" s="24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26"/>
      <c r="AF91" s="1"/>
      <c r="AG91" s="1"/>
      <c r="AH91" s="24"/>
      <c r="AI91" s="24"/>
      <c r="AJ91" s="24"/>
      <c r="AK91" s="24"/>
      <c r="AL91" s="30"/>
      <c r="AM91" s="24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26"/>
      <c r="AF92" s="1"/>
      <c r="AG92" s="1"/>
      <c r="AH92" s="24"/>
      <c r="AI92" s="24"/>
      <c r="AJ92" s="24"/>
      <c r="AK92" s="24"/>
      <c r="AL92" s="30"/>
      <c r="AM92" s="24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26"/>
      <c r="AF93" s="1"/>
      <c r="AG93" s="1"/>
      <c r="AH93" s="24"/>
      <c r="AI93" s="24"/>
      <c r="AJ93" s="24"/>
      <c r="AK93" s="24"/>
      <c r="AL93" s="30"/>
      <c r="AM93" s="24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26"/>
      <c r="AF94" s="1"/>
      <c r="AG94" s="1"/>
      <c r="AH94" s="24"/>
      <c r="AI94" s="24"/>
      <c r="AJ94" s="24"/>
      <c r="AK94" s="24"/>
      <c r="AL94" s="30"/>
      <c r="AM94" s="24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26"/>
      <c r="AF95" s="1"/>
      <c r="AG95" s="1"/>
      <c r="AH95" s="24"/>
      <c r="AI95" s="24"/>
      <c r="AJ95" s="24"/>
      <c r="AK95" s="24"/>
      <c r="AL95" s="30"/>
      <c r="AM95" s="24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26"/>
      <c r="AF96" s="1"/>
      <c r="AG96" s="1"/>
      <c r="AH96" s="24"/>
      <c r="AI96" s="24"/>
      <c r="AJ96" s="24"/>
      <c r="AK96" s="24"/>
      <c r="AL96" s="30"/>
      <c r="AM96" s="24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26"/>
      <c r="AF97" s="1"/>
      <c r="AG97" s="1"/>
      <c r="AH97" s="24"/>
      <c r="AI97" s="24"/>
      <c r="AJ97" s="24"/>
      <c r="AK97" s="24"/>
      <c r="AL97" s="30"/>
      <c r="AM97" s="24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26"/>
      <c r="AF98" s="1"/>
      <c r="AG98" s="1"/>
      <c r="AH98" s="24"/>
      <c r="AI98" s="24"/>
      <c r="AJ98" s="24"/>
      <c r="AK98" s="24"/>
      <c r="AL98" s="30"/>
      <c r="AM98" s="24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26"/>
      <c r="AF99" s="1"/>
      <c r="AG99" s="1"/>
      <c r="AH99" s="24"/>
      <c r="AI99" s="24"/>
      <c r="AJ99" s="24"/>
      <c r="AK99" s="24"/>
      <c r="AL99" s="30"/>
      <c r="AM99" s="24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26"/>
      <c r="AF100" s="1"/>
      <c r="AG100" s="1"/>
      <c r="AH100" s="24"/>
      <c r="AI100" s="24"/>
      <c r="AJ100" s="24"/>
      <c r="AK100" s="24"/>
      <c r="AL100" s="30"/>
      <c r="AM100" s="24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26"/>
      <c r="AF101" s="1"/>
      <c r="AG101" s="1"/>
      <c r="AH101" s="24"/>
      <c r="AI101" s="24"/>
      <c r="AJ101" s="24"/>
      <c r="AK101" s="24"/>
      <c r="AL101" s="30"/>
      <c r="AM101" s="24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26"/>
      <c r="AF102" s="1"/>
      <c r="AG102" s="1"/>
      <c r="AH102" s="24"/>
      <c r="AI102" s="24"/>
      <c r="AJ102" s="24"/>
      <c r="AK102" s="24"/>
      <c r="AL102" s="30"/>
      <c r="AM102" s="24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26"/>
      <c r="AF103" s="1"/>
      <c r="AG103" s="1"/>
      <c r="AH103" s="24"/>
      <c r="AI103" s="24"/>
      <c r="AJ103" s="24"/>
      <c r="AK103" s="24"/>
      <c r="AL103" s="30"/>
      <c r="AM103" s="24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26"/>
      <c r="AF104" s="1"/>
      <c r="AG104" s="1"/>
      <c r="AH104" s="24"/>
      <c r="AI104" s="24"/>
      <c r="AJ104" s="24"/>
      <c r="AK104" s="24"/>
      <c r="AL104" s="30"/>
      <c r="AM104" s="24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26"/>
      <c r="AF105" s="1"/>
      <c r="AG105" s="1"/>
      <c r="AH105" s="24"/>
      <c r="AI105" s="24"/>
      <c r="AJ105" s="24"/>
      <c r="AK105" s="24"/>
      <c r="AL105" s="30"/>
      <c r="AM105" s="24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26"/>
      <c r="AF106" s="1"/>
      <c r="AG106" s="1"/>
      <c r="AH106" s="24"/>
      <c r="AI106" s="24"/>
      <c r="AJ106" s="24"/>
      <c r="AK106" s="24"/>
      <c r="AL106" s="30"/>
      <c r="AM106" s="24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26"/>
      <c r="AF107" s="1"/>
      <c r="AG107" s="1"/>
      <c r="AH107" s="24"/>
      <c r="AI107" s="24"/>
      <c r="AJ107" s="24"/>
      <c r="AK107" s="24"/>
      <c r="AL107" s="30"/>
      <c r="AM107" s="24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26"/>
      <c r="AF108" s="1"/>
      <c r="AG108" s="1"/>
      <c r="AH108" s="24"/>
      <c r="AI108" s="24"/>
      <c r="AJ108" s="24"/>
      <c r="AK108" s="24"/>
      <c r="AL108" s="30"/>
      <c r="AM108" s="24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26"/>
      <c r="AF109" s="1"/>
      <c r="AG109" s="1"/>
      <c r="AH109" s="24"/>
      <c r="AI109" s="24"/>
      <c r="AJ109" s="24"/>
      <c r="AK109" s="24"/>
      <c r="AL109" s="30"/>
      <c r="AM109" s="24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26"/>
      <c r="AF110" s="1"/>
      <c r="AG110" s="1"/>
      <c r="AH110" s="24"/>
      <c r="AI110" s="24"/>
      <c r="AJ110" s="24"/>
      <c r="AK110" s="24"/>
      <c r="AL110" s="30"/>
      <c r="AM110" s="24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26"/>
      <c r="AF111" s="1"/>
      <c r="AG111" s="1"/>
      <c r="AH111" s="24"/>
      <c r="AI111" s="24"/>
      <c r="AJ111" s="24"/>
      <c r="AK111" s="24"/>
      <c r="AL111" s="30"/>
      <c r="AM111" s="24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26"/>
      <c r="AF112" s="1"/>
      <c r="AG112" s="1"/>
      <c r="AH112" s="24"/>
      <c r="AI112" s="24"/>
      <c r="AJ112" s="24"/>
      <c r="AK112" s="24"/>
      <c r="AL112" s="30"/>
      <c r="AM112" s="24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26"/>
      <c r="AF113" s="1"/>
      <c r="AG113" s="1"/>
      <c r="AH113" s="24"/>
      <c r="AI113" s="24"/>
      <c r="AJ113" s="24"/>
      <c r="AK113" s="24"/>
      <c r="AL113" s="30"/>
      <c r="AM113" s="24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26"/>
      <c r="AF114" s="1"/>
      <c r="AG114" s="1"/>
      <c r="AH114" s="24"/>
      <c r="AI114" s="24"/>
      <c r="AJ114" s="24"/>
      <c r="AK114" s="24"/>
      <c r="AL114" s="30"/>
      <c r="AM114" s="24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26"/>
      <c r="AF115" s="1"/>
      <c r="AG115" s="1"/>
      <c r="AH115" s="24"/>
      <c r="AI115" s="24"/>
      <c r="AJ115" s="24"/>
      <c r="AK115" s="24"/>
      <c r="AL115" s="30"/>
      <c r="AM115" s="24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26"/>
      <c r="AF116" s="1"/>
      <c r="AG116" s="1"/>
      <c r="AH116" s="24"/>
      <c r="AI116" s="24"/>
      <c r="AJ116" s="24"/>
      <c r="AK116" s="24"/>
      <c r="AL116" s="30"/>
      <c r="AM116" s="24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26"/>
      <c r="AF117" s="1"/>
      <c r="AG117" s="1"/>
      <c r="AH117" s="24"/>
      <c r="AI117" s="24"/>
      <c r="AJ117" s="24"/>
      <c r="AK117" s="24"/>
      <c r="AL117" s="30"/>
      <c r="AM117" s="24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26"/>
      <c r="AF118" s="1"/>
      <c r="AG118" s="1"/>
      <c r="AH118" s="24"/>
      <c r="AI118" s="24"/>
      <c r="AJ118" s="24"/>
      <c r="AK118" s="24"/>
      <c r="AL118" s="30"/>
      <c r="AM118" s="24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26"/>
      <c r="AF119" s="1"/>
      <c r="AG119" s="1"/>
      <c r="AH119" s="24"/>
      <c r="AI119" s="24"/>
      <c r="AJ119" s="24"/>
      <c r="AK119" s="24"/>
      <c r="AL119" s="30"/>
      <c r="AM119" s="24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26"/>
      <c r="AF120" s="1"/>
      <c r="AG120" s="1"/>
      <c r="AH120" s="24"/>
      <c r="AI120" s="24"/>
      <c r="AJ120" s="24"/>
      <c r="AK120" s="24"/>
      <c r="AL120" s="30"/>
      <c r="AM120" s="24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26"/>
      <c r="AF121" s="1"/>
      <c r="AG121" s="1"/>
      <c r="AH121" s="24"/>
      <c r="AI121" s="24"/>
      <c r="AJ121" s="24"/>
      <c r="AK121" s="24"/>
      <c r="AL121" s="30"/>
      <c r="AM121" s="24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26"/>
      <c r="AF122" s="1"/>
      <c r="AG122" s="1"/>
      <c r="AH122" s="24"/>
      <c r="AI122" s="24"/>
      <c r="AJ122" s="24"/>
      <c r="AK122" s="24"/>
      <c r="AL122" s="30"/>
      <c r="AM122" s="24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26"/>
      <c r="AF123" s="1"/>
      <c r="AG123" s="1"/>
      <c r="AH123" s="24"/>
      <c r="AI123" s="24"/>
      <c r="AJ123" s="24"/>
      <c r="AK123" s="24"/>
      <c r="AL123" s="30"/>
      <c r="AM123" s="24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26"/>
      <c r="AF124" s="1"/>
      <c r="AG124" s="1"/>
      <c r="AH124" s="24"/>
      <c r="AI124" s="24"/>
      <c r="AJ124" s="24"/>
      <c r="AK124" s="24"/>
      <c r="AL124" s="30"/>
      <c r="AM124" s="24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26"/>
      <c r="AF125" s="1"/>
      <c r="AG125" s="1"/>
      <c r="AH125" s="24"/>
      <c r="AI125" s="24"/>
      <c r="AJ125" s="24"/>
      <c r="AK125" s="24"/>
      <c r="AL125" s="30"/>
      <c r="AM125" s="24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26"/>
      <c r="AF126" s="1"/>
      <c r="AG126" s="1"/>
      <c r="AH126" s="24"/>
      <c r="AI126" s="24"/>
      <c r="AJ126" s="24"/>
      <c r="AK126" s="24"/>
      <c r="AL126" s="30"/>
      <c r="AM126" s="24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26"/>
      <c r="AF127" s="1"/>
      <c r="AG127" s="1"/>
      <c r="AH127" s="24"/>
      <c r="AI127" s="24"/>
      <c r="AJ127" s="24"/>
      <c r="AK127" s="24"/>
      <c r="AL127" s="30"/>
      <c r="AM127" s="24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26"/>
      <c r="AF128" s="1"/>
      <c r="AG128" s="1"/>
      <c r="AH128" s="24"/>
      <c r="AI128" s="24"/>
      <c r="AJ128" s="24"/>
      <c r="AK128" s="24"/>
      <c r="AL128" s="30"/>
      <c r="AM128" s="24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26"/>
      <c r="AF129" s="1"/>
      <c r="AG129" s="1"/>
      <c r="AH129" s="24"/>
      <c r="AI129" s="24"/>
      <c r="AJ129" s="24"/>
      <c r="AK129" s="24"/>
      <c r="AL129" s="30"/>
      <c r="AM129" s="24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26"/>
      <c r="AF130" s="1"/>
      <c r="AG130" s="1"/>
      <c r="AH130" s="24"/>
      <c r="AI130" s="24"/>
      <c r="AJ130" s="24"/>
      <c r="AK130" s="24"/>
      <c r="AL130" s="30"/>
      <c r="AM130" s="24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26"/>
      <c r="AF131" s="1"/>
      <c r="AG131" s="1"/>
      <c r="AH131" s="24"/>
      <c r="AI131" s="24"/>
      <c r="AJ131" s="24"/>
      <c r="AK131" s="24"/>
      <c r="AL131" s="30"/>
      <c r="AM131" s="24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26"/>
      <c r="AF132" s="1"/>
      <c r="AG132" s="1"/>
      <c r="AH132" s="24"/>
      <c r="AI132" s="24"/>
      <c r="AJ132" s="24"/>
      <c r="AK132" s="24"/>
      <c r="AL132" s="30"/>
      <c r="AM132" s="24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26"/>
      <c r="AF133" s="1"/>
      <c r="AG133" s="1"/>
      <c r="AH133" s="24"/>
      <c r="AI133" s="24"/>
      <c r="AJ133" s="24"/>
      <c r="AK133" s="24"/>
      <c r="AL133" s="30"/>
      <c r="AM133" s="24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26"/>
      <c r="AF134" s="1"/>
      <c r="AG134" s="1"/>
      <c r="AH134" s="24"/>
      <c r="AI134" s="24"/>
      <c r="AJ134" s="24"/>
      <c r="AK134" s="24"/>
      <c r="AL134" s="30"/>
      <c r="AM134" s="24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26"/>
      <c r="AF135" s="1"/>
      <c r="AG135" s="1"/>
      <c r="AH135" s="24"/>
      <c r="AI135" s="24"/>
      <c r="AJ135" s="24"/>
      <c r="AK135" s="24"/>
      <c r="AL135" s="30"/>
      <c r="AM135" s="24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26"/>
      <c r="AF136" s="1"/>
      <c r="AG136" s="1"/>
      <c r="AH136" s="24"/>
      <c r="AI136" s="24"/>
      <c r="AJ136" s="24"/>
      <c r="AK136" s="24"/>
      <c r="AL136" s="30"/>
      <c r="AM136" s="24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26"/>
      <c r="AF137" s="1"/>
      <c r="AG137" s="1"/>
      <c r="AH137" s="24"/>
      <c r="AI137" s="24"/>
      <c r="AJ137" s="24"/>
      <c r="AK137" s="24"/>
      <c r="AL137" s="30"/>
      <c r="AM137" s="24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26"/>
      <c r="AF138" s="1"/>
      <c r="AG138" s="1"/>
      <c r="AH138" s="24"/>
      <c r="AI138" s="24"/>
      <c r="AJ138" s="24"/>
      <c r="AK138" s="24"/>
      <c r="AL138" s="30"/>
      <c r="AM138" s="24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26"/>
      <c r="AF139" s="1"/>
      <c r="AG139" s="1"/>
      <c r="AH139" s="24"/>
      <c r="AI139" s="24"/>
      <c r="AJ139" s="24"/>
      <c r="AK139" s="24"/>
      <c r="AL139" s="30"/>
      <c r="AM139" s="24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26"/>
      <c r="AF140" s="1"/>
      <c r="AG140" s="1"/>
      <c r="AH140" s="24"/>
      <c r="AI140" s="24"/>
      <c r="AJ140" s="24"/>
      <c r="AK140" s="24"/>
      <c r="AL140" s="30"/>
      <c r="AM140" s="24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26"/>
      <c r="AF141" s="1"/>
      <c r="AG141" s="1"/>
      <c r="AH141" s="24"/>
      <c r="AI141" s="24"/>
      <c r="AJ141" s="24"/>
      <c r="AK141" s="24"/>
      <c r="AL141" s="30"/>
      <c r="AM141" s="24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26"/>
      <c r="AF142" s="1"/>
      <c r="AG142" s="1"/>
      <c r="AH142" s="24"/>
      <c r="AI142" s="24"/>
      <c r="AJ142" s="24"/>
      <c r="AK142" s="24"/>
      <c r="AL142" s="30"/>
      <c r="AM142" s="24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26"/>
      <c r="AF143" s="1"/>
      <c r="AG143" s="1"/>
      <c r="AH143" s="24"/>
      <c r="AI143" s="24"/>
      <c r="AJ143" s="24"/>
      <c r="AK143" s="24"/>
      <c r="AL143" s="30"/>
      <c r="AM143" s="24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26"/>
      <c r="AF144" s="1"/>
      <c r="AG144" s="1"/>
      <c r="AH144" s="24"/>
      <c r="AI144" s="24"/>
      <c r="AJ144" s="24"/>
      <c r="AK144" s="24"/>
      <c r="AL144" s="30"/>
      <c r="AM144" s="24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26"/>
      <c r="AF145" s="1"/>
      <c r="AG145" s="1"/>
      <c r="AH145" s="24"/>
      <c r="AI145" s="24"/>
      <c r="AJ145" s="24"/>
      <c r="AK145" s="24"/>
      <c r="AL145" s="30"/>
      <c r="AM145" s="24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26"/>
      <c r="AF146" s="1"/>
      <c r="AG146" s="1"/>
      <c r="AH146" s="24"/>
      <c r="AI146" s="24"/>
      <c r="AJ146" s="24"/>
      <c r="AK146" s="24"/>
      <c r="AL146" s="30"/>
      <c r="AM146" s="24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26"/>
      <c r="AF147" s="1"/>
      <c r="AG147" s="1"/>
      <c r="AH147" s="24"/>
      <c r="AI147" s="24"/>
      <c r="AJ147" s="24"/>
      <c r="AK147" s="24"/>
      <c r="AL147" s="30"/>
      <c r="AM147" s="24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26"/>
      <c r="AF148" s="1"/>
      <c r="AG148" s="1"/>
      <c r="AH148" s="24"/>
      <c r="AI148" s="24"/>
      <c r="AJ148" s="24"/>
      <c r="AK148" s="24"/>
      <c r="AL148" s="30"/>
      <c r="AM148" s="24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26"/>
      <c r="AF149" s="1"/>
      <c r="AG149" s="1"/>
      <c r="AH149" s="24"/>
      <c r="AI149" s="24"/>
      <c r="AJ149" s="24"/>
      <c r="AK149" s="24"/>
      <c r="AL149" s="30"/>
      <c r="AM149" s="24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26"/>
      <c r="AF150" s="1"/>
      <c r="AG150" s="1"/>
      <c r="AH150" s="24"/>
      <c r="AI150" s="24"/>
      <c r="AJ150" s="24"/>
      <c r="AK150" s="24"/>
      <c r="AL150" s="30"/>
      <c r="AM150" s="24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26"/>
      <c r="AF151" s="1"/>
      <c r="AG151" s="1"/>
      <c r="AH151" s="24"/>
      <c r="AI151" s="24"/>
      <c r="AJ151" s="24"/>
      <c r="AK151" s="24"/>
      <c r="AL151" s="30"/>
      <c r="AM151" s="24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26"/>
      <c r="AF152" s="1"/>
      <c r="AG152" s="1"/>
      <c r="AH152" s="24"/>
      <c r="AI152" s="24"/>
      <c r="AJ152" s="24"/>
      <c r="AK152" s="24"/>
      <c r="AL152" s="30"/>
      <c r="AM152" s="24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26"/>
      <c r="AF153" s="1"/>
      <c r="AG153" s="1"/>
      <c r="AH153" s="24"/>
      <c r="AI153" s="24"/>
      <c r="AJ153" s="24"/>
      <c r="AK153" s="24"/>
      <c r="AL153" s="30"/>
      <c r="AM153" s="24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26"/>
      <c r="AF154" s="1"/>
      <c r="AG154" s="1"/>
      <c r="AH154" s="24"/>
      <c r="AI154" s="24"/>
      <c r="AJ154" s="24"/>
      <c r="AK154" s="24"/>
      <c r="AL154" s="30"/>
      <c r="AM154" s="24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26"/>
      <c r="AF155" s="1"/>
      <c r="AG155" s="1"/>
      <c r="AH155" s="24"/>
      <c r="AI155" s="24"/>
      <c r="AJ155" s="24"/>
      <c r="AK155" s="24"/>
      <c r="AL155" s="30"/>
      <c r="AM155" s="24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26"/>
      <c r="AF156" s="1"/>
      <c r="AG156" s="1"/>
      <c r="AH156" s="24"/>
      <c r="AI156" s="24"/>
      <c r="AJ156" s="24"/>
      <c r="AK156" s="24"/>
      <c r="AL156" s="30"/>
      <c r="AM156" s="24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26"/>
      <c r="AF157" s="1"/>
      <c r="AG157" s="1"/>
      <c r="AH157" s="24"/>
      <c r="AI157" s="24"/>
      <c r="AJ157" s="24"/>
      <c r="AK157" s="24"/>
      <c r="AL157" s="30"/>
      <c r="AM157" s="24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26"/>
      <c r="AF158" s="1"/>
      <c r="AG158" s="1"/>
      <c r="AH158" s="24"/>
      <c r="AI158" s="24"/>
      <c r="AJ158" s="24"/>
      <c r="AK158" s="24"/>
      <c r="AL158" s="30"/>
      <c r="AM158" s="24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26"/>
      <c r="AF159" s="1"/>
      <c r="AG159" s="1"/>
      <c r="AH159" s="24"/>
      <c r="AI159" s="24"/>
      <c r="AJ159" s="24"/>
      <c r="AK159" s="24"/>
      <c r="AL159" s="30"/>
      <c r="AM159" s="24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26"/>
      <c r="AF160" s="1"/>
      <c r="AG160" s="1"/>
      <c r="AH160" s="24"/>
      <c r="AI160" s="24"/>
      <c r="AJ160" s="24"/>
      <c r="AK160" s="24"/>
      <c r="AL160" s="30"/>
      <c r="AM160" s="24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26"/>
      <c r="AF161" s="1"/>
      <c r="AG161" s="1"/>
      <c r="AH161" s="24"/>
      <c r="AI161" s="24"/>
      <c r="AJ161" s="24"/>
      <c r="AK161" s="24"/>
      <c r="AL161" s="30"/>
      <c r="AM161" s="24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26"/>
      <c r="AF162" s="1"/>
      <c r="AG162" s="1"/>
      <c r="AH162" s="24"/>
      <c r="AI162" s="24"/>
      <c r="AJ162" s="24"/>
      <c r="AK162" s="24"/>
      <c r="AL162" s="30"/>
      <c r="AM162" s="24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26"/>
      <c r="AF163" s="1"/>
      <c r="AG163" s="1"/>
      <c r="AH163" s="24"/>
      <c r="AI163" s="24"/>
      <c r="AJ163" s="24"/>
      <c r="AK163" s="24"/>
      <c r="AL163" s="30"/>
      <c r="AM163" s="24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26"/>
      <c r="AF164" s="1"/>
      <c r="AG164" s="1"/>
      <c r="AH164" s="24"/>
      <c r="AI164" s="24"/>
      <c r="AJ164" s="24"/>
      <c r="AK164" s="24"/>
      <c r="AL164" s="30"/>
      <c r="AM164" s="24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26"/>
      <c r="AF165" s="1"/>
      <c r="AG165" s="1"/>
      <c r="AH165" s="24"/>
      <c r="AI165" s="24"/>
      <c r="AJ165" s="24"/>
      <c r="AK165" s="24"/>
      <c r="AL165" s="30"/>
      <c r="AM165" s="24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26"/>
      <c r="AF166" s="1"/>
      <c r="AG166" s="1"/>
      <c r="AH166" s="24"/>
      <c r="AI166" s="24"/>
      <c r="AJ166" s="24"/>
      <c r="AK166" s="24"/>
      <c r="AL166" s="30"/>
      <c r="AM166" s="24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26"/>
      <c r="AF167" s="1"/>
      <c r="AG167" s="1"/>
      <c r="AH167" s="24"/>
      <c r="AI167" s="24"/>
      <c r="AJ167" s="24"/>
      <c r="AK167" s="24"/>
      <c r="AL167" s="30"/>
      <c r="AM167" s="24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26"/>
      <c r="AF168" s="1"/>
      <c r="AG168" s="1"/>
      <c r="AH168" s="24"/>
      <c r="AI168" s="24"/>
      <c r="AJ168" s="24"/>
      <c r="AK168" s="24"/>
      <c r="AL168" s="30"/>
      <c r="AM168" s="24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26"/>
      <c r="AF169" s="1"/>
      <c r="AG169" s="1"/>
      <c r="AH169" s="24"/>
      <c r="AI169" s="24"/>
      <c r="AJ169" s="24"/>
      <c r="AK169" s="24"/>
      <c r="AL169" s="30"/>
      <c r="AM169" s="24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26"/>
      <c r="AF170" s="1"/>
      <c r="AG170" s="1"/>
      <c r="AH170" s="24"/>
      <c r="AI170" s="24"/>
      <c r="AJ170" s="24"/>
      <c r="AK170" s="24"/>
      <c r="AL170" s="30"/>
      <c r="AM170" s="24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26"/>
      <c r="AF171" s="1"/>
      <c r="AG171" s="1"/>
      <c r="AH171" s="24"/>
      <c r="AI171" s="24"/>
      <c r="AJ171" s="24"/>
      <c r="AK171" s="24"/>
      <c r="AL171" s="30"/>
      <c r="AM171" s="24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26"/>
      <c r="AF172" s="1"/>
      <c r="AG172" s="1"/>
      <c r="AH172" s="24"/>
      <c r="AI172" s="24"/>
      <c r="AJ172" s="24"/>
      <c r="AK172" s="24"/>
      <c r="AL172" s="30"/>
      <c r="AM172" s="24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26"/>
      <c r="AF173" s="1"/>
      <c r="AG173" s="1"/>
      <c r="AH173" s="24"/>
      <c r="AI173" s="24"/>
      <c r="AJ173" s="24"/>
      <c r="AK173" s="24"/>
      <c r="AL173" s="30"/>
      <c r="AM173" s="24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26"/>
      <c r="AF174" s="1"/>
      <c r="AG174" s="1"/>
      <c r="AH174" s="24"/>
      <c r="AI174" s="24"/>
      <c r="AJ174" s="24"/>
      <c r="AK174" s="24"/>
      <c r="AL174" s="30"/>
      <c r="AM174" s="24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26"/>
      <c r="AF175" s="1"/>
      <c r="AG175" s="1"/>
      <c r="AH175" s="24"/>
      <c r="AI175" s="24"/>
      <c r="AJ175" s="24"/>
      <c r="AK175" s="24"/>
      <c r="AL175" s="30"/>
      <c r="AM175" s="24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26"/>
      <c r="AF176" s="1"/>
      <c r="AG176" s="1"/>
      <c r="AH176" s="24"/>
      <c r="AI176" s="24"/>
      <c r="AJ176" s="24"/>
      <c r="AK176" s="24"/>
      <c r="AL176" s="30"/>
      <c r="AM176" s="24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26"/>
      <c r="AF177" s="1"/>
      <c r="AG177" s="1"/>
      <c r="AH177" s="24"/>
      <c r="AI177" s="24"/>
      <c r="AJ177" s="24"/>
      <c r="AK177" s="24"/>
      <c r="AL177" s="30"/>
      <c r="AM177" s="24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26"/>
      <c r="AF178" s="1"/>
      <c r="AG178" s="1"/>
      <c r="AH178" s="24"/>
      <c r="AI178" s="24"/>
      <c r="AJ178" s="24"/>
      <c r="AK178" s="24"/>
      <c r="AL178" s="30"/>
      <c r="AM178" s="24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26"/>
      <c r="AF179" s="1"/>
      <c r="AG179" s="1"/>
      <c r="AH179" s="24"/>
      <c r="AI179" s="24"/>
      <c r="AJ179" s="24"/>
      <c r="AK179" s="24"/>
      <c r="AL179" s="30"/>
      <c r="AM179" s="24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26"/>
      <c r="AF180" s="1"/>
      <c r="AG180" s="1"/>
      <c r="AH180" s="24"/>
      <c r="AI180" s="24"/>
      <c r="AJ180" s="24"/>
      <c r="AK180" s="24"/>
      <c r="AL180" s="30"/>
      <c r="AM180" s="24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26"/>
      <c r="AF181" s="1"/>
      <c r="AG181" s="1"/>
      <c r="AH181" s="24"/>
      <c r="AI181" s="24"/>
      <c r="AJ181" s="24"/>
      <c r="AK181" s="24"/>
      <c r="AL181" s="30"/>
      <c r="AM181" s="24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26"/>
      <c r="AF182" s="1"/>
      <c r="AG182" s="1"/>
      <c r="AH182" s="24"/>
      <c r="AI182" s="24"/>
      <c r="AJ182" s="24"/>
      <c r="AK182" s="24"/>
      <c r="AL182" s="30"/>
      <c r="AM182" s="24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26"/>
      <c r="AF183" s="1"/>
      <c r="AG183" s="1"/>
      <c r="AH183" s="24"/>
      <c r="AI183" s="24"/>
      <c r="AJ183" s="24"/>
      <c r="AK183" s="24"/>
      <c r="AL183" s="30"/>
      <c r="AM183" s="24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26"/>
      <c r="AF184" s="1"/>
      <c r="AG184" s="1"/>
      <c r="AH184" s="24"/>
      <c r="AI184" s="24"/>
      <c r="AJ184" s="24"/>
      <c r="AK184" s="24"/>
      <c r="AL184" s="30"/>
      <c r="AM184" s="24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26"/>
      <c r="AF185" s="1"/>
      <c r="AG185" s="1"/>
      <c r="AH185" s="24"/>
      <c r="AI185" s="24"/>
      <c r="AJ185" s="24"/>
      <c r="AK185" s="24"/>
      <c r="AL185" s="30"/>
      <c r="AM185" s="24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26"/>
      <c r="AF186" s="1"/>
      <c r="AG186" s="1"/>
      <c r="AH186" s="24"/>
      <c r="AI186" s="24"/>
      <c r="AJ186" s="24"/>
      <c r="AK186" s="24"/>
      <c r="AL186" s="30"/>
      <c r="AM186" s="24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26"/>
      <c r="AF187" s="1"/>
      <c r="AG187" s="1"/>
      <c r="AH187" s="24"/>
      <c r="AI187" s="24"/>
      <c r="AJ187" s="24"/>
      <c r="AK187" s="24"/>
      <c r="AL187" s="30"/>
      <c r="AM187" s="24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26"/>
      <c r="AF188" s="1"/>
      <c r="AG188" s="1"/>
      <c r="AH188" s="24"/>
      <c r="AI188" s="24"/>
      <c r="AJ188" s="24"/>
      <c r="AK188" s="24"/>
      <c r="AL188" s="30"/>
      <c r="AM188" s="24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26"/>
      <c r="AF189" s="1"/>
      <c r="AG189" s="1"/>
      <c r="AH189" s="24"/>
      <c r="AI189" s="24"/>
      <c r="AJ189" s="24"/>
      <c r="AK189" s="24"/>
      <c r="AL189" s="30"/>
      <c r="AM189" s="24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26"/>
      <c r="AF190" s="1"/>
      <c r="AG190" s="1"/>
      <c r="AH190" s="24"/>
      <c r="AI190" s="24"/>
      <c r="AJ190" s="24"/>
      <c r="AK190" s="24"/>
      <c r="AL190" s="30"/>
      <c r="AM190" s="24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26"/>
      <c r="AF191" s="1"/>
      <c r="AG191" s="1"/>
      <c r="AH191" s="24"/>
      <c r="AI191" s="24"/>
      <c r="AJ191" s="24"/>
      <c r="AK191" s="24"/>
      <c r="AL191" s="30"/>
      <c r="AM191" s="24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26"/>
      <c r="AF192" s="1"/>
      <c r="AG192" s="1"/>
      <c r="AH192" s="24"/>
      <c r="AI192" s="24"/>
      <c r="AJ192" s="24"/>
      <c r="AK192" s="24"/>
      <c r="AL192" s="30"/>
      <c r="AM192" s="24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26"/>
      <c r="AF193" s="1"/>
      <c r="AG193" s="1"/>
      <c r="AH193" s="24"/>
      <c r="AI193" s="24"/>
      <c r="AJ193" s="24"/>
      <c r="AK193" s="24"/>
      <c r="AL193" s="30"/>
      <c r="AM193" s="24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26"/>
      <c r="AF194" s="1"/>
      <c r="AG194" s="1"/>
      <c r="AH194" s="24"/>
      <c r="AI194" s="24"/>
      <c r="AJ194" s="24"/>
      <c r="AK194" s="24"/>
      <c r="AL194" s="30"/>
      <c r="AM194" s="24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26"/>
      <c r="AF195" s="1"/>
      <c r="AG195" s="1"/>
      <c r="AH195" s="24"/>
      <c r="AI195" s="24"/>
      <c r="AJ195" s="24"/>
      <c r="AK195" s="24"/>
      <c r="AL195" s="30"/>
      <c r="AM195" s="24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26"/>
      <c r="AF196" s="1"/>
      <c r="AG196" s="1"/>
      <c r="AH196" s="24"/>
      <c r="AI196" s="24"/>
      <c r="AJ196" s="24"/>
      <c r="AK196" s="24"/>
      <c r="AL196" s="30"/>
      <c r="AM196" s="24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26"/>
      <c r="AF197" s="1"/>
      <c r="AG197" s="1"/>
      <c r="AH197" s="24"/>
      <c r="AI197" s="24"/>
      <c r="AJ197" s="24"/>
      <c r="AK197" s="24"/>
      <c r="AL197" s="30"/>
      <c r="AM197" s="24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26"/>
      <c r="AF198" s="1"/>
      <c r="AG198" s="1"/>
      <c r="AH198" s="24"/>
      <c r="AI198" s="24"/>
      <c r="AJ198" s="24"/>
      <c r="AK198" s="24"/>
      <c r="AL198" s="30"/>
      <c r="AM198" s="24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26"/>
      <c r="AF199" s="1"/>
      <c r="AG199" s="1"/>
      <c r="AH199" s="24"/>
      <c r="AI199" s="24"/>
      <c r="AJ199" s="24"/>
      <c r="AK199" s="24"/>
      <c r="AL199" s="30"/>
      <c r="AM199" s="24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26"/>
      <c r="AF200" s="1"/>
      <c r="AG200" s="1"/>
      <c r="AH200" s="24"/>
      <c r="AI200" s="24"/>
      <c r="AJ200" s="24"/>
      <c r="AK200" s="24"/>
      <c r="AL200" s="30"/>
      <c r="AM200" s="24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26"/>
      <c r="AF201" s="1"/>
      <c r="AG201" s="1"/>
      <c r="AH201" s="24"/>
      <c r="AI201" s="24"/>
      <c r="AJ201" s="24"/>
      <c r="AK201" s="24"/>
      <c r="AL201" s="30"/>
      <c r="AM201" s="24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26"/>
      <c r="AF202" s="1"/>
      <c r="AG202" s="1"/>
      <c r="AH202" s="24"/>
      <c r="AI202" s="24"/>
      <c r="AJ202" s="24"/>
      <c r="AK202" s="24"/>
      <c r="AL202" s="30"/>
      <c r="AM202" s="24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26"/>
      <c r="AF203" s="1"/>
      <c r="AG203" s="1"/>
      <c r="AH203" s="24"/>
      <c r="AI203" s="24"/>
      <c r="AJ203" s="24"/>
      <c r="AK203" s="24"/>
      <c r="AL203" s="30"/>
      <c r="AM203" s="24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26"/>
      <c r="AF204" s="1"/>
      <c r="AG204" s="1"/>
      <c r="AH204" s="24"/>
      <c r="AI204" s="24"/>
      <c r="AJ204" s="24"/>
      <c r="AK204" s="24"/>
      <c r="AL204" s="30"/>
      <c r="AM204" s="24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26"/>
      <c r="AF205" s="1"/>
      <c r="AG205" s="1"/>
      <c r="AH205" s="24"/>
      <c r="AI205" s="24"/>
      <c r="AJ205" s="24"/>
      <c r="AK205" s="24"/>
      <c r="AL205" s="30"/>
      <c r="AM205" s="24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26"/>
      <c r="AF206" s="1"/>
      <c r="AG206" s="1"/>
      <c r="AH206" s="24"/>
      <c r="AI206" s="24"/>
      <c r="AJ206" s="24"/>
      <c r="AK206" s="24"/>
      <c r="AL206" s="30"/>
      <c r="AM206" s="24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26"/>
      <c r="AF207" s="1"/>
      <c r="AG207" s="1"/>
      <c r="AH207" s="24"/>
      <c r="AI207" s="24"/>
      <c r="AJ207" s="24"/>
      <c r="AK207" s="24"/>
      <c r="AL207" s="30"/>
      <c r="AM207" s="24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26"/>
      <c r="AF208" s="1"/>
      <c r="AG208" s="1"/>
      <c r="AH208" s="24"/>
      <c r="AI208" s="24"/>
      <c r="AJ208" s="24"/>
      <c r="AK208" s="24"/>
      <c r="AL208" s="30"/>
      <c r="AM208" s="24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26"/>
      <c r="AF209" s="1"/>
      <c r="AG209" s="1"/>
      <c r="AH209" s="24"/>
      <c r="AI209" s="24"/>
      <c r="AJ209" s="24"/>
      <c r="AK209" s="24"/>
      <c r="AL209" s="30"/>
      <c r="AM209" s="24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26"/>
      <c r="AF210" s="1"/>
      <c r="AG210" s="1"/>
      <c r="AH210" s="24"/>
      <c r="AI210" s="24"/>
      <c r="AJ210" s="24"/>
      <c r="AK210" s="24"/>
      <c r="AL210" s="30"/>
      <c r="AM210" s="24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26"/>
      <c r="AF211" s="1"/>
      <c r="AG211" s="1"/>
      <c r="AH211" s="24"/>
      <c r="AI211" s="24"/>
      <c r="AJ211" s="24"/>
      <c r="AK211" s="24"/>
      <c r="AL211" s="30"/>
      <c r="AM211" s="24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26"/>
      <c r="AF212" s="1"/>
      <c r="AG212" s="1"/>
      <c r="AH212" s="24"/>
      <c r="AI212" s="24"/>
      <c r="AJ212" s="24"/>
      <c r="AK212" s="24"/>
      <c r="AL212" s="30"/>
      <c r="AM212" s="24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26"/>
      <c r="AF213" s="1"/>
      <c r="AG213" s="1"/>
      <c r="AH213" s="24"/>
      <c r="AI213" s="24"/>
      <c r="AJ213" s="24"/>
      <c r="AK213" s="24"/>
      <c r="AL213" s="30"/>
      <c r="AM213" s="24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26"/>
      <c r="AF214" s="1"/>
      <c r="AG214" s="1"/>
      <c r="AH214" s="24"/>
      <c r="AI214" s="24"/>
      <c r="AJ214" s="24"/>
      <c r="AK214" s="24"/>
      <c r="AL214" s="30"/>
      <c r="AM214" s="24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26"/>
      <c r="AF215" s="1"/>
      <c r="AG215" s="1"/>
      <c r="AH215" s="24"/>
      <c r="AI215" s="24"/>
      <c r="AJ215" s="24"/>
      <c r="AK215" s="24"/>
      <c r="AL215" s="30"/>
      <c r="AM215" s="24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26"/>
      <c r="AF216" s="1"/>
      <c r="AG216" s="1"/>
      <c r="AH216" s="24"/>
      <c r="AI216" s="24"/>
      <c r="AJ216" s="24"/>
      <c r="AK216" s="24"/>
      <c r="AL216" s="30"/>
      <c r="AM216" s="24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26"/>
      <c r="AF217" s="1"/>
      <c r="AG217" s="1"/>
      <c r="AH217" s="24"/>
      <c r="AI217" s="24"/>
      <c r="AJ217" s="24"/>
      <c r="AK217" s="24"/>
      <c r="AL217" s="30"/>
      <c r="AM217" s="24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26"/>
      <c r="AF218" s="1"/>
      <c r="AG218" s="1"/>
      <c r="AH218" s="24"/>
      <c r="AI218" s="24"/>
      <c r="AJ218" s="24"/>
      <c r="AK218" s="24"/>
      <c r="AL218" s="30"/>
      <c r="AM218" s="24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26"/>
      <c r="AF219" s="1"/>
      <c r="AG219" s="1"/>
      <c r="AH219" s="24"/>
      <c r="AI219" s="24"/>
      <c r="AJ219" s="24"/>
      <c r="AK219" s="24"/>
      <c r="AL219" s="30"/>
      <c r="AM219" s="24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26"/>
      <c r="AF220" s="1"/>
      <c r="AG220" s="1"/>
      <c r="AH220" s="24"/>
      <c r="AI220" s="24"/>
      <c r="AJ220" s="24"/>
      <c r="AK220" s="24"/>
      <c r="AL220" s="30"/>
      <c r="AM220" s="24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26"/>
      <c r="AF221" s="1"/>
      <c r="AG221" s="1"/>
      <c r="AH221" s="24"/>
      <c r="AI221" s="24"/>
      <c r="AJ221" s="24"/>
      <c r="AK221" s="24"/>
      <c r="AL221" s="30"/>
      <c r="AM221" s="24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26"/>
      <c r="AF222" s="1"/>
      <c r="AG222" s="1"/>
      <c r="AH222" s="24"/>
      <c r="AI222" s="24"/>
      <c r="AJ222" s="24"/>
      <c r="AK222" s="24"/>
      <c r="AL222" s="30"/>
      <c r="AM222" s="24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26"/>
      <c r="AF223" s="1"/>
      <c r="AG223" s="1"/>
      <c r="AH223" s="24"/>
      <c r="AI223" s="24"/>
      <c r="AJ223" s="24"/>
      <c r="AK223" s="24"/>
      <c r="AL223" s="30"/>
      <c r="AM223" s="24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26"/>
      <c r="AF224" s="1"/>
      <c r="AG224" s="1"/>
      <c r="AH224" s="24"/>
      <c r="AI224" s="24"/>
      <c r="AJ224" s="24"/>
      <c r="AK224" s="24"/>
      <c r="AL224" s="30"/>
      <c r="AM224" s="24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26"/>
      <c r="AF225" s="1"/>
      <c r="AG225" s="1"/>
      <c r="AH225" s="24"/>
      <c r="AI225" s="24"/>
      <c r="AJ225" s="24"/>
      <c r="AK225" s="24"/>
      <c r="AL225" s="30"/>
      <c r="AM225" s="24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26"/>
      <c r="AF226" s="1"/>
      <c r="AG226" s="1"/>
      <c r="AH226" s="24"/>
      <c r="AI226" s="24"/>
      <c r="AJ226" s="24"/>
      <c r="AK226" s="24"/>
      <c r="AL226" s="30"/>
      <c r="AM226" s="24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26"/>
      <c r="AF227" s="1"/>
      <c r="AG227" s="1"/>
      <c r="AH227" s="24"/>
      <c r="AI227" s="24"/>
      <c r="AJ227" s="24"/>
      <c r="AK227" s="24"/>
      <c r="AL227" s="30"/>
      <c r="AM227" s="24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26"/>
      <c r="AF228" s="1"/>
      <c r="AG228" s="1"/>
      <c r="AH228" s="24"/>
      <c r="AI228" s="24"/>
      <c r="AJ228" s="24"/>
      <c r="AK228" s="24"/>
      <c r="AL228" s="30"/>
      <c r="AM228" s="24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26"/>
      <c r="AF229" s="1"/>
      <c r="AG229" s="1"/>
      <c r="AH229" s="24"/>
      <c r="AI229" s="24"/>
      <c r="AJ229" s="24"/>
      <c r="AK229" s="24"/>
      <c r="AL229" s="30"/>
      <c r="AM229" s="24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26"/>
      <c r="AF230" s="1"/>
      <c r="AG230" s="1"/>
      <c r="AH230" s="24"/>
      <c r="AI230" s="24"/>
      <c r="AJ230" s="24"/>
      <c r="AK230" s="24"/>
      <c r="AL230" s="30"/>
      <c r="AM230" s="24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26"/>
      <c r="AF231" s="1"/>
      <c r="AG231" s="1"/>
      <c r="AH231" s="24"/>
      <c r="AI231" s="24"/>
      <c r="AJ231" s="24"/>
      <c r="AK231" s="24"/>
      <c r="AL231" s="30"/>
      <c r="AM231" s="24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26"/>
      <c r="AF232" s="1"/>
      <c r="AG232" s="1"/>
      <c r="AH232" s="24"/>
      <c r="AI232" s="24"/>
      <c r="AJ232" s="24"/>
      <c r="AK232" s="24"/>
      <c r="AL232" s="30"/>
      <c r="AM232" s="24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26"/>
      <c r="AF233" s="1"/>
      <c r="AG233" s="1"/>
      <c r="AH233" s="24"/>
      <c r="AI233" s="24"/>
      <c r="AJ233" s="24"/>
      <c r="AK233" s="24"/>
      <c r="AL233" s="30"/>
      <c r="AM233" s="24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26"/>
      <c r="AF234" s="1"/>
      <c r="AG234" s="1"/>
      <c r="AH234" s="24"/>
      <c r="AI234" s="24"/>
      <c r="AJ234" s="24"/>
      <c r="AK234" s="24"/>
      <c r="AL234" s="30"/>
      <c r="AM234" s="24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26"/>
      <c r="AF235" s="1"/>
      <c r="AG235" s="1"/>
      <c r="AH235" s="24"/>
      <c r="AI235" s="24"/>
      <c r="AJ235" s="24"/>
      <c r="AK235" s="24"/>
      <c r="AL235" s="30"/>
      <c r="AM235" s="24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26"/>
      <c r="AF236" s="1"/>
      <c r="AG236" s="1"/>
      <c r="AH236" s="24"/>
      <c r="AI236" s="24"/>
      <c r="AJ236" s="24"/>
      <c r="AK236" s="24"/>
      <c r="AL236" s="30"/>
      <c r="AM236" s="24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26"/>
      <c r="AF237" s="1"/>
      <c r="AG237" s="1"/>
      <c r="AH237" s="24"/>
      <c r="AI237" s="24"/>
      <c r="AJ237" s="24"/>
      <c r="AK237" s="24"/>
      <c r="AL237" s="30"/>
      <c r="AM237" s="24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26"/>
      <c r="AF238" s="1"/>
      <c r="AG238" s="1"/>
      <c r="AH238" s="24"/>
      <c r="AI238" s="24"/>
      <c r="AJ238" s="24"/>
      <c r="AK238" s="24"/>
      <c r="AL238" s="30"/>
      <c r="AM238" s="24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26"/>
      <c r="AF239" s="1"/>
      <c r="AG239" s="1"/>
      <c r="AH239" s="24"/>
      <c r="AI239" s="24"/>
      <c r="AJ239" s="24"/>
      <c r="AK239" s="24"/>
      <c r="AL239" s="30"/>
      <c r="AM239" s="24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26"/>
      <c r="AF240" s="1"/>
      <c r="AG240" s="1"/>
      <c r="AH240" s="24"/>
      <c r="AI240" s="24"/>
      <c r="AJ240" s="24"/>
      <c r="AK240" s="24"/>
      <c r="AL240" s="30"/>
      <c r="AM240" s="24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26"/>
      <c r="AF241" s="1"/>
      <c r="AG241" s="1"/>
      <c r="AH241" s="24"/>
      <c r="AI241" s="24"/>
      <c r="AJ241" s="24"/>
      <c r="AK241" s="24"/>
      <c r="AL241" s="30"/>
      <c r="AM241" s="24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26"/>
      <c r="AF242" s="1"/>
      <c r="AG242" s="1"/>
      <c r="AH242" s="24"/>
      <c r="AI242" s="24"/>
      <c r="AJ242" s="24"/>
      <c r="AK242" s="24"/>
      <c r="AL242" s="30"/>
      <c r="AM242" s="24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26"/>
      <c r="AF243" s="1"/>
      <c r="AG243" s="1"/>
      <c r="AH243" s="24"/>
      <c r="AI243" s="24"/>
      <c r="AJ243" s="24"/>
      <c r="AK243" s="24"/>
      <c r="AL243" s="30"/>
      <c r="AM243" s="24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26"/>
      <c r="AF244" s="1"/>
      <c r="AG244" s="1"/>
      <c r="AH244" s="24"/>
      <c r="AI244" s="24"/>
      <c r="AJ244" s="24"/>
      <c r="AK244" s="24"/>
      <c r="AL244" s="30"/>
      <c r="AM244" s="24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26"/>
      <c r="AF245" s="1"/>
      <c r="AG245" s="1"/>
      <c r="AH245" s="24"/>
      <c r="AI245" s="24"/>
      <c r="AJ245" s="24"/>
      <c r="AK245" s="24"/>
      <c r="AL245" s="30"/>
      <c r="AM245" s="24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26"/>
      <c r="AF246" s="1"/>
      <c r="AG246" s="1"/>
      <c r="AH246" s="24"/>
      <c r="AI246" s="24"/>
      <c r="AJ246" s="24"/>
      <c r="AK246" s="24"/>
      <c r="AL246" s="30"/>
      <c r="AM246" s="24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26"/>
      <c r="AF247" s="1"/>
      <c r="AG247" s="1"/>
      <c r="AH247" s="24"/>
      <c r="AI247" s="24"/>
      <c r="AJ247" s="24"/>
      <c r="AK247" s="24"/>
      <c r="AL247" s="30"/>
      <c r="AM247" s="24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26"/>
      <c r="AF248" s="1"/>
      <c r="AG248" s="1"/>
      <c r="AH248" s="24"/>
      <c r="AI248" s="24"/>
      <c r="AJ248" s="24"/>
      <c r="AK248" s="24"/>
      <c r="AL248" s="30"/>
      <c r="AM248" s="24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26"/>
      <c r="AF249" s="1"/>
      <c r="AG249" s="1"/>
      <c r="AH249" s="24"/>
      <c r="AI249" s="24"/>
      <c r="AJ249" s="24"/>
      <c r="AK249" s="24"/>
      <c r="AL249" s="30"/>
      <c r="AM249" s="24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26"/>
      <c r="AF250" s="1"/>
      <c r="AG250" s="1"/>
      <c r="AH250" s="24"/>
      <c r="AI250" s="24"/>
      <c r="AJ250" s="24"/>
      <c r="AK250" s="24"/>
      <c r="AL250" s="30"/>
      <c r="AM250" s="24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26"/>
      <c r="AF251" s="1"/>
      <c r="AG251" s="1"/>
      <c r="AH251" s="24"/>
      <c r="AI251" s="24"/>
      <c r="AJ251" s="24"/>
      <c r="AK251" s="24"/>
      <c r="AL251" s="30"/>
      <c r="AM251" s="24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26"/>
      <c r="AF252" s="1"/>
      <c r="AG252" s="1"/>
      <c r="AH252" s="24"/>
      <c r="AI252" s="24"/>
      <c r="AJ252" s="24"/>
      <c r="AK252" s="24"/>
      <c r="AL252" s="30"/>
      <c r="AM252" s="24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26"/>
      <c r="AF253" s="1"/>
      <c r="AG253" s="1"/>
      <c r="AH253" s="24"/>
      <c r="AI253" s="24"/>
      <c r="AJ253" s="24"/>
      <c r="AK253" s="24"/>
      <c r="AL253" s="30"/>
      <c r="AM253" s="24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26"/>
      <c r="AF254" s="1"/>
      <c r="AG254" s="1"/>
      <c r="AH254" s="24"/>
      <c r="AI254" s="24"/>
      <c r="AJ254" s="24"/>
      <c r="AK254" s="24"/>
      <c r="AL254" s="30"/>
      <c r="AM254" s="24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26"/>
      <c r="AF255" s="1"/>
      <c r="AG255" s="1"/>
      <c r="AH255" s="24"/>
      <c r="AI255" s="24"/>
      <c r="AJ255" s="24"/>
      <c r="AK255" s="24"/>
      <c r="AL255" s="30"/>
      <c r="AM255" s="24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26"/>
      <c r="AF256" s="1"/>
      <c r="AG256" s="1"/>
      <c r="AH256" s="24"/>
      <c r="AI256" s="24"/>
      <c r="AJ256" s="24"/>
      <c r="AK256" s="24"/>
      <c r="AL256" s="30"/>
      <c r="AM256" s="24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26"/>
      <c r="AF257" s="1"/>
      <c r="AG257" s="1"/>
      <c r="AH257" s="24"/>
      <c r="AI257" s="24"/>
      <c r="AJ257" s="24"/>
      <c r="AK257" s="24"/>
      <c r="AL257" s="30"/>
      <c r="AM257" s="24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26"/>
      <c r="AF258" s="1"/>
      <c r="AG258" s="1"/>
      <c r="AH258" s="24"/>
      <c r="AI258" s="24"/>
      <c r="AJ258" s="24"/>
      <c r="AK258" s="24"/>
      <c r="AL258" s="30"/>
      <c r="AM258" s="24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26"/>
      <c r="AF259" s="1"/>
      <c r="AG259" s="1"/>
      <c r="AH259" s="24"/>
      <c r="AI259" s="24"/>
      <c r="AJ259" s="24"/>
      <c r="AK259" s="24"/>
      <c r="AL259" s="30"/>
      <c r="AM259" s="24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26"/>
      <c r="AF260" s="1"/>
      <c r="AG260" s="1"/>
      <c r="AH260" s="24"/>
      <c r="AI260" s="24"/>
      <c r="AJ260" s="24"/>
      <c r="AK260" s="24"/>
      <c r="AL260" s="30"/>
      <c r="AM260" s="24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26"/>
      <c r="AF261" s="1"/>
      <c r="AG261" s="1"/>
      <c r="AH261" s="24"/>
      <c r="AI261" s="24"/>
      <c r="AJ261" s="24"/>
      <c r="AK261" s="24"/>
      <c r="AL261" s="30"/>
      <c r="AM261" s="24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26"/>
      <c r="AF262" s="1"/>
      <c r="AG262" s="1"/>
      <c r="AH262" s="24"/>
      <c r="AI262" s="24"/>
      <c r="AJ262" s="24"/>
      <c r="AK262" s="24"/>
      <c r="AL262" s="30"/>
      <c r="AM262" s="24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26"/>
      <c r="AF263" s="1"/>
      <c r="AG263" s="1"/>
      <c r="AH263" s="24"/>
      <c r="AI263" s="24"/>
      <c r="AJ263" s="24"/>
      <c r="AK263" s="24"/>
      <c r="AL263" s="30"/>
      <c r="AM263" s="24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26"/>
      <c r="AF264" s="1"/>
      <c r="AG264" s="1"/>
      <c r="AH264" s="24"/>
      <c r="AI264" s="24"/>
      <c r="AJ264" s="24"/>
      <c r="AK264" s="24"/>
      <c r="AL264" s="30"/>
      <c r="AM264" s="24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26"/>
      <c r="AF265" s="1"/>
      <c r="AG265" s="1"/>
      <c r="AH265" s="24"/>
      <c r="AI265" s="24"/>
      <c r="AJ265" s="24"/>
      <c r="AK265" s="24"/>
      <c r="AL265" s="30"/>
      <c r="AM265" s="24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26"/>
      <c r="AF266" s="1"/>
      <c r="AG266" s="1"/>
      <c r="AH266" s="24"/>
      <c r="AI266" s="24"/>
      <c r="AJ266" s="24"/>
      <c r="AK266" s="24"/>
      <c r="AL266" s="30"/>
      <c r="AM266" s="24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26"/>
      <c r="AF267" s="1"/>
      <c r="AG267" s="1"/>
      <c r="AH267" s="24"/>
      <c r="AI267" s="24"/>
      <c r="AJ267" s="24"/>
      <c r="AK267" s="24"/>
      <c r="AL267" s="30"/>
      <c r="AM267" s="24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26"/>
      <c r="AF268" s="1"/>
      <c r="AG268" s="1"/>
      <c r="AH268" s="24"/>
      <c r="AI268" s="24"/>
      <c r="AJ268" s="24"/>
      <c r="AK268" s="24"/>
      <c r="AL268" s="30"/>
      <c r="AM268" s="24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26"/>
      <c r="AF269" s="1"/>
      <c r="AG269" s="1"/>
      <c r="AH269" s="24"/>
      <c r="AI269" s="24"/>
      <c r="AJ269" s="24"/>
      <c r="AK269" s="24"/>
      <c r="AL269" s="30"/>
      <c r="AM269" s="24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26"/>
      <c r="AF270" s="1"/>
      <c r="AG270" s="1"/>
      <c r="AH270" s="24"/>
      <c r="AI270" s="24"/>
      <c r="AJ270" s="24"/>
      <c r="AK270" s="24"/>
      <c r="AL270" s="30"/>
      <c r="AM270" s="24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26"/>
      <c r="AF271" s="1"/>
      <c r="AG271" s="1"/>
      <c r="AH271" s="24"/>
      <c r="AI271" s="24"/>
      <c r="AJ271" s="24"/>
      <c r="AK271" s="24"/>
      <c r="AL271" s="30"/>
      <c r="AM271" s="24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26"/>
      <c r="AF272" s="1"/>
      <c r="AG272" s="1"/>
      <c r="AH272" s="24"/>
      <c r="AI272" s="24"/>
      <c r="AJ272" s="24"/>
      <c r="AK272" s="24"/>
      <c r="AL272" s="30"/>
      <c r="AM272" s="24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26"/>
      <c r="AF273" s="1"/>
      <c r="AG273" s="1"/>
      <c r="AH273" s="24"/>
      <c r="AI273" s="24"/>
      <c r="AJ273" s="24"/>
      <c r="AK273" s="24"/>
      <c r="AL273" s="30"/>
      <c r="AM273" s="24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26"/>
      <c r="AF274" s="1"/>
      <c r="AG274" s="1"/>
      <c r="AH274" s="24"/>
      <c r="AI274" s="24"/>
      <c r="AJ274" s="24"/>
      <c r="AK274" s="24"/>
      <c r="AL274" s="30"/>
      <c r="AM274" s="24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26"/>
      <c r="AF275" s="1"/>
      <c r="AG275" s="1"/>
      <c r="AH275" s="24"/>
      <c r="AI275" s="24"/>
      <c r="AJ275" s="24"/>
      <c r="AK275" s="24"/>
      <c r="AL275" s="30"/>
      <c r="AM275" s="24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26"/>
      <c r="AF276" s="1"/>
      <c r="AG276" s="1"/>
      <c r="AH276" s="24"/>
      <c r="AI276" s="24"/>
      <c r="AJ276" s="24"/>
      <c r="AK276" s="24"/>
      <c r="AL276" s="30"/>
      <c r="AM276" s="24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26"/>
      <c r="AF277" s="1"/>
      <c r="AG277" s="1"/>
      <c r="AH277" s="24"/>
      <c r="AI277" s="24"/>
      <c r="AJ277" s="24"/>
      <c r="AK277" s="24"/>
      <c r="AL277" s="30"/>
      <c r="AM277" s="24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26"/>
      <c r="AF278" s="1"/>
      <c r="AG278" s="1"/>
      <c r="AH278" s="24"/>
      <c r="AI278" s="24"/>
      <c r="AJ278" s="24"/>
      <c r="AK278" s="24"/>
      <c r="AL278" s="30"/>
      <c r="AM278" s="24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26"/>
      <c r="AF279" s="1"/>
      <c r="AG279" s="1"/>
      <c r="AH279" s="24"/>
      <c r="AI279" s="24"/>
      <c r="AJ279" s="24"/>
      <c r="AK279" s="24"/>
      <c r="AL279" s="30"/>
      <c r="AM279" s="24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26"/>
      <c r="AF280" s="1"/>
      <c r="AG280" s="1"/>
      <c r="AH280" s="24"/>
      <c r="AI280" s="24"/>
      <c r="AJ280" s="24"/>
      <c r="AK280" s="24"/>
      <c r="AL280" s="30"/>
      <c r="AM280" s="24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26"/>
      <c r="AF281" s="1"/>
      <c r="AG281" s="1"/>
      <c r="AH281" s="24"/>
      <c r="AI281" s="24"/>
      <c r="AJ281" s="24"/>
      <c r="AK281" s="24"/>
      <c r="AL281" s="30"/>
      <c r="AM281" s="24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26"/>
      <c r="AF282" s="1"/>
      <c r="AG282" s="1"/>
      <c r="AH282" s="24"/>
      <c r="AI282" s="24"/>
      <c r="AJ282" s="24"/>
      <c r="AK282" s="24"/>
      <c r="AL282" s="30"/>
      <c r="AM282" s="24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26"/>
      <c r="AF283" s="1"/>
      <c r="AG283" s="1"/>
      <c r="AH283" s="24"/>
      <c r="AI283" s="24"/>
      <c r="AJ283" s="24"/>
      <c r="AK283" s="24"/>
      <c r="AL283" s="30"/>
      <c r="AM283" s="24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26"/>
      <c r="AF284" s="1"/>
      <c r="AG284" s="1"/>
      <c r="AH284" s="24"/>
      <c r="AI284" s="24"/>
      <c r="AJ284" s="24"/>
      <c r="AK284" s="24"/>
      <c r="AL284" s="30"/>
      <c r="AM284" s="24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26"/>
      <c r="AF285" s="1"/>
      <c r="AG285" s="1"/>
      <c r="AH285" s="24"/>
      <c r="AI285" s="24"/>
      <c r="AJ285" s="24"/>
      <c r="AK285" s="24"/>
      <c r="AL285" s="30"/>
      <c r="AM285" s="24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26"/>
      <c r="AF286" s="1"/>
      <c r="AG286" s="1"/>
      <c r="AH286" s="24"/>
      <c r="AI286" s="24"/>
      <c r="AJ286" s="24"/>
      <c r="AK286" s="24"/>
      <c r="AL286" s="30"/>
      <c r="AM286" s="24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26"/>
      <c r="AF287" s="1"/>
      <c r="AG287" s="1"/>
      <c r="AH287" s="24"/>
      <c r="AI287" s="24"/>
      <c r="AJ287" s="24"/>
      <c r="AK287" s="24"/>
      <c r="AL287" s="30"/>
      <c r="AM287" s="24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26"/>
      <c r="AF288" s="1"/>
      <c r="AG288" s="1"/>
      <c r="AH288" s="24"/>
      <c r="AI288" s="24"/>
      <c r="AJ288" s="24"/>
      <c r="AK288" s="24"/>
      <c r="AL288" s="30"/>
      <c r="AM288" s="24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26"/>
      <c r="AF289" s="1"/>
      <c r="AG289" s="1"/>
      <c r="AH289" s="24"/>
      <c r="AI289" s="24"/>
      <c r="AJ289" s="24"/>
      <c r="AK289" s="24"/>
      <c r="AL289" s="30"/>
      <c r="AM289" s="24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26"/>
      <c r="AF290" s="1"/>
      <c r="AG290" s="1"/>
      <c r="AH290" s="24"/>
      <c r="AI290" s="24"/>
      <c r="AJ290" s="24"/>
      <c r="AK290" s="24"/>
      <c r="AL290" s="30"/>
      <c r="AM290" s="24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26"/>
      <c r="AF291" s="1"/>
      <c r="AG291" s="1"/>
      <c r="AH291" s="24"/>
      <c r="AI291" s="24"/>
      <c r="AJ291" s="24"/>
      <c r="AK291" s="24"/>
      <c r="AL291" s="30"/>
      <c r="AM291" s="24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26"/>
      <c r="AF292" s="1"/>
      <c r="AG292" s="1"/>
      <c r="AH292" s="24"/>
      <c r="AI292" s="24"/>
      <c r="AJ292" s="24"/>
      <c r="AK292" s="24"/>
      <c r="AL292" s="30"/>
      <c r="AM292" s="24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26"/>
      <c r="AF293" s="1"/>
      <c r="AG293" s="1"/>
      <c r="AH293" s="24"/>
      <c r="AI293" s="24"/>
      <c r="AJ293" s="24"/>
      <c r="AK293" s="24"/>
      <c r="AL293" s="30"/>
      <c r="AM293" s="24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26"/>
      <c r="AF294" s="1"/>
      <c r="AG294" s="1"/>
      <c r="AH294" s="24"/>
      <c r="AI294" s="24"/>
      <c r="AJ294" s="24"/>
      <c r="AK294" s="24"/>
      <c r="AL294" s="30"/>
      <c r="AM294" s="24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26"/>
      <c r="AF295" s="1"/>
      <c r="AG295" s="1"/>
      <c r="AH295" s="24"/>
      <c r="AI295" s="24"/>
      <c r="AJ295" s="24"/>
      <c r="AK295" s="24"/>
      <c r="AL295" s="30"/>
      <c r="AM295" s="24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26"/>
      <c r="AF296" s="1"/>
      <c r="AG296" s="1"/>
      <c r="AH296" s="24"/>
      <c r="AI296" s="24"/>
      <c r="AJ296" s="24"/>
      <c r="AK296" s="24"/>
      <c r="AL296" s="30"/>
      <c r="AM296" s="24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26"/>
      <c r="AF297" s="1"/>
      <c r="AG297" s="1"/>
      <c r="AH297" s="24"/>
      <c r="AI297" s="24"/>
      <c r="AJ297" s="24"/>
      <c r="AK297" s="24"/>
      <c r="AL297" s="30"/>
      <c r="AM297" s="24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26"/>
      <c r="AF298" s="1"/>
      <c r="AG298" s="1"/>
      <c r="AH298" s="24"/>
      <c r="AI298" s="24"/>
      <c r="AJ298" s="24"/>
      <c r="AK298" s="24"/>
      <c r="AL298" s="30"/>
      <c r="AM298" s="24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26"/>
      <c r="AF299" s="1"/>
      <c r="AG299" s="1"/>
      <c r="AH299" s="24"/>
      <c r="AI299" s="24"/>
      <c r="AJ299" s="24"/>
      <c r="AK299" s="24"/>
      <c r="AL299" s="30"/>
      <c r="AM299" s="24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26"/>
      <c r="AF300" s="1"/>
      <c r="AG300" s="1"/>
      <c r="AH300" s="24"/>
      <c r="AI300" s="24"/>
      <c r="AJ300" s="24"/>
      <c r="AK300" s="24"/>
      <c r="AL300" s="30"/>
      <c r="AM300" s="24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26"/>
      <c r="AF301" s="1"/>
      <c r="AG301" s="1"/>
      <c r="AH301" s="24"/>
      <c r="AI301" s="24"/>
      <c r="AJ301" s="24"/>
      <c r="AK301" s="24"/>
      <c r="AL301" s="30"/>
      <c r="AM301" s="24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26"/>
      <c r="AF302" s="1"/>
      <c r="AG302" s="1"/>
      <c r="AH302" s="24"/>
      <c r="AI302" s="24"/>
      <c r="AJ302" s="24"/>
      <c r="AK302" s="24"/>
      <c r="AL302" s="30"/>
      <c r="AM302" s="24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26"/>
      <c r="AF303" s="1"/>
      <c r="AG303" s="1"/>
      <c r="AH303" s="24"/>
      <c r="AI303" s="24"/>
      <c r="AJ303" s="24"/>
      <c r="AK303" s="24"/>
      <c r="AL303" s="30"/>
      <c r="AM303" s="24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26"/>
      <c r="AF304" s="1"/>
      <c r="AG304" s="1"/>
      <c r="AH304" s="24"/>
      <c r="AI304" s="24"/>
      <c r="AJ304" s="24"/>
      <c r="AK304" s="24"/>
      <c r="AL304" s="30"/>
      <c r="AM304" s="24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26"/>
      <c r="AF305" s="1"/>
      <c r="AG305" s="1"/>
      <c r="AH305" s="24"/>
      <c r="AI305" s="24"/>
      <c r="AJ305" s="24"/>
      <c r="AK305" s="24"/>
      <c r="AL305" s="30"/>
      <c r="AM305" s="24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26"/>
      <c r="AF306" s="1"/>
      <c r="AG306" s="1"/>
      <c r="AH306" s="24"/>
      <c r="AI306" s="24"/>
      <c r="AJ306" s="24"/>
      <c r="AK306" s="24"/>
      <c r="AL306" s="30"/>
      <c r="AM306" s="24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26"/>
      <c r="AF307" s="1"/>
      <c r="AG307" s="1"/>
      <c r="AH307" s="24"/>
      <c r="AI307" s="24"/>
      <c r="AJ307" s="24"/>
      <c r="AK307" s="24"/>
      <c r="AL307" s="30"/>
      <c r="AM307" s="24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26"/>
      <c r="AF308" s="1"/>
      <c r="AG308" s="1"/>
      <c r="AH308" s="24"/>
      <c r="AI308" s="24"/>
      <c r="AJ308" s="24"/>
      <c r="AK308" s="24"/>
      <c r="AL308" s="30"/>
      <c r="AM308" s="24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26"/>
      <c r="AF309" s="1"/>
      <c r="AG309" s="1"/>
      <c r="AH309" s="24"/>
      <c r="AI309" s="24"/>
      <c r="AJ309" s="24"/>
      <c r="AK309" s="24"/>
      <c r="AL309" s="30"/>
      <c r="AM309" s="24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26"/>
      <c r="AF310" s="1"/>
      <c r="AG310" s="1"/>
      <c r="AH310" s="24"/>
      <c r="AI310" s="24"/>
      <c r="AJ310" s="24"/>
      <c r="AK310" s="24"/>
      <c r="AL310" s="30"/>
      <c r="AM310" s="24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26"/>
      <c r="AF311" s="1"/>
      <c r="AG311" s="1"/>
      <c r="AH311" s="24"/>
      <c r="AI311" s="24"/>
      <c r="AJ311" s="24"/>
      <c r="AK311" s="24"/>
      <c r="AL311" s="30"/>
      <c r="AM311" s="24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26"/>
      <c r="AF312" s="1"/>
      <c r="AG312" s="1"/>
      <c r="AH312" s="24"/>
      <c r="AI312" s="24"/>
      <c r="AJ312" s="24"/>
      <c r="AK312" s="24"/>
      <c r="AL312" s="30"/>
      <c r="AM312" s="24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26"/>
      <c r="AF313" s="1"/>
      <c r="AG313" s="1"/>
      <c r="AH313" s="24"/>
      <c r="AI313" s="24"/>
      <c r="AJ313" s="24"/>
      <c r="AK313" s="24"/>
      <c r="AL313" s="30"/>
      <c r="AM313" s="24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26"/>
      <c r="AF314" s="1"/>
      <c r="AG314" s="1"/>
      <c r="AH314" s="24"/>
      <c r="AI314" s="24"/>
      <c r="AJ314" s="24"/>
      <c r="AK314" s="24"/>
      <c r="AL314" s="30"/>
      <c r="AM314" s="24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26"/>
      <c r="AF315" s="1"/>
      <c r="AG315" s="1"/>
      <c r="AH315" s="24"/>
      <c r="AI315" s="24"/>
      <c r="AJ315" s="24"/>
      <c r="AK315" s="24"/>
      <c r="AL315" s="30"/>
      <c r="AM315" s="24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26"/>
      <c r="AF316" s="1"/>
      <c r="AG316" s="1"/>
      <c r="AH316" s="24"/>
      <c r="AI316" s="24"/>
      <c r="AJ316" s="24"/>
      <c r="AK316" s="24"/>
      <c r="AL316" s="30"/>
      <c r="AM316" s="24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26"/>
      <c r="AF317" s="1"/>
      <c r="AG317" s="1"/>
      <c r="AH317" s="24"/>
      <c r="AI317" s="24"/>
      <c r="AJ317" s="24"/>
      <c r="AK317" s="24"/>
      <c r="AL317" s="30"/>
      <c r="AM317" s="24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26"/>
      <c r="AF318" s="1"/>
      <c r="AG318" s="1"/>
      <c r="AH318" s="24"/>
      <c r="AI318" s="24"/>
      <c r="AJ318" s="24"/>
      <c r="AK318" s="24"/>
      <c r="AL318" s="30"/>
      <c r="AM318" s="24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26"/>
      <c r="AF319" s="1"/>
      <c r="AG319" s="1"/>
      <c r="AH319" s="24"/>
      <c r="AI319" s="24"/>
      <c r="AJ319" s="24"/>
      <c r="AK319" s="24"/>
      <c r="AL319" s="30"/>
      <c r="AM319" s="24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26"/>
      <c r="AF320" s="1"/>
      <c r="AG320" s="1"/>
      <c r="AH320" s="24"/>
      <c r="AI320" s="24"/>
      <c r="AJ320" s="24"/>
      <c r="AK320" s="24"/>
      <c r="AL320" s="30"/>
      <c r="AM320" s="24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26"/>
      <c r="AF321" s="1"/>
      <c r="AG321" s="1"/>
      <c r="AH321" s="24"/>
      <c r="AI321" s="24"/>
      <c r="AJ321" s="24"/>
      <c r="AK321" s="24"/>
      <c r="AL321" s="30"/>
      <c r="AM321" s="24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26"/>
      <c r="AF322" s="1"/>
      <c r="AG322" s="1"/>
      <c r="AH322" s="24"/>
      <c r="AI322" s="24"/>
      <c r="AJ322" s="24"/>
      <c r="AK322" s="24"/>
      <c r="AL322" s="30"/>
      <c r="AM322" s="24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26"/>
      <c r="AF323" s="1"/>
      <c r="AG323" s="1"/>
      <c r="AH323" s="24"/>
      <c r="AI323" s="24"/>
      <c r="AJ323" s="24"/>
      <c r="AK323" s="24"/>
      <c r="AL323" s="30"/>
      <c r="AM323" s="24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26"/>
      <c r="AF324" s="1"/>
      <c r="AG324" s="1"/>
      <c r="AH324" s="24"/>
      <c r="AI324" s="24"/>
      <c r="AJ324" s="24"/>
      <c r="AK324" s="24"/>
      <c r="AL324" s="30"/>
      <c r="AM324" s="24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26"/>
      <c r="AF325" s="1"/>
      <c r="AG325" s="1"/>
      <c r="AH325" s="24"/>
      <c r="AI325" s="24"/>
      <c r="AJ325" s="24"/>
      <c r="AK325" s="24"/>
      <c r="AL325" s="30"/>
      <c r="AM325" s="24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26"/>
      <c r="AF326" s="1"/>
      <c r="AG326" s="1"/>
      <c r="AH326" s="24"/>
      <c r="AI326" s="24"/>
      <c r="AJ326" s="24"/>
      <c r="AK326" s="24"/>
      <c r="AL326" s="30"/>
      <c r="AM326" s="24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26"/>
      <c r="AF327" s="1"/>
      <c r="AG327" s="1"/>
      <c r="AH327" s="24"/>
      <c r="AI327" s="24"/>
      <c r="AJ327" s="24"/>
      <c r="AK327" s="24"/>
      <c r="AL327" s="30"/>
      <c r="AM327" s="24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26"/>
      <c r="AF328" s="1"/>
      <c r="AG328" s="1"/>
      <c r="AH328" s="24"/>
      <c r="AI328" s="24"/>
      <c r="AJ328" s="24"/>
      <c r="AK328" s="24"/>
      <c r="AL328" s="30"/>
      <c r="AM328" s="24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26"/>
      <c r="AF329" s="1"/>
      <c r="AG329" s="1"/>
      <c r="AH329" s="24"/>
      <c r="AI329" s="24"/>
      <c r="AJ329" s="24"/>
      <c r="AK329" s="24"/>
      <c r="AL329" s="30"/>
      <c r="AM329" s="24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26"/>
      <c r="AF330" s="1"/>
      <c r="AG330" s="1"/>
      <c r="AH330" s="24"/>
      <c r="AI330" s="24"/>
      <c r="AJ330" s="24"/>
      <c r="AK330" s="24"/>
      <c r="AL330" s="30"/>
      <c r="AM330" s="24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26"/>
      <c r="AF331" s="1"/>
      <c r="AG331" s="1"/>
      <c r="AH331" s="24"/>
      <c r="AI331" s="24"/>
      <c r="AJ331" s="24"/>
      <c r="AK331" s="24"/>
      <c r="AL331" s="30"/>
      <c r="AM331" s="24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26"/>
      <c r="AF332" s="1"/>
      <c r="AG332" s="1"/>
      <c r="AH332" s="24"/>
      <c r="AI332" s="24"/>
      <c r="AJ332" s="24"/>
      <c r="AK332" s="24"/>
      <c r="AL332" s="30"/>
      <c r="AM332" s="24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26"/>
      <c r="AF333" s="1"/>
      <c r="AG333" s="1"/>
      <c r="AH333" s="24"/>
      <c r="AI333" s="24"/>
      <c r="AJ333" s="24"/>
      <c r="AK333" s="24"/>
      <c r="AL333" s="30"/>
      <c r="AM333" s="24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26"/>
      <c r="AF334" s="1"/>
      <c r="AG334" s="1"/>
      <c r="AH334" s="24"/>
      <c r="AI334" s="24"/>
      <c r="AJ334" s="24"/>
      <c r="AK334" s="24"/>
      <c r="AL334" s="30"/>
      <c r="AM334" s="24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26"/>
      <c r="AF335" s="1"/>
      <c r="AG335" s="1"/>
      <c r="AH335" s="24"/>
      <c r="AI335" s="24"/>
      <c r="AJ335" s="24"/>
      <c r="AK335" s="24"/>
      <c r="AL335" s="30"/>
      <c r="AM335" s="24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26"/>
      <c r="AF336" s="1"/>
      <c r="AG336" s="1"/>
      <c r="AH336" s="24"/>
      <c r="AI336" s="24"/>
      <c r="AJ336" s="24"/>
      <c r="AK336" s="24"/>
      <c r="AL336" s="30"/>
      <c r="AM336" s="24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26"/>
      <c r="AF337" s="1"/>
      <c r="AG337" s="1"/>
      <c r="AH337" s="24"/>
      <c r="AI337" s="24"/>
      <c r="AJ337" s="24"/>
      <c r="AK337" s="24"/>
      <c r="AL337" s="30"/>
      <c r="AM337" s="24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26"/>
      <c r="AF338" s="1"/>
      <c r="AG338" s="1"/>
      <c r="AH338" s="24"/>
      <c r="AI338" s="24"/>
      <c r="AJ338" s="24"/>
      <c r="AK338" s="24"/>
      <c r="AL338" s="30"/>
      <c r="AM338" s="24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26"/>
      <c r="AF339" s="1"/>
      <c r="AG339" s="1"/>
      <c r="AH339" s="24"/>
      <c r="AI339" s="24"/>
      <c r="AJ339" s="24"/>
      <c r="AK339" s="24"/>
      <c r="AL339" s="30"/>
      <c r="AM339" s="24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26"/>
      <c r="AF340" s="1"/>
      <c r="AG340" s="1"/>
      <c r="AH340" s="24"/>
      <c r="AI340" s="24"/>
      <c r="AJ340" s="24"/>
      <c r="AK340" s="24"/>
      <c r="AL340" s="30"/>
      <c r="AM340" s="24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26"/>
      <c r="AF341" s="1"/>
      <c r="AG341" s="1"/>
      <c r="AH341" s="24"/>
      <c r="AI341" s="24"/>
      <c r="AJ341" s="24"/>
      <c r="AK341" s="24"/>
      <c r="AL341" s="30"/>
      <c r="AM341" s="24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26"/>
      <c r="AF342" s="1"/>
      <c r="AG342" s="1"/>
      <c r="AH342" s="24"/>
      <c r="AI342" s="24"/>
      <c r="AJ342" s="24"/>
      <c r="AK342" s="24"/>
      <c r="AL342" s="30"/>
      <c r="AM342" s="24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26"/>
      <c r="AF343" s="1"/>
      <c r="AG343" s="1"/>
      <c r="AH343" s="24"/>
      <c r="AI343" s="24"/>
      <c r="AJ343" s="24"/>
      <c r="AK343" s="24"/>
      <c r="AL343" s="30"/>
      <c r="AM343" s="24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26"/>
      <c r="AF344" s="1"/>
      <c r="AG344" s="1"/>
      <c r="AH344" s="24"/>
      <c r="AI344" s="24"/>
      <c r="AJ344" s="24"/>
      <c r="AK344" s="24"/>
      <c r="AL344" s="30"/>
      <c r="AM344" s="24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26"/>
      <c r="AF345" s="1"/>
      <c r="AG345" s="1"/>
      <c r="AH345" s="24"/>
      <c r="AI345" s="24"/>
      <c r="AJ345" s="24"/>
      <c r="AK345" s="24"/>
      <c r="AL345" s="30"/>
      <c r="AM345" s="24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26"/>
      <c r="AF346" s="1"/>
      <c r="AG346" s="1"/>
      <c r="AH346" s="24"/>
      <c r="AI346" s="24"/>
      <c r="AJ346" s="24"/>
      <c r="AK346" s="24"/>
      <c r="AL346" s="30"/>
      <c r="AM346" s="24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26"/>
      <c r="AF347" s="1"/>
      <c r="AG347" s="1"/>
      <c r="AH347" s="24"/>
      <c r="AI347" s="24"/>
      <c r="AJ347" s="24"/>
      <c r="AK347" s="24"/>
      <c r="AL347" s="30"/>
      <c r="AM347" s="24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26"/>
      <c r="AF348" s="1"/>
      <c r="AG348" s="1"/>
      <c r="AH348" s="24"/>
      <c r="AI348" s="24"/>
      <c r="AJ348" s="24"/>
      <c r="AK348" s="24"/>
      <c r="AL348" s="30"/>
      <c r="AM348" s="24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26"/>
      <c r="AF349" s="1"/>
      <c r="AG349" s="1"/>
      <c r="AH349" s="24"/>
      <c r="AI349" s="24"/>
      <c r="AJ349" s="24"/>
      <c r="AK349" s="24"/>
      <c r="AL349" s="30"/>
      <c r="AM349" s="24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26"/>
      <c r="AF350" s="1"/>
      <c r="AG350" s="1"/>
      <c r="AH350" s="24"/>
      <c r="AI350" s="24"/>
      <c r="AJ350" s="24"/>
      <c r="AK350" s="24"/>
      <c r="AL350" s="30"/>
      <c r="AM350" s="24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26"/>
      <c r="AF351" s="1"/>
      <c r="AG351" s="1"/>
      <c r="AH351" s="24"/>
      <c r="AI351" s="24"/>
      <c r="AJ351" s="24"/>
      <c r="AK351" s="24"/>
      <c r="AL351" s="30"/>
      <c r="AM351" s="24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26"/>
      <c r="AF352" s="1"/>
      <c r="AG352" s="1"/>
      <c r="AH352" s="24"/>
      <c r="AI352" s="24"/>
      <c r="AJ352" s="24"/>
      <c r="AK352" s="24"/>
      <c r="AL352" s="30"/>
      <c r="AM352" s="24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26"/>
      <c r="AF353" s="1"/>
      <c r="AG353" s="1"/>
      <c r="AH353" s="24"/>
      <c r="AI353" s="24"/>
      <c r="AJ353" s="24"/>
      <c r="AK353" s="24"/>
      <c r="AL353" s="30"/>
      <c r="AM353" s="24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26"/>
      <c r="AF354" s="1"/>
      <c r="AG354" s="1"/>
      <c r="AH354" s="24"/>
      <c r="AI354" s="24"/>
      <c r="AJ354" s="24"/>
      <c r="AK354" s="24"/>
      <c r="AL354" s="30"/>
      <c r="AM354" s="24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26"/>
      <c r="AF355" s="1"/>
      <c r="AG355" s="1"/>
      <c r="AH355" s="24"/>
      <c r="AI355" s="24"/>
      <c r="AJ355" s="24"/>
      <c r="AK355" s="24"/>
      <c r="AL355" s="30"/>
      <c r="AM355" s="24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26"/>
      <c r="AF356" s="1"/>
      <c r="AG356" s="1"/>
      <c r="AH356" s="24"/>
      <c r="AI356" s="24"/>
      <c r="AJ356" s="24"/>
      <c r="AK356" s="24"/>
      <c r="AL356" s="30"/>
      <c r="AM356" s="24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26"/>
      <c r="AF357" s="1"/>
      <c r="AG357" s="1"/>
      <c r="AH357" s="24"/>
      <c r="AI357" s="24"/>
      <c r="AJ357" s="24"/>
      <c r="AK357" s="24"/>
      <c r="AL357" s="30"/>
      <c r="AM357" s="24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26"/>
      <c r="AF358" s="1"/>
      <c r="AG358" s="1"/>
      <c r="AH358" s="24"/>
      <c r="AI358" s="24"/>
      <c r="AJ358" s="24"/>
      <c r="AK358" s="24"/>
      <c r="AL358" s="30"/>
      <c r="AM358" s="24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26"/>
      <c r="AF359" s="1"/>
      <c r="AG359" s="1"/>
      <c r="AH359" s="24"/>
      <c r="AI359" s="24"/>
      <c r="AJ359" s="24"/>
      <c r="AK359" s="24"/>
      <c r="AL359" s="30"/>
      <c r="AM359" s="24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26"/>
      <c r="AF360" s="1"/>
      <c r="AG360" s="1"/>
      <c r="AH360" s="24"/>
      <c r="AI360" s="24"/>
      <c r="AJ360" s="24"/>
      <c r="AK360" s="24"/>
      <c r="AL360" s="30"/>
      <c r="AM360" s="24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26"/>
      <c r="AF361" s="1"/>
      <c r="AG361" s="1"/>
      <c r="AH361" s="24"/>
      <c r="AI361" s="24"/>
      <c r="AJ361" s="24"/>
      <c r="AK361" s="24"/>
      <c r="AL361" s="30"/>
      <c r="AM361" s="24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26"/>
      <c r="AF362" s="1"/>
      <c r="AG362" s="1"/>
      <c r="AH362" s="24"/>
      <c r="AI362" s="24"/>
      <c r="AJ362" s="24"/>
      <c r="AK362" s="24"/>
      <c r="AL362" s="30"/>
      <c r="AM362" s="24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26"/>
      <c r="AF363" s="1"/>
      <c r="AG363" s="1"/>
      <c r="AH363" s="24"/>
      <c r="AI363" s="24"/>
      <c r="AJ363" s="24"/>
      <c r="AK363" s="24"/>
      <c r="AL363" s="30"/>
      <c r="AM363" s="24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26"/>
      <c r="AF364" s="1"/>
      <c r="AG364" s="1"/>
      <c r="AH364" s="24"/>
      <c r="AI364" s="24"/>
      <c r="AJ364" s="24"/>
      <c r="AK364" s="24"/>
      <c r="AL364" s="30"/>
      <c r="AM364" s="24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26"/>
      <c r="AF365" s="1"/>
      <c r="AG365" s="1"/>
      <c r="AH365" s="24"/>
      <c r="AI365" s="24"/>
      <c r="AJ365" s="24"/>
      <c r="AK365" s="24"/>
      <c r="AL365" s="30"/>
      <c r="AM365" s="24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26"/>
      <c r="AF366" s="1"/>
      <c r="AG366" s="1"/>
      <c r="AH366" s="24"/>
      <c r="AI366" s="24"/>
      <c r="AJ366" s="24"/>
      <c r="AK366" s="24"/>
      <c r="AL366" s="30"/>
      <c r="AM366" s="24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26"/>
      <c r="AF367" s="1"/>
      <c r="AG367" s="1"/>
      <c r="AH367" s="24"/>
      <c r="AI367" s="24"/>
      <c r="AJ367" s="24"/>
      <c r="AK367" s="24"/>
      <c r="AL367" s="30"/>
      <c r="AM367" s="24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26"/>
      <c r="AF368" s="1"/>
      <c r="AG368" s="1"/>
      <c r="AH368" s="24"/>
      <c r="AI368" s="24"/>
      <c r="AJ368" s="24"/>
      <c r="AK368" s="24"/>
      <c r="AL368" s="30"/>
      <c r="AM368" s="24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26"/>
      <c r="AF369" s="1"/>
      <c r="AG369" s="1"/>
      <c r="AH369" s="24"/>
      <c r="AI369" s="24"/>
      <c r="AJ369" s="24"/>
      <c r="AK369" s="24"/>
      <c r="AL369" s="30"/>
      <c r="AM369" s="24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26"/>
      <c r="AF370" s="1"/>
      <c r="AG370" s="1"/>
      <c r="AH370" s="24"/>
      <c r="AI370" s="24"/>
      <c r="AJ370" s="24"/>
      <c r="AK370" s="24"/>
      <c r="AL370" s="30"/>
      <c r="AM370" s="24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26"/>
      <c r="AF371" s="1"/>
      <c r="AG371" s="1"/>
      <c r="AH371" s="24"/>
      <c r="AI371" s="24"/>
      <c r="AJ371" s="24"/>
      <c r="AK371" s="24"/>
      <c r="AL371" s="30"/>
      <c r="AM371" s="24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26"/>
      <c r="AF372" s="1"/>
      <c r="AG372" s="1"/>
      <c r="AH372" s="24"/>
      <c r="AI372" s="24"/>
      <c r="AJ372" s="24"/>
      <c r="AK372" s="24"/>
      <c r="AL372" s="30"/>
      <c r="AM372" s="24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26"/>
      <c r="AF373" s="1"/>
      <c r="AG373" s="1"/>
      <c r="AH373" s="24"/>
      <c r="AI373" s="24"/>
      <c r="AJ373" s="24"/>
      <c r="AK373" s="24"/>
      <c r="AL373" s="30"/>
      <c r="AM373" s="24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26"/>
      <c r="AF374" s="1"/>
      <c r="AG374" s="1"/>
      <c r="AH374" s="24"/>
      <c r="AI374" s="24"/>
      <c r="AJ374" s="24"/>
      <c r="AK374" s="24"/>
      <c r="AL374" s="30"/>
      <c r="AM374" s="24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26"/>
      <c r="AF375" s="1"/>
      <c r="AG375" s="1"/>
      <c r="AH375" s="24"/>
      <c r="AI375" s="24"/>
      <c r="AJ375" s="24"/>
      <c r="AK375" s="24"/>
      <c r="AL375" s="30"/>
      <c r="AM375" s="24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26"/>
      <c r="AF376" s="1"/>
      <c r="AG376" s="1"/>
      <c r="AH376" s="24"/>
      <c r="AI376" s="24"/>
      <c r="AJ376" s="24"/>
      <c r="AK376" s="24"/>
      <c r="AL376" s="30"/>
      <c r="AM376" s="24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26"/>
      <c r="AF377" s="1"/>
      <c r="AG377" s="1"/>
      <c r="AH377" s="24"/>
      <c r="AI377" s="24"/>
      <c r="AJ377" s="24"/>
      <c r="AK377" s="24"/>
      <c r="AL377" s="30"/>
      <c r="AM377" s="24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26"/>
      <c r="AF378" s="1"/>
      <c r="AG378" s="1"/>
      <c r="AH378" s="24"/>
      <c r="AI378" s="24"/>
      <c r="AJ378" s="24"/>
      <c r="AK378" s="24"/>
      <c r="AL378" s="30"/>
      <c r="AM378" s="24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26"/>
      <c r="AF379" s="1"/>
      <c r="AG379" s="1"/>
      <c r="AH379" s="24"/>
      <c r="AI379" s="24"/>
      <c r="AJ379" s="24"/>
      <c r="AK379" s="24"/>
      <c r="AL379" s="30"/>
      <c r="AM379" s="24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26"/>
      <c r="AF380" s="1"/>
      <c r="AG380" s="1"/>
      <c r="AH380" s="24"/>
      <c r="AI380" s="24"/>
      <c r="AJ380" s="24"/>
      <c r="AK380" s="24"/>
      <c r="AL380" s="30"/>
      <c r="AM380" s="24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26"/>
      <c r="AF381" s="1"/>
      <c r="AG381" s="1"/>
      <c r="AH381" s="24"/>
      <c r="AI381" s="24"/>
      <c r="AJ381" s="24"/>
      <c r="AK381" s="24"/>
      <c r="AL381" s="30"/>
      <c r="AM381" s="24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26"/>
      <c r="AF382" s="1"/>
      <c r="AG382" s="1"/>
      <c r="AH382" s="24"/>
      <c r="AI382" s="24"/>
      <c r="AJ382" s="24"/>
      <c r="AK382" s="24"/>
      <c r="AL382" s="30"/>
      <c r="AM382" s="24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26"/>
      <c r="AF383" s="1"/>
      <c r="AG383" s="1"/>
      <c r="AH383" s="24"/>
      <c r="AI383" s="24"/>
      <c r="AJ383" s="24"/>
      <c r="AK383" s="24"/>
      <c r="AL383" s="30"/>
      <c r="AM383" s="24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26"/>
      <c r="AF384" s="1"/>
      <c r="AG384" s="1"/>
      <c r="AH384" s="24"/>
      <c r="AI384" s="24"/>
      <c r="AJ384" s="24"/>
      <c r="AK384" s="24"/>
      <c r="AL384" s="30"/>
      <c r="AM384" s="24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26"/>
      <c r="AF385" s="1"/>
      <c r="AG385" s="1"/>
      <c r="AH385" s="24"/>
      <c r="AI385" s="24"/>
      <c r="AJ385" s="24"/>
      <c r="AK385" s="24"/>
      <c r="AL385" s="30"/>
      <c r="AM385" s="24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26"/>
      <c r="AF386" s="1"/>
      <c r="AG386" s="1"/>
      <c r="AH386" s="24"/>
      <c r="AI386" s="24"/>
      <c r="AJ386" s="24"/>
      <c r="AK386" s="24"/>
      <c r="AL386" s="30"/>
      <c r="AM386" s="24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26"/>
      <c r="AF387" s="1"/>
      <c r="AG387" s="1"/>
      <c r="AH387" s="24"/>
      <c r="AI387" s="24"/>
      <c r="AJ387" s="24"/>
      <c r="AK387" s="24"/>
      <c r="AL387" s="30"/>
      <c r="AM387" s="24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26"/>
      <c r="AF388" s="1"/>
      <c r="AG388" s="1"/>
      <c r="AH388" s="24"/>
      <c r="AI388" s="24"/>
      <c r="AJ388" s="24"/>
      <c r="AK388" s="24"/>
      <c r="AL388" s="30"/>
      <c r="AM388" s="24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26"/>
      <c r="AF389" s="1"/>
      <c r="AG389" s="1"/>
      <c r="AH389" s="24"/>
      <c r="AI389" s="24"/>
      <c r="AJ389" s="24"/>
      <c r="AK389" s="24"/>
      <c r="AL389" s="30"/>
      <c r="AM389" s="24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26"/>
      <c r="AF390" s="1"/>
      <c r="AG390" s="1"/>
      <c r="AH390" s="24"/>
      <c r="AI390" s="24"/>
      <c r="AJ390" s="24"/>
      <c r="AK390" s="24"/>
      <c r="AL390" s="30"/>
      <c r="AM390" s="24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26"/>
      <c r="AF391" s="1"/>
      <c r="AG391" s="1"/>
      <c r="AH391" s="24"/>
      <c r="AI391" s="24"/>
      <c r="AJ391" s="24"/>
      <c r="AK391" s="24"/>
      <c r="AL391" s="30"/>
      <c r="AM391" s="24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26"/>
      <c r="AF392" s="1"/>
      <c r="AG392" s="1"/>
      <c r="AH392" s="24"/>
      <c r="AI392" s="24"/>
      <c r="AJ392" s="24"/>
      <c r="AK392" s="24"/>
      <c r="AL392" s="30"/>
      <c r="AM392" s="24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26"/>
      <c r="AF393" s="1"/>
      <c r="AG393" s="1"/>
      <c r="AH393" s="24"/>
      <c r="AI393" s="24"/>
      <c r="AJ393" s="24"/>
      <c r="AK393" s="24"/>
      <c r="AL393" s="30"/>
      <c r="AM393" s="24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26"/>
      <c r="AF394" s="1"/>
      <c r="AG394" s="1"/>
      <c r="AH394" s="24"/>
      <c r="AI394" s="24"/>
      <c r="AJ394" s="24"/>
      <c r="AK394" s="24"/>
      <c r="AL394" s="30"/>
      <c r="AM394" s="24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26"/>
      <c r="AF395" s="1"/>
      <c r="AG395" s="1"/>
      <c r="AH395" s="24"/>
      <c r="AI395" s="24"/>
      <c r="AJ395" s="24"/>
      <c r="AK395" s="24"/>
      <c r="AL395" s="30"/>
      <c r="AM395" s="24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26"/>
      <c r="AF396" s="1"/>
      <c r="AG396" s="1"/>
      <c r="AH396" s="24"/>
      <c r="AI396" s="24"/>
      <c r="AJ396" s="24"/>
      <c r="AK396" s="24"/>
      <c r="AL396" s="30"/>
      <c r="AM396" s="24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26"/>
      <c r="AF397" s="1"/>
      <c r="AG397" s="1"/>
      <c r="AH397" s="24"/>
      <c r="AI397" s="24"/>
      <c r="AJ397" s="24"/>
      <c r="AK397" s="24"/>
      <c r="AL397" s="30"/>
      <c r="AM397" s="24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26"/>
      <c r="AF398" s="1"/>
      <c r="AG398" s="1"/>
      <c r="AH398" s="24"/>
      <c r="AI398" s="24"/>
      <c r="AJ398" s="24"/>
      <c r="AK398" s="24"/>
      <c r="AL398" s="30"/>
      <c r="AM398" s="24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26"/>
      <c r="AF399" s="1"/>
      <c r="AG399" s="1"/>
      <c r="AH399" s="24"/>
      <c r="AI399" s="24"/>
      <c r="AJ399" s="24"/>
      <c r="AK399" s="24"/>
      <c r="AL399" s="30"/>
      <c r="AM399" s="24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26"/>
      <c r="AF400" s="1"/>
      <c r="AG400" s="1"/>
      <c r="AH400" s="24"/>
      <c r="AI400" s="24"/>
      <c r="AJ400" s="24"/>
      <c r="AK400" s="24"/>
      <c r="AL400" s="30"/>
      <c r="AM400" s="24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26"/>
      <c r="AF401" s="1"/>
      <c r="AG401" s="1"/>
      <c r="AH401" s="24"/>
      <c r="AI401" s="24"/>
      <c r="AJ401" s="24"/>
      <c r="AK401" s="24"/>
      <c r="AL401" s="30"/>
      <c r="AM401" s="24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26"/>
      <c r="AF402" s="1"/>
      <c r="AG402" s="1"/>
      <c r="AH402" s="24"/>
      <c r="AI402" s="24"/>
      <c r="AJ402" s="24"/>
      <c r="AK402" s="24"/>
      <c r="AL402" s="30"/>
      <c r="AM402" s="24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26"/>
      <c r="AF403" s="1"/>
      <c r="AG403" s="1"/>
      <c r="AH403" s="24"/>
      <c r="AI403" s="24"/>
      <c r="AJ403" s="24"/>
      <c r="AK403" s="24"/>
      <c r="AL403" s="30"/>
      <c r="AM403" s="24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26"/>
      <c r="AF404" s="1"/>
      <c r="AG404" s="1"/>
      <c r="AH404" s="24"/>
      <c r="AI404" s="24"/>
      <c r="AJ404" s="24"/>
      <c r="AK404" s="24"/>
      <c r="AL404" s="30"/>
      <c r="AM404" s="24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26"/>
      <c r="AF405" s="1"/>
      <c r="AG405" s="1"/>
      <c r="AH405" s="24"/>
      <c r="AI405" s="24"/>
      <c r="AJ405" s="24"/>
      <c r="AK405" s="24"/>
      <c r="AL405" s="30"/>
      <c r="AM405" s="24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26"/>
      <c r="AF406" s="1"/>
      <c r="AG406" s="1"/>
      <c r="AH406" s="24"/>
      <c r="AI406" s="24"/>
      <c r="AJ406" s="24"/>
      <c r="AK406" s="24"/>
      <c r="AL406" s="30"/>
      <c r="AM406" s="24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26"/>
      <c r="AF407" s="1"/>
      <c r="AG407" s="1"/>
      <c r="AH407" s="24"/>
      <c r="AI407" s="24"/>
      <c r="AJ407" s="24"/>
      <c r="AK407" s="24"/>
      <c r="AL407" s="30"/>
      <c r="AM407" s="24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26"/>
      <c r="AF408" s="1"/>
      <c r="AG408" s="1"/>
      <c r="AH408" s="24"/>
      <c r="AI408" s="24"/>
      <c r="AJ408" s="24"/>
      <c r="AK408" s="24"/>
      <c r="AL408" s="30"/>
      <c r="AM408" s="24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26"/>
      <c r="AF409" s="1"/>
      <c r="AG409" s="1"/>
      <c r="AH409" s="24"/>
      <c r="AI409" s="24"/>
      <c r="AJ409" s="24"/>
      <c r="AK409" s="24"/>
      <c r="AL409" s="30"/>
      <c r="AM409" s="24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26"/>
      <c r="AF410" s="1"/>
      <c r="AG410" s="1"/>
      <c r="AH410" s="24"/>
      <c r="AI410" s="24"/>
      <c r="AJ410" s="24"/>
      <c r="AK410" s="24"/>
      <c r="AL410" s="30"/>
      <c r="AM410" s="24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26"/>
      <c r="AF411" s="1"/>
      <c r="AG411" s="1"/>
      <c r="AH411" s="24"/>
      <c r="AI411" s="24"/>
      <c r="AJ411" s="24"/>
      <c r="AK411" s="24"/>
      <c r="AL411" s="30"/>
      <c r="AM411" s="24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26"/>
      <c r="AF412" s="1"/>
      <c r="AG412" s="1"/>
      <c r="AH412" s="24"/>
      <c r="AI412" s="24"/>
      <c r="AJ412" s="24"/>
      <c r="AK412" s="24"/>
      <c r="AL412" s="30"/>
      <c r="AM412" s="24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26"/>
      <c r="AF413" s="1"/>
      <c r="AG413" s="1"/>
      <c r="AH413" s="24"/>
      <c r="AI413" s="24"/>
      <c r="AJ413" s="24"/>
      <c r="AK413" s="24"/>
      <c r="AL413" s="30"/>
      <c r="AM413" s="24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26"/>
      <c r="AF414" s="1"/>
      <c r="AG414" s="1"/>
      <c r="AH414" s="24"/>
      <c r="AI414" s="24"/>
      <c r="AJ414" s="24"/>
      <c r="AK414" s="24"/>
      <c r="AL414" s="30"/>
      <c r="AM414" s="24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26"/>
      <c r="AF415" s="1"/>
      <c r="AG415" s="1"/>
      <c r="AH415" s="24"/>
      <c r="AI415" s="24"/>
      <c r="AJ415" s="24"/>
      <c r="AK415" s="24"/>
      <c r="AL415" s="30"/>
      <c r="AM415" s="24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26"/>
      <c r="AF416" s="1"/>
      <c r="AG416" s="1"/>
      <c r="AH416" s="24"/>
      <c r="AI416" s="24"/>
      <c r="AJ416" s="24"/>
      <c r="AK416" s="24"/>
      <c r="AL416" s="30"/>
      <c r="AM416" s="24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26"/>
      <c r="AF417" s="1"/>
      <c r="AG417" s="1"/>
      <c r="AH417" s="24"/>
      <c r="AI417" s="24"/>
      <c r="AJ417" s="24"/>
      <c r="AK417" s="24"/>
      <c r="AL417" s="30"/>
      <c r="AM417" s="24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26"/>
      <c r="AF418" s="1"/>
      <c r="AG418" s="1"/>
      <c r="AH418" s="24"/>
      <c r="AI418" s="24"/>
      <c r="AJ418" s="24"/>
      <c r="AK418" s="24"/>
      <c r="AL418" s="30"/>
      <c r="AM418" s="24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26"/>
      <c r="AF419" s="1"/>
      <c r="AG419" s="1"/>
      <c r="AH419" s="24"/>
      <c r="AI419" s="24"/>
      <c r="AJ419" s="24"/>
      <c r="AK419" s="24"/>
      <c r="AL419" s="30"/>
      <c r="AM419" s="24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26"/>
      <c r="AF420" s="1"/>
      <c r="AG420" s="1"/>
      <c r="AH420" s="24"/>
      <c r="AI420" s="24"/>
      <c r="AJ420" s="24"/>
      <c r="AK420" s="24"/>
      <c r="AL420" s="30"/>
      <c r="AM420" s="24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26"/>
      <c r="AF421" s="1"/>
      <c r="AG421" s="1"/>
      <c r="AH421" s="24"/>
      <c r="AI421" s="24"/>
      <c r="AJ421" s="24"/>
      <c r="AK421" s="24"/>
      <c r="AL421" s="30"/>
      <c r="AM421" s="24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26"/>
      <c r="AF422" s="1"/>
      <c r="AG422" s="1"/>
      <c r="AH422" s="24"/>
      <c r="AI422" s="24"/>
      <c r="AJ422" s="24"/>
      <c r="AK422" s="24"/>
      <c r="AL422" s="30"/>
      <c r="AM422" s="24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26"/>
      <c r="AF423" s="1"/>
      <c r="AG423" s="1"/>
      <c r="AH423" s="24"/>
      <c r="AI423" s="24"/>
      <c r="AJ423" s="24"/>
      <c r="AK423" s="24"/>
      <c r="AL423" s="30"/>
      <c r="AM423" s="24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26"/>
      <c r="AF424" s="1"/>
      <c r="AG424" s="1"/>
      <c r="AH424" s="24"/>
      <c r="AI424" s="24"/>
      <c r="AJ424" s="24"/>
      <c r="AK424" s="24"/>
      <c r="AL424" s="30"/>
      <c r="AM424" s="24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26"/>
      <c r="AF425" s="1"/>
      <c r="AG425" s="1"/>
      <c r="AH425" s="24"/>
      <c r="AI425" s="24"/>
      <c r="AJ425" s="24"/>
      <c r="AK425" s="24"/>
      <c r="AL425" s="30"/>
      <c r="AM425" s="24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26"/>
      <c r="AF426" s="1"/>
      <c r="AG426" s="1"/>
      <c r="AH426" s="24"/>
      <c r="AI426" s="24"/>
      <c r="AJ426" s="24"/>
      <c r="AK426" s="24"/>
      <c r="AL426" s="30"/>
      <c r="AM426" s="24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26"/>
      <c r="AF427" s="1"/>
      <c r="AG427" s="1"/>
      <c r="AH427" s="24"/>
      <c r="AI427" s="24"/>
      <c r="AJ427" s="24"/>
      <c r="AK427" s="24"/>
      <c r="AL427" s="30"/>
      <c r="AM427" s="24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26"/>
      <c r="AF428" s="1"/>
      <c r="AG428" s="1"/>
      <c r="AH428" s="24"/>
      <c r="AI428" s="24"/>
      <c r="AJ428" s="24"/>
      <c r="AK428" s="24"/>
      <c r="AL428" s="30"/>
      <c r="AM428" s="24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26"/>
      <c r="AF429" s="1"/>
      <c r="AG429" s="1"/>
      <c r="AH429" s="24"/>
      <c r="AI429" s="24"/>
      <c r="AJ429" s="24"/>
      <c r="AK429" s="24"/>
      <c r="AL429" s="30"/>
      <c r="AM429" s="24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26"/>
      <c r="AF430" s="1"/>
      <c r="AG430" s="1"/>
      <c r="AH430" s="24"/>
      <c r="AI430" s="24"/>
      <c r="AJ430" s="24"/>
      <c r="AK430" s="24"/>
      <c r="AL430" s="30"/>
      <c r="AM430" s="24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26"/>
      <c r="AF431" s="1"/>
      <c r="AG431" s="1"/>
      <c r="AH431" s="24"/>
      <c r="AI431" s="24"/>
      <c r="AJ431" s="24"/>
      <c r="AK431" s="24"/>
      <c r="AL431" s="30"/>
      <c r="AM431" s="24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26"/>
      <c r="AF432" s="1"/>
      <c r="AG432" s="1"/>
      <c r="AH432" s="24"/>
      <c r="AI432" s="24"/>
      <c r="AJ432" s="24"/>
      <c r="AK432" s="24"/>
      <c r="AL432" s="30"/>
      <c r="AM432" s="24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26"/>
      <c r="AF433" s="1"/>
      <c r="AG433" s="1"/>
      <c r="AH433" s="24"/>
      <c r="AI433" s="24"/>
      <c r="AJ433" s="24"/>
      <c r="AK433" s="24"/>
      <c r="AL433" s="30"/>
      <c r="AM433" s="24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26"/>
      <c r="AF434" s="1"/>
      <c r="AG434" s="1"/>
      <c r="AH434" s="24"/>
      <c r="AI434" s="24"/>
      <c r="AJ434" s="24"/>
      <c r="AK434" s="24"/>
      <c r="AL434" s="30"/>
      <c r="AM434" s="24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26"/>
      <c r="AF435" s="1"/>
      <c r="AG435" s="1"/>
      <c r="AH435" s="24"/>
      <c r="AI435" s="24"/>
      <c r="AJ435" s="24"/>
      <c r="AK435" s="24"/>
      <c r="AL435" s="30"/>
      <c r="AM435" s="24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26"/>
      <c r="AF436" s="1"/>
      <c r="AG436" s="1"/>
      <c r="AH436" s="24"/>
      <c r="AI436" s="24"/>
      <c r="AJ436" s="24"/>
      <c r="AK436" s="24"/>
      <c r="AL436" s="30"/>
      <c r="AM436" s="24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26"/>
      <c r="AF437" s="1"/>
      <c r="AG437" s="1"/>
      <c r="AH437" s="24"/>
      <c r="AI437" s="24"/>
      <c r="AJ437" s="24"/>
      <c r="AK437" s="24"/>
      <c r="AL437" s="30"/>
      <c r="AM437" s="24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26"/>
      <c r="AF438" s="1"/>
      <c r="AG438" s="1"/>
      <c r="AH438" s="24"/>
      <c r="AI438" s="24"/>
      <c r="AJ438" s="24"/>
      <c r="AK438" s="24"/>
      <c r="AL438" s="30"/>
      <c r="AM438" s="24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26"/>
      <c r="AF439" s="1"/>
      <c r="AG439" s="1"/>
      <c r="AH439" s="24"/>
      <c r="AI439" s="24"/>
      <c r="AJ439" s="24"/>
      <c r="AK439" s="24"/>
      <c r="AL439" s="30"/>
      <c r="AM439" s="24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26"/>
      <c r="AF440" s="1"/>
      <c r="AG440" s="1"/>
      <c r="AH440" s="24"/>
      <c r="AI440" s="24"/>
      <c r="AJ440" s="24"/>
      <c r="AK440" s="24"/>
      <c r="AL440" s="30"/>
      <c r="AM440" s="24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26"/>
      <c r="AF441" s="1"/>
      <c r="AG441" s="1"/>
      <c r="AH441" s="24"/>
      <c r="AI441" s="24"/>
      <c r="AJ441" s="24"/>
      <c r="AK441" s="24"/>
      <c r="AL441" s="30"/>
      <c r="AM441" s="24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26"/>
      <c r="AF442" s="1"/>
      <c r="AG442" s="1"/>
      <c r="AH442" s="24"/>
      <c r="AI442" s="24"/>
      <c r="AJ442" s="24"/>
      <c r="AK442" s="24"/>
      <c r="AL442" s="30"/>
      <c r="AM442" s="24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26"/>
      <c r="AF443" s="1"/>
      <c r="AG443" s="1"/>
      <c r="AH443" s="24"/>
      <c r="AI443" s="24"/>
      <c r="AJ443" s="24"/>
      <c r="AK443" s="24"/>
      <c r="AL443" s="30"/>
      <c r="AM443" s="24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26"/>
      <c r="AF444" s="1"/>
      <c r="AG444" s="1"/>
      <c r="AH444" s="24"/>
      <c r="AI444" s="24"/>
      <c r="AJ444" s="24"/>
      <c r="AK444" s="24"/>
      <c r="AL444" s="30"/>
      <c r="AM444" s="24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26"/>
      <c r="AF445" s="1"/>
      <c r="AG445" s="1"/>
      <c r="AH445" s="24"/>
      <c r="AI445" s="24"/>
      <c r="AJ445" s="24"/>
      <c r="AK445" s="24"/>
      <c r="AL445" s="30"/>
      <c r="AM445" s="24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26"/>
      <c r="AF446" s="1"/>
      <c r="AG446" s="1"/>
      <c r="AH446" s="24"/>
      <c r="AI446" s="24"/>
      <c r="AJ446" s="24"/>
      <c r="AK446" s="24"/>
      <c r="AL446" s="30"/>
      <c r="AM446" s="24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26"/>
      <c r="AF447" s="1"/>
      <c r="AG447" s="1"/>
      <c r="AH447" s="24"/>
      <c r="AI447" s="24"/>
      <c r="AJ447" s="24"/>
      <c r="AK447" s="24"/>
      <c r="AL447" s="30"/>
      <c r="AM447" s="24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26"/>
      <c r="AF448" s="1"/>
      <c r="AG448" s="1"/>
      <c r="AH448" s="24"/>
      <c r="AI448" s="24"/>
      <c r="AJ448" s="24"/>
      <c r="AK448" s="24"/>
      <c r="AL448" s="30"/>
      <c r="AM448" s="24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26"/>
      <c r="AF449" s="1"/>
      <c r="AG449" s="1"/>
      <c r="AH449" s="24"/>
      <c r="AI449" s="24"/>
      <c r="AJ449" s="24"/>
      <c r="AK449" s="24"/>
      <c r="AL449" s="30"/>
      <c r="AM449" s="24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26"/>
      <c r="AF450" s="1"/>
      <c r="AG450" s="1"/>
      <c r="AH450" s="24"/>
      <c r="AI450" s="24"/>
      <c r="AJ450" s="24"/>
      <c r="AK450" s="24"/>
      <c r="AL450" s="30"/>
      <c r="AM450" s="24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26"/>
      <c r="AF451" s="1"/>
      <c r="AG451" s="1"/>
      <c r="AH451" s="24"/>
      <c r="AI451" s="24"/>
      <c r="AJ451" s="24"/>
      <c r="AK451" s="24"/>
      <c r="AL451" s="30"/>
      <c r="AM451" s="24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26"/>
      <c r="AF452" s="1"/>
      <c r="AG452" s="1"/>
      <c r="AH452" s="24"/>
      <c r="AI452" s="24"/>
      <c r="AJ452" s="24"/>
      <c r="AK452" s="24"/>
      <c r="AL452" s="30"/>
      <c r="AM452" s="24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26"/>
      <c r="AF453" s="1"/>
      <c r="AG453" s="1"/>
      <c r="AH453" s="24"/>
      <c r="AI453" s="24"/>
      <c r="AJ453" s="24"/>
      <c r="AK453" s="24"/>
      <c r="AL453" s="30"/>
      <c r="AM453" s="24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26"/>
      <c r="AF454" s="1"/>
      <c r="AG454" s="1"/>
      <c r="AH454" s="24"/>
      <c r="AI454" s="24"/>
      <c r="AJ454" s="24"/>
      <c r="AK454" s="24"/>
      <c r="AL454" s="30"/>
      <c r="AM454" s="24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26"/>
      <c r="AF455" s="1"/>
      <c r="AG455" s="1"/>
      <c r="AH455" s="24"/>
      <c r="AI455" s="24"/>
      <c r="AJ455" s="24"/>
      <c r="AK455" s="24"/>
      <c r="AL455" s="30"/>
      <c r="AM455" s="24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26"/>
      <c r="AF456" s="1"/>
      <c r="AG456" s="1"/>
      <c r="AH456" s="24"/>
      <c r="AI456" s="24"/>
      <c r="AJ456" s="24"/>
      <c r="AK456" s="24"/>
      <c r="AL456" s="30"/>
      <c r="AM456" s="24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26"/>
      <c r="AF457" s="1"/>
      <c r="AG457" s="1"/>
      <c r="AH457" s="24"/>
      <c r="AI457" s="24"/>
      <c r="AJ457" s="24"/>
      <c r="AK457" s="24"/>
      <c r="AL457" s="30"/>
      <c r="AM457" s="24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26"/>
      <c r="AF458" s="1"/>
      <c r="AG458" s="1"/>
      <c r="AH458" s="24"/>
      <c r="AI458" s="24"/>
      <c r="AJ458" s="24"/>
      <c r="AK458" s="24"/>
      <c r="AL458" s="30"/>
      <c r="AM458" s="24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26"/>
      <c r="AF459" s="1"/>
      <c r="AG459" s="1"/>
      <c r="AH459" s="24"/>
      <c r="AI459" s="24"/>
      <c r="AJ459" s="24"/>
      <c r="AK459" s="24"/>
      <c r="AL459" s="30"/>
      <c r="AM459" s="24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26"/>
      <c r="AF460" s="1"/>
      <c r="AG460" s="1"/>
      <c r="AH460" s="24"/>
      <c r="AI460" s="24"/>
      <c r="AJ460" s="24"/>
      <c r="AK460" s="24"/>
      <c r="AL460" s="30"/>
      <c r="AM460" s="24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26"/>
      <c r="AF461" s="1"/>
      <c r="AG461" s="1"/>
      <c r="AH461" s="24"/>
      <c r="AI461" s="24"/>
      <c r="AJ461" s="24"/>
      <c r="AK461" s="24"/>
      <c r="AL461" s="30"/>
      <c r="AM461" s="24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26"/>
      <c r="AF462" s="1"/>
      <c r="AG462" s="1"/>
      <c r="AH462" s="24"/>
      <c r="AI462" s="24"/>
      <c r="AJ462" s="24"/>
      <c r="AK462" s="24"/>
      <c r="AL462" s="30"/>
      <c r="AM462" s="24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26"/>
      <c r="AF463" s="1"/>
      <c r="AG463" s="1"/>
      <c r="AH463" s="24"/>
      <c r="AI463" s="24"/>
      <c r="AJ463" s="24"/>
      <c r="AK463" s="24"/>
      <c r="AL463" s="30"/>
      <c r="AM463" s="24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26"/>
      <c r="AF464" s="1"/>
      <c r="AG464" s="1"/>
      <c r="AH464" s="24"/>
      <c r="AI464" s="24"/>
      <c r="AJ464" s="24"/>
      <c r="AK464" s="24"/>
      <c r="AL464" s="30"/>
      <c r="AM464" s="24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26"/>
      <c r="AF465" s="1"/>
      <c r="AG465" s="1"/>
      <c r="AH465" s="24"/>
      <c r="AI465" s="24"/>
      <c r="AJ465" s="24"/>
      <c r="AK465" s="24"/>
      <c r="AL465" s="30"/>
      <c r="AM465" s="24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26"/>
      <c r="AF466" s="1"/>
      <c r="AG466" s="1"/>
      <c r="AH466" s="24"/>
      <c r="AI466" s="24"/>
      <c r="AJ466" s="24"/>
      <c r="AK466" s="24"/>
      <c r="AL466" s="30"/>
      <c r="AM466" s="24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26"/>
      <c r="AF467" s="1"/>
      <c r="AG467" s="1"/>
      <c r="AH467" s="24"/>
      <c r="AI467" s="24"/>
      <c r="AJ467" s="24"/>
      <c r="AK467" s="24"/>
      <c r="AL467" s="30"/>
      <c r="AM467" s="24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26"/>
      <c r="AF468" s="1"/>
      <c r="AG468" s="1"/>
      <c r="AH468" s="24"/>
      <c r="AI468" s="24"/>
      <c r="AJ468" s="24"/>
      <c r="AK468" s="24"/>
      <c r="AL468" s="30"/>
      <c r="AM468" s="24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26"/>
      <c r="AF469" s="1"/>
      <c r="AG469" s="1"/>
      <c r="AH469" s="24"/>
      <c r="AI469" s="24"/>
      <c r="AJ469" s="24"/>
      <c r="AK469" s="24"/>
      <c r="AL469" s="30"/>
      <c r="AM469" s="24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26"/>
      <c r="AF470" s="1"/>
      <c r="AG470" s="1"/>
      <c r="AH470" s="24"/>
      <c r="AI470" s="24"/>
      <c r="AJ470" s="24"/>
      <c r="AK470" s="24"/>
      <c r="AL470" s="30"/>
      <c r="AM470" s="24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26"/>
      <c r="AF471" s="1"/>
      <c r="AG471" s="1"/>
      <c r="AH471" s="24"/>
      <c r="AI471" s="24"/>
      <c r="AJ471" s="24"/>
      <c r="AK471" s="24"/>
      <c r="AL471" s="30"/>
      <c r="AM471" s="24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26"/>
      <c r="AF472" s="1"/>
      <c r="AG472" s="1"/>
      <c r="AH472" s="24"/>
      <c r="AI472" s="24"/>
      <c r="AJ472" s="24"/>
      <c r="AK472" s="24"/>
      <c r="AL472" s="30"/>
      <c r="AM472" s="24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26"/>
      <c r="AF473" s="1"/>
      <c r="AG473" s="1"/>
      <c r="AH473" s="24"/>
      <c r="AI473" s="24"/>
      <c r="AJ473" s="24"/>
      <c r="AK473" s="24"/>
      <c r="AL473" s="30"/>
      <c r="AM473" s="24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26"/>
      <c r="AF474" s="1"/>
      <c r="AG474" s="1"/>
      <c r="AH474" s="24"/>
      <c r="AI474" s="24"/>
      <c r="AJ474" s="24"/>
      <c r="AK474" s="24"/>
      <c r="AL474" s="30"/>
      <c r="AM474" s="24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26"/>
      <c r="AF475" s="1"/>
      <c r="AG475" s="1"/>
      <c r="AH475" s="24"/>
      <c r="AI475" s="24"/>
      <c r="AJ475" s="24"/>
      <c r="AK475" s="24"/>
      <c r="AL475" s="30"/>
      <c r="AM475" s="24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26"/>
      <c r="AF476" s="1"/>
      <c r="AG476" s="1"/>
      <c r="AH476" s="24"/>
      <c r="AI476" s="24"/>
      <c r="AJ476" s="24"/>
      <c r="AK476" s="24"/>
      <c r="AL476" s="30"/>
      <c r="AM476" s="24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26"/>
      <c r="AF477" s="1"/>
      <c r="AG477" s="1"/>
      <c r="AH477" s="24"/>
      <c r="AI477" s="24"/>
      <c r="AJ477" s="24"/>
      <c r="AK477" s="24"/>
      <c r="AL477" s="30"/>
      <c r="AM477" s="24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26"/>
      <c r="AF478" s="1"/>
      <c r="AG478" s="1"/>
      <c r="AH478" s="24"/>
      <c r="AI478" s="24"/>
      <c r="AJ478" s="24"/>
      <c r="AK478" s="24"/>
      <c r="AL478" s="30"/>
      <c r="AM478" s="24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26"/>
      <c r="AF479" s="1"/>
      <c r="AG479" s="1"/>
      <c r="AH479" s="24"/>
      <c r="AI479" s="24"/>
      <c r="AJ479" s="24"/>
      <c r="AK479" s="24"/>
      <c r="AL479" s="30"/>
      <c r="AM479" s="24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26"/>
      <c r="AF480" s="1"/>
      <c r="AG480" s="1"/>
      <c r="AH480" s="24"/>
      <c r="AI480" s="24"/>
      <c r="AJ480" s="24"/>
      <c r="AK480" s="24"/>
      <c r="AL480" s="30"/>
      <c r="AM480" s="24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26"/>
      <c r="AF481" s="1"/>
      <c r="AG481" s="1"/>
      <c r="AH481" s="24"/>
      <c r="AI481" s="24"/>
      <c r="AJ481" s="24"/>
      <c r="AK481" s="24"/>
      <c r="AL481" s="30"/>
      <c r="AM481" s="24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26"/>
      <c r="AF482" s="1"/>
      <c r="AG482" s="1"/>
      <c r="AH482" s="24"/>
      <c r="AI482" s="24"/>
      <c r="AJ482" s="24"/>
      <c r="AK482" s="24"/>
      <c r="AL482" s="30"/>
      <c r="AM482" s="24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26"/>
      <c r="AF483" s="1"/>
      <c r="AG483" s="1"/>
      <c r="AH483" s="24"/>
      <c r="AI483" s="24"/>
      <c r="AJ483" s="24"/>
      <c r="AK483" s="24"/>
      <c r="AL483" s="30"/>
      <c r="AM483" s="24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26"/>
      <c r="AF484" s="1"/>
      <c r="AG484" s="1"/>
      <c r="AH484" s="24"/>
      <c r="AI484" s="24"/>
      <c r="AJ484" s="24"/>
      <c r="AK484" s="24"/>
      <c r="AL484" s="30"/>
      <c r="AM484" s="24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</sheetData>
  <autoFilter ref="A3:AX67" xr:uid="{00000000-0001-0000-0000-000000000000}">
    <sortState xmlns:xlrd2="http://schemas.microsoft.com/office/spreadsheetml/2017/richdata2" ref="A4:AX67">
      <sortCondition descending="1" ref="AK3:AK67"/>
    </sortState>
  </autoFilter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2025-10-23T15:27:08Z</dcterms:created>
  <dcterms:modified xsi:type="dcterms:W3CDTF">2025-10-24T06:07:31Z</dcterms:modified>
</cp:coreProperties>
</file>