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10,25 Черкизово Ташкент (вне плана Шувалова)\"/>
    </mc:Choice>
  </mc:AlternateContent>
  <xr:revisionPtr revIDLastSave="0" documentId="13_ncr:1_{ECFF400D-A877-470A-8D74-9346691CD7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" l="1"/>
  <c r="R13" i="1" s="1"/>
  <c r="F5" i="1" l="1"/>
  <c r="G5" i="1"/>
  <c r="AL20" i="1"/>
  <c r="AL21" i="1"/>
  <c r="AL28" i="1"/>
  <c r="AL10" i="1"/>
  <c r="AL11" i="1"/>
  <c r="AL14" i="1"/>
  <c r="AL15" i="1"/>
  <c r="AL16" i="1"/>
  <c r="AL17" i="1"/>
  <c r="AL19" i="1"/>
  <c r="AL22" i="1"/>
  <c r="AL24" i="1"/>
  <c r="AL25" i="1"/>
  <c r="AL27" i="1"/>
  <c r="AL30" i="1"/>
  <c r="AL32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10" i="1"/>
  <c r="AL12" i="1" l="1"/>
  <c r="AL33" i="1"/>
  <c r="AL31" i="1"/>
  <c r="AL23" i="1"/>
  <c r="AL29" i="1"/>
  <c r="AL13" i="1"/>
  <c r="AL26" i="1"/>
  <c r="AL18" i="1"/>
  <c r="AK5" i="1"/>
  <c r="AI10" i="1"/>
  <c r="AI11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12" i="1"/>
  <c r="AL5" i="1" l="1"/>
  <c r="AI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6" i="1"/>
  <c r="Q7" i="1"/>
  <c r="U7" i="1" s="1"/>
  <c r="Q8" i="1"/>
  <c r="U8" i="1" s="1"/>
  <c r="Q9" i="1"/>
  <c r="U9" i="1" s="1"/>
  <c r="Q10" i="1"/>
  <c r="R10" i="1" s="1"/>
  <c r="Q11" i="1"/>
  <c r="Q12" i="1"/>
  <c r="R12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U34" i="1" s="1"/>
  <c r="Q35" i="1"/>
  <c r="U35" i="1" s="1"/>
  <c r="Q36" i="1"/>
  <c r="U36" i="1" s="1"/>
  <c r="Q37" i="1"/>
  <c r="U37" i="1" s="1"/>
  <c r="Q6" i="1"/>
  <c r="V6" i="1" s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F5" i="1"/>
  <c r="AE5" i="1"/>
  <c r="AD5" i="1"/>
  <c r="AC5" i="1"/>
  <c r="AB5" i="1"/>
  <c r="AA5" i="1"/>
  <c r="Z5" i="1"/>
  <c r="Y5" i="1"/>
  <c r="X5" i="1"/>
  <c r="S5" i="1"/>
  <c r="P5" i="1"/>
  <c r="O5" i="1"/>
  <c r="N5" i="1"/>
  <c r="L5" i="1"/>
  <c r="E5" i="1"/>
  <c r="R11" i="1" l="1"/>
  <c r="AH11" i="1" s="1"/>
  <c r="AM5" i="1"/>
  <c r="U19" i="1"/>
  <c r="AH15" i="1"/>
  <c r="AH13" i="1"/>
  <c r="AH20" i="1"/>
  <c r="AH17" i="1"/>
  <c r="AH22" i="1"/>
  <c r="AH26" i="1"/>
  <c r="AH32" i="1"/>
  <c r="AH30" i="1"/>
  <c r="AH24" i="1"/>
  <c r="AH28" i="1"/>
  <c r="U17" i="1"/>
  <c r="U15" i="1"/>
  <c r="U13" i="1"/>
  <c r="U11" i="1"/>
  <c r="U12" i="1"/>
  <c r="AH10" i="1"/>
  <c r="AH12" i="1"/>
  <c r="AH14" i="1"/>
  <c r="AH16" i="1"/>
  <c r="AH18" i="1"/>
  <c r="AH21" i="1"/>
  <c r="AH23" i="1"/>
  <c r="AH25" i="1"/>
  <c r="AH27" i="1"/>
  <c r="AH29" i="1"/>
  <c r="AH31" i="1"/>
  <c r="AH33" i="1"/>
  <c r="U32" i="1"/>
  <c r="U26" i="1"/>
  <c r="U22" i="1"/>
  <c r="U20" i="1"/>
  <c r="Q5" i="1"/>
  <c r="M5" i="1"/>
  <c r="U6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W5" i="1"/>
  <c r="U28" i="1" l="1"/>
  <c r="U30" i="1"/>
  <c r="U24" i="1"/>
  <c r="AH5" i="1"/>
  <c r="U21" i="1"/>
  <c r="U29" i="1"/>
  <c r="R5" i="1"/>
  <c r="U16" i="1"/>
  <c r="U25" i="1"/>
  <c r="U33" i="1"/>
  <c r="U10" i="1"/>
  <c r="U14" i="1"/>
  <c r="U18" i="1"/>
  <c r="U23" i="1"/>
  <c r="U27" i="1"/>
  <c r="U31" i="1"/>
</calcChain>
</file>

<file path=xl/sharedStrings.xml><?xml version="1.0" encoding="utf-8"?>
<sst xmlns="http://schemas.openxmlformats.org/spreadsheetml/2006/main" count="143" uniqueCount="86">
  <si>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</si>
  <si>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</si>
  <si>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</si>
  <si>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</si>
  <si>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</si>
  <si>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</si>
  <si>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</si>
  <si>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</si>
  <si>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</si>
  <si>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</si>
  <si>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</si>
  <si>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</si>
  <si>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</si>
  <si>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</si>
  <si>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</si>
  <si>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</si>
  <si>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</si>
  <si>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</si>
  <si>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</si>
  <si>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</si>
  <si>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</si>
  <si>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</si>
  <si>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</si>
  <si>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</si>
  <si>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09,10,</t>
  </si>
  <si>
    <t>25,09,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</si>
  <si>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</si>
  <si>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</si>
  <si>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</si>
  <si>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</si>
  <si>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</si>
  <si>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</si>
  <si>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</si>
  <si>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</si>
  <si>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БОНУС_ВЕТЧ МРАМОРНАЯ ПО-ЧЕРКИЗОВСКИ ШТ 0,4 КГ  ЧЕРКИЗОВО</t>
  </si>
  <si>
    <t>шт</t>
  </si>
  <si>
    <t>бонус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</si>
  <si>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</si>
  <si>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</si>
  <si>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</si>
  <si>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</si>
  <si>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</si>
  <si>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</si>
  <si>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</si>
  <si>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</si>
  <si>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кг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</si>
  <si>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</si>
  <si>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</si>
  <si>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</si>
  <si>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 НМО 1 КГ К3  ЧЕРКИЗОВО</t>
  </si>
  <si>
    <t>нужно увеличить продажи</t>
  </si>
  <si>
    <t>ВАР МОЛОЧНАЯ ПО-ЧЕ НМО ШТ 0.4КГ К2.4  ЧЕРКИЗОВО</t>
  </si>
  <si>
    <t>ВК БАЛЫКОВАЯ ПО-ЧЕРКИЗ СРЕЗ ШТ0,3 К1,8  ЧЕРКИЗОВО</t>
  </si>
  <si>
    <t>ВК СЕРВ ГОСТ СРЕЗ ФИБ ВУ ШТ 0.5КГ К2  ЧЕРКИЗОВО</t>
  </si>
  <si>
    <t>нужно увеличить продажи!!!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</si>
  <si>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</si>
  <si>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</si>
  <si>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</si>
  <si>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ЗАКАЗЫВАТЬ / 1030633904</t>
  </si>
  <si>
    <t>НЕ ЗАКАЗЫВАТЬ (новая площадка не аттестована)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</si>
  <si>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</si>
  <si>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</si>
  <si>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</si>
  <si>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</si>
  <si>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</si>
  <si>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</si>
  <si>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</si>
  <si>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</si>
  <si>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</si>
  <si>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</si>
  <si>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</si>
  <si>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</si>
  <si>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</si>
  <si>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</si>
  <si>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У_ВАР АРОМАТНАЯ ПО-Ч ЦО ЗА 1.6КГ K3.2 ЧЕРКИЗОВО</t>
  </si>
  <si>
    <t>уценка</t>
  </si>
  <si>
    <t>У_ВАР КЛАССИЧЕСКАЯ ПО-Ч ЦО ЗА 1.6КГ K3.2 ЧЕРКИЗОВО</t>
  </si>
  <si>
    <t>У_СОС КОПЧ ПО-Ч ЛОТ ПМО ЗА ШТ 0.4КГ K1.6  ЧЕРКИЗОВО</t>
  </si>
  <si>
    <t>У_СОС МОЛОЧНЫЕ ПО-Ч ПМО ЗА ЛОТ ШТ 0.45КГ K1.8 ЧЕРКИЗОВО</t>
  </si>
  <si>
    <t>22,09,25 завод не отгрузил / тф</t>
  </si>
  <si>
    <t>02,10,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</si>
  <si>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11,08,25 завод не отгрузил / 28,07,25 завод не отгрузил</t>
    </r>
  </si>
  <si>
    <t>сняли с производства</t>
  </si>
  <si>
    <t>в пути</t>
  </si>
  <si>
    <t>склад</t>
  </si>
  <si>
    <t>вацап ОШ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</si>
</sst>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2" fontId="1" fillId="5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6" borderId="1" xfId="1" applyNumberFormat="1" applyFont="1" applyFill="1"/>
    <xf numFmtId="164" fontId="5" fillId="8" borderId="1" xfId="1" applyNumberFormat="1" applyFont="1" applyFill="1"/>
    <xf numFmtId="164" fontId="4" fillId="8" borderId="1" xfId="1" applyNumberFormat="1" applyFont="1" applyFill="1"/>
    <xf numFmtId="14" fontId="1" fillId="0" borderId="1" xfId="1" applyNumberFormat="1"/>
    <xf numFmtId="164" fontId="1" fillId="8" borderId="1" xfId="1" applyNumberFormat="1" applyFill="1"/>
    <xf numFmtId="164" fontId="1" fillId="9" borderId="1" xfId="1" applyNumberFormat="1" applyFill="1"/>
    <xf numFmtId="165" fontId="1" fillId="0" borderId="1" xfId="1" applyNumberFormat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09,10,25%20&#1063;&#1077;&#1088;&#1082;&#1080;&#1079;&#1086;&#1074;&#1086;%20&#1058;&#1072;&#1096;&#1082;&#1077;&#1085;&#1090;/&#1058;&#1072;&#1096;&#1082;&#1077;&#1085;&#1090;/&#1087;&#1088;&#1086;&#1076;&#1072;&#1078;&#1080;%20&#1058;&#1072;&#1096;&#1082;&#1077;&#1085;&#1090;%2026,09,25-02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26.09.2025 - 02.10.2025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26.09.25</v>
          </cell>
          <cell r="E6" t="str">
            <v>27.09.25</v>
          </cell>
          <cell r="F6" t="str">
            <v>28.09.25</v>
          </cell>
        </row>
        <row r="8">
          <cell r="A8" t="str">
            <v>7187 ГРУДИНКА ПРЕМИУМ к/в мл/к в/у 0.3кг_50с  ОСТАНКИНО</v>
          </cell>
          <cell r="C8">
            <v>1080</v>
          </cell>
          <cell r="D8">
            <v>323</v>
          </cell>
          <cell r="E8">
            <v>310</v>
          </cell>
        </row>
        <row r="9">
          <cell r="A9" t="str">
            <v>1721-Сосиски Вязанка Сливочные ТМ Стародворские колбасы</v>
          </cell>
          <cell r="C9">
            <v>370.75799999999998</v>
          </cell>
          <cell r="D9">
            <v>94.367999999999995</v>
          </cell>
          <cell r="E9">
            <v>47.195999999999998</v>
          </cell>
        </row>
        <row r="10">
          <cell r="A10" t="str">
            <v>2074-Сосиски Молочные для завтрака Особый рецепт</v>
          </cell>
          <cell r="C10">
            <v>411.798</v>
          </cell>
          <cell r="D10">
            <v>122.92</v>
          </cell>
          <cell r="E10">
            <v>91.328000000000003</v>
          </cell>
        </row>
        <row r="11">
          <cell r="A11" t="str">
            <v>7070 СОЧНЫЕ ПМ сос п/о мгс 1.5*4_А_50с  ОСТАНКИНО</v>
          </cell>
          <cell r="C11">
            <v>342.11399999999998</v>
          </cell>
          <cell r="D11">
            <v>84.921999999999997</v>
          </cell>
          <cell r="E11">
            <v>47.88</v>
          </cell>
        </row>
        <row r="12">
          <cell r="A12" t="str">
            <v>Колбаса с/к Сервелат ГОСТ ВУ ОХЛ 0,3кг*6(1,8кг)  МИРАТОРГ</v>
          </cell>
          <cell r="C12">
            <v>242</v>
          </cell>
          <cell r="D12">
            <v>166</v>
          </cell>
          <cell r="E12">
            <v>27</v>
          </cell>
        </row>
        <row r="13">
          <cell r="A13" t="str">
            <v>0178 Ветчины Нежная Особая Особая Весовые П/а Особый рецепт большой батон  ПОКОМ</v>
          </cell>
          <cell r="C13">
            <v>223.816</v>
          </cell>
          <cell r="D13">
            <v>80.033000000000001</v>
          </cell>
          <cell r="E13">
            <v>10</v>
          </cell>
        </row>
        <row r="14">
          <cell r="A14" t="str">
            <v>0222-Ветчины Дугушка Дугушка б/о Стародворье, 1кг</v>
          </cell>
          <cell r="C14">
            <v>187.02600000000001</v>
          </cell>
          <cell r="D14">
            <v>36.268999999999998</v>
          </cell>
          <cell r="E14">
            <v>28.251000000000001</v>
          </cell>
        </row>
        <row r="15">
          <cell r="A15" t="str">
            <v>6346 ФИЛЕЙНАЯ Папа может вар п/о 0.5кг_СНГ  ОСТАНКИНО</v>
          </cell>
          <cell r="C15">
            <v>434</v>
          </cell>
          <cell r="D15">
            <v>69</v>
          </cell>
          <cell r="E15">
            <v>45</v>
          </cell>
        </row>
        <row r="16">
          <cell r="A16" t="str">
            <v>2472 Сардельки Левантские Особая Без свинины Весовые NDX мгс Особый рецепт, вес 1кг</v>
          </cell>
          <cell r="C16">
            <v>193.321</v>
          </cell>
          <cell r="D16">
            <v>31.463999999999999</v>
          </cell>
          <cell r="E16">
            <v>27.137</v>
          </cell>
        </row>
        <row r="17">
          <cell r="A17" t="str">
            <v>1869-Колбаса Молочная ТМ Особый рецепт в оболочке полиамид большой батон.  ПОКОМ</v>
          </cell>
          <cell r="C17">
            <v>272.39699999999999</v>
          </cell>
          <cell r="D17">
            <v>81.302000000000007</v>
          </cell>
          <cell r="E17">
            <v>15.406000000000001</v>
          </cell>
        </row>
        <row r="18">
          <cell r="A18" t="str">
            <v>1867-Колбаса Филейная ТМ Особый рецепт в оболочке полиамид большой батон.  ПОКОМ</v>
          </cell>
          <cell r="C18">
            <v>274.238</v>
          </cell>
          <cell r="D18">
            <v>79.918999999999997</v>
          </cell>
          <cell r="E18">
            <v>19.952999999999999</v>
          </cell>
        </row>
        <row r="19">
          <cell r="A19" t="str">
            <v>7058 ШПИКАЧКИ СОЧНЫЕ С БЕКОНОМ п/о мгс 1*3_60с  ОСТАНКИНО</v>
          </cell>
          <cell r="C19">
            <v>172.58600000000001</v>
          </cell>
          <cell r="D19">
            <v>37.872</v>
          </cell>
          <cell r="E19">
            <v>43.042999999999999</v>
          </cell>
        </row>
        <row r="20">
          <cell r="A20" t="str">
            <v>ВК СЕРВ ГОСТ СРЕЗ ФИБ ВУ ШТ 0.5КГ К2  ЧЕРКИЗОВО</v>
          </cell>
          <cell r="C20">
            <v>132</v>
          </cell>
          <cell r="D20">
            <v>37</v>
          </cell>
          <cell r="E20">
            <v>49</v>
          </cell>
        </row>
        <row r="21">
          <cell r="A21" t="str">
            <v>Вареные колбасы Сливушка Вязанка Фикс.вес 0,45 П/а Вязанка  ПОКОМ</v>
          </cell>
          <cell r="C21">
            <v>274</v>
          </cell>
          <cell r="D21">
            <v>118</v>
          </cell>
          <cell r="E21">
            <v>24</v>
          </cell>
        </row>
        <row r="22">
          <cell r="A22" t="str">
            <v>2205-Сосиски Молочные для завтрака ТМ Особый рецепт 0,4кг</v>
          </cell>
          <cell r="C22">
            <v>344</v>
          </cell>
          <cell r="D22">
            <v>87</v>
          </cell>
          <cell r="E22">
            <v>50</v>
          </cell>
        </row>
        <row r="23">
          <cell r="A23" t="str">
            <v>МХБ Колбаса сырокопченая Брауншвейгская ШТ. ВУ ОХЛ 300гр*8 (2,4 кг) МИРАТОРГ</v>
          </cell>
          <cell r="C23">
            <v>134</v>
          </cell>
          <cell r="D23">
            <v>89</v>
          </cell>
          <cell r="E23">
            <v>12</v>
          </cell>
        </row>
        <row r="24">
          <cell r="A24" t="str">
            <v>1870-Колбаса Со шпиком ТМ Особый рецепт в оболочке полиамид большой батон.  ПОКОМ</v>
          </cell>
          <cell r="C24">
            <v>211.84</v>
          </cell>
          <cell r="D24">
            <v>86.724999999999994</v>
          </cell>
          <cell r="E24">
            <v>15.273999999999999</v>
          </cell>
        </row>
        <row r="25">
          <cell r="A25" t="str">
            <v>2150 В/к колбасы Рубленая Запеченная Дугушка Весовые Вектор Стародворье, вес 1кг</v>
          </cell>
          <cell r="C25">
            <v>115.447</v>
          </cell>
          <cell r="D25">
            <v>30.741</v>
          </cell>
          <cell r="E25">
            <v>18.434000000000001</v>
          </cell>
        </row>
        <row r="26">
          <cell r="A26" t="str">
            <v>6093 САЛЯМИ ИТАЛЬЯНСКАЯ с/к в/у 1/250 8шт_UZ</v>
          </cell>
          <cell r="C26">
            <v>230</v>
          </cell>
          <cell r="D26">
            <v>40</v>
          </cell>
          <cell r="E26">
            <v>60</v>
          </cell>
        </row>
        <row r="27">
          <cell r="A27" t="str">
            <v>4087   СЕРВЕЛАТ КОПЧЕНЫЙ НА БУКЕ в/к в/К 0,35</v>
          </cell>
          <cell r="C27">
            <v>307</v>
          </cell>
          <cell r="D27">
            <v>79</v>
          </cell>
          <cell r="E27">
            <v>77</v>
          </cell>
        </row>
        <row r="28">
          <cell r="A28" t="str">
            <v>1875-Колбаса Филейная оригинальная ТМ Особый рецепт в оболочке полиамид.  ПОКОМ</v>
          </cell>
          <cell r="C28">
            <v>167.74199999999999</v>
          </cell>
          <cell r="D28">
            <v>25.838999999999999</v>
          </cell>
          <cell r="E28">
            <v>9.6449999999999996</v>
          </cell>
        </row>
        <row r="29">
          <cell r="A29" t="str">
            <v>6072 ЭКСТРА Папа может вар п/о 0.4кг_UZ</v>
          </cell>
          <cell r="C29">
            <v>340</v>
          </cell>
          <cell r="D29">
            <v>51</v>
          </cell>
          <cell r="E29">
            <v>27</v>
          </cell>
        </row>
        <row r="30">
          <cell r="A30" t="str">
            <v>2634 Колбаса Дугушка Стародворская ТМ Стародворье ТС Дугушка  ПОКОМ</v>
          </cell>
          <cell r="C30">
            <v>138.36199999999999</v>
          </cell>
          <cell r="D30">
            <v>25.605</v>
          </cell>
          <cell r="E30">
            <v>15.266</v>
          </cell>
        </row>
        <row r="31">
          <cell r="A31" t="str">
            <v>1202 В/к колбасы Сервелат Мясорубский с мелкорубленным окороком срез Бордо Фикс.вес 0,35 фиброуз Ста</v>
          </cell>
          <cell r="C31">
            <v>308</v>
          </cell>
          <cell r="D31">
            <v>83</v>
          </cell>
          <cell r="E31">
            <v>72</v>
          </cell>
        </row>
        <row r="32">
          <cell r="A32" t="str">
            <v>5608 СЕРВЕЛАТ ФИНСКИЙ в/к в/у срез 0.35кг_СНГ</v>
          </cell>
          <cell r="C32">
            <v>286</v>
          </cell>
          <cell r="D32">
            <v>75</v>
          </cell>
          <cell r="E32">
            <v>59</v>
          </cell>
        </row>
        <row r="33">
          <cell r="A33" t="str">
            <v>1205 Копченые колбасы Салями Мясорубская с рубленым шпиком срез Бордо ф/в 0,35 фиброуз Стародворье  ПОКОМ</v>
          </cell>
          <cell r="C33">
            <v>283</v>
          </cell>
          <cell r="D33">
            <v>64</v>
          </cell>
          <cell r="E33">
            <v>60</v>
          </cell>
        </row>
        <row r="34">
          <cell r="A34" t="str">
            <v>1118 В/к колбасы Салями Запеченая Дугушка  Вектор Стародворье, 1кг</v>
          </cell>
          <cell r="C34">
            <v>90.56</v>
          </cell>
          <cell r="D34">
            <v>27.192</v>
          </cell>
          <cell r="E34">
            <v>18.484999999999999</v>
          </cell>
        </row>
        <row r="35">
          <cell r="A35" t="str">
            <v>5096   СЕРВЕЛАТ КРЕМЛЕВСКИЙ в/к в/у_СНГ</v>
          </cell>
          <cell r="C35">
            <v>69.188000000000002</v>
          </cell>
          <cell r="D35">
            <v>17.152999999999999</v>
          </cell>
          <cell r="E35">
            <v>22.082999999999998</v>
          </cell>
        </row>
        <row r="36">
          <cell r="A36" t="str">
            <v>1370-Сосиски Сочинки Бордо Весовой п/а Стародворье</v>
          </cell>
          <cell r="C36">
            <v>118.509</v>
          </cell>
          <cell r="D36">
            <v>11.16</v>
          </cell>
          <cell r="E36">
            <v>12.105</v>
          </cell>
        </row>
        <row r="37">
          <cell r="A37" t="str">
            <v>1120 В/к колбасы Сервелат Запеченный Дугушка Вес Вектор Стародворье, вес 1кг</v>
          </cell>
          <cell r="C37">
            <v>88.76</v>
          </cell>
          <cell r="D37">
            <v>19.227</v>
          </cell>
          <cell r="E37">
            <v>18.469000000000001</v>
          </cell>
        </row>
        <row r="38">
          <cell r="A38" t="str">
            <v>Колбаса п/к Краковская ОХЛ ВУ 330г*5 (1,65 кг)  МИРАТОРГ</v>
          </cell>
          <cell r="C38">
            <v>155</v>
          </cell>
          <cell r="D38">
            <v>63</v>
          </cell>
          <cell r="E38">
            <v>37</v>
          </cell>
        </row>
        <row r="39">
          <cell r="A39" t="str">
            <v>Вареные колбасы Докторская ГОСТ Вязанка Фикс.вес 0,4 Вектор Вязанка  ПОКОМ</v>
          </cell>
          <cell r="C39">
            <v>162</v>
          </cell>
          <cell r="D39">
            <v>61</v>
          </cell>
          <cell r="E39">
            <v>19</v>
          </cell>
        </row>
        <row r="40">
          <cell r="A40" t="str">
            <v>4079 СЕРВЕЛАТ КОПЧЕНЫЙ НА БУКЕ в/к в/у_СНГ</v>
          </cell>
          <cell r="C40">
            <v>83.52</v>
          </cell>
          <cell r="D40">
            <v>32.883000000000003</v>
          </cell>
          <cell r="E40">
            <v>14.282999999999999</v>
          </cell>
        </row>
        <row r="41">
          <cell r="A41" t="str">
            <v>6095 ЮБИЛЕЙНАЯ с/к в/у 1/250 8шт_UZ</v>
          </cell>
          <cell r="C41">
            <v>173</v>
          </cell>
          <cell r="D41">
            <v>16</v>
          </cell>
          <cell r="E41">
            <v>34</v>
          </cell>
        </row>
        <row r="42">
          <cell r="A42" t="str">
            <v>СК БОГОРОДСКАЯ ПРЕСС ФИБ ВУ ШТ0.3КГ К3.6  ЧЕРКИЗОВО</v>
          </cell>
          <cell r="C42">
            <v>126</v>
          </cell>
          <cell r="D42">
            <v>37</v>
          </cell>
          <cell r="E42">
            <v>15</v>
          </cell>
        </row>
        <row r="43">
          <cell r="A43" t="str">
            <v>МХБ Колбаса варено-копченая Сервелат Финский ШТ. Ф/О ОХЛ В/У 375г*6 (2,25кг) МИРАТОРГ</v>
          </cell>
          <cell r="C43">
            <v>149</v>
          </cell>
          <cell r="D43">
            <v>36</v>
          </cell>
          <cell r="E43">
            <v>40</v>
          </cell>
        </row>
        <row r="44">
          <cell r="A44" t="str">
            <v>7075 МОЛОЧ.ПРЕМИУМ ПМ сос п/о мгс 1.5*4_О_50с  ОСТАНКИНО</v>
          </cell>
          <cell r="C44">
            <v>99.846000000000004</v>
          </cell>
          <cell r="D44">
            <v>35.909999999999997</v>
          </cell>
          <cell r="E44">
            <v>12.507999999999999</v>
          </cell>
        </row>
        <row r="45">
          <cell r="A45" t="str">
            <v>ВАР АРОМАТНАЯ ПО-Ч ЦО ЗА 1.6КГ K3.2 ЧЕРКИЗОВО</v>
          </cell>
          <cell r="C45">
            <v>60.743000000000002</v>
          </cell>
          <cell r="D45">
            <v>3.173</v>
          </cell>
          <cell r="E45">
            <v>3.2010000000000001</v>
          </cell>
        </row>
        <row r="46">
          <cell r="A46" t="str">
            <v>6787 СЕРВЕЛАТ КРЕМЛЕВСКИЙ в/к в/у 0.33кг 8шт.  ОСТАНКИНО</v>
          </cell>
          <cell r="C46">
            <v>156</v>
          </cell>
          <cell r="D46">
            <v>95</v>
          </cell>
          <cell r="E46">
            <v>62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120</v>
          </cell>
          <cell r="D47">
            <v>21</v>
          </cell>
          <cell r="E47">
            <v>20</v>
          </cell>
        </row>
        <row r="48">
          <cell r="A48" t="str">
            <v>1871-Колбаса Филейная оригинальная ТМ Особый рецепт в оболочке полиамид 0,4 кг.  ПОКОМ</v>
          </cell>
          <cell r="C48">
            <v>217</v>
          </cell>
          <cell r="D48">
            <v>13</v>
          </cell>
          <cell r="E48">
            <v>16</v>
          </cell>
        </row>
        <row r="49">
          <cell r="A49" t="str">
            <v>1523-Сосиски Вязанка Молочные ТМ Стародворские колбасы</v>
          </cell>
          <cell r="C49">
            <v>78.375</v>
          </cell>
          <cell r="D49">
            <v>27.245999999999999</v>
          </cell>
          <cell r="E49">
            <v>23.436</v>
          </cell>
        </row>
        <row r="50">
          <cell r="A50" t="str">
            <v>1720-Сосиски Вязанка Сливочные ТМ Стародворские колбасы ТС Вязанка амицел в мод газов.среде 0,45кг</v>
          </cell>
          <cell r="C50">
            <v>132</v>
          </cell>
          <cell r="D50">
            <v>70</v>
          </cell>
          <cell r="E50">
            <v>35</v>
          </cell>
        </row>
        <row r="51">
          <cell r="A51" t="str">
            <v>1204 Копченые колбасы Салями Мясорубская с рубленым шпиком Бордо Весовой фиброуз Стародворье  ПОКОМ</v>
          </cell>
          <cell r="C51">
            <v>77.593000000000004</v>
          </cell>
          <cell r="D51">
            <v>15.917</v>
          </cell>
          <cell r="E51">
            <v>9.3979999999999997</v>
          </cell>
        </row>
        <row r="52">
          <cell r="A52" t="str">
            <v>6076 МЯСНАЯ Папа может вар п/о 0.4кг_UZ</v>
          </cell>
          <cell r="C52">
            <v>267</v>
          </cell>
          <cell r="D52">
            <v>72</v>
          </cell>
          <cell r="E52">
            <v>57</v>
          </cell>
        </row>
        <row r="53">
          <cell r="A53" t="str">
            <v>7104 БЕКОН Останкино с/к с/н в/у 1/180_СНГ_50 ОСТАНКИНО</v>
          </cell>
          <cell r="C53">
            <v>172</v>
          </cell>
          <cell r="D53">
            <v>95</v>
          </cell>
          <cell r="E53">
            <v>41</v>
          </cell>
        </row>
        <row r="54">
          <cell r="A54" t="str">
            <v>Вареные колбасы Молокуша Вязанка Вес п/а Вязанка  ПОКОМ</v>
          </cell>
          <cell r="C54">
            <v>73.710999999999999</v>
          </cell>
          <cell r="D54">
            <v>34.750999999999998</v>
          </cell>
        </row>
        <row r="55">
          <cell r="A55" t="str">
            <v>МХБ Сервелат Мраморный ШТ. в/к ВУ ОХЛ 330г*6 (1,98кг)  МИРАТОРГ</v>
          </cell>
          <cell r="C55">
            <v>107</v>
          </cell>
          <cell r="D55">
            <v>14</v>
          </cell>
          <cell r="E55">
            <v>28</v>
          </cell>
        </row>
        <row r="56">
          <cell r="A56" t="str">
            <v>1284-Сосиски Баварушки ТМ Баварушка в оболочке амицел в модифицированной газовой среде 0,6 кг.</v>
          </cell>
          <cell r="C56">
            <v>85</v>
          </cell>
          <cell r="D56">
            <v>28</v>
          </cell>
          <cell r="E56">
            <v>13</v>
          </cell>
        </row>
        <row r="57">
          <cell r="A57" t="str">
            <v>СК СЕРВЕЛЕТТИ ПРЕСС СРЕЗ БО ВУ ШТ 0.25КГ  ЧЕРКИЗОВО</v>
          </cell>
          <cell r="C57">
            <v>78</v>
          </cell>
          <cell r="D57">
            <v>11</v>
          </cell>
          <cell r="E57">
            <v>9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134</v>
          </cell>
          <cell r="D58">
            <v>45</v>
          </cell>
          <cell r="E58">
            <v>18</v>
          </cell>
        </row>
        <row r="59">
          <cell r="A59" t="str">
            <v>1224 В/к колбасы «Сочинка по-европейски с сочной грудинкой» Весовой фиброуз ТМ «Стародворье»  ПОКОМ</v>
          </cell>
          <cell r="C59">
            <v>64.228999999999999</v>
          </cell>
          <cell r="D59">
            <v>24.282</v>
          </cell>
          <cell r="E59">
            <v>16.366</v>
          </cell>
        </row>
        <row r="60">
          <cell r="A60" t="str">
            <v>КП Колбаса в/к Балыковая ВУ охл 300г*6  МИРАТОРГ</v>
          </cell>
          <cell r="C60">
            <v>122</v>
          </cell>
          <cell r="D60">
            <v>59</v>
          </cell>
          <cell r="E60">
            <v>32</v>
          </cell>
        </row>
        <row r="61">
          <cell r="A61" t="str">
            <v>МХБ Мясной продукт из свинины сырокопченый Бекон ШТ. ОХЛ ВУ 200г*10 (2 кг) МИРАТОРГ</v>
          </cell>
          <cell r="C61">
            <v>146</v>
          </cell>
          <cell r="D61">
            <v>31</v>
          </cell>
        </row>
        <row r="62">
          <cell r="A62" t="str">
            <v>Сервелат Коньячный в/к ВУ ОХЛ 375гр  МИРАТОРГ</v>
          </cell>
          <cell r="C62">
            <v>102</v>
          </cell>
          <cell r="D62">
            <v>14</v>
          </cell>
          <cell r="E62">
            <v>19</v>
          </cell>
        </row>
        <row r="63">
          <cell r="A63" t="str">
            <v>ВАР МОЛОЧНАЯ ПО-ЧЕ НМО ШТ 0.4КГ К2.4  ЧЕРКИЗОВО</v>
          </cell>
          <cell r="C63">
            <v>128</v>
          </cell>
          <cell r="D63">
            <v>23</v>
          </cell>
          <cell r="E63">
            <v>38</v>
          </cell>
        </row>
        <row r="64">
          <cell r="A64" t="str">
            <v>ВАР МОЛОЧНАЯ ПО-Ч НМО 1 КГ К3  ЧЕРКИЗОВО</v>
          </cell>
          <cell r="C64">
            <v>49.613</v>
          </cell>
          <cell r="D64">
            <v>15.567</v>
          </cell>
          <cell r="E64">
            <v>6.1840000000000002</v>
          </cell>
        </row>
        <row r="65">
          <cell r="A65" t="str">
            <v>1201 В/к колбасы Сервелат Мясорубский с мелкорубленным окороком Бордо Весовой фиброуз Стародворье  П</v>
          </cell>
          <cell r="C65">
            <v>53.201999999999998</v>
          </cell>
          <cell r="D65">
            <v>14.227</v>
          </cell>
          <cell r="E65">
            <v>11.542999999999999</v>
          </cell>
        </row>
        <row r="66">
          <cell r="A66" t="str">
            <v>7333 СЕРВЕЛАТ ОХОТНИЧИЙ ПМ в/к в/у 0.28кг_СНГ  ОСТАНКИНО</v>
          </cell>
          <cell r="C66">
            <v>156</v>
          </cell>
          <cell r="D66">
            <v>95</v>
          </cell>
          <cell r="E66">
            <v>61</v>
          </cell>
        </row>
        <row r="67">
          <cell r="A67" t="str">
            <v>С/к колбасы Швейцарская Бордо Фикс.вес 0,17 Фиброуз терм/п Стародворье</v>
          </cell>
          <cell r="C67">
            <v>121</v>
          </cell>
          <cell r="D67">
            <v>66</v>
          </cell>
          <cell r="E67">
            <v>19</v>
          </cell>
        </row>
        <row r="68">
          <cell r="A68" t="str">
            <v>6094 ЮБИЛЕЙНАЯ с/к в/у_UZ</v>
          </cell>
          <cell r="C68">
            <v>25.652000000000001</v>
          </cell>
          <cell r="D68">
            <v>1.8720000000000001</v>
          </cell>
        </row>
        <row r="69">
          <cell r="A69" t="str">
            <v>1372-Сосиски Сочинки с сочным окороком Бордо Фикс.вес 0,4 П/а мгс Стародворье</v>
          </cell>
          <cell r="C69">
            <v>145</v>
          </cell>
          <cell r="D69">
            <v>34</v>
          </cell>
          <cell r="E69">
            <v>37</v>
          </cell>
        </row>
        <row r="70">
          <cell r="A70" t="str">
            <v>1952-Колбаса Со шпиком ТМ Особый рецепт в оболочке полиамид 0,5 кг.  ПОКОМ</v>
          </cell>
          <cell r="C70">
            <v>126</v>
          </cell>
          <cell r="D70">
            <v>28</v>
          </cell>
          <cell r="E70">
            <v>16</v>
          </cell>
        </row>
        <row r="71">
          <cell r="A71" t="str">
            <v>6092 АРОМАТНАЯ с/к в/у 1/250 8шт_UZ</v>
          </cell>
          <cell r="C71">
            <v>93</v>
          </cell>
          <cell r="D71">
            <v>3</v>
          </cell>
          <cell r="E71">
            <v>16</v>
          </cell>
        </row>
        <row r="72">
          <cell r="A72" t="str">
            <v>СК САЛЬЧИЧОН СРЕЗ ФИБ ВУ ШТ 0,3 КГ ЧЕРКИЗОВО (ПРЕМИУМ)</v>
          </cell>
          <cell r="C72">
            <v>57</v>
          </cell>
          <cell r="D72">
            <v>16</v>
          </cell>
          <cell r="E72">
            <v>8</v>
          </cell>
        </row>
        <row r="73">
          <cell r="A73" t="str">
            <v>1231 Сосиски Сливочные Дугушки Дугушка Весовые П/а Стародворье, вес 1кг</v>
          </cell>
          <cell r="C73">
            <v>47.011000000000003</v>
          </cell>
          <cell r="D73">
            <v>10.867000000000001</v>
          </cell>
        </row>
        <row r="74">
          <cell r="A74" t="str">
            <v>У_Ветчины «Филейская» Весовые Вектор ТМ «Вязанка»  ПОКОМ</v>
          </cell>
          <cell r="C74">
            <v>41.895000000000003</v>
          </cell>
          <cell r="D74">
            <v>25.675000000000001</v>
          </cell>
          <cell r="E74">
            <v>16.22</v>
          </cell>
        </row>
        <row r="75">
          <cell r="A75" t="str">
            <v>СК САЛЯМИНИ ВУ ШТ 0.18 КГ  ЧЕРКИЗОВО</v>
          </cell>
          <cell r="C75">
            <v>106</v>
          </cell>
          <cell r="D75">
            <v>19</v>
          </cell>
          <cell r="E75">
            <v>20</v>
          </cell>
        </row>
        <row r="76">
          <cell r="A76" t="str">
            <v>6091 АРОМАТНАЯ с/к в/у_UZ</v>
          </cell>
          <cell r="C76">
            <v>21.786000000000001</v>
          </cell>
          <cell r="E76">
            <v>2.4710000000000001</v>
          </cell>
        </row>
        <row r="77">
          <cell r="A77" t="str">
            <v>7067 СОЧНЫЕ ПМ сос п/о мгс 0.41кг_СНГ_50с  ОСТАНКИНО</v>
          </cell>
          <cell r="C77">
            <v>130</v>
          </cell>
          <cell r="D77">
            <v>68</v>
          </cell>
          <cell r="E77">
            <v>53</v>
          </cell>
        </row>
        <row r="78">
          <cell r="A78" t="str">
            <v>КОПЧ БЕКОН НАР ВУ ШТ 0.18КГ К1.8  ЧЕРКИЗОВО</v>
          </cell>
          <cell r="C78">
            <v>87</v>
          </cell>
          <cell r="D78">
            <v>12</v>
          </cell>
          <cell r="E78">
            <v>5</v>
          </cell>
        </row>
        <row r="79">
          <cell r="A79" t="str">
            <v>Вареные колбасы «Филейская» Фикс.вес 0,45 Вектор ТМ «Вязанка»  ПОКОМ</v>
          </cell>
          <cell r="C79">
            <v>83</v>
          </cell>
          <cell r="D79">
            <v>2</v>
          </cell>
          <cell r="E79">
            <v>19</v>
          </cell>
        </row>
        <row r="80">
          <cell r="A80" t="str">
            <v>0262 Ветчина «Сочинка с сочным окороком» Весовой п/а ТМ «Стародворье»  ПОКОМ</v>
          </cell>
          <cell r="C80">
            <v>44.158000000000001</v>
          </cell>
          <cell r="D80">
            <v>4.04</v>
          </cell>
          <cell r="E80">
            <v>14.845000000000001</v>
          </cell>
        </row>
        <row r="81">
          <cell r="A81" t="str">
            <v>1411 Сосиски «Сочинки Сливочные» Весовые ТМ «Стародворье» 1,35 кг  ПОКОМ</v>
          </cell>
          <cell r="C81">
            <v>49.125</v>
          </cell>
          <cell r="D81">
            <v>10.657</v>
          </cell>
          <cell r="E81">
            <v>4.0599999999999996</v>
          </cell>
        </row>
        <row r="82">
          <cell r="A82" t="str">
            <v>Вареные колбасы «Филейская» Весовые Вектор ТМ «Вязанка»  ПОКОМ</v>
          </cell>
          <cell r="C82">
            <v>41.517000000000003</v>
          </cell>
          <cell r="D82">
            <v>9.0950000000000006</v>
          </cell>
        </row>
        <row r="83">
          <cell r="A83" t="str">
            <v>Фарш куриный "Домашний",зам,в/у0,75кг*8(6кг)  МИРАТОРГ</v>
          </cell>
          <cell r="C83">
            <v>89</v>
          </cell>
        </row>
        <row r="84">
          <cell r="A84" t="str">
            <v>6075 МЯСНАЯ Папа может вар п/о_UZ</v>
          </cell>
          <cell r="C84">
            <v>55.408999999999999</v>
          </cell>
          <cell r="D84">
            <v>6.7460000000000004</v>
          </cell>
          <cell r="E84">
            <v>8.07</v>
          </cell>
        </row>
        <row r="85">
          <cell r="A85" t="str">
            <v>СОС ВЕНСКИЕ БО ЗА ПАК 1.25КГ K5 ЧЕРКИЗОВО</v>
          </cell>
          <cell r="C85">
            <v>31.853999999999999</v>
          </cell>
          <cell r="D85">
            <v>9.6630000000000003</v>
          </cell>
        </row>
        <row r="86">
          <cell r="A86" t="str">
            <v>ВК БАЛЫКОВАЯ ПО-ЧЕРКИЗ СРЕЗ ШТ0,3 К1,8  ЧЕРКИЗОВО</v>
          </cell>
          <cell r="C86">
            <v>62</v>
          </cell>
          <cell r="D86">
            <v>14</v>
          </cell>
          <cell r="E86">
            <v>11</v>
          </cell>
        </row>
        <row r="87">
          <cell r="A87" t="str">
            <v>У_Сардельки «Стародворские с говядиной» Весовые NDX ТМ «Стародворье»  ПОКОМ</v>
          </cell>
          <cell r="C87">
            <v>46.304000000000002</v>
          </cell>
          <cell r="D87">
            <v>28.513999999999999</v>
          </cell>
          <cell r="E87">
            <v>17.79</v>
          </cell>
        </row>
        <row r="88">
          <cell r="A88" t="str">
            <v>СК БОРОДИНСКАЯ СРЕЗ ФИБ ВУ 0.3КГ ШТ К3.6  ЧЕРКИЗОВО</v>
          </cell>
          <cell r="C88">
            <v>54</v>
          </cell>
          <cell r="D88">
            <v>4</v>
          </cell>
          <cell r="E88">
            <v>13</v>
          </cell>
        </row>
        <row r="89">
          <cell r="A89" t="str">
            <v>6765 РУБЛЕНЫЕ сос ц/о мгс 0.36кг 6шт.  ОСТАНКИНО</v>
          </cell>
          <cell r="C89">
            <v>75</v>
          </cell>
          <cell r="D89">
            <v>68</v>
          </cell>
          <cell r="E89">
            <v>7</v>
          </cell>
        </row>
        <row r="90">
          <cell r="A90" t="str">
            <v>2027 Ветчина Нежная п/а ТМ Особый рецепт шт. 0,4кг</v>
          </cell>
          <cell r="C90">
            <v>75</v>
          </cell>
          <cell r="D90">
            <v>9</v>
          </cell>
          <cell r="E90">
            <v>16</v>
          </cell>
        </row>
        <row r="91">
          <cell r="A91" t="str">
            <v>7077 МЯСНЫЕ С ГОВЯД.ПМ сос п/о мгс 0.4кг_50с ОСТАНКИНО</v>
          </cell>
          <cell r="C91">
            <v>112</v>
          </cell>
          <cell r="D91">
            <v>71</v>
          </cell>
          <cell r="E91">
            <v>40</v>
          </cell>
        </row>
        <row r="92">
          <cell r="A92" t="str">
            <v>СОС КОПЧ ПО-Ч ЛОТ ПМО ЗА ШТ 0.4КГ K1.6  ЧЕРКИЗОВО</v>
          </cell>
          <cell r="C92">
            <v>80</v>
          </cell>
          <cell r="D92">
            <v>11</v>
          </cell>
          <cell r="E92">
            <v>20</v>
          </cell>
        </row>
        <row r="93">
          <cell r="A93" t="str">
            <v>1371-Сосиски Сочинки с сочной грудинкой Бордо Фикс.вес 0,4 П/а мгс Стародворье</v>
          </cell>
          <cell r="C93">
            <v>100</v>
          </cell>
          <cell r="D93">
            <v>25</v>
          </cell>
          <cell r="E93">
            <v>35</v>
          </cell>
        </row>
        <row r="94">
          <cell r="A94" t="str">
            <v>6078 ФИЛЕЙНАЯ Папа может вар п/о_UZ</v>
          </cell>
          <cell r="C94">
            <v>45.375999999999998</v>
          </cell>
          <cell r="D94">
            <v>1.3680000000000001</v>
          </cell>
          <cell r="E94">
            <v>1.3560000000000001</v>
          </cell>
        </row>
        <row r="95">
          <cell r="A95" t="str">
            <v>1851-Колбаса Филедворская по-стародворски ТМ Стародворье в оболочке полиамид 0,4 кг.  ПОКОМ</v>
          </cell>
          <cell r="C95">
            <v>99</v>
          </cell>
          <cell r="D95">
            <v>33</v>
          </cell>
          <cell r="E95">
            <v>16</v>
          </cell>
        </row>
        <row r="96">
          <cell r="A96" t="str">
            <v>ВЕТЧ МРАМОРНАЯ ПО-ЧЕРКИЗОВСКИ ШТ 0,4 КГ  ЧЕРКИЗОВО</v>
          </cell>
          <cell r="C96">
            <v>53</v>
          </cell>
          <cell r="D96">
            <v>10</v>
          </cell>
          <cell r="E96">
            <v>12</v>
          </cell>
        </row>
        <row r="97">
          <cell r="A97" t="str">
            <v>У_В/к колбасы Столичный Вязанка Весовые Фиброуз в/у Вязанка  ПОКОМ</v>
          </cell>
          <cell r="C97">
            <v>25.286000000000001</v>
          </cell>
          <cell r="D97">
            <v>25.286000000000001</v>
          </cell>
        </row>
        <row r="98">
          <cell r="A98" t="str">
            <v>7059 ШПИКАЧКИ СОЧНЫЕ С БЕК. п/о мгс 0.3кг_60с  ОСТАНКИНО</v>
          </cell>
          <cell r="C98">
            <v>111</v>
          </cell>
          <cell r="D98">
            <v>70</v>
          </cell>
          <cell r="E98">
            <v>38</v>
          </cell>
        </row>
        <row r="99">
          <cell r="A99" t="str">
            <v>У_Вареные колбасы «Стародворская Традиционная со шпиком» Весовой п/а ТМ «Стародворье»  ПОКОМ</v>
          </cell>
          <cell r="C99">
            <v>38.091000000000001</v>
          </cell>
          <cell r="D99">
            <v>17.850000000000001</v>
          </cell>
          <cell r="E99">
            <v>20.241</v>
          </cell>
        </row>
        <row r="100">
          <cell r="A100" t="str">
            <v>1868-Колбаса Филейная ТМ Особый рецепт в оболочке полиамид 0,5 кг.  ПОКОМ</v>
          </cell>
          <cell r="C100">
            <v>70</v>
          </cell>
          <cell r="D100">
            <v>12</v>
          </cell>
          <cell r="E100">
            <v>31</v>
          </cell>
        </row>
        <row r="101">
          <cell r="A101" t="str">
            <v>ВАР КЛАССИЧЕСКАЯ ПО-Ч ЦО ЗА 1.6КГ K3.2 ЧЕРКИЗОВО</v>
          </cell>
          <cell r="C101">
            <v>21.523</v>
          </cell>
          <cell r="D101">
            <v>5.3650000000000002</v>
          </cell>
          <cell r="E101">
            <v>3.2370000000000001</v>
          </cell>
        </row>
        <row r="102">
          <cell r="A102" t="str">
            <v>МХБ Ветчина для завтрака ШТ. ОХЛ п/а 400г*6 (2,4кг) МИРАТОРГ</v>
          </cell>
          <cell r="C102">
            <v>48</v>
          </cell>
          <cell r="D102">
            <v>26</v>
          </cell>
        </row>
        <row r="103">
          <cell r="A103" t="str">
            <v>СОС МОЛОЧНЫЕ ПО-Ч ПМО ЗА ЛОТ ШТ 0.45КГ K1.8 ЧЕРКИЗОВО</v>
          </cell>
          <cell r="C103">
            <v>49</v>
          </cell>
          <cell r="D103">
            <v>14</v>
          </cell>
          <cell r="E103">
            <v>8</v>
          </cell>
        </row>
        <row r="104">
          <cell r="A104" t="str">
            <v>У_Сардельки «Сочные» Весовой п/а ТМ «Особый рецепт»  ПОКОМ</v>
          </cell>
          <cell r="C104">
            <v>37.228999999999999</v>
          </cell>
          <cell r="D104">
            <v>37.228999999999999</v>
          </cell>
        </row>
        <row r="105">
          <cell r="A105" t="str">
            <v>6837 ФИЛЕЙНЫЕ Папа Может сос ц/о мгс 0.4кг  ОСТАНКИНО</v>
          </cell>
          <cell r="C105">
            <v>74</v>
          </cell>
          <cell r="D105">
            <v>54</v>
          </cell>
          <cell r="E105">
            <v>20</v>
          </cell>
        </row>
        <row r="106">
          <cell r="A106" t="str">
            <v>Наггетсы куриные хрустящие 300г*12 (3,6кг) Мираторг Россия</v>
          </cell>
          <cell r="C106">
            <v>60</v>
          </cell>
          <cell r="D106">
            <v>15</v>
          </cell>
          <cell r="E106">
            <v>17</v>
          </cell>
        </row>
        <row r="107">
          <cell r="A107" t="str">
            <v>1461 Сосиски «Баварские» Фикс.вес 0,35 П/а ТМ «Стародворье»  ПОКОМ</v>
          </cell>
          <cell r="C107">
            <v>74.045000000000002</v>
          </cell>
          <cell r="D107">
            <v>5</v>
          </cell>
          <cell r="E107">
            <v>12</v>
          </cell>
        </row>
        <row r="108">
          <cell r="A108" t="str">
            <v>МХБ Колбаса вареная Докторская ШТ. п/а ОХЛ 470г*6 (2,82 кг) МИРАТОРГ</v>
          </cell>
          <cell r="C108">
            <v>37</v>
          </cell>
          <cell r="D108">
            <v>12</v>
          </cell>
          <cell r="E108">
            <v>12</v>
          </cell>
        </row>
        <row r="109">
          <cell r="A109" t="str">
            <v>СВ ФУЭТ ЭКСТРА 0.15КГ К0.9  ЧЕРКИЗОВО</v>
          </cell>
          <cell r="C109">
            <v>28</v>
          </cell>
          <cell r="D109">
            <v>12</v>
          </cell>
        </row>
        <row r="110">
          <cell r="A110" t="str">
            <v>Наггетсы куриные Классические 300г*12 (3,6кг) Мираторг Россия</v>
          </cell>
          <cell r="C110">
            <v>57</v>
          </cell>
          <cell r="D110">
            <v>12</v>
          </cell>
          <cell r="E110">
            <v>17</v>
          </cell>
        </row>
        <row r="111">
          <cell r="A111" t="str">
            <v>Стейк из мраморной говядины б/к с/м TF ~1кг BLACK ANGUS Мираторг (Брянск) Россия  МИРАТОРГ</v>
          </cell>
          <cell r="C111">
            <v>7.8979999999999997</v>
          </cell>
          <cell r="D111">
            <v>5</v>
          </cell>
          <cell r="E111">
            <v>0.89800000000000002</v>
          </cell>
        </row>
        <row r="112">
          <cell r="A112" t="str">
            <v>У_Вареные колбасы «Сочинка» Весовой п/а ТМ «Стародворье»  ПОКОМ</v>
          </cell>
          <cell r="C112">
            <v>26.867000000000001</v>
          </cell>
          <cell r="D112">
            <v>13.435</v>
          </cell>
          <cell r="E112">
            <v>13.432</v>
          </cell>
        </row>
        <row r="113">
          <cell r="A113" t="str">
            <v>Итальянская смесь с/м 400г*10 (4кг) Vитамин  МИРАТОРГ</v>
          </cell>
          <cell r="C113">
            <v>53</v>
          </cell>
          <cell r="D113">
            <v>50</v>
          </cell>
          <cell r="E113">
            <v>3</v>
          </cell>
        </row>
        <row r="114">
          <cell r="A114" t="str">
            <v>МХБ Колбаса вареная Молочная ШТ. п/а ОХЛ 470*6 (2,82 кг) МИРАТОРГ</v>
          </cell>
          <cell r="C114">
            <v>32</v>
          </cell>
          <cell r="D114">
            <v>21</v>
          </cell>
        </row>
        <row r="115">
          <cell r="A115" t="str">
            <v>Мексиканская смесь с/м 400г*10 (4кг) Мираторг Россия</v>
          </cell>
          <cell r="C115">
            <v>53</v>
          </cell>
          <cell r="D115">
            <v>50</v>
          </cell>
          <cell r="E115">
            <v>3</v>
          </cell>
        </row>
        <row r="116">
          <cell r="A116" t="str">
            <v>С/к колбасы Баварская Бавария Фикс.вес 0,17 б/о терм/п Стародворье</v>
          </cell>
          <cell r="C116">
            <v>33</v>
          </cell>
          <cell r="D116">
            <v>6</v>
          </cell>
        </row>
        <row r="117">
          <cell r="A117" t="str">
            <v>У_Вареные колбасы «Филедворская по-стародворски» Весовой п/а ТМ «Стародворье»  ПОКОМ</v>
          </cell>
          <cell r="C117">
            <v>24.08</v>
          </cell>
          <cell r="D117">
            <v>17.43</v>
          </cell>
          <cell r="E117">
            <v>6.65</v>
          </cell>
        </row>
        <row r="118">
          <cell r="A118" t="str">
            <v>Фасоль стручковая рез. с/м 30-40мм 400г*10 (4кг) Мираторг Россия</v>
          </cell>
          <cell r="C118">
            <v>52</v>
          </cell>
          <cell r="D118">
            <v>49</v>
          </cell>
          <cell r="E118">
            <v>3</v>
          </cell>
        </row>
        <row r="119">
          <cell r="A119" t="str">
            <v>СК ОНЕЖСКАЯ СРЕЗ ФИБ ВУ ШТ 0.3КГ K1.8 ЧЕРКИЗОВО</v>
          </cell>
          <cell r="C119">
            <v>20</v>
          </cell>
          <cell r="D119">
            <v>-1</v>
          </cell>
          <cell r="E119">
            <v>9</v>
          </cell>
        </row>
        <row r="120">
          <cell r="A120" t="str">
            <v>Карибская смесь с/м 400г*10 (4кг) Мираторг Россия</v>
          </cell>
          <cell r="C120">
            <v>40</v>
          </cell>
          <cell r="D120">
            <v>40</v>
          </cell>
        </row>
        <row r="121">
          <cell r="A121" t="str">
            <v>СК БРАУНШВЕЙГСКАЯ ГОСТ БО СРЕЗ ШТ 0,2КГ  ЧЕРКИЗОВО</v>
          </cell>
          <cell r="C121">
            <v>24</v>
          </cell>
          <cell r="D121">
            <v>-2</v>
          </cell>
          <cell r="E121">
            <v>4</v>
          </cell>
        </row>
        <row r="122">
          <cell r="A122" t="str">
            <v>Пельмени «Сочные» ГВ зам пакет 700г*8  МИРАТОРГ</v>
          </cell>
          <cell r="C122">
            <v>36</v>
          </cell>
          <cell r="D122">
            <v>5</v>
          </cell>
          <cell r="E122">
            <v>10</v>
          </cell>
        </row>
        <row r="123">
          <cell r="A123" t="str">
            <v>Вишня б/косточки с/м 300г*20 (6кг) Мираторг Россия</v>
          </cell>
          <cell r="C123">
            <v>23</v>
          </cell>
          <cell r="D123">
            <v>20</v>
          </cell>
        </row>
        <row r="124">
          <cell r="A124" t="str">
            <v>МХБ Колбаса вареная Классическая ШТ. ОХЛ п/а 470г*6 (2,82кг) МИРАТОРГ</v>
          </cell>
          <cell r="C124">
            <v>26</v>
          </cell>
          <cell r="D124">
            <v>16</v>
          </cell>
          <cell r="E124">
            <v>9</v>
          </cell>
        </row>
        <row r="125">
          <cell r="A125" t="str">
            <v>Сырники классические ЗАМ 280гр*4 (1,12кг) Мираторг Трио Россия</v>
          </cell>
          <cell r="C125">
            <v>28</v>
          </cell>
          <cell r="D125">
            <v>19</v>
          </cell>
          <cell r="E125">
            <v>2</v>
          </cell>
        </row>
        <row r="126">
          <cell r="A126" t="str">
            <v>СК САЛЬЧИЧОН С РОЗОВЫМ ПЕРЦ. СРЕЗ ШТ 0,3  ЧЕРКИЗОВО</v>
          </cell>
          <cell r="C126">
            <v>13</v>
          </cell>
          <cell r="D126">
            <v>3</v>
          </cell>
          <cell r="E126">
            <v>2</v>
          </cell>
        </row>
        <row r="127">
          <cell r="A127" t="str">
            <v>Сырники с вишневой начинкой ЗАМ 280гр*4 (1,12кг) Мираторг Трио Россия</v>
          </cell>
          <cell r="C127">
            <v>23</v>
          </cell>
          <cell r="D127">
            <v>19</v>
          </cell>
          <cell r="E127">
            <v>2</v>
          </cell>
        </row>
        <row r="128">
          <cell r="A128" t="str">
            <v>Картофель фри с/м 500г*10 (5кг) МИРАТОРГ Россия</v>
          </cell>
          <cell r="C128">
            <v>17</v>
          </cell>
          <cell r="D128">
            <v>10</v>
          </cell>
          <cell r="E128">
            <v>3</v>
          </cell>
        </row>
        <row r="129">
          <cell r="A129" t="str">
            <v>Пельмени "Из мраморной говядины" с/м пленка  400г*16(6,4кг) BLACK ANGUS Мираторг (Брянск) Россия</v>
          </cell>
          <cell r="C129">
            <v>17</v>
          </cell>
          <cell r="E129">
            <v>6</v>
          </cell>
        </row>
        <row r="130">
          <cell r="A130" t="str">
            <v>Фарш говяжий зам 0,4кг ШТ  TF  МИРАТОРГ</v>
          </cell>
          <cell r="C130">
            <v>10</v>
          </cell>
        </row>
        <row r="131">
          <cell r="A131" t="str">
            <v>Стейк Стриплойн Choice с/м TF 200г*60(12 кг) Black Angus  МИРАТОРГ</v>
          </cell>
          <cell r="C131">
            <v>5</v>
          </cell>
          <cell r="D131">
            <v>3</v>
          </cell>
        </row>
        <row r="132">
          <cell r="A132" t="str">
            <v>Стейк Рибай Choice c/м TF 200г*60 (12 кг) Black Angus  МИРАТОРГ</v>
          </cell>
          <cell r="C132">
            <v>3</v>
          </cell>
          <cell r="D132">
            <v>3</v>
          </cell>
        </row>
        <row r="133">
          <cell r="A133" t="str">
            <v>Сырники с клубн.нач. 280гр ЗАМ  МИРАТОРГ</v>
          </cell>
          <cell r="C133">
            <v>12</v>
          </cell>
          <cell r="D133">
            <v>3</v>
          </cell>
          <cell r="E133">
            <v>2</v>
          </cell>
        </row>
        <row r="134">
          <cell r="A134" t="str">
            <v>МХБ Колбаса варено-копченая Сервелат Коньячный Ф/О ОХЛ В/У 300г*6 (1,8кг)  МИРАТОРГ</v>
          </cell>
          <cell r="C134">
            <v>8</v>
          </cell>
          <cell r="E134">
            <v>2</v>
          </cell>
        </row>
        <row r="135">
          <cell r="A135" t="str">
            <v>Палочки рыбные из фарша тресковых пород 270г*12 (3,24кг) ООО "Мираторг Запад" РОССИЯ  МИРАТОРГ</v>
          </cell>
          <cell r="C135">
            <v>11</v>
          </cell>
          <cell r="D135">
            <v>11</v>
          </cell>
        </row>
        <row r="136">
          <cell r="A136" t="str">
            <v>6807 СЕРВЕЛАТ ЕВРОПЕЙСКИЙ в/к в/у 0.33кг 8шт.  ОСТАНКИНО</v>
          </cell>
          <cell r="C136">
            <v>3</v>
          </cell>
          <cell r="E136">
            <v>3</v>
          </cell>
        </row>
        <row r="137">
          <cell r="A137" t="str">
            <v>Микс полезных овощей 400 зам  МИРАТОРГ</v>
          </cell>
          <cell r="C137">
            <v>3</v>
          </cell>
          <cell r="E137">
            <v>3</v>
          </cell>
        </row>
        <row r="138">
          <cell r="A138" t="str">
            <v>Сотэ с прованскими травами 400г зам  МИРАТОРГ</v>
          </cell>
          <cell r="C138">
            <v>3</v>
          </cell>
          <cell r="E138">
            <v>3</v>
          </cell>
        </row>
        <row r="139">
          <cell r="A139" t="str">
            <v>Гавайская смесь 400г*20 (8кг) Vитамин Мираторг РОССИЯ  МИРАТОРГ</v>
          </cell>
          <cell r="C139">
            <v>3</v>
          </cell>
          <cell r="E139">
            <v>3</v>
          </cell>
        </row>
        <row r="140">
          <cell r="A140" t="str">
            <v>Лечо по-венгерски 0,4кг ОФ зам кор  МИРАТОРГ</v>
          </cell>
          <cell r="C140">
            <v>3</v>
          </cell>
          <cell r="E140">
            <v>3</v>
          </cell>
        </row>
        <row r="141">
          <cell r="A141" t="str">
            <v>Шампиньоны рез. 400*20 зам  МИРАТОРГ</v>
          </cell>
          <cell r="C141">
            <v>2</v>
          </cell>
        </row>
        <row r="142">
          <cell r="A142" t="str">
            <v>БОНУС_2634 Колбаса Дугушка Стародворская ТМ Стародворье ТС Дугушка  ПОКОМ</v>
          </cell>
          <cell r="C142">
            <v>85.876000000000005</v>
          </cell>
          <cell r="D142">
            <v>19.515000000000001</v>
          </cell>
          <cell r="E142">
            <v>15.242000000000001</v>
          </cell>
        </row>
        <row r="143">
          <cell r="A143" t="str">
            <v>БОНУС_2074-Сосиски Молочные для завтрака Особый рецепт</v>
          </cell>
          <cell r="C143">
            <v>84.307000000000002</v>
          </cell>
          <cell r="D143">
            <v>15.183999999999999</v>
          </cell>
          <cell r="E143">
            <v>16.683</v>
          </cell>
        </row>
        <row r="144">
          <cell r="A144" t="str">
            <v>БОНУС_1205 Копченые колбасы Салями Мясорубская с рубленым шпиком срез Бордо ф/в 0,35 фиброуз Стародворье</v>
          </cell>
          <cell r="C144">
            <v>69</v>
          </cell>
          <cell r="D144">
            <v>11</v>
          </cell>
          <cell r="E144">
            <v>23</v>
          </cell>
        </row>
        <row r="145">
          <cell r="A145" t="str">
            <v>БОНУС_1870-Колбаса Со шпиком ТМ Особый рецепт в оболочке полиамид большой батон.  ПОКОМ</v>
          </cell>
          <cell r="C145">
            <v>50.767000000000003</v>
          </cell>
          <cell r="D145">
            <v>12.69</v>
          </cell>
          <cell r="E145">
            <v>5.0549999999999997</v>
          </cell>
        </row>
        <row r="146">
          <cell r="A146" t="str">
            <v>БОНУС_1869-Колбаса Молочная ТМ Особый рецепт в оболочке полиамид большой батон.  ПОКОМ</v>
          </cell>
          <cell r="C146">
            <v>48.491</v>
          </cell>
          <cell r="D146">
            <v>17.946999999999999</v>
          </cell>
        </row>
        <row r="147">
          <cell r="A147" t="str">
            <v>БОНУС_1867-Колбаса Филейная ТМ Особый рецепт в оболочке полиамид большой батон.  ПОКОМ</v>
          </cell>
          <cell r="C147">
            <v>37.502000000000002</v>
          </cell>
          <cell r="D147">
            <v>17.463000000000001</v>
          </cell>
          <cell r="E147">
            <v>2.4849999999999999</v>
          </cell>
        </row>
        <row r="148">
          <cell r="A148" t="str">
            <v>БОНУС_КОПЧ БЕКОН НАР ВУ ШТ 0.18КГ К1.8  ЧЕРКИЗОВО</v>
          </cell>
          <cell r="C148">
            <v>36</v>
          </cell>
          <cell r="D148">
            <v>11</v>
          </cell>
          <cell r="E148">
            <v>6</v>
          </cell>
        </row>
        <row r="149">
          <cell r="A149" t="str">
            <v>БОНУС_1875-Колбаса Филейная оригинальная ТМ Особый рецепт в оболочке полиамид.  ПОКОМ</v>
          </cell>
          <cell r="C149">
            <v>29.937999999999999</v>
          </cell>
          <cell r="D149">
            <v>4.8330000000000002</v>
          </cell>
          <cell r="E149">
            <v>1.6180000000000001</v>
          </cell>
        </row>
        <row r="150">
          <cell r="A150" t="str">
            <v>БОНУС_2205-Сосиски Молочные для завтрака ТМ Особый рецепт 0,4кг</v>
          </cell>
          <cell r="C150">
            <v>25</v>
          </cell>
          <cell r="D150">
            <v>6</v>
          </cell>
          <cell r="E150">
            <v>9</v>
          </cell>
        </row>
        <row r="151">
          <cell r="A151" t="str">
            <v>БОНУС_1204 Копченые колбасы Салями Мясорубская с рубленым шпиком Бордо Весовой фиброуз Стародворье  ПОКОМ</v>
          </cell>
          <cell r="C151">
            <v>24.706</v>
          </cell>
          <cell r="D151">
            <v>6.5780000000000003</v>
          </cell>
          <cell r="E151">
            <v>2.1800000000000002</v>
          </cell>
        </row>
        <row r="152">
          <cell r="A152" t="str">
            <v>БОНУС_1411 Сосиски «Сочинки Сливочные» Весовые ТМ «Стародворье» 1,35 кг  ПОКОМ</v>
          </cell>
          <cell r="C152">
            <v>19.989999999999998</v>
          </cell>
          <cell r="D152">
            <v>6.7080000000000002</v>
          </cell>
        </row>
        <row r="153">
          <cell r="A153" t="str">
            <v>БОНУС_СК БОРОДИНСКАЯ СРЕЗ ФИБ ВУ 0.3КГ ШТ К3.6  ЧЕРКИЗОВО</v>
          </cell>
          <cell r="C153">
            <v>20</v>
          </cell>
          <cell r="D153">
            <v>7</v>
          </cell>
          <cell r="E153">
            <v>4</v>
          </cell>
        </row>
        <row r="154">
          <cell r="A154" t="str">
            <v>БОНУС_1371-Сосиски Сочинки с сочной грудинкой Бордо Фикс.вес 0,4 П/а мгс Стародворье</v>
          </cell>
          <cell r="C154">
            <v>18</v>
          </cell>
          <cell r="D154">
            <v>3</v>
          </cell>
          <cell r="E154">
            <v>8</v>
          </cell>
        </row>
        <row r="155">
          <cell r="A155" t="str">
            <v>БОНУС_ВАР МОЛОЧНАЯ ПО-Ч НМО 1 КГ К3  ЧЕРКИЗОВО</v>
          </cell>
          <cell r="C155">
            <v>17.5</v>
          </cell>
          <cell r="D155">
            <v>7.21</v>
          </cell>
          <cell r="E155">
            <v>2.0539999999999998</v>
          </cell>
        </row>
        <row r="156">
          <cell r="A156" t="str">
            <v>БОНУС_СОС КОПЧ ПО-Ч ЛОТ ПМО ЗА ШТ 0.4КГ K1.6  ЧЕРКИЗОВО</v>
          </cell>
          <cell r="C156">
            <v>16</v>
          </cell>
          <cell r="D156">
            <v>1</v>
          </cell>
          <cell r="E156">
            <v>2</v>
          </cell>
        </row>
        <row r="157">
          <cell r="A157" t="str">
            <v>БОНУС_1370-Сосиски Сочинки Бордо Весовой п/а Стародворье</v>
          </cell>
          <cell r="C157">
            <v>11.984</v>
          </cell>
          <cell r="E157">
            <v>3.036</v>
          </cell>
        </row>
        <row r="158">
          <cell r="A158" t="str">
            <v>БОНУС_1871-Колбаса Филейная оригинальная ТМ Особый рецепт в оболочке полиамид 0,4 кг.  ПОКОМ</v>
          </cell>
          <cell r="C158">
            <v>11</v>
          </cell>
          <cell r="D158">
            <v>2</v>
          </cell>
          <cell r="E158">
            <v>3</v>
          </cell>
        </row>
        <row r="159">
          <cell r="A159" t="str">
            <v>БОНУС_СК БОГОРОДСКАЯ ПРЕСС ФИБ ВУ ШТ0.3КГ К3.6  ЧЕРКИЗОВО</v>
          </cell>
          <cell r="C159">
            <v>10</v>
          </cell>
          <cell r="D159">
            <v>2</v>
          </cell>
          <cell r="E159">
            <v>4</v>
          </cell>
        </row>
        <row r="160">
          <cell r="A160" t="str">
            <v>БОНУС_ВЕТЧ МРАМОРНАЯ ПО-ЧЕРКИЗОВСКИ ШТ 0,4 КГ  ЧЕРКИЗОВО</v>
          </cell>
          <cell r="C160">
            <v>8</v>
          </cell>
          <cell r="E160">
            <v>2</v>
          </cell>
        </row>
        <row r="161">
          <cell r="A161" t="str">
            <v>БОНУС_С/к колбасы Швейцарская Бордо Фикс.вес 0,17 Фиброуз терм/п Стародворье</v>
          </cell>
          <cell r="C161">
            <v>1</v>
          </cell>
        </row>
        <row r="162">
          <cell r="A162" t="str">
            <v>Блины с мясом ЗАМ FLOW PACK 360г*10  МИРАТОРГ</v>
          </cell>
          <cell r="C162">
            <v>-1</v>
          </cell>
        </row>
        <row r="163">
          <cell r="A163" t="str">
            <v>СК САЛЬЧИЧОН НАРЕЗ ФИБ ЗА ШТ 0.1КГ К1.2  ЧЕРКИЗОВО</v>
          </cell>
          <cell r="C163">
            <v>-1</v>
          </cell>
        </row>
        <row r="164">
          <cell r="A164" t="str">
            <v>Черная смородина с/м 300г*10 (3кг) Россия Мираторг</v>
          </cell>
          <cell r="C164">
            <v>-1</v>
          </cell>
        </row>
        <row r="165">
          <cell r="A165" t="str">
            <v>МХБ Колб полусухая «Салями» ВУ ОХЛ 280гр*6 (1,68кг)  МИРАТОРГ</v>
          </cell>
          <cell r="C165">
            <v>-1</v>
          </cell>
        </row>
        <row r="166">
          <cell r="A166" t="str">
            <v>МХБ Колбаса сыровяленая Сальчичон ШТ. ф/о ОХЛ 300г*6 (1,8 кг) МИРАТОРГ</v>
          </cell>
          <cell r="C166">
            <v>-1</v>
          </cell>
        </row>
        <row r="167">
          <cell r="A167" t="str">
            <v>Колбаса с/к Сальчичон ВУ ОХЛ 280г*6 (1,68 кг)  МИРАТОРГ</v>
          </cell>
          <cell r="C167">
            <v>-1</v>
          </cell>
          <cell r="D167">
            <v>-1</v>
          </cell>
        </row>
        <row r="168">
          <cell r="A168" t="str">
            <v>СК САЛЬЧИЧОН С РОЗОВЫМ ПЕРЦЕМ НАР ШТ 85Г  ЧЕРКИЗОВО</v>
          </cell>
          <cell r="C168">
            <v>-4</v>
          </cell>
        </row>
        <row r="169">
          <cell r="A169" t="str">
            <v>Бургер Класс из мр гов зам ШТ 1,05кг TF *6  МИРАТОРГ</v>
          </cell>
          <cell r="C169">
            <v>-2</v>
          </cell>
          <cell r="D169">
            <v>-2</v>
          </cell>
        </row>
        <row r="170">
          <cell r="A170" t="str">
            <v>1728-Сосиски сливочные по-стародворски в оболочке</v>
          </cell>
          <cell r="C170">
            <v>-6.9359999999999999</v>
          </cell>
          <cell r="D170">
            <v>-3.766</v>
          </cell>
        </row>
        <row r="171">
          <cell r="A171" t="str">
            <v>СОС СЛИВОЧНЫЕ ГОСТ ЦО ЗА ЛОТ ШТ 0.45КГ K1.8 ЧЕРКИЗОВО</v>
          </cell>
          <cell r="C171">
            <v>-12</v>
          </cell>
          <cell r="D171">
            <v>-9</v>
          </cell>
        </row>
        <row r="172">
          <cell r="A172" t="str">
            <v>Итого</v>
          </cell>
          <cell r="C172">
            <v>15506.525</v>
          </cell>
          <cell r="D172">
            <v>4692.1210000000001</v>
          </cell>
          <cell r="E172">
            <v>2834.4969999999998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0" zoomScaleNormal="80" workbookViewId="0">
      <pane xSplit="2" ySplit="5" topLeftCell="C6" activePane="bottomRight" state="frozen"/>
      <selection pane="topRight"/>
      <selection pane="bottomLeft"/>
      <selection pane="bottomRight" activeCell="T1" sqref="T1"/>
    </sheetView>
  </sheetViews>
  <sheetFormatPr defaultRowHeight="15" x14ac:dyDescent="0.25"/>
  <cols>
    <col min="1" max="1" width="60" customWidth="1"/>
    <col min="2" max="2" width="3" customWidth="1"/>
    <col min="3" max="4" width="6" hidden="1" customWidth="1"/>
    <col min="5" max="5" width="7" hidden="1" customWidth="1"/>
    <col min="6" max="6" width="12.85546875" customWidth="1"/>
    <col min="7" max="7" width="12.85546875" hidden="1" customWidth="1"/>
    <col min="8" max="8" width="5" style="6" hidden="1" customWidth="1"/>
    <col min="9" max="9" width="5" hidden="1" customWidth="1"/>
    <col min="10" max="10" width="12" hidden="1" customWidth="1"/>
    <col min="11" max="11" width="1" customWidth="1"/>
    <col min="12" max="15" width="0.42578125" customWidth="1"/>
    <col min="16" max="16" width="7" customWidth="1"/>
    <col min="17" max="17" width="10" bestFit="1" customWidth="1"/>
    <col min="18" max="18" width="10.140625" bestFit="1" customWidth="1"/>
    <col min="19" max="19" width="7" customWidth="1"/>
    <col min="20" max="20" width="21" customWidth="1"/>
    <col min="21" max="22" width="5" customWidth="1"/>
    <col min="23" max="32" width="6" customWidth="1"/>
    <col min="33" max="33" width="39.5703125" customWidth="1"/>
    <col min="34" max="34" width="7" customWidth="1"/>
    <col min="35" max="35" width="12.5703125" customWidth="1"/>
    <col min="36" max="36" width="4.28515625" customWidth="1"/>
    <col min="37" max="37" width="8.85546875" customWidth="1"/>
    <col min="38" max="38" width="8.7109375" customWidth="1"/>
    <col min="39" max="39" width="10.28515625" customWidth="1"/>
    <col min="40" max="52" width="1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1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5</v>
      </c>
      <c r="H3" s="11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 t="s">
        <v>83</v>
      </c>
      <c r="AL3" s="1" t="s">
        <v>84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24">
        <v>45952</v>
      </c>
      <c r="G4" s="24">
        <v>45951</v>
      </c>
      <c r="H4" s="10"/>
      <c r="I4" s="1"/>
      <c r="J4" s="1"/>
      <c r="K4" s="1"/>
      <c r="L4" s="1"/>
      <c r="M4" s="1"/>
      <c r="N4" s="1"/>
      <c r="O4" s="1"/>
      <c r="P4" s="27">
        <v>20.100000000000001</v>
      </c>
      <c r="Q4" s="1" t="s">
        <v>24</v>
      </c>
      <c r="R4" s="1"/>
      <c r="S4" s="1"/>
      <c r="T4" s="1"/>
      <c r="U4" s="1"/>
      <c r="V4" s="1"/>
      <c r="W4" s="12" t="s">
        <v>80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3362.2530000000002</v>
      </c>
      <c r="F5" s="4">
        <f t="shared" ref="F5:G5" si="0">SUM(F6:F498)</f>
        <v>8424.0460000000003</v>
      </c>
      <c r="G5" s="4">
        <f t="shared" si="0"/>
        <v>8811.5580000000009</v>
      </c>
      <c r="H5" s="10"/>
      <c r="I5" s="1"/>
      <c r="J5" s="1"/>
      <c r="K5" s="1"/>
      <c r="L5" s="4">
        <f t="shared" ref="L5:S5" si="1">SUM(L6:L498)</f>
        <v>0</v>
      </c>
      <c r="M5" s="4">
        <f t="shared" si="1"/>
        <v>3362.2530000000002</v>
      </c>
      <c r="N5" s="4">
        <f t="shared" si="1"/>
        <v>0</v>
      </c>
      <c r="O5" s="4">
        <f t="shared" si="1"/>
        <v>0</v>
      </c>
      <c r="P5" s="4">
        <f t="shared" si="1"/>
        <v>2800</v>
      </c>
      <c r="Q5" s="4">
        <f t="shared" si="1"/>
        <v>672.45060000000001</v>
      </c>
      <c r="R5" s="4">
        <f t="shared" si="1"/>
        <v>1757.4580000000001</v>
      </c>
      <c r="S5" s="4">
        <f t="shared" si="1"/>
        <v>1660</v>
      </c>
      <c r="T5" s="1"/>
      <c r="U5" s="1"/>
      <c r="V5" s="1"/>
      <c r="W5" s="4">
        <f t="shared" ref="W5:AF5" si="2">SUM(W6:W498)</f>
        <v>262.7466</v>
      </c>
      <c r="X5" s="4">
        <f t="shared" si="2"/>
        <v>664.78899999999999</v>
      </c>
      <c r="Y5" s="4">
        <f t="shared" si="2"/>
        <v>932.69899999999996</v>
      </c>
      <c r="Z5" s="4">
        <f t="shared" si="2"/>
        <v>211.31559999999993</v>
      </c>
      <c r="AA5" s="4">
        <f t="shared" si="2"/>
        <v>867.93319999999983</v>
      </c>
      <c r="AB5" s="4">
        <f t="shared" si="2"/>
        <v>177.37739999999999</v>
      </c>
      <c r="AC5" s="4">
        <f t="shared" si="2"/>
        <v>317.55840000000001</v>
      </c>
      <c r="AD5" s="4">
        <f t="shared" si="2"/>
        <v>517.60780000000011</v>
      </c>
      <c r="AE5" s="4">
        <f t="shared" si="2"/>
        <v>579.61080000000015</v>
      </c>
      <c r="AF5" s="4">
        <f t="shared" si="2"/>
        <v>517.60780000000011</v>
      </c>
      <c r="AG5" s="1"/>
      <c r="AH5" s="4">
        <f>SUM(AH6:AH498)</f>
        <v>653.39800000000002</v>
      </c>
      <c r="AI5" s="4">
        <f>SUM(AI6:AI498)</f>
        <v>638.1</v>
      </c>
      <c r="AJ5" s="4"/>
      <c r="AK5" s="4">
        <f t="shared" ref="AK5:AL5" si="3">SUM(AK6:AK498)</f>
        <v>1202.8</v>
      </c>
      <c r="AL5" s="4">
        <f t="shared" si="3"/>
        <v>3138.1659999999993</v>
      </c>
      <c r="AM5" s="1">
        <f>AI5+AK5+AL5</f>
        <v>4979.0659999999989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3" t="s">
        <v>34</v>
      </c>
      <c r="B6" s="13" t="s">
        <v>35</v>
      </c>
      <c r="C6" s="13">
        <v>2</v>
      </c>
      <c r="D6" s="13"/>
      <c r="E6" s="13"/>
      <c r="F6" s="1"/>
      <c r="G6" s="13"/>
      <c r="H6" s="14">
        <v>0</v>
      </c>
      <c r="I6" s="13"/>
      <c r="J6" s="13" t="s">
        <v>36</v>
      </c>
      <c r="K6" s="13" t="s">
        <v>37</v>
      </c>
      <c r="L6" s="13"/>
      <c r="M6" s="13">
        <f t="shared" ref="M6:M37" si="4">E6-L6</f>
        <v>0</v>
      </c>
      <c r="N6" s="13"/>
      <c r="O6" s="13"/>
      <c r="P6" s="13"/>
      <c r="Q6" s="13">
        <f t="shared" ref="Q6:Q37" si="5">E6/5</f>
        <v>0</v>
      </c>
      <c r="R6" s="15"/>
      <c r="S6" s="28"/>
      <c r="T6" s="13"/>
      <c r="U6" s="13" t="e">
        <f t="shared" ref="U6:U37" si="6">(F6+P6+R6)/Q6</f>
        <v>#DIV/0!</v>
      </c>
      <c r="V6" s="13" t="e">
        <f t="shared" ref="V6:V37" si="7">(F6+P6)/Q6</f>
        <v>#DIV/0!</v>
      </c>
      <c r="W6" s="13">
        <f>IFERROR(VLOOKUP(A6,[1]TDSheet!$A:$G,3,0),0)/5</f>
        <v>1.6</v>
      </c>
      <c r="X6" s="13">
        <v>2.2000000000000002</v>
      </c>
      <c r="Y6" s="13">
        <v>4.4000000000000004</v>
      </c>
      <c r="Z6" s="13">
        <v>0.8</v>
      </c>
      <c r="AA6" s="13">
        <v>2.4</v>
      </c>
      <c r="AB6" s="13">
        <v>0</v>
      </c>
      <c r="AC6" s="13">
        <v>1.2</v>
      </c>
      <c r="AD6" s="13">
        <v>0.8</v>
      </c>
      <c r="AE6" s="13">
        <v>0.8</v>
      </c>
      <c r="AF6" s="13">
        <v>0.8</v>
      </c>
      <c r="AG6" s="13"/>
      <c r="AH6" s="13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3" t="s">
        <v>38</v>
      </c>
      <c r="B7" s="13" t="s">
        <v>35</v>
      </c>
      <c r="C7" s="13">
        <v>2</v>
      </c>
      <c r="D7" s="13"/>
      <c r="E7" s="13"/>
      <c r="F7" s="1">
        <v>-12</v>
      </c>
      <c r="G7" s="13"/>
      <c r="H7" s="14">
        <v>0</v>
      </c>
      <c r="I7" s="13"/>
      <c r="J7" s="13" t="s">
        <v>36</v>
      </c>
      <c r="K7" s="13" t="s">
        <v>39</v>
      </c>
      <c r="L7" s="13"/>
      <c r="M7" s="13">
        <f t="shared" si="4"/>
        <v>0</v>
      </c>
      <c r="N7" s="13"/>
      <c r="O7" s="13"/>
      <c r="P7" s="13"/>
      <c r="Q7" s="13">
        <f t="shared" si="5"/>
        <v>0</v>
      </c>
      <c r="R7" s="15"/>
      <c r="S7" s="28"/>
      <c r="T7" s="13"/>
      <c r="U7" s="13" t="e">
        <f t="shared" si="6"/>
        <v>#DIV/0!</v>
      </c>
      <c r="V7" s="13" t="e">
        <f t="shared" si="7"/>
        <v>#DIV/0!</v>
      </c>
      <c r="W7" s="13">
        <f>IFERROR(VLOOKUP(A7,[1]TDSheet!$A:$G,3,0),0)/5</f>
        <v>7.2</v>
      </c>
      <c r="X7" s="13">
        <v>9</v>
      </c>
      <c r="Y7" s="13">
        <v>15.2</v>
      </c>
      <c r="Z7" s="13">
        <v>0.4</v>
      </c>
      <c r="AA7" s="13">
        <v>13.6</v>
      </c>
      <c r="AB7" s="13">
        <v>2</v>
      </c>
      <c r="AC7" s="13">
        <v>0</v>
      </c>
      <c r="AD7" s="13">
        <v>1.4</v>
      </c>
      <c r="AE7" s="13">
        <v>1.4</v>
      </c>
      <c r="AF7" s="13">
        <v>1.4</v>
      </c>
      <c r="AG7" s="13"/>
      <c r="AH7" s="13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3" t="s">
        <v>40</v>
      </c>
      <c r="B8" s="13" t="s">
        <v>35</v>
      </c>
      <c r="C8" s="13">
        <v>2</v>
      </c>
      <c r="D8" s="13"/>
      <c r="E8" s="13"/>
      <c r="F8" s="1"/>
      <c r="G8" s="13"/>
      <c r="H8" s="14">
        <v>0</v>
      </c>
      <c r="I8" s="13"/>
      <c r="J8" s="13" t="s">
        <v>36</v>
      </c>
      <c r="K8" s="13" t="s">
        <v>41</v>
      </c>
      <c r="L8" s="13"/>
      <c r="M8" s="13">
        <f t="shared" si="4"/>
        <v>0</v>
      </c>
      <c r="N8" s="13"/>
      <c r="O8" s="13"/>
      <c r="P8" s="13"/>
      <c r="Q8" s="13">
        <f t="shared" si="5"/>
        <v>0</v>
      </c>
      <c r="R8" s="15"/>
      <c r="S8" s="28"/>
      <c r="T8" s="13"/>
      <c r="U8" s="13" t="e">
        <f t="shared" si="6"/>
        <v>#DIV/0!</v>
      </c>
      <c r="V8" s="13" t="e">
        <f t="shared" si="7"/>
        <v>#DIV/0!</v>
      </c>
      <c r="W8" s="13">
        <f>IFERROR(VLOOKUP(A8,[1]TDSheet!$A:$G,3,0),0)/5</f>
        <v>2</v>
      </c>
      <c r="X8" s="13">
        <v>5.6</v>
      </c>
      <c r="Y8" s="13">
        <v>7.6</v>
      </c>
      <c r="Z8" s="13">
        <v>1.4</v>
      </c>
      <c r="AA8" s="13">
        <v>7.6</v>
      </c>
      <c r="AB8" s="13">
        <v>2.6</v>
      </c>
      <c r="AC8" s="13">
        <v>4.8</v>
      </c>
      <c r="AD8" s="13">
        <v>4.4000000000000004</v>
      </c>
      <c r="AE8" s="13">
        <v>3.6</v>
      </c>
      <c r="AF8" s="13">
        <v>4.4000000000000004</v>
      </c>
      <c r="AG8" s="13"/>
      <c r="AH8" s="13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3" t="s">
        <v>42</v>
      </c>
      <c r="B9" s="21" t="s">
        <v>35</v>
      </c>
      <c r="C9" s="13">
        <v>1</v>
      </c>
      <c r="D9" s="13"/>
      <c r="E9" s="13"/>
      <c r="F9" s="1">
        <v>-33</v>
      </c>
      <c r="G9" s="13"/>
      <c r="H9" s="14">
        <v>0</v>
      </c>
      <c r="I9" s="13"/>
      <c r="J9" s="13" t="s">
        <v>36</v>
      </c>
      <c r="K9" s="13" t="s">
        <v>43</v>
      </c>
      <c r="L9" s="13"/>
      <c r="M9" s="13">
        <f t="shared" si="4"/>
        <v>0</v>
      </c>
      <c r="N9" s="13"/>
      <c r="O9" s="13"/>
      <c r="P9" s="13"/>
      <c r="Q9" s="13">
        <f t="shared" si="5"/>
        <v>0</v>
      </c>
      <c r="R9" s="15"/>
      <c r="S9" s="28"/>
      <c r="T9" s="13"/>
      <c r="U9" s="13" t="e">
        <f t="shared" si="6"/>
        <v>#DIV/0!</v>
      </c>
      <c r="V9" s="13" t="e">
        <f t="shared" si="7"/>
        <v>#DIV/0!</v>
      </c>
      <c r="W9" s="13">
        <f>IFERROR(VLOOKUP(A9,[1]TDSheet!$A:$G,3,0),0)/5</f>
        <v>3.2</v>
      </c>
      <c r="X9" s="13">
        <v>17</v>
      </c>
      <c r="Y9" s="13">
        <v>29.4</v>
      </c>
      <c r="Z9" s="13">
        <v>0</v>
      </c>
      <c r="AA9" s="13">
        <v>18.8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/>
      <c r="AH9" s="13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25" t="s">
        <v>44</v>
      </c>
      <c r="B10" s="1" t="s">
        <v>45</v>
      </c>
      <c r="C10" s="1">
        <v>38.396999999999998</v>
      </c>
      <c r="D10" s="1">
        <v>162.833</v>
      </c>
      <c r="E10" s="1">
        <v>53.323999999999998</v>
      </c>
      <c r="F10" s="1">
        <v>20.925999999999998</v>
      </c>
      <c r="G10" s="1">
        <v>25.798999999999999</v>
      </c>
      <c r="H10" s="10">
        <v>1</v>
      </c>
      <c r="I10" s="1">
        <v>30</v>
      </c>
      <c r="J10" s="1">
        <v>1030112235</v>
      </c>
      <c r="K10" s="1"/>
      <c r="L10" s="1"/>
      <c r="M10" s="1">
        <f t="shared" si="4"/>
        <v>53.323999999999998</v>
      </c>
      <c r="N10" s="1"/>
      <c r="O10" s="1"/>
      <c r="P10" s="1">
        <v>80</v>
      </c>
      <c r="Q10" s="1">
        <f t="shared" si="5"/>
        <v>10.6648</v>
      </c>
      <c r="R10" s="5">
        <f>20*Q10-P10-F10</f>
        <v>112.36999999999999</v>
      </c>
      <c r="S10" s="28">
        <v>30</v>
      </c>
      <c r="T10" s="1"/>
      <c r="U10" s="1">
        <f t="shared" si="6"/>
        <v>20</v>
      </c>
      <c r="V10" s="1">
        <f t="shared" si="7"/>
        <v>9.4634686070062273</v>
      </c>
      <c r="W10" s="1">
        <f>IFERROR(VLOOKUP(A10,[1]TDSheet!$A:$G,3,0),0)/5</f>
        <v>12.1486</v>
      </c>
      <c r="X10" s="1">
        <v>9.0993999999999993</v>
      </c>
      <c r="Y10" s="1">
        <v>26.653199999999998</v>
      </c>
      <c r="Z10" s="1">
        <v>2.097</v>
      </c>
      <c r="AA10" s="1">
        <v>22.7834</v>
      </c>
      <c r="AB10" s="1">
        <v>-1.1961999999999999</v>
      </c>
      <c r="AC10" s="1">
        <v>2.7307999999999999</v>
      </c>
      <c r="AD10" s="1">
        <v>23.62</v>
      </c>
      <c r="AE10" s="1">
        <v>15.651</v>
      </c>
      <c r="AF10" s="1">
        <v>23.62</v>
      </c>
      <c r="AG10" s="1" t="s">
        <v>46</v>
      </c>
      <c r="AH10" s="1">
        <f t="shared" ref="AH10:AH18" si="8">H10*R10</f>
        <v>112.36999999999999</v>
      </c>
      <c r="AI10" s="1">
        <f t="shared" ref="AI10:AI33" si="9">S10*H10</f>
        <v>30</v>
      </c>
      <c r="AJ10" s="1"/>
      <c r="AK10" s="1">
        <f t="shared" ref="AK10:AK33" si="10">P10*H10</f>
        <v>80</v>
      </c>
      <c r="AL10" s="1">
        <f t="shared" ref="AL10:AL33" si="11">F10*H10</f>
        <v>20.925999999999998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26" t="s">
        <v>47</v>
      </c>
      <c r="B11" s="1" t="s">
        <v>45</v>
      </c>
      <c r="C11" s="1">
        <v>9.7739999999999991</v>
      </c>
      <c r="D11" s="1">
        <v>203.393</v>
      </c>
      <c r="E11" s="1">
        <v>92.781000000000006</v>
      </c>
      <c r="F11" s="1">
        <v>99.143000000000001</v>
      </c>
      <c r="G11" s="1">
        <v>126.667</v>
      </c>
      <c r="H11" s="10">
        <v>1</v>
      </c>
      <c r="I11" s="1">
        <v>30</v>
      </c>
      <c r="J11" s="1">
        <v>1030112635</v>
      </c>
      <c r="K11" s="1"/>
      <c r="L11" s="1"/>
      <c r="M11" s="1">
        <f t="shared" si="4"/>
        <v>92.781000000000006</v>
      </c>
      <c r="N11" s="1"/>
      <c r="O11" s="1"/>
      <c r="P11" s="1">
        <v>120</v>
      </c>
      <c r="Q11" s="1">
        <f t="shared" si="5"/>
        <v>18.5562</v>
      </c>
      <c r="R11" s="5">
        <f t="shared" ref="R11:R33" si="12">20*Q11-P11-F11</f>
        <v>151.98100000000002</v>
      </c>
      <c r="S11" s="28">
        <v>60</v>
      </c>
      <c r="T11" s="1"/>
      <c r="U11" s="1">
        <f t="shared" si="6"/>
        <v>20</v>
      </c>
      <c r="V11" s="1">
        <f t="shared" si="7"/>
        <v>11.809691639452042</v>
      </c>
      <c r="W11" s="1">
        <f>IFERROR(VLOOKUP(A11,[1]TDSheet!$A:$G,3,0),0)/5</f>
        <v>4.3045999999999998</v>
      </c>
      <c r="X11" s="1">
        <v>31.763400000000001</v>
      </c>
      <c r="Y11" s="1">
        <v>28.996600000000001</v>
      </c>
      <c r="Z11" s="1">
        <v>-0.433</v>
      </c>
      <c r="AA11" s="1">
        <v>29.310600000000001</v>
      </c>
      <c r="AB11" s="1">
        <v>-1.9334</v>
      </c>
      <c r="AC11" s="1">
        <v>8.1058000000000003</v>
      </c>
      <c r="AD11" s="1">
        <v>25.2514</v>
      </c>
      <c r="AE11" s="1">
        <v>17.149999999999999</v>
      </c>
      <c r="AF11" s="1">
        <v>25.2514</v>
      </c>
      <c r="AG11" s="1" t="s">
        <v>48</v>
      </c>
      <c r="AH11" s="1">
        <f t="shared" si="8"/>
        <v>151.98100000000002</v>
      </c>
      <c r="AI11" s="1">
        <f t="shared" si="9"/>
        <v>60</v>
      </c>
      <c r="AJ11" s="1"/>
      <c r="AK11" s="1">
        <f t="shared" si="10"/>
        <v>120</v>
      </c>
      <c r="AL11" s="1">
        <f t="shared" si="11"/>
        <v>99.143000000000001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25" t="s">
        <v>49</v>
      </c>
      <c r="B12" s="1" t="s">
        <v>45</v>
      </c>
      <c r="C12" s="1">
        <v>568.62800000000004</v>
      </c>
      <c r="D12" s="1">
        <v>30.692</v>
      </c>
      <c r="E12" s="1">
        <v>102.172</v>
      </c>
      <c r="F12" s="1">
        <v>555.36</v>
      </c>
      <c r="G12" s="1">
        <v>561.56200000000001</v>
      </c>
      <c r="H12" s="10">
        <v>1</v>
      </c>
      <c r="I12" s="1">
        <v>75</v>
      </c>
      <c r="J12" s="1">
        <v>1030115552</v>
      </c>
      <c r="K12" s="1"/>
      <c r="L12" s="1"/>
      <c r="M12" s="1">
        <f t="shared" si="4"/>
        <v>102.172</v>
      </c>
      <c r="N12" s="1"/>
      <c r="O12" s="1"/>
      <c r="P12" s="1">
        <v>80</v>
      </c>
      <c r="Q12" s="1">
        <f t="shared" si="5"/>
        <v>20.4344</v>
      </c>
      <c r="R12" s="5">
        <f t="shared" si="12"/>
        <v>-226.67200000000003</v>
      </c>
      <c r="S12" s="28"/>
      <c r="T12" s="1"/>
      <c r="U12" s="1">
        <f t="shared" si="6"/>
        <v>20</v>
      </c>
      <c r="V12" s="1">
        <f t="shared" si="7"/>
        <v>31.092667266961595</v>
      </c>
      <c r="W12" s="1">
        <f>IFERROR(VLOOKUP(A12,[1]TDSheet!$A:$G,3,0),0)/5</f>
        <v>9.9225999999999992</v>
      </c>
      <c r="X12" s="1">
        <v>21.495799999999999</v>
      </c>
      <c r="Y12" s="1">
        <v>21.397600000000001</v>
      </c>
      <c r="Z12" s="1">
        <v>14.695399999999999</v>
      </c>
      <c r="AA12" s="1">
        <v>17.125</v>
      </c>
      <c r="AB12" s="1">
        <v>15.233000000000001</v>
      </c>
      <c r="AC12" s="1">
        <v>24.976800000000001</v>
      </c>
      <c r="AD12" s="1">
        <v>25.123799999999999</v>
      </c>
      <c r="AE12" s="1">
        <v>24.251799999999999</v>
      </c>
      <c r="AF12" s="1">
        <v>25.123799999999999</v>
      </c>
      <c r="AG12" s="22" t="s">
        <v>54</v>
      </c>
      <c r="AH12" s="1">
        <f t="shared" si="8"/>
        <v>-226.67200000000003</v>
      </c>
      <c r="AI12" s="1">
        <f t="shared" si="9"/>
        <v>0</v>
      </c>
      <c r="AJ12" s="1"/>
      <c r="AK12" s="1">
        <f t="shared" si="10"/>
        <v>80</v>
      </c>
      <c r="AL12" s="1">
        <f t="shared" si="11"/>
        <v>555.36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26" t="s">
        <v>51</v>
      </c>
      <c r="B13" s="1" t="s">
        <v>35</v>
      </c>
      <c r="C13" s="1">
        <v>693</v>
      </c>
      <c r="D13" s="1">
        <v>552</v>
      </c>
      <c r="E13" s="1">
        <v>391</v>
      </c>
      <c r="F13" s="1">
        <v>615</v>
      </c>
      <c r="G13" s="1">
        <v>634</v>
      </c>
      <c r="H13" s="10">
        <v>0.4</v>
      </c>
      <c r="I13" s="1">
        <v>75</v>
      </c>
      <c r="J13" s="1">
        <v>1030115404</v>
      </c>
      <c r="K13" s="1"/>
      <c r="L13" s="1"/>
      <c r="M13" s="1">
        <f t="shared" si="4"/>
        <v>391</v>
      </c>
      <c r="N13" s="1"/>
      <c r="O13" s="1"/>
      <c r="P13" s="1">
        <v>500</v>
      </c>
      <c r="Q13" s="1">
        <f t="shared" si="5"/>
        <v>78.2</v>
      </c>
      <c r="R13" s="5">
        <f t="shared" si="12"/>
        <v>449</v>
      </c>
      <c r="S13" s="28">
        <v>200</v>
      </c>
      <c r="T13" s="1" t="s">
        <v>85</v>
      </c>
      <c r="U13" s="1">
        <f t="shared" si="6"/>
        <v>20</v>
      </c>
      <c r="V13" s="1">
        <f t="shared" si="7"/>
        <v>14.258312020460357</v>
      </c>
      <c r="W13" s="1">
        <f>IFERROR(VLOOKUP(A13,[1]TDSheet!$A:$G,3,0),0)/5</f>
        <v>25.6</v>
      </c>
      <c r="X13" s="1">
        <v>54.6</v>
      </c>
      <c r="Y13" s="1">
        <v>54.2</v>
      </c>
      <c r="Z13" s="1">
        <v>38</v>
      </c>
      <c r="AA13" s="1">
        <v>73.2</v>
      </c>
      <c r="AB13" s="1">
        <v>46.2</v>
      </c>
      <c r="AC13" s="1">
        <v>44.6</v>
      </c>
      <c r="AD13" s="1">
        <v>58.8</v>
      </c>
      <c r="AE13" s="1">
        <v>77.599999999999994</v>
      </c>
      <c r="AF13" s="1">
        <v>58.8</v>
      </c>
      <c r="AG13" s="1"/>
      <c r="AH13" s="1">
        <f t="shared" si="8"/>
        <v>179.60000000000002</v>
      </c>
      <c r="AI13" s="1">
        <f t="shared" si="9"/>
        <v>80</v>
      </c>
      <c r="AJ13" s="1"/>
      <c r="AK13" s="1">
        <f t="shared" si="10"/>
        <v>200</v>
      </c>
      <c r="AL13" s="1">
        <f t="shared" si="11"/>
        <v>246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26" t="s">
        <v>37</v>
      </c>
      <c r="B14" s="1" t="s">
        <v>35</v>
      </c>
      <c r="C14" s="1">
        <v>182</v>
      </c>
      <c r="D14" s="1">
        <v>552</v>
      </c>
      <c r="E14" s="1">
        <v>111</v>
      </c>
      <c r="F14" s="1">
        <v>626</v>
      </c>
      <c r="G14" s="1">
        <v>633</v>
      </c>
      <c r="H14" s="10">
        <v>0.4</v>
      </c>
      <c r="I14" s="1">
        <v>75</v>
      </c>
      <c r="J14" s="1">
        <v>1030804004</v>
      </c>
      <c r="K14" s="1"/>
      <c r="L14" s="1"/>
      <c r="M14" s="1">
        <f t="shared" si="4"/>
        <v>111</v>
      </c>
      <c r="N14" s="1"/>
      <c r="O14" s="1"/>
      <c r="P14" s="1"/>
      <c r="Q14" s="1">
        <f t="shared" si="5"/>
        <v>22.2</v>
      </c>
      <c r="R14" s="5">
        <f t="shared" si="12"/>
        <v>-182</v>
      </c>
      <c r="S14" s="28"/>
      <c r="T14" s="1"/>
      <c r="U14" s="1">
        <f t="shared" si="6"/>
        <v>20</v>
      </c>
      <c r="V14" s="1">
        <f t="shared" si="7"/>
        <v>28.198198198198199</v>
      </c>
      <c r="W14" s="1">
        <f>IFERROR(VLOOKUP(A14,[1]TDSheet!$A:$G,3,0),0)/5</f>
        <v>10.6</v>
      </c>
      <c r="X14" s="1">
        <v>29.6</v>
      </c>
      <c r="Y14" s="1">
        <v>35.200000000000003</v>
      </c>
      <c r="Z14" s="1">
        <v>21.4</v>
      </c>
      <c r="AA14" s="1">
        <v>35.4</v>
      </c>
      <c r="AB14" s="1">
        <v>-1.2</v>
      </c>
      <c r="AC14" s="1">
        <v>17</v>
      </c>
      <c r="AD14" s="1">
        <v>16</v>
      </c>
      <c r="AE14" s="1">
        <v>19.8</v>
      </c>
      <c r="AF14" s="1">
        <v>16</v>
      </c>
      <c r="AG14" s="22" t="s">
        <v>54</v>
      </c>
      <c r="AH14" s="1">
        <f t="shared" si="8"/>
        <v>-72.8</v>
      </c>
      <c r="AI14" s="1">
        <f t="shared" si="9"/>
        <v>0</v>
      </c>
      <c r="AJ14" s="1"/>
      <c r="AK14" s="1">
        <f t="shared" si="10"/>
        <v>0</v>
      </c>
      <c r="AL14" s="1">
        <f t="shared" si="11"/>
        <v>250.4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35</v>
      </c>
      <c r="C15" s="1">
        <v>185</v>
      </c>
      <c r="D15" s="1">
        <v>450</v>
      </c>
      <c r="E15" s="1">
        <v>73</v>
      </c>
      <c r="F15" s="1">
        <v>451</v>
      </c>
      <c r="G15" s="1">
        <v>457</v>
      </c>
      <c r="H15" s="10">
        <v>0.3</v>
      </c>
      <c r="I15" s="1">
        <v>45</v>
      </c>
      <c r="J15" s="1">
        <v>1030419235</v>
      </c>
      <c r="K15" s="1"/>
      <c r="L15" s="1"/>
      <c r="M15" s="1">
        <f t="shared" si="4"/>
        <v>73</v>
      </c>
      <c r="N15" s="1"/>
      <c r="O15" s="1"/>
      <c r="P15" s="1"/>
      <c r="Q15" s="1">
        <f t="shared" si="5"/>
        <v>14.6</v>
      </c>
      <c r="R15" s="5">
        <f t="shared" si="12"/>
        <v>-159</v>
      </c>
      <c r="S15" s="28"/>
      <c r="T15" s="1"/>
      <c r="U15" s="1">
        <f t="shared" si="6"/>
        <v>20</v>
      </c>
      <c r="V15" s="1">
        <f t="shared" si="7"/>
        <v>30.890410958904109</v>
      </c>
      <c r="W15" s="1">
        <f>IFERROR(VLOOKUP(A15,[1]TDSheet!$A:$G,3,0),0)/5</f>
        <v>12.4</v>
      </c>
      <c r="X15" s="1">
        <v>14</v>
      </c>
      <c r="Y15" s="1">
        <v>50.4</v>
      </c>
      <c r="Z15" s="1">
        <v>0</v>
      </c>
      <c r="AA15" s="1">
        <v>-0.4</v>
      </c>
      <c r="AB15" s="1">
        <v>0</v>
      </c>
      <c r="AC15" s="1">
        <v>-0.4</v>
      </c>
      <c r="AD15" s="1">
        <v>-6.2</v>
      </c>
      <c r="AE15" s="1">
        <v>-2.6</v>
      </c>
      <c r="AF15" s="1">
        <v>-6.2</v>
      </c>
      <c r="AG15" s="23" t="s">
        <v>81</v>
      </c>
      <c r="AH15" s="1">
        <f t="shared" si="8"/>
        <v>-47.699999999999996</v>
      </c>
      <c r="AI15" s="1">
        <f t="shared" si="9"/>
        <v>0</v>
      </c>
      <c r="AJ15" s="1"/>
      <c r="AK15" s="1">
        <f t="shared" si="10"/>
        <v>0</v>
      </c>
      <c r="AL15" s="1">
        <f t="shared" si="11"/>
        <v>135.29999999999998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26" t="s">
        <v>53</v>
      </c>
      <c r="B16" s="1" t="s">
        <v>35</v>
      </c>
      <c r="C16" s="1">
        <v>220</v>
      </c>
      <c r="D16" s="1"/>
      <c r="E16" s="1">
        <v>132</v>
      </c>
      <c r="F16" s="1">
        <v>90</v>
      </c>
      <c r="G16" s="1">
        <v>93</v>
      </c>
      <c r="H16" s="10">
        <v>0.5</v>
      </c>
      <c r="I16" s="1">
        <v>45</v>
      </c>
      <c r="J16" s="1">
        <v>1030412236</v>
      </c>
      <c r="K16" s="1"/>
      <c r="L16" s="1"/>
      <c r="M16" s="1">
        <f t="shared" si="4"/>
        <v>132</v>
      </c>
      <c r="N16" s="1"/>
      <c r="O16" s="1"/>
      <c r="P16" s="1">
        <v>200</v>
      </c>
      <c r="Q16" s="1">
        <f t="shared" si="5"/>
        <v>26.4</v>
      </c>
      <c r="R16" s="5">
        <f t="shared" si="12"/>
        <v>238</v>
      </c>
      <c r="S16" s="28">
        <v>250</v>
      </c>
      <c r="T16" s="1"/>
      <c r="U16" s="1">
        <f t="shared" si="6"/>
        <v>20</v>
      </c>
      <c r="V16" s="1">
        <f t="shared" si="7"/>
        <v>10.984848484848486</v>
      </c>
      <c r="W16" s="1">
        <f>IFERROR(VLOOKUP(A16,[1]TDSheet!$A:$G,3,0),0)/5</f>
        <v>26.4</v>
      </c>
      <c r="X16" s="1">
        <v>20.2</v>
      </c>
      <c r="Y16" s="1">
        <v>1</v>
      </c>
      <c r="Z16" s="1">
        <v>17.600000000000001</v>
      </c>
      <c r="AA16" s="1">
        <v>40</v>
      </c>
      <c r="AB16" s="1">
        <v>-0.4</v>
      </c>
      <c r="AC16" s="1">
        <v>20.6</v>
      </c>
      <c r="AD16" s="1">
        <v>9.1999999999999993</v>
      </c>
      <c r="AE16" s="1">
        <v>26.4</v>
      </c>
      <c r="AF16" s="1">
        <v>9.1999999999999993</v>
      </c>
      <c r="AG16" s="1"/>
      <c r="AH16" s="1">
        <f t="shared" si="8"/>
        <v>119</v>
      </c>
      <c r="AI16" s="1">
        <f t="shared" si="9"/>
        <v>125</v>
      </c>
      <c r="AJ16" s="1"/>
      <c r="AK16" s="1">
        <f t="shared" si="10"/>
        <v>100</v>
      </c>
      <c r="AL16" s="1">
        <f t="shared" si="11"/>
        <v>45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39</v>
      </c>
      <c r="B17" s="1" t="s">
        <v>35</v>
      </c>
      <c r="C17" s="1">
        <v>881</v>
      </c>
      <c r="D17" s="1">
        <v>950</v>
      </c>
      <c r="E17" s="1">
        <v>204</v>
      </c>
      <c r="F17" s="1">
        <v>1163</v>
      </c>
      <c r="G17" s="1">
        <v>1195</v>
      </c>
      <c r="H17" s="10">
        <v>0.18</v>
      </c>
      <c r="I17" s="1">
        <v>90</v>
      </c>
      <c r="J17" s="1">
        <v>1030712385</v>
      </c>
      <c r="K17" s="1"/>
      <c r="L17" s="1"/>
      <c r="M17" s="1">
        <f t="shared" si="4"/>
        <v>204</v>
      </c>
      <c r="N17" s="1"/>
      <c r="O17" s="1"/>
      <c r="P17" s="1"/>
      <c r="Q17" s="1">
        <f t="shared" si="5"/>
        <v>40.799999999999997</v>
      </c>
      <c r="R17" s="5">
        <f t="shared" si="12"/>
        <v>-347</v>
      </c>
      <c r="S17" s="28"/>
      <c r="T17" s="1"/>
      <c r="U17" s="1">
        <f t="shared" si="6"/>
        <v>20</v>
      </c>
      <c r="V17" s="1">
        <f t="shared" si="7"/>
        <v>28.504901960784316</v>
      </c>
      <c r="W17" s="1">
        <f>IFERROR(VLOOKUP(A17,[1]TDSheet!$A:$G,3,0),0)/5</f>
        <v>17.399999999999999</v>
      </c>
      <c r="X17" s="1">
        <v>48.6</v>
      </c>
      <c r="Y17" s="1">
        <v>104.6</v>
      </c>
      <c r="Z17" s="1">
        <v>6.8</v>
      </c>
      <c r="AA17" s="1">
        <v>91.8</v>
      </c>
      <c r="AB17" s="1">
        <v>31.8</v>
      </c>
      <c r="AC17" s="1">
        <v>36.200000000000003</v>
      </c>
      <c r="AD17" s="1">
        <v>20.6</v>
      </c>
      <c r="AE17" s="1">
        <v>53.6</v>
      </c>
      <c r="AF17" s="1">
        <v>20.6</v>
      </c>
      <c r="AG17" s="22" t="s">
        <v>54</v>
      </c>
      <c r="AH17" s="1">
        <f t="shared" si="8"/>
        <v>-62.46</v>
      </c>
      <c r="AI17" s="1">
        <f t="shared" si="9"/>
        <v>0</v>
      </c>
      <c r="AJ17" s="1"/>
      <c r="AK17" s="1">
        <f t="shared" si="10"/>
        <v>0</v>
      </c>
      <c r="AL17" s="1">
        <f t="shared" si="11"/>
        <v>209.34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8" t="s">
        <v>55</v>
      </c>
      <c r="B18" s="1" t="s">
        <v>35</v>
      </c>
      <c r="C18" s="1"/>
      <c r="D18" s="1"/>
      <c r="E18" s="1"/>
      <c r="F18" s="1"/>
      <c r="G18" s="1"/>
      <c r="H18" s="10">
        <v>0.3</v>
      </c>
      <c r="I18" s="1">
        <v>60</v>
      </c>
      <c r="J18" s="1">
        <v>1030709904</v>
      </c>
      <c r="K18" s="1"/>
      <c r="L18" s="1"/>
      <c r="M18" s="1">
        <f t="shared" si="4"/>
        <v>0</v>
      </c>
      <c r="N18" s="1"/>
      <c r="O18" s="1"/>
      <c r="P18" s="1"/>
      <c r="Q18" s="1">
        <f t="shared" si="5"/>
        <v>0</v>
      </c>
      <c r="R18" s="5">
        <f t="shared" si="12"/>
        <v>0</v>
      </c>
      <c r="S18" s="28"/>
      <c r="T18" s="1"/>
      <c r="U18" s="1" t="e">
        <f t="shared" si="6"/>
        <v>#DIV/0!</v>
      </c>
      <c r="V18" s="1" t="e">
        <f t="shared" si="7"/>
        <v>#DIV/0!</v>
      </c>
      <c r="W18" s="1">
        <f>IFERROR(VLOOKUP(A18,[1]TDSheet!$A:$G,3,0),0)/5</f>
        <v>0</v>
      </c>
      <c r="X18" s="1">
        <v>0</v>
      </c>
      <c r="Y18" s="1">
        <v>0</v>
      </c>
      <c r="Z18" s="1">
        <v>-0.2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 t="s">
        <v>56</v>
      </c>
      <c r="AH18" s="1">
        <f t="shared" si="8"/>
        <v>0</v>
      </c>
      <c r="AI18" s="1">
        <f t="shared" si="9"/>
        <v>0</v>
      </c>
      <c r="AJ18" s="1"/>
      <c r="AK18" s="1">
        <f t="shared" si="10"/>
        <v>0</v>
      </c>
      <c r="AL18" s="1">
        <f t="shared" si="11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9" t="s">
        <v>57</v>
      </c>
      <c r="B19" s="9" t="s">
        <v>35</v>
      </c>
      <c r="C19" s="9">
        <v>112</v>
      </c>
      <c r="D19" s="9"/>
      <c r="E19" s="9">
        <v>60</v>
      </c>
      <c r="F19" s="1">
        <v>2</v>
      </c>
      <c r="G19" s="1">
        <v>2</v>
      </c>
      <c r="H19" s="16">
        <v>0</v>
      </c>
      <c r="I19" s="9">
        <v>90</v>
      </c>
      <c r="J19" s="9" t="s">
        <v>58</v>
      </c>
      <c r="K19" s="9"/>
      <c r="L19" s="9"/>
      <c r="M19" s="9">
        <f t="shared" si="4"/>
        <v>60</v>
      </c>
      <c r="N19" s="9"/>
      <c r="O19" s="9"/>
      <c r="P19" s="9"/>
      <c r="Q19" s="9">
        <f t="shared" si="5"/>
        <v>12</v>
      </c>
      <c r="R19" s="5">
        <f t="shared" si="12"/>
        <v>238</v>
      </c>
      <c r="S19" s="28"/>
      <c r="T19" s="9"/>
      <c r="U19" s="9">
        <f t="shared" si="6"/>
        <v>20</v>
      </c>
      <c r="V19" s="9">
        <f t="shared" si="7"/>
        <v>0.16666666666666666</v>
      </c>
      <c r="W19" s="9">
        <f>IFERROR(VLOOKUP(A19,[1]TDSheet!$A:$G,3,0),0)/5</f>
        <v>5.6</v>
      </c>
      <c r="X19" s="9">
        <v>12.8</v>
      </c>
      <c r="Y19" s="9">
        <v>16.399999999999999</v>
      </c>
      <c r="Z19" s="9">
        <v>0</v>
      </c>
      <c r="AA19" s="9">
        <v>39.6</v>
      </c>
      <c r="AB19" s="9">
        <v>-0.4</v>
      </c>
      <c r="AC19" s="9">
        <v>-0.4</v>
      </c>
      <c r="AD19" s="9">
        <v>0.8</v>
      </c>
      <c r="AE19" s="9">
        <v>19</v>
      </c>
      <c r="AF19" s="9">
        <v>0.8</v>
      </c>
      <c r="AG19" s="9" t="s">
        <v>59</v>
      </c>
      <c r="AH19" s="9"/>
      <c r="AI19" s="1">
        <f t="shared" si="9"/>
        <v>0</v>
      </c>
      <c r="AJ19" s="1"/>
      <c r="AK19" s="1">
        <f t="shared" si="10"/>
        <v>0</v>
      </c>
      <c r="AL19" s="1">
        <f t="shared" si="11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25" t="s">
        <v>41</v>
      </c>
      <c r="B20" s="1" t="s">
        <v>35</v>
      </c>
      <c r="C20" s="1">
        <v>585</v>
      </c>
      <c r="D20" s="1">
        <v>600</v>
      </c>
      <c r="E20" s="1">
        <v>184</v>
      </c>
      <c r="F20" s="1">
        <v>1163</v>
      </c>
      <c r="G20" s="1">
        <v>1172</v>
      </c>
      <c r="H20" s="10">
        <v>0.3</v>
      </c>
      <c r="I20" s="1">
        <v>150</v>
      </c>
      <c r="J20" s="1">
        <v>1030686740</v>
      </c>
      <c r="K20" s="1"/>
      <c r="L20" s="1"/>
      <c r="M20" s="1">
        <f t="shared" si="4"/>
        <v>184</v>
      </c>
      <c r="N20" s="1"/>
      <c r="O20" s="1"/>
      <c r="P20" s="1"/>
      <c r="Q20" s="1">
        <f t="shared" si="5"/>
        <v>36.799999999999997</v>
      </c>
      <c r="R20" s="5">
        <f t="shared" si="12"/>
        <v>-427</v>
      </c>
      <c r="S20" s="28"/>
      <c r="T20" s="1"/>
      <c r="U20" s="1">
        <f t="shared" si="6"/>
        <v>20</v>
      </c>
      <c r="V20" s="1">
        <f t="shared" si="7"/>
        <v>31.603260869565219</v>
      </c>
      <c r="W20" s="1">
        <f>IFERROR(VLOOKUP(A20,[1]TDSheet!$A:$G,3,0),0)/5</f>
        <v>25.2</v>
      </c>
      <c r="X20" s="1">
        <v>58.4</v>
      </c>
      <c r="Y20" s="1">
        <v>81.400000000000006</v>
      </c>
      <c r="Z20" s="1">
        <v>26</v>
      </c>
      <c r="AA20" s="1">
        <v>76.8</v>
      </c>
      <c r="AB20" s="1">
        <v>34.4</v>
      </c>
      <c r="AC20" s="1">
        <v>39.4</v>
      </c>
      <c r="AD20" s="1">
        <v>39.4</v>
      </c>
      <c r="AE20" s="1">
        <v>34.799999999999997</v>
      </c>
      <c r="AF20" s="1">
        <v>39.4</v>
      </c>
      <c r="AG20" s="22" t="s">
        <v>54</v>
      </c>
      <c r="AH20" s="1">
        <f t="shared" ref="AH20:AH33" si="13">H20*R20</f>
        <v>-128.1</v>
      </c>
      <c r="AI20" s="1">
        <f t="shared" si="9"/>
        <v>0</v>
      </c>
      <c r="AJ20" s="1"/>
      <c r="AK20" s="1">
        <f t="shared" si="10"/>
        <v>0</v>
      </c>
      <c r="AL20" s="1">
        <f t="shared" si="11"/>
        <v>348.9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5" t="s">
        <v>60</v>
      </c>
      <c r="B21" s="1" t="s">
        <v>35</v>
      </c>
      <c r="C21" s="1">
        <v>774</v>
      </c>
      <c r="D21" s="1">
        <v>216</v>
      </c>
      <c r="E21" s="1">
        <v>215</v>
      </c>
      <c r="F21" s="1">
        <v>779</v>
      </c>
      <c r="G21" s="1">
        <v>786</v>
      </c>
      <c r="H21" s="10">
        <v>0.3</v>
      </c>
      <c r="I21" s="1">
        <v>135</v>
      </c>
      <c r="J21" s="1">
        <v>1030686857</v>
      </c>
      <c r="K21" s="1"/>
      <c r="L21" s="1"/>
      <c r="M21" s="1">
        <f t="shared" si="4"/>
        <v>215</v>
      </c>
      <c r="N21" s="1"/>
      <c r="O21" s="1"/>
      <c r="P21" s="1">
        <v>300</v>
      </c>
      <c r="Q21" s="1">
        <f t="shared" si="5"/>
        <v>43</v>
      </c>
      <c r="R21" s="5">
        <f t="shared" si="12"/>
        <v>-219</v>
      </c>
      <c r="S21" s="28">
        <v>200</v>
      </c>
      <c r="T21" s="1"/>
      <c r="U21" s="1">
        <f t="shared" si="6"/>
        <v>20</v>
      </c>
      <c r="V21" s="1">
        <f t="shared" si="7"/>
        <v>25.093023255813954</v>
      </c>
      <c r="W21" s="1">
        <f>IFERROR(VLOOKUP(A21,[1]TDSheet!$A:$G,3,0),0)/5</f>
        <v>10.8</v>
      </c>
      <c r="X21" s="1">
        <v>34.200000000000003</v>
      </c>
      <c r="Y21" s="1">
        <v>53.6</v>
      </c>
      <c r="Z21" s="1">
        <v>28.6</v>
      </c>
      <c r="AA21" s="1">
        <v>65</v>
      </c>
      <c r="AB21" s="1">
        <v>-0.2</v>
      </c>
      <c r="AC21" s="1">
        <v>13.2</v>
      </c>
      <c r="AD21" s="1">
        <v>37.6</v>
      </c>
      <c r="AE21" s="1">
        <v>36.200000000000003</v>
      </c>
      <c r="AF21" s="1">
        <v>37.6</v>
      </c>
      <c r="AG21" s="23" t="s">
        <v>50</v>
      </c>
      <c r="AH21" s="1">
        <f t="shared" si="13"/>
        <v>-65.7</v>
      </c>
      <c r="AI21" s="1">
        <f t="shared" si="9"/>
        <v>60</v>
      </c>
      <c r="AJ21" s="1"/>
      <c r="AK21" s="1">
        <f t="shared" si="10"/>
        <v>90</v>
      </c>
      <c r="AL21" s="1">
        <f t="shared" si="11"/>
        <v>233.7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8" t="s">
        <v>61</v>
      </c>
      <c r="B22" s="1" t="s">
        <v>35</v>
      </c>
      <c r="C22" s="1">
        <v>588</v>
      </c>
      <c r="D22" s="1"/>
      <c r="E22" s="1">
        <v>87</v>
      </c>
      <c r="F22" s="1">
        <v>378</v>
      </c>
      <c r="G22" s="1">
        <v>384</v>
      </c>
      <c r="H22" s="10">
        <v>0.2</v>
      </c>
      <c r="I22" s="1">
        <v>90</v>
      </c>
      <c r="J22" s="1">
        <v>1030654104</v>
      </c>
      <c r="K22" s="1"/>
      <c r="L22" s="1"/>
      <c r="M22" s="1">
        <f t="shared" si="4"/>
        <v>87</v>
      </c>
      <c r="N22" s="1"/>
      <c r="O22" s="1"/>
      <c r="P22" s="1">
        <v>40</v>
      </c>
      <c r="Q22" s="1">
        <f t="shared" si="5"/>
        <v>17.399999999999999</v>
      </c>
      <c r="R22" s="5">
        <f t="shared" si="12"/>
        <v>-70</v>
      </c>
      <c r="S22" s="28">
        <v>80</v>
      </c>
      <c r="T22" s="1"/>
      <c r="U22" s="1">
        <f t="shared" si="6"/>
        <v>20</v>
      </c>
      <c r="V22" s="1">
        <f t="shared" si="7"/>
        <v>24.022988505747129</v>
      </c>
      <c r="W22" s="1">
        <f>IFERROR(VLOOKUP(A22,[1]TDSheet!$A:$G,3,0),0)/5</f>
        <v>4.8</v>
      </c>
      <c r="X22" s="1">
        <v>13.8</v>
      </c>
      <c r="Y22" s="1">
        <v>23</v>
      </c>
      <c r="Z22" s="1">
        <v>8.6</v>
      </c>
      <c r="AA22" s="1">
        <v>27.8</v>
      </c>
      <c r="AB22" s="1">
        <v>-0.2</v>
      </c>
      <c r="AC22" s="1">
        <v>7.6</v>
      </c>
      <c r="AD22" s="1">
        <v>15.6</v>
      </c>
      <c r="AE22" s="1">
        <v>30.2</v>
      </c>
      <c r="AF22" s="1">
        <v>15.6</v>
      </c>
      <c r="AG22" s="22" t="s">
        <v>54</v>
      </c>
      <c r="AH22" s="1">
        <f t="shared" si="13"/>
        <v>-14</v>
      </c>
      <c r="AI22" s="1">
        <f t="shared" si="9"/>
        <v>16</v>
      </c>
      <c r="AJ22" s="1"/>
      <c r="AK22" s="1">
        <f t="shared" si="10"/>
        <v>8</v>
      </c>
      <c r="AL22" s="1">
        <f t="shared" si="11"/>
        <v>75.600000000000009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6" t="s">
        <v>62</v>
      </c>
      <c r="B23" s="1" t="s">
        <v>35</v>
      </c>
      <c r="C23" s="1">
        <v>233</v>
      </c>
      <c r="D23" s="1">
        <v>198</v>
      </c>
      <c r="E23" s="1">
        <v>78</v>
      </c>
      <c r="F23" s="1">
        <v>323</v>
      </c>
      <c r="G23" s="1">
        <v>329</v>
      </c>
      <c r="H23" s="10">
        <v>0.3</v>
      </c>
      <c r="I23" s="1">
        <v>135</v>
      </c>
      <c r="J23" s="1">
        <v>1030686241</v>
      </c>
      <c r="K23" s="1"/>
      <c r="L23" s="1"/>
      <c r="M23" s="1">
        <f t="shared" si="4"/>
        <v>78</v>
      </c>
      <c r="N23" s="1"/>
      <c r="O23" s="1"/>
      <c r="P23" s="1">
        <v>100</v>
      </c>
      <c r="Q23" s="1">
        <f t="shared" si="5"/>
        <v>15.6</v>
      </c>
      <c r="R23" s="5">
        <f t="shared" si="12"/>
        <v>-111</v>
      </c>
      <c r="S23" s="28"/>
      <c r="T23" s="1"/>
      <c r="U23" s="1">
        <f t="shared" si="6"/>
        <v>20</v>
      </c>
      <c r="V23" s="1">
        <f t="shared" si="7"/>
        <v>27.115384615384617</v>
      </c>
      <c r="W23" s="1">
        <f>IFERROR(VLOOKUP(A23,[1]TDSheet!$A:$G,3,0),0)/5</f>
        <v>4</v>
      </c>
      <c r="X23" s="1">
        <v>4</v>
      </c>
      <c r="Y23" s="1">
        <v>10.6</v>
      </c>
      <c r="Z23" s="1">
        <v>10.199999999999999</v>
      </c>
      <c r="AA23" s="1">
        <v>11.8</v>
      </c>
      <c r="AB23" s="1">
        <v>6.8</v>
      </c>
      <c r="AC23" s="1">
        <v>7.2</v>
      </c>
      <c r="AD23" s="1">
        <v>7</v>
      </c>
      <c r="AE23" s="1">
        <v>8.8000000000000007</v>
      </c>
      <c r="AF23" s="1">
        <v>7</v>
      </c>
      <c r="AG23" s="23" t="s">
        <v>50</v>
      </c>
      <c r="AH23" s="1">
        <f t="shared" si="13"/>
        <v>-33.299999999999997</v>
      </c>
      <c r="AI23" s="1">
        <f t="shared" si="9"/>
        <v>0</v>
      </c>
      <c r="AJ23" s="1"/>
      <c r="AK23" s="1">
        <f t="shared" si="10"/>
        <v>30</v>
      </c>
      <c r="AL23" s="1">
        <f t="shared" si="11"/>
        <v>96.899999999999991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8" t="s">
        <v>63</v>
      </c>
      <c r="B24" s="1" t="s">
        <v>35</v>
      </c>
      <c r="C24" s="1"/>
      <c r="D24" s="1">
        <v>120</v>
      </c>
      <c r="E24" s="1">
        <v>116</v>
      </c>
      <c r="F24" s="1">
        <v>76</v>
      </c>
      <c r="G24" s="1">
        <v>88</v>
      </c>
      <c r="H24" s="10">
        <v>0.1</v>
      </c>
      <c r="I24" s="1">
        <v>90</v>
      </c>
      <c r="J24" s="1">
        <v>1030650028</v>
      </c>
      <c r="K24" s="1"/>
      <c r="L24" s="1"/>
      <c r="M24" s="1">
        <f t="shared" si="4"/>
        <v>116</v>
      </c>
      <c r="N24" s="1"/>
      <c r="O24" s="1"/>
      <c r="P24" s="1">
        <v>120</v>
      </c>
      <c r="Q24" s="1">
        <f t="shared" si="5"/>
        <v>23.2</v>
      </c>
      <c r="R24" s="5">
        <f t="shared" si="12"/>
        <v>268</v>
      </c>
      <c r="S24" s="28">
        <v>120</v>
      </c>
      <c r="T24" s="1"/>
      <c r="U24" s="1">
        <f t="shared" si="6"/>
        <v>20</v>
      </c>
      <c r="V24" s="1">
        <f t="shared" si="7"/>
        <v>8.4482758620689662</v>
      </c>
      <c r="W24" s="1">
        <f>IFERROR(VLOOKUP(A24,[1]TDSheet!$A:$G,3,0),0)/5</f>
        <v>-0.2</v>
      </c>
      <c r="X24" s="1">
        <v>19.2</v>
      </c>
      <c r="Y24" s="1">
        <v>10.4</v>
      </c>
      <c r="Z24" s="1">
        <v>0</v>
      </c>
      <c r="AA24" s="1">
        <v>-0.4</v>
      </c>
      <c r="AB24" s="1">
        <v>0</v>
      </c>
      <c r="AC24" s="1">
        <v>0</v>
      </c>
      <c r="AD24" s="1">
        <v>-1.8</v>
      </c>
      <c r="AE24" s="1">
        <v>-1</v>
      </c>
      <c r="AF24" s="1">
        <v>-1.8</v>
      </c>
      <c r="AG24" s="1" t="s">
        <v>64</v>
      </c>
      <c r="AH24" s="1">
        <f t="shared" si="13"/>
        <v>26.8</v>
      </c>
      <c r="AI24" s="1">
        <f t="shared" si="9"/>
        <v>12</v>
      </c>
      <c r="AJ24" s="1"/>
      <c r="AK24" s="1">
        <f t="shared" si="10"/>
        <v>12</v>
      </c>
      <c r="AL24" s="1">
        <f t="shared" si="11"/>
        <v>7.6000000000000005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8" t="s">
        <v>65</v>
      </c>
      <c r="B25" s="1" t="s">
        <v>35</v>
      </c>
      <c r="C25" s="1">
        <v>186</v>
      </c>
      <c r="D25" s="1">
        <v>198</v>
      </c>
      <c r="E25" s="1">
        <v>75</v>
      </c>
      <c r="F25" s="1">
        <v>212</v>
      </c>
      <c r="G25" s="1">
        <v>218</v>
      </c>
      <c r="H25" s="10">
        <v>0.3</v>
      </c>
      <c r="I25" s="1">
        <v>135</v>
      </c>
      <c r="J25" s="1">
        <v>1030657419</v>
      </c>
      <c r="K25" s="1"/>
      <c r="L25" s="1"/>
      <c r="M25" s="1">
        <f t="shared" si="4"/>
        <v>75</v>
      </c>
      <c r="N25" s="1"/>
      <c r="O25" s="1"/>
      <c r="P25" s="1">
        <v>120</v>
      </c>
      <c r="Q25" s="1">
        <f t="shared" si="5"/>
        <v>15</v>
      </c>
      <c r="R25" s="5">
        <f t="shared" si="12"/>
        <v>-32</v>
      </c>
      <c r="S25" s="28">
        <v>120</v>
      </c>
      <c r="T25" s="1"/>
      <c r="U25" s="1">
        <f t="shared" si="6"/>
        <v>20</v>
      </c>
      <c r="V25" s="1">
        <f t="shared" si="7"/>
        <v>22.133333333333333</v>
      </c>
      <c r="W25" s="1">
        <f>IFERROR(VLOOKUP(A25,[1]TDSheet!$A:$G,3,0),0)/5</f>
        <v>2.6</v>
      </c>
      <c r="X25" s="1">
        <v>8.4</v>
      </c>
      <c r="Y25" s="1">
        <v>14</v>
      </c>
      <c r="Z25" s="1">
        <v>4.5999999999999996</v>
      </c>
      <c r="AA25" s="1">
        <v>10.4</v>
      </c>
      <c r="AB25" s="1">
        <v>-1.6</v>
      </c>
      <c r="AC25" s="1">
        <v>3.8</v>
      </c>
      <c r="AD25" s="1">
        <v>3.8</v>
      </c>
      <c r="AE25" s="1">
        <v>12.6</v>
      </c>
      <c r="AF25" s="1">
        <v>3.8</v>
      </c>
      <c r="AG25" s="23" t="s">
        <v>50</v>
      </c>
      <c r="AH25" s="1">
        <f t="shared" si="13"/>
        <v>-9.6</v>
      </c>
      <c r="AI25" s="1">
        <f t="shared" si="9"/>
        <v>36</v>
      </c>
      <c r="AJ25" s="1"/>
      <c r="AK25" s="1">
        <f t="shared" si="10"/>
        <v>36</v>
      </c>
      <c r="AL25" s="1">
        <f t="shared" si="11"/>
        <v>63.599999999999994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8" t="s">
        <v>66</v>
      </c>
      <c r="B26" s="1" t="s">
        <v>35</v>
      </c>
      <c r="C26" s="1"/>
      <c r="D26" s="1">
        <v>60</v>
      </c>
      <c r="E26" s="1">
        <v>43</v>
      </c>
      <c r="F26" s="1">
        <v>28</v>
      </c>
      <c r="G26" s="1">
        <v>40</v>
      </c>
      <c r="H26" s="10">
        <v>8.5000000000000006E-2</v>
      </c>
      <c r="I26" s="1">
        <v>90</v>
      </c>
      <c r="J26" s="1">
        <v>1030657628</v>
      </c>
      <c r="K26" s="1"/>
      <c r="L26" s="1"/>
      <c r="M26" s="1">
        <f t="shared" si="4"/>
        <v>43</v>
      </c>
      <c r="N26" s="1"/>
      <c r="O26" s="1"/>
      <c r="P26" s="1">
        <v>80</v>
      </c>
      <c r="Q26" s="1">
        <f t="shared" si="5"/>
        <v>8.6</v>
      </c>
      <c r="R26" s="5">
        <f t="shared" si="12"/>
        <v>64</v>
      </c>
      <c r="S26" s="28">
        <v>60</v>
      </c>
      <c r="T26" s="1"/>
      <c r="U26" s="1">
        <f t="shared" si="6"/>
        <v>20</v>
      </c>
      <c r="V26" s="1">
        <f t="shared" si="7"/>
        <v>12.558139534883722</v>
      </c>
      <c r="W26" s="1">
        <f>IFERROR(VLOOKUP(A26,[1]TDSheet!$A:$G,3,0),0)/5</f>
        <v>-0.8</v>
      </c>
      <c r="X26" s="1">
        <v>12</v>
      </c>
      <c r="Y26" s="1">
        <v>-1.6</v>
      </c>
      <c r="Z26" s="1">
        <v>0</v>
      </c>
      <c r="AA26" s="1">
        <v>-0.4</v>
      </c>
      <c r="AB26" s="1">
        <v>0</v>
      </c>
      <c r="AC26" s="1">
        <v>0</v>
      </c>
      <c r="AD26" s="1">
        <v>-25.2</v>
      </c>
      <c r="AE26" s="1">
        <v>0</v>
      </c>
      <c r="AF26" s="1">
        <v>-25.2</v>
      </c>
      <c r="AG26" s="1" t="s">
        <v>67</v>
      </c>
      <c r="AH26" s="1">
        <f t="shared" si="13"/>
        <v>5.44</v>
      </c>
      <c r="AI26" s="1">
        <f t="shared" si="9"/>
        <v>5.1000000000000005</v>
      </c>
      <c r="AJ26" s="1"/>
      <c r="AK26" s="1">
        <f t="shared" si="10"/>
        <v>6.8000000000000007</v>
      </c>
      <c r="AL26" s="1">
        <f t="shared" si="11"/>
        <v>2.3800000000000003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6" t="s">
        <v>68</v>
      </c>
      <c r="B27" s="1" t="s">
        <v>35</v>
      </c>
      <c r="C27" s="1">
        <v>292</v>
      </c>
      <c r="D27" s="1">
        <v>198</v>
      </c>
      <c r="E27" s="1">
        <v>70</v>
      </c>
      <c r="F27" s="1">
        <v>399</v>
      </c>
      <c r="G27" s="1">
        <v>405</v>
      </c>
      <c r="H27" s="10">
        <v>0.3</v>
      </c>
      <c r="I27" s="1">
        <v>135</v>
      </c>
      <c r="J27" s="1">
        <v>1030679319</v>
      </c>
      <c r="K27" s="1"/>
      <c r="L27" s="1"/>
      <c r="M27" s="1">
        <f t="shared" si="4"/>
        <v>70</v>
      </c>
      <c r="N27" s="1"/>
      <c r="O27" s="1"/>
      <c r="P27" s="1"/>
      <c r="Q27" s="1">
        <f t="shared" si="5"/>
        <v>14</v>
      </c>
      <c r="R27" s="5">
        <f t="shared" si="12"/>
        <v>-119</v>
      </c>
      <c r="S27" s="28"/>
      <c r="T27" s="1"/>
      <c r="U27" s="1">
        <f t="shared" si="6"/>
        <v>20</v>
      </c>
      <c r="V27" s="1">
        <f t="shared" si="7"/>
        <v>28.5</v>
      </c>
      <c r="W27" s="1">
        <f>IFERROR(VLOOKUP(A27,[1]TDSheet!$A:$G,3,0),0)/5</f>
        <v>11.4</v>
      </c>
      <c r="X27" s="1">
        <v>14.8</v>
      </c>
      <c r="Y27" s="1">
        <v>15.2</v>
      </c>
      <c r="Z27" s="1">
        <v>11.2</v>
      </c>
      <c r="AA27" s="1">
        <v>17.8</v>
      </c>
      <c r="AB27" s="1">
        <v>13.4</v>
      </c>
      <c r="AC27" s="1">
        <v>16.8</v>
      </c>
      <c r="AD27" s="1">
        <v>14</v>
      </c>
      <c r="AE27" s="1">
        <v>20.399999999999999</v>
      </c>
      <c r="AF27" s="1">
        <v>14</v>
      </c>
      <c r="AG27" s="22" t="s">
        <v>54</v>
      </c>
      <c r="AH27" s="1">
        <f t="shared" si="13"/>
        <v>-35.699999999999996</v>
      </c>
      <c r="AI27" s="1">
        <f t="shared" si="9"/>
        <v>0</v>
      </c>
      <c r="AJ27" s="1"/>
      <c r="AK27" s="1">
        <f t="shared" si="10"/>
        <v>0</v>
      </c>
      <c r="AL27" s="1">
        <f t="shared" si="11"/>
        <v>119.69999999999999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8" t="s">
        <v>69</v>
      </c>
      <c r="B28" s="1" t="s">
        <v>35</v>
      </c>
      <c r="C28" s="1">
        <v>258</v>
      </c>
      <c r="D28" s="1"/>
      <c r="E28" s="1">
        <v>218</v>
      </c>
      <c r="F28" s="1"/>
      <c r="G28" s="1"/>
      <c r="H28" s="10">
        <v>0.18</v>
      </c>
      <c r="I28" s="1">
        <v>150</v>
      </c>
      <c r="J28" s="1">
        <v>1030638204</v>
      </c>
      <c r="K28" s="1"/>
      <c r="L28" s="1"/>
      <c r="M28" s="1">
        <f t="shared" si="4"/>
        <v>218</v>
      </c>
      <c r="N28" s="1"/>
      <c r="O28" s="1"/>
      <c r="P28" s="1"/>
      <c r="Q28" s="1">
        <f t="shared" si="5"/>
        <v>43.6</v>
      </c>
      <c r="R28" s="5">
        <f t="shared" si="12"/>
        <v>872</v>
      </c>
      <c r="S28" s="28"/>
      <c r="T28" s="1" t="s">
        <v>82</v>
      </c>
      <c r="U28" s="1">
        <f t="shared" si="6"/>
        <v>20</v>
      </c>
      <c r="V28" s="1">
        <f t="shared" si="7"/>
        <v>0</v>
      </c>
      <c r="W28" s="1">
        <f>IFERROR(VLOOKUP(A28,[1]TDSheet!$A:$G,3,0),0)/5</f>
        <v>21.2</v>
      </c>
      <c r="X28" s="1">
        <v>25.4</v>
      </c>
      <c r="Y28" s="1">
        <v>44.4</v>
      </c>
      <c r="Z28" s="1">
        <v>18.600000000000001</v>
      </c>
      <c r="AA28" s="1">
        <v>40.799999999999997</v>
      </c>
      <c r="AB28" s="1">
        <v>28</v>
      </c>
      <c r="AC28" s="1">
        <v>22.8</v>
      </c>
      <c r="AD28" s="1">
        <v>37.799999999999997</v>
      </c>
      <c r="AE28" s="1">
        <v>31.6</v>
      </c>
      <c r="AF28" s="1">
        <v>37.799999999999997</v>
      </c>
      <c r="AG28" s="9" t="s">
        <v>79</v>
      </c>
      <c r="AH28" s="1">
        <f t="shared" si="13"/>
        <v>156.96</v>
      </c>
      <c r="AI28" s="1">
        <f t="shared" si="9"/>
        <v>0</v>
      </c>
      <c r="AJ28" s="1"/>
      <c r="AK28" s="1">
        <f t="shared" si="10"/>
        <v>0</v>
      </c>
      <c r="AL28" s="1">
        <f t="shared" si="11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8" t="s">
        <v>70</v>
      </c>
      <c r="B29" s="1" t="s">
        <v>35</v>
      </c>
      <c r="C29" s="1">
        <v>289</v>
      </c>
      <c r="D29" s="1">
        <v>228</v>
      </c>
      <c r="E29" s="1">
        <v>164</v>
      </c>
      <c r="F29" s="1">
        <v>289</v>
      </c>
      <c r="G29" s="1">
        <v>295</v>
      </c>
      <c r="H29" s="10">
        <v>0.25</v>
      </c>
      <c r="I29" s="1">
        <v>120</v>
      </c>
      <c r="J29" s="1">
        <v>1030670844</v>
      </c>
      <c r="K29" s="1"/>
      <c r="L29" s="1"/>
      <c r="M29" s="1">
        <f t="shared" si="4"/>
        <v>164</v>
      </c>
      <c r="N29" s="1"/>
      <c r="O29" s="1"/>
      <c r="P29" s="1">
        <v>300</v>
      </c>
      <c r="Q29" s="1">
        <f t="shared" si="5"/>
        <v>32.799999999999997</v>
      </c>
      <c r="R29" s="5">
        <f t="shared" si="12"/>
        <v>67</v>
      </c>
      <c r="S29" s="28">
        <v>120</v>
      </c>
      <c r="T29" s="1"/>
      <c r="U29" s="1">
        <f t="shared" si="6"/>
        <v>20</v>
      </c>
      <c r="V29" s="1">
        <f t="shared" si="7"/>
        <v>17.957317073170735</v>
      </c>
      <c r="W29" s="1">
        <f>IFERROR(VLOOKUP(A29,[1]TDSheet!$A:$G,3,0),0)/5</f>
        <v>15.6</v>
      </c>
      <c r="X29" s="1">
        <v>17</v>
      </c>
      <c r="Y29" s="1">
        <v>29.2</v>
      </c>
      <c r="Z29" s="1">
        <v>0.6</v>
      </c>
      <c r="AA29" s="1">
        <v>21.4</v>
      </c>
      <c r="AB29" s="1">
        <v>10.199999999999999</v>
      </c>
      <c r="AC29" s="1">
        <v>19</v>
      </c>
      <c r="AD29" s="1">
        <v>20.2</v>
      </c>
      <c r="AE29" s="1">
        <v>13.8</v>
      </c>
      <c r="AF29" s="1">
        <v>20.2</v>
      </c>
      <c r="AG29" s="1"/>
      <c r="AH29" s="1">
        <f t="shared" si="13"/>
        <v>16.75</v>
      </c>
      <c r="AI29" s="1">
        <f t="shared" si="9"/>
        <v>30</v>
      </c>
      <c r="AJ29" s="1"/>
      <c r="AK29" s="1">
        <f t="shared" si="10"/>
        <v>75</v>
      </c>
      <c r="AL29" s="1">
        <f t="shared" si="11"/>
        <v>72.25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6" t="s">
        <v>71</v>
      </c>
      <c r="B30" s="1" t="s">
        <v>45</v>
      </c>
      <c r="C30" s="1">
        <v>15.885999999999999</v>
      </c>
      <c r="D30" s="1">
        <v>147.29499999999999</v>
      </c>
      <c r="E30" s="1">
        <v>61.348999999999997</v>
      </c>
      <c r="F30" s="1">
        <v>108.617</v>
      </c>
      <c r="G30" s="1">
        <v>123.53</v>
      </c>
      <c r="H30" s="10">
        <v>1</v>
      </c>
      <c r="I30" s="1">
        <v>35</v>
      </c>
      <c r="J30" s="1">
        <v>1030228316</v>
      </c>
      <c r="K30" s="1"/>
      <c r="L30" s="1"/>
      <c r="M30" s="1">
        <f t="shared" si="4"/>
        <v>61.348999999999997</v>
      </c>
      <c r="N30" s="1"/>
      <c r="O30" s="1"/>
      <c r="P30" s="1">
        <v>60</v>
      </c>
      <c r="Q30" s="1">
        <f t="shared" si="5"/>
        <v>12.2698</v>
      </c>
      <c r="R30" s="5">
        <f t="shared" si="12"/>
        <v>76.779000000000011</v>
      </c>
      <c r="S30" s="28"/>
      <c r="T30" s="1"/>
      <c r="U30" s="1">
        <f t="shared" si="6"/>
        <v>20</v>
      </c>
      <c r="V30" s="1">
        <f t="shared" si="7"/>
        <v>13.742440789580924</v>
      </c>
      <c r="W30" s="1">
        <f>IFERROR(VLOOKUP(A30,[1]TDSheet!$A:$G,3,0),0)/5</f>
        <v>6.3708</v>
      </c>
      <c r="X30" s="1">
        <v>18.630400000000002</v>
      </c>
      <c r="Y30" s="1">
        <v>23.451599999999999</v>
      </c>
      <c r="Z30" s="1">
        <v>0.95619999999999994</v>
      </c>
      <c r="AA30" s="1">
        <v>17.914200000000001</v>
      </c>
      <c r="AB30" s="1">
        <v>-0.126</v>
      </c>
      <c r="AC30" s="1">
        <v>7.9450000000000003</v>
      </c>
      <c r="AD30" s="1">
        <v>13.412599999999999</v>
      </c>
      <c r="AE30" s="1">
        <v>6.3579999999999997</v>
      </c>
      <c r="AF30" s="1">
        <v>13.412599999999999</v>
      </c>
      <c r="AG30" s="1"/>
      <c r="AH30" s="1">
        <f t="shared" si="13"/>
        <v>76.779000000000011</v>
      </c>
      <c r="AI30" s="1">
        <f t="shared" si="9"/>
        <v>0</v>
      </c>
      <c r="AJ30" s="1"/>
      <c r="AK30" s="1">
        <f t="shared" si="10"/>
        <v>60</v>
      </c>
      <c r="AL30" s="1">
        <f t="shared" si="11"/>
        <v>108.617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25" t="s">
        <v>43</v>
      </c>
      <c r="B31" s="1" t="s">
        <v>35</v>
      </c>
      <c r="C31" s="1">
        <v>101</v>
      </c>
      <c r="D31" s="1">
        <v>804</v>
      </c>
      <c r="E31" s="1">
        <v>253</v>
      </c>
      <c r="F31" s="1">
        <v>870</v>
      </c>
      <c r="G31" s="1">
        <v>912</v>
      </c>
      <c r="H31" s="10">
        <v>0.4</v>
      </c>
      <c r="I31" s="1">
        <v>41</v>
      </c>
      <c r="J31" s="1">
        <v>1030234120</v>
      </c>
      <c r="K31" s="1"/>
      <c r="L31" s="1"/>
      <c r="M31" s="1">
        <f t="shared" si="4"/>
        <v>253</v>
      </c>
      <c r="N31" s="1"/>
      <c r="O31" s="1"/>
      <c r="P31" s="1">
        <v>200</v>
      </c>
      <c r="Q31" s="1">
        <f t="shared" si="5"/>
        <v>50.6</v>
      </c>
      <c r="R31" s="5">
        <f t="shared" si="12"/>
        <v>-58</v>
      </c>
      <c r="S31" s="28">
        <v>100</v>
      </c>
      <c r="T31" s="1"/>
      <c r="U31" s="1">
        <f t="shared" si="6"/>
        <v>20</v>
      </c>
      <c r="V31" s="1">
        <f t="shared" si="7"/>
        <v>21.146245059288535</v>
      </c>
      <c r="W31" s="1">
        <f>IFERROR(VLOOKUP(A31,[1]TDSheet!$A:$G,3,0),0)/5</f>
        <v>16</v>
      </c>
      <c r="X31" s="1">
        <v>67</v>
      </c>
      <c r="Y31" s="1">
        <v>103.4</v>
      </c>
      <c r="Z31" s="1">
        <v>0</v>
      </c>
      <c r="AA31" s="1">
        <v>84.2</v>
      </c>
      <c r="AB31" s="1">
        <v>-1.6</v>
      </c>
      <c r="AC31" s="1">
        <v>20.8</v>
      </c>
      <c r="AD31" s="1">
        <v>73</v>
      </c>
      <c r="AE31" s="1">
        <v>54.6</v>
      </c>
      <c r="AF31" s="1">
        <v>73</v>
      </c>
      <c r="AG31" s="1"/>
      <c r="AH31" s="1">
        <f t="shared" si="13"/>
        <v>-23.200000000000003</v>
      </c>
      <c r="AI31" s="1">
        <f t="shared" si="9"/>
        <v>40</v>
      </c>
      <c r="AJ31" s="1"/>
      <c r="AK31" s="1">
        <f t="shared" si="10"/>
        <v>80</v>
      </c>
      <c r="AL31" s="1">
        <f t="shared" si="11"/>
        <v>348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26" t="s">
        <v>72</v>
      </c>
      <c r="B32" s="1" t="s">
        <v>35</v>
      </c>
      <c r="C32" s="1">
        <v>51</v>
      </c>
      <c r="D32" s="1">
        <v>400</v>
      </c>
      <c r="E32" s="1">
        <v>212</v>
      </c>
      <c r="F32" s="1">
        <v>180</v>
      </c>
      <c r="G32" s="1">
        <v>255</v>
      </c>
      <c r="H32" s="10">
        <v>0.45</v>
      </c>
      <c r="I32" s="1">
        <v>31</v>
      </c>
      <c r="J32" s="1">
        <v>1030228620</v>
      </c>
      <c r="K32" s="1"/>
      <c r="L32" s="1"/>
      <c r="M32" s="1">
        <f t="shared" si="4"/>
        <v>212</v>
      </c>
      <c r="N32" s="1"/>
      <c r="O32" s="1"/>
      <c r="P32" s="1">
        <v>200</v>
      </c>
      <c r="Q32" s="1">
        <f t="shared" si="5"/>
        <v>42.4</v>
      </c>
      <c r="R32" s="5">
        <f t="shared" si="12"/>
        <v>468</v>
      </c>
      <c r="S32" s="28">
        <v>120</v>
      </c>
      <c r="T32" s="1"/>
      <c r="U32" s="1">
        <f t="shared" si="6"/>
        <v>20</v>
      </c>
      <c r="V32" s="1">
        <f t="shared" si="7"/>
        <v>8.9622641509433958</v>
      </c>
      <c r="W32" s="1">
        <f>IFERROR(VLOOKUP(A32,[1]TDSheet!$A:$G,3,0),0)/5</f>
        <v>9.8000000000000007</v>
      </c>
      <c r="X32" s="1">
        <v>50.2</v>
      </c>
      <c r="Y32" s="1">
        <v>58.2</v>
      </c>
      <c r="Z32" s="1">
        <v>0</v>
      </c>
      <c r="AA32" s="1">
        <v>58.8</v>
      </c>
      <c r="AB32" s="1">
        <v>-2.6</v>
      </c>
      <c r="AC32" s="1">
        <v>-2.2000000000000002</v>
      </c>
      <c r="AD32" s="1">
        <v>49.8</v>
      </c>
      <c r="AE32" s="1">
        <v>42.4</v>
      </c>
      <c r="AF32" s="1">
        <v>49.8</v>
      </c>
      <c r="AG32" s="1"/>
      <c r="AH32" s="1">
        <f t="shared" si="13"/>
        <v>210.6</v>
      </c>
      <c r="AI32" s="1">
        <f t="shared" si="9"/>
        <v>54</v>
      </c>
      <c r="AJ32" s="1"/>
      <c r="AK32" s="1">
        <f t="shared" si="10"/>
        <v>90</v>
      </c>
      <c r="AL32" s="1">
        <f t="shared" si="11"/>
        <v>81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5" t="s">
        <v>73</v>
      </c>
      <c r="B33" s="1" t="s">
        <v>35</v>
      </c>
      <c r="C33" s="1"/>
      <c r="D33" s="1">
        <v>272</v>
      </c>
      <c r="E33" s="1">
        <v>261</v>
      </c>
      <c r="F33" s="1">
        <v>41</v>
      </c>
      <c r="G33" s="1">
        <v>76</v>
      </c>
      <c r="H33" s="10">
        <v>0.45</v>
      </c>
      <c r="I33" s="1">
        <v>30</v>
      </c>
      <c r="J33" s="1">
        <v>1030212603</v>
      </c>
      <c r="K33" s="1"/>
      <c r="L33" s="1"/>
      <c r="M33" s="1">
        <f t="shared" si="4"/>
        <v>261</v>
      </c>
      <c r="N33" s="1"/>
      <c r="O33" s="1"/>
      <c r="P33" s="1">
        <v>300</v>
      </c>
      <c r="Q33" s="1">
        <f t="shared" si="5"/>
        <v>52.2</v>
      </c>
      <c r="R33" s="5">
        <f t="shared" si="12"/>
        <v>703</v>
      </c>
      <c r="S33" s="28">
        <v>200</v>
      </c>
      <c r="T33" s="1"/>
      <c r="U33" s="1">
        <f t="shared" si="6"/>
        <v>20</v>
      </c>
      <c r="V33" s="1">
        <f t="shared" si="7"/>
        <v>6.5325670498084287</v>
      </c>
      <c r="W33" s="1">
        <f>IFERROR(VLOOKUP(A33,[1]TDSheet!$A:$G,3,0),0)/5</f>
        <v>-2.4</v>
      </c>
      <c r="X33" s="1">
        <v>45.8</v>
      </c>
      <c r="Y33" s="1">
        <v>72</v>
      </c>
      <c r="Z33" s="1">
        <v>-0.6</v>
      </c>
      <c r="AA33" s="1">
        <v>44.8</v>
      </c>
      <c r="AB33" s="1">
        <v>-1.8</v>
      </c>
      <c r="AC33" s="1">
        <v>1.8</v>
      </c>
      <c r="AD33" s="1">
        <v>53.2</v>
      </c>
      <c r="AE33" s="1">
        <v>32.200000000000003</v>
      </c>
      <c r="AF33" s="1">
        <v>53.2</v>
      </c>
      <c r="AG33" s="1"/>
      <c r="AH33" s="1">
        <f t="shared" si="13"/>
        <v>316.35000000000002</v>
      </c>
      <c r="AI33" s="1">
        <f t="shared" si="9"/>
        <v>90</v>
      </c>
      <c r="AJ33" s="1"/>
      <c r="AK33" s="1">
        <f t="shared" si="10"/>
        <v>135</v>
      </c>
      <c r="AL33" s="1">
        <f t="shared" si="11"/>
        <v>18.45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7" t="s">
        <v>74</v>
      </c>
      <c r="B34" s="20" t="s">
        <v>45</v>
      </c>
      <c r="C34" s="17">
        <v>14.542</v>
      </c>
      <c r="D34" s="17"/>
      <c r="E34" s="17">
        <v>14.542</v>
      </c>
      <c r="F34" s="1"/>
      <c r="G34" s="17"/>
      <c r="H34" s="18">
        <v>0</v>
      </c>
      <c r="I34" s="17"/>
      <c r="J34" s="17" t="s">
        <v>75</v>
      </c>
      <c r="K34" s="17"/>
      <c r="L34" s="17"/>
      <c r="M34" s="17">
        <f t="shared" si="4"/>
        <v>14.542</v>
      </c>
      <c r="N34" s="17"/>
      <c r="O34" s="17"/>
      <c r="P34" s="17"/>
      <c r="Q34" s="17">
        <f t="shared" si="5"/>
        <v>2.9083999999999999</v>
      </c>
      <c r="R34" s="19"/>
      <c r="S34" s="28"/>
      <c r="T34" s="17"/>
      <c r="U34" s="17">
        <f t="shared" si="6"/>
        <v>0</v>
      </c>
      <c r="V34" s="17">
        <f t="shared" si="7"/>
        <v>0</v>
      </c>
      <c r="W34" s="17">
        <f>IFERROR(VLOOKUP(A34,[1]TDSheet!$A:$G,3,0),0)/5</f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/>
      <c r="AH34" s="17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7" t="s">
        <v>76</v>
      </c>
      <c r="B35" s="20" t="s">
        <v>45</v>
      </c>
      <c r="C35" s="17">
        <v>8.0850000000000009</v>
      </c>
      <c r="D35" s="17"/>
      <c r="E35" s="17">
        <v>8.0850000000000009</v>
      </c>
      <c r="F35" s="1"/>
      <c r="G35" s="17"/>
      <c r="H35" s="18">
        <v>0</v>
      </c>
      <c r="I35" s="17"/>
      <c r="J35" s="17" t="s">
        <v>75</v>
      </c>
      <c r="K35" s="17"/>
      <c r="L35" s="17"/>
      <c r="M35" s="17">
        <f t="shared" si="4"/>
        <v>8.0850000000000009</v>
      </c>
      <c r="N35" s="17"/>
      <c r="O35" s="17"/>
      <c r="P35" s="17"/>
      <c r="Q35" s="17">
        <f t="shared" si="5"/>
        <v>1.6170000000000002</v>
      </c>
      <c r="R35" s="19"/>
      <c r="S35" s="28"/>
      <c r="T35" s="17"/>
      <c r="U35" s="17">
        <f t="shared" si="6"/>
        <v>0</v>
      </c>
      <c r="V35" s="17">
        <f t="shared" si="7"/>
        <v>0</v>
      </c>
      <c r="W35" s="17">
        <f>IFERROR(VLOOKUP(A35,[1]TDSheet!$A:$G,3,0),0)/5</f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/>
      <c r="AH35" s="17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7" t="s">
        <v>77</v>
      </c>
      <c r="B36" s="20" t="s">
        <v>35</v>
      </c>
      <c r="C36" s="17">
        <v>61</v>
      </c>
      <c r="D36" s="17"/>
      <c r="E36" s="17">
        <v>61</v>
      </c>
      <c r="F36" s="1"/>
      <c r="G36" s="17"/>
      <c r="H36" s="18">
        <v>0</v>
      </c>
      <c r="I36" s="17"/>
      <c r="J36" s="17" t="s">
        <v>75</v>
      </c>
      <c r="K36" s="17"/>
      <c r="L36" s="17"/>
      <c r="M36" s="17">
        <f t="shared" si="4"/>
        <v>61</v>
      </c>
      <c r="N36" s="17"/>
      <c r="O36" s="17"/>
      <c r="P36" s="17"/>
      <c r="Q36" s="17">
        <f t="shared" si="5"/>
        <v>12.2</v>
      </c>
      <c r="R36" s="19"/>
      <c r="S36" s="28"/>
      <c r="T36" s="17"/>
      <c r="U36" s="17">
        <f t="shared" si="6"/>
        <v>0</v>
      </c>
      <c r="V36" s="17">
        <f t="shared" si="7"/>
        <v>0</v>
      </c>
      <c r="W36" s="17">
        <f>IFERROR(VLOOKUP(A36,[1]TDSheet!$A:$G,3,0),0)/5</f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/>
      <c r="AH36" s="17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7" t="s">
        <v>78</v>
      </c>
      <c r="B37" s="20" t="s">
        <v>35</v>
      </c>
      <c r="C37" s="17">
        <v>22</v>
      </c>
      <c r="D37" s="17"/>
      <c r="E37" s="17">
        <v>22</v>
      </c>
      <c r="F37" s="1"/>
      <c r="G37" s="17"/>
      <c r="H37" s="18">
        <v>0</v>
      </c>
      <c r="I37" s="17"/>
      <c r="J37" s="17" t="s">
        <v>75</v>
      </c>
      <c r="K37" s="17"/>
      <c r="L37" s="17"/>
      <c r="M37" s="17">
        <f t="shared" si="4"/>
        <v>22</v>
      </c>
      <c r="N37" s="17"/>
      <c r="O37" s="17"/>
      <c r="P37" s="17"/>
      <c r="Q37" s="17">
        <f t="shared" si="5"/>
        <v>4.4000000000000004</v>
      </c>
      <c r="R37" s="19"/>
      <c r="S37" s="19"/>
      <c r="T37" s="17"/>
      <c r="U37" s="17">
        <f t="shared" si="6"/>
        <v>0</v>
      </c>
      <c r="V37" s="17">
        <f t="shared" si="7"/>
        <v>0</v>
      </c>
      <c r="W37" s="17">
        <f>IFERROR(VLOOKUP(A37,[1]TDSheet!$A:$G,3,0),0)/5</f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/>
      <c r="AH37" s="1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1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"/>
      <c r="H495" s="1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"/>
      <c r="H496" s="1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"/>
      <c r="H497" s="1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1"/>
      <c r="H498" s="1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H3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2025-10-09T12:32:17Z</dcterms:created>
  <dcterms:modified xsi:type="dcterms:W3CDTF">2025-10-22T13:12:02Z</dcterms:modified>
</cp:coreProperties>
</file>