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9F30A30-483D-4CB7-B448-0E3D2734FF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Y419" i="1" s="1"/>
  <c r="P415" i="1"/>
  <c r="X413" i="1"/>
  <c r="Y412" i="1"/>
  <c r="X412" i="1"/>
  <c r="BP411" i="1"/>
  <c r="BO411" i="1"/>
  <c r="BN411" i="1"/>
  <c r="BM411" i="1"/>
  <c r="Z411" i="1"/>
  <c r="Z412" i="1" s="1"/>
  <c r="Y411" i="1"/>
  <c r="W517" i="1" s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7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7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7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H517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7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2" i="1" s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A9" i="1"/>
  <c r="D7" i="1"/>
  <c r="Q6" i="1"/>
  <c r="P2" i="1"/>
  <c r="F10" i="1" l="1"/>
  <c r="J9" i="1"/>
  <c r="F9" i="1"/>
  <c r="A10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7" i="1"/>
  <c r="BP56" i="1"/>
  <c r="BN56" i="1"/>
  <c r="Z56" i="1"/>
  <c r="BP64" i="1"/>
  <c r="BN64" i="1"/>
  <c r="Z64" i="1"/>
  <c r="Y66" i="1"/>
  <c r="Y71" i="1"/>
  <c r="BP68" i="1"/>
  <c r="BN68" i="1"/>
  <c r="Z68" i="1"/>
  <c r="Y72" i="1"/>
  <c r="H9" i="1"/>
  <c r="BP27" i="1"/>
  <c r="Y509" i="1" s="1"/>
  <c r="BN27" i="1"/>
  <c r="Y508" i="1" s="1"/>
  <c r="Z27" i="1"/>
  <c r="Z32" i="1" s="1"/>
  <c r="BP31" i="1"/>
  <c r="BN31" i="1"/>
  <c r="Z31" i="1"/>
  <c r="Y33" i="1"/>
  <c r="Y36" i="1"/>
  <c r="Y511" i="1" s="1"/>
  <c r="BP35" i="1"/>
  <c r="BN35" i="1"/>
  <c r="Z35" i="1"/>
  <c r="Z36" i="1" s="1"/>
  <c r="Y37" i="1"/>
  <c r="C517" i="1"/>
  <c r="Y44" i="1"/>
  <c r="BP41" i="1"/>
  <c r="BN41" i="1"/>
  <c r="Z41" i="1"/>
  <c r="Z44" i="1" s="1"/>
  <c r="BP54" i="1"/>
  <c r="BN54" i="1"/>
  <c r="Z54" i="1"/>
  <c r="Y58" i="1"/>
  <c r="BP62" i="1"/>
  <c r="BN62" i="1"/>
  <c r="Z62" i="1"/>
  <c r="Z65" i="1" s="1"/>
  <c r="BP70" i="1"/>
  <c r="BN70" i="1"/>
  <c r="Z70" i="1"/>
  <c r="Y86" i="1"/>
  <c r="Y109" i="1"/>
  <c r="Y115" i="1"/>
  <c r="Y121" i="1"/>
  <c r="Y142" i="1"/>
  <c r="Y153" i="1"/>
  <c r="Y256" i="1"/>
  <c r="Y264" i="1"/>
  <c r="Y271" i="1"/>
  <c r="BP301" i="1"/>
  <c r="BN301" i="1"/>
  <c r="Z301" i="1"/>
  <c r="BP305" i="1"/>
  <c r="BN305" i="1"/>
  <c r="Z305" i="1"/>
  <c r="Y314" i="1"/>
  <c r="BP309" i="1"/>
  <c r="BN309" i="1"/>
  <c r="Z309" i="1"/>
  <c r="Y320" i="1"/>
  <c r="BP317" i="1"/>
  <c r="BN317" i="1"/>
  <c r="Z317" i="1"/>
  <c r="BP331" i="1"/>
  <c r="BN331" i="1"/>
  <c r="Z331" i="1"/>
  <c r="Z333" i="1" s="1"/>
  <c r="BP346" i="1"/>
  <c r="BN346" i="1"/>
  <c r="Z346" i="1"/>
  <c r="Z352" i="1" s="1"/>
  <c r="BP350" i="1"/>
  <c r="BN350" i="1"/>
  <c r="Z350" i="1"/>
  <c r="BP371" i="1"/>
  <c r="BN371" i="1"/>
  <c r="Z371" i="1"/>
  <c r="Z374" i="1" s="1"/>
  <c r="Y80" i="1"/>
  <c r="Y93" i="1"/>
  <c r="Y100" i="1"/>
  <c r="Y127" i="1"/>
  <c r="Y132" i="1"/>
  <c r="Y138" i="1"/>
  <c r="Y171" i="1"/>
  <c r="Y177" i="1"/>
  <c r="Y188" i="1"/>
  <c r="Y192" i="1"/>
  <c r="Y204" i="1"/>
  <c r="Y216" i="1"/>
  <c r="Y220" i="1"/>
  <c r="Y231" i="1"/>
  <c r="Y240" i="1"/>
  <c r="Y247" i="1"/>
  <c r="BP293" i="1"/>
  <c r="BN293" i="1"/>
  <c r="Z293" i="1"/>
  <c r="Y307" i="1"/>
  <c r="BP313" i="1"/>
  <c r="BN313" i="1"/>
  <c r="Z313" i="1"/>
  <c r="Y315" i="1"/>
  <c r="BP393" i="1"/>
  <c r="BN393" i="1"/>
  <c r="Z393" i="1"/>
  <c r="Z402" i="1" s="1"/>
  <c r="BP397" i="1"/>
  <c r="BN397" i="1"/>
  <c r="Z397" i="1"/>
  <c r="BP401" i="1"/>
  <c r="BN401" i="1"/>
  <c r="Z401" i="1"/>
  <c r="Y403" i="1"/>
  <c r="Y408" i="1"/>
  <c r="BP405" i="1"/>
  <c r="BN405" i="1"/>
  <c r="Z405" i="1"/>
  <c r="Z407" i="1" s="1"/>
  <c r="BP418" i="1"/>
  <c r="BN418" i="1"/>
  <c r="Z418" i="1"/>
  <c r="Y420" i="1"/>
  <c r="X517" i="1"/>
  <c r="Y424" i="1"/>
  <c r="BP423" i="1"/>
  <c r="BN423" i="1"/>
  <c r="Z423" i="1"/>
  <c r="Z424" i="1" s="1"/>
  <c r="Y425" i="1"/>
  <c r="Y429" i="1"/>
  <c r="BP428" i="1"/>
  <c r="BN428" i="1"/>
  <c r="Z428" i="1"/>
  <c r="Z429" i="1" s="1"/>
  <c r="Y430" i="1"/>
  <c r="Z517" i="1"/>
  <c r="Y448" i="1"/>
  <c r="Y449" i="1"/>
  <c r="BP434" i="1"/>
  <c r="BN434" i="1"/>
  <c r="Z434" i="1"/>
  <c r="BP437" i="1"/>
  <c r="BN437" i="1"/>
  <c r="Z437" i="1"/>
  <c r="BP441" i="1"/>
  <c r="BN441" i="1"/>
  <c r="Z441" i="1"/>
  <c r="L517" i="1"/>
  <c r="U517" i="1"/>
  <c r="B517" i="1"/>
  <c r="X508" i="1"/>
  <c r="X509" i="1"/>
  <c r="X511" i="1"/>
  <c r="Y24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Z100" i="1" s="1"/>
  <c r="BN96" i="1"/>
  <c r="Z98" i="1"/>
  <c r="BN98" i="1"/>
  <c r="F517" i="1"/>
  <c r="Z105" i="1"/>
  <c r="Z108" i="1" s="1"/>
  <c r="BN105" i="1"/>
  <c r="Z107" i="1"/>
  <c r="BN107" i="1"/>
  <c r="Y108" i="1"/>
  <c r="Z111" i="1"/>
  <c r="BN111" i="1"/>
  <c r="BP111" i="1"/>
  <c r="Z113" i="1"/>
  <c r="BN113" i="1"/>
  <c r="Z117" i="1"/>
  <c r="Z121" i="1" s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7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7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7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2" i="1"/>
  <c r="Z256" i="1" s="1"/>
  <c r="BN252" i="1"/>
  <c r="Z254" i="1"/>
  <c r="BN254" i="1"/>
  <c r="M517" i="1"/>
  <c r="Z261" i="1"/>
  <c r="Z264" i="1" s="1"/>
  <c r="BN261" i="1"/>
  <c r="Y265" i="1"/>
  <c r="O517" i="1"/>
  <c r="Z269" i="1"/>
  <c r="Z271" i="1" s="1"/>
  <c r="BN269" i="1"/>
  <c r="Y272" i="1"/>
  <c r="Y277" i="1"/>
  <c r="Y286" i="1"/>
  <c r="R517" i="1"/>
  <c r="Y296" i="1"/>
  <c r="Z290" i="1"/>
  <c r="Z296" i="1" s="1"/>
  <c r="BN290" i="1"/>
  <c r="BP291" i="1"/>
  <c r="BN291" i="1"/>
  <c r="Z291" i="1"/>
  <c r="BP295" i="1"/>
  <c r="BN295" i="1"/>
  <c r="Z295" i="1"/>
  <c r="Y297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34" i="1"/>
  <c r="Y333" i="1"/>
  <c r="BP338" i="1"/>
  <c r="BN338" i="1"/>
  <c r="Z338" i="1"/>
  <c r="Z340" i="1" s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BP373" i="1"/>
  <c r="BN373" i="1"/>
  <c r="Z373" i="1"/>
  <c r="Y375" i="1"/>
  <c r="Y378" i="1"/>
  <c r="BP377" i="1"/>
  <c r="BN377" i="1"/>
  <c r="Z377" i="1"/>
  <c r="Z378" i="1" s="1"/>
  <c r="Y379" i="1"/>
  <c r="Y384" i="1"/>
  <c r="BP381" i="1"/>
  <c r="BN381" i="1"/>
  <c r="Z381" i="1"/>
  <c r="Z383" i="1" s="1"/>
  <c r="BP395" i="1"/>
  <c r="BN395" i="1"/>
  <c r="Z395" i="1"/>
  <c r="BP399" i="1"/>
  <c r="BN399" i="1"/>
  <c r="Z399" i="1"/>
  <c r="Y407" i="1"/>
  <c r="BP416" i="1"/>
  <c r="BN416" i="1"/>
  <c r="Z416" i="1"/>
  <c r="Z419" i="1" s="1"/>
  <c r="BP436" i="1"/>
  <c r="BN436" i="1"/>
  <c r="Z436" i="1"/>
  <c r="BP439" i="1"/>
  <c r="BN439" i="1"/>
  <c r="Z439" i="1"/>
  <c r="BP445" i="1"/>
  <c r="BN445" i="1"/>
  <c r="Z445" i="1"/>
  <c r="BP453" i="1"/>
  <c r="BN453" i="1"/>
  <c r="Z453" i="1"/>
  <c r="Y455" i="1"/>
  <c r="Y464" i="1"/>
  <c r="BP457" i="1"/>
  <c r="BN457" i="1"/>
  <c r="Z457" i="1"/>
  <c r="Y465" i="1"/>
  <c r="BP461" i="1"/>
  <c r="BN461" i="1"/>
  <c r="Z461" i="1"/>
  <c r="BP469" i="1"/>
  <c r="BN469" i="1"/>
  <c r="Z469" i="1"/>
  <c r="Y471" i="1"/>
  <c r="Y485" i="1"/>
  <c r="BP482" i="1"/>
  <c r="BN482" i="1"/>
  <c r="Z482" i="1"/>
  <c r="AA517" i="1"/>
  <c r="BP484" i="1"/>
  <c r="BN484" i="1"/>
  <c r="Z484" i="1"/>
  <c r="Y486" i="1"/>
  <c r="Y495" i="1"/>
  <c r="BP493" i="1"/>
  <c r="BN493" i="1"/>
  <c r="Z493" i="1"/>
  <c r="Y496" i="1"/>
  <c r="Y517" i="1"/>
  <c r="Y341" i="1"/>
  <c r="T517" i="1"/>
  <c r="Y353" i="1"/>
  <c r="V517" i="1"/>
  <c r="Y402" i="1"/>
  <c r="Y413" i="1"/>
  <c r="BP442" i="1"/>
  <c r="BN442" i="1"/>
  <c r="BP443" i="1"/>
  <c r="BN443" i="1"/>
  <c r="Z443" i="1"/>
  <c r="BP447" i="1"/>
  <c r="BN447" i="1"/>
  <c r="Z447" i="1"/>
  <c r="Y454" i="1"/>
  <c r="BP451" i="1"/>
  <c r="BN451" i="1"/>
  <c r="Z451" i="1"/>
  <c r="Z454" i="1" s="1"/>
  <c r="BP459" i="1"/>
  <c r="BN459" i="1"/>
  <c r="Z459" i="1"/>
  <c r="BP463" i="1"/>
  <c r="BN463" i="1"/>
  <c r="Z463" i="1"/>
  <c r="Y470" i="1"/>
  <c r="BP467" i="1"/>
  <c r="BN467" i="1"/>
  <c r="Z467" i="1"/>
  <c r="Z470" i="1" s="1"/>
  <c r="BP483" i="1"/>
  <c r="BN483" i="1"/>
  <c r="Z483" i="1"/>
  <c r="BP494" i="1"/>
  <c r="BN494" i="1"/>
  <c r="Z494" i="1"/>
  <c r="AB517" i="1"/>
  <c r="Y505" i="1"/>
  <c r="BP504" i="1"/>
  <c r="BN504" i="1"/>
  <c r="Z504" i="1"/>
  <c r="Z505" i="1" s="1"/>
  <c r="Y506" i="1"/>
  <c r="Y510" i="1" l="1"/>
  <c r="Z495" i="1"/>
  <c r="Z215" i="1"/>
  <c r="X510" i="1"/>
  <c r="Z448" i="1"/>
  <c r="Z485" i="1"/>
  <c r="Z464" i="1"/>
  <c r="Z247" i="1"/>
  <c r="Z114" i="1"/>
  <c r="Z92" i="1"/>
  <c r="Y507" i="1"/>
  <c r="Z320" i="1"/>
  <c r="Z314" i="1"/>
  <c r="Z71" i="1"/>
  <c r="Z58" i="1"/>
  <c r="Z512" i="1" s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<sst xmlns="http://schemas.openxmlformats.org/spreadsheetml/2006/main" count="2260" uniqueCount="812">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</sst>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40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12</v>
      </c>
      <c r="Y42" s="562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6.7037037037037033</v>
      </c>
      <c r="Y44" s="563">
        <f>IFERROR(Y41/H41,"0")+IFERROR(Y42/H42,"0")+IFERROR(Y43/H43,"0")</f>
        <v>7</v>
      </c>
      <c r="Z44" s="563">
        <f>IFERROR(IF(Z41="",0,Z41),"0")+IFERROR(IF(Z42="",0,Z42),"0")+IFERROR(IF(Z43="",0,Z43),"0")</f>
        <v>0.10298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52</v>
      </c>
      <c r="Y45" s="563">
        <f>IFERROR(SUM(Y41:Y43),"0")</f>
        <v>55.2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100</v>
      </c>
      <c r="Y53" s="56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45</v>
      </c>
      <c r="Y57" s="56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19.25925925925926</v>
      </c>
      <c r="Y58" s="563">
        <f>IFERROR(Y52/H52,"0")+IFERROR(Y53/H53,"0")+IFERROR(Y54/H54,"0")+IFERROR(Y55/H55,"0")+IFERROR(Y56/H56,"0")+IFERROR(Y57/H57,"0")</f>
        <v>20</v>
      </c>
      <c r="Z58" s="563">
        <f>IFERROR(IF(Z52="",0,Z52),"0")+IFERROR(IF(Z53="",0,Z53),"0")+IFERROR(IF(Z54="",0,Z54),"0")+IFERROR(IF(Z55="",0,Z55),"0")+IFERROR(IF(Z56="",0,Z56),"0")+IFERROR(IF(Z57="",0,Z57),"0")</f>
        <v>0.28000000000000003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145</v>
      </c>
      <c r="Y59" s="563">
        <f>IFERROR(SUM(Y52:Y57),"0")</f>
        <v>153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120</v>
      </c>
      <c r="Y61" s="562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30.6</v>
      </c>
      <c r="Y64" s="562">
        <f>IFERROR(IF(X64="",0,CEILING((X64/$H64),1)*$H64),"")</f>
        <v>32.400000000000006</v>
      </c>
      <c r="Z64" s="36">
        <f>IFERROR(IF(Y64=0,"",ROUNDUP(Y64/H64,0)*0.00651),"")</f>
        <v>7.8119999999999995E-2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32.64</v>
      </c>
      <c r="BN64" s="64">
        <f>IFERROR(Y64*I64/H64,"0")</f>
        <v>34.56</v>
      </c>
      <c r="BO64" s="64">
        <f>IFERROR(1/J64*(X64/H64),"0")</f>
        <v>6.2271062271062279E-2</v>
      </c>
      <c r="BP64" s="64">
        <f>IFERROR(1/J64*(Y64/H64),"0")</f>
        <v>6.593406593406595E-2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22.444444444444443</v>
      </c>
      <c r="Y65" s="563">
        <f>IFERROR(Y61/H61,"0")+IFERROR(Y62/H62,"0")+IFERROR(Y63/H63,"0")+IFERROR(Y64/H64,"0")</f>
        <v>24.000000000000004</v>
      </c>
      <c r="Z65" s="563">
        <f>IFERROR(IF(Z61="",0,Z61),"0")+IFERROR(IF(Z62="",0,Z62),"0")+IFERROR(IF(Z63="",0,Z63),"0")+IFERROR(IF(Z64="",0,Z64),"0")</f>
        <v>0.30588000000000004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150.6</v>
      </c>
      <c r="Y66" s="563">
        <f>IFERROR(SUM(Y61:Y64),"0")</f>
        <v>162.00000000000003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15</v>
      </c>
      <c r="Y76" s="56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1.7857142857142856</v>
      </c>
      <c r="Y80" s="563">
        <f>IFERROR(Y74/H74,"0")+IFERROR(Y75/H75,"0")+IFERROR(Y76/H76,"0")+IFERROR(Y77/H77,"0")+IFERROR(Y78/H78,"0")+IFERROR(Y79/H79,"0")</f>
        <v>2</v>
      </c>
      <c r="Z80" s="563">
        <f>IFERROR(IF(Z74="",0,Z74),"0")+IFERROR(IF(Z75="",0,Z75),"0")+IFERROR(IF(Z76="",0,Z76),"0")+IFERROR(IF(Z77="",0,Z77),"0")+IFERROR(IF(Z78="",0,Z78),"0")+IFERROR(IF(Z79="",0,Z79),"0")</f>
        <v>3.7960000000000001E-2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15</v>
      </c>
      <c r="Y81" s="563">
        <f>IFERROR(SUM(Y74:Y79),"0")</f>
        <v>16.8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10</v>
      </c>
      <c r="Y89" s="562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10.402777777777777</v>
      </c>
      <c r="BN89" s="64">
        <f>IFERROR(Y89*I89/H89,"0")</f>
        <v>11.234999999999999</v>
      </c>
      <c r="BO89" s="64">
        <f>IFERROR(1/J89*(X89/H89),"0")</f>
        <v>1.4467592592592591E-2</v>
      </c>
      <c r="BP89" s="64">
        <f>IFERROR(1/J89*(Y89/H89),"0")</f>
        <v>1.5625E-2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22.5</v>
      </c>
      <c r="Y91" s="562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5.9259259259259256</v>
      </c>
      <c r="Y92" s="563">
        <f>IFERROR(Y89/H89,"0")+IFERROR(Y90/H90,"0")+IFERROR(Y91/H91,"0")</f>
        <v>6</v>
      </c>
      <c r="Z92" s="563">
        <f>IFERROR(IF(Z89="",0,Z89),"0")+IFERROR(IF(Z90="",0,Z90),"0")+IFERROR(IF(Z91="",0,Z91),"0")</f>
        <v>6.4079999999999998E-2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32.5</v>
      </c>
      <c r="Y93" s="563">
        <f>IFERROR(SUM(Y89:Y91),"0")</f>
        <v>33.299999999999997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10</v>
      </c>
      <c r="Y95" s="562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10.640740740740741</v>
      </c>
      <c r="BN95" s="64">
        <f>IFERROR(Y95*I95/H95,"0")</f>
        <v>17.238</v>
      </c>
      <c r="BO95" s="64">
        <f>IFERROR(1/J95*(X95/H95),"0")</f>
        <v>1.9290123456790126E-2</v>
      </c>
      <c r="BP95" s="64">
        <f>IFERROR(1/J95*(Y95/H95),"0")</f>
        <v>3.125E-2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1.2345679012345681</v>
      </c>
      <c r="Y100" s="563">
        <f>IFERROR(Y95/H95,"0")+IFERROR(Y96/H96,"0")+IFERROR(Y97/H97,"0")+IFERROR(Y98/H98,"0")+IFERROR(Y99/H99,"0")</f>
        <v>2</v>
      </c>
      <c r="Z100" s="563">
        <f>IFERROR(IF(Z95="",0,Z95),"0")+IFERROR(IF(Z96="",0,Z96),"0")+IFERROR(IF(Z97="",0,Z97),"0")+IFERROR(IF(Z98="",0,Z98),"0")+IFERROR(IF(Z99="",0,Z99),"0")</f>
        <v>3.7960000000000001E-2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10</v>
      </c>
      <c r="Y101" s="563">
        <f>IFERROR(SUM(Y95:Y99),"0")</f>
        <v>16.2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15</v>
      </c>
      <c r="Y117" s="562">
        <f>IFERROR(IF(X117="",0,CEILING((X117/$H117),1)*$H117),"")</f>
        <v>16.2</v>
      </c>
      <c r="Z117" s="36">
        <f>IFERROR(IF(Y117=0,"",ROUNDUP(Y117/H117,0)*0.01898),"")</f>
        <v>3.7960000000000001E-2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15.95</v>
      </c>
      <c r="BN117" s="64">
        <f>IFERROR(Y117*I117/H117,"0")</f>
        <v>17.225999999999999</v>
      </c>
      <c r="BO117" s="64">
        <f>IFERROR(1/J117*(X117/H117),"0")</f>
        <v>2.8935185185185185E-2</v>
      </c>
      <c r="BP117" s="64">
        <f>IFERROR(1/J117*(Y117/H117),"0")</f>
        <v>3.125E-2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5.4</v>
      </c>
      <c r="Y119" s="562">
        <f>IFERROR(IF(X119="",0,CEILING((X119/$H119),1)*$H119),"")</f>
        <v>5.4</v>
      </c>
      <c r="Z119" s="36">
        <f>IFERROR(IF(Y119=0,"",ROUNDUP(Y119/H119,0)*0.00651),"")</f>
        <v>1.302E-2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5.9039999999999999</v>
      </c>
      <c r="BN119" s="64">
        <f>IFERROR(Y119*I119/H119,"0")</f>
        <v>5.9039999999999999</v>
      </c>
      <c r="BO119" s="64">
        <f>IFERROR(1/J119*(X119/H119),"0")</f>
        <v>1.098901098901099E-2</v>
      </c>
      <c r="BP119" s="64">
        <f>IFERROR(1/J119*(Y119/H119),"0")</f>
        <v>1.098901098901099E-2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3.8518518518518521</v>
      </c>
      <c r="Y121" s="563">
        <f>IFERROR(Y117/H117,"0")+IFERROR(Y118/H118,"0")+IFERROR(Y119/H119,"0")+IFERROR(Y120/H120,"0")</f>
        <v>4</v>
      </c>
      <c r="Z121" s="563">
        <f>IFERROR(IF(Z117="",0,Z117),"0")+IFERROR(IF(Z118="",0,Z118),"0")+IFERROR(IF(Z119="",0,Z119),"0")+IFERROR(IF(Z120="",0,Z120),"0")</f>
        <v>5.0979999999999998E-2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20.399999999999999</v>
      </c>
      <c r="Y122" s="563">
        <f>IFERROR(SUM(Y117:Y120),"0")</f>
        <v>21.6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16</v>
      </c>
      <c r="Y130" s="562">
        <f>IFERROR(IF(X130="",0,CEILING((X130/$H130),1)*$H130),"")</f>
        <v>16</v>
      </c>
      <c r="Z130" s="36">
        <f>IFERROR(IF(Y130=0,"",ROUNDUP(Y130/H130,0)*0.00651),"")</f>
        <v>3.2550000000000003E-2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16.899999999999999</v>
      </c>
      <c r="BN130" s="64">
        <f>IFERROR(Y130*I130/H130,"0")</f>
        <v>16.899999999999999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5</v>
      </c>
      <c r="Y132" s="563">
        <f>IFERROR(Y130/H130,"0")+IFERROR(Y131/H131,"0")</f>
        <v>5</v>
      </c>
      <c r="Z132" s="563">
        <f>IFERROR(IF(Z130="",0,Z130),"0")+IFERROR(IF(Z131="",0,Z131),"0")</f>
        <v>3.2550000000000003E-2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16</v>
      </c>
      <c r="Y133" s="563">
        <f>IFERROR(SUM(Y130:Y131),"0")</f>
        <v>16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8</v>
      </c>
      <c r="Y152" s="562">
        <f>IFERROR(IF(X152="",0,CEILING((X152/$H152),1)*$H152),"")</f>
        <v>9</v>
      </c>
      <c r="Z152" s="36">
        <f>IFERROR(IF(Y152=0,"",ROUNDUP(Y152/H152,0)*0.01898),"")</f>
        <v>1.898E-2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8.5200000000000014</v>
      </c>
      <c r="BN152" s="64">
        <f>IFERROR(Y152*I152/H152,"0")</f>
        <v>9.5850000000000009</v>
      </c>
      <c r="BO152" s="64">
        <f>IFERROR(1/J152*(X152/H152),"0")</f>
        <v>1.3888888888888888E-2</v>
      </c>
      <c r="BP152" s="64">
        <f>IFERROR(1/J152*(Y152/H152),"0")</f>
        <v>1.5625E-2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0.88888888888888884</v>
      </c>
      <c r="Y153" s="563">
        <f>IFERROR(Y150/H150,"0")+IFERROR(Y151/H151,"0")+IFERROR(Y152/H152,"0")</f>
        <v>1</v>
      </c>
      <c r="Z153" s="563">
        <f>IFERROR(IF(Z150="",0,Z150),"0")+IFERROR(IF(Z151="",0,Z151),"0")+IFERROR(IF(Z152="",0,Z152),"0")</f>
        <v>1.898E-2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8</v>
      </c>
      <c r="Y154" s="563">
        <f>IFERROR(SUM(Y150:Y152),"0")</f>
        <v>9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5.4</v>
      </c>
      <c r="Y211" s="562">
        <f t="shared" si="26"/>
        <v>7.1999999999999993</v>
      </c>
      <c r="Z211" s="36">
        <f t="shared" si="31"/>
        <v>1.9529999999999999E-2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5.9670000000000014</v>
      </c>
      <c r="BN211" s="64">
        <f t="shared" si="28"/>
        <v>7.9560000000000004</v>
      </c>
      <c r="BO211" s="64">
        <f t="shared" si="29"/>
        <v>1.2362637362637366E-2</v>
      </c>
      <c r="BP211" s="64">
        <f t="shared" si="30"/>
        <v>1.6483516483516484E-2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2.2500000000000004</v>
      </c>
      <c r="Y215" s="563">
        <f>IFERROR(Y206/H206,"0")+IFERROR(Y207/H207,"0")+IFERROR(Y208/H208,"0")+IFERROR(Y209/H209,"0")+IFERROR(Y210/H210,"0")+IFERROR(Y211/H211,"0")+IFERROR(Y212/H212,"0")+IFERROR(Y213/H213,"0")+IFERROR(Y214/H214,"0")</f>
        <v>3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1.9529999999999999E-2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5.4</v>
      </c>
      <c r="Y216" s="563">
        <f>IFERROR(SUM(Y206:Y214),"0")</f>
        <v>7.1999999999999993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70</v>
      </c>
      <c r="Y252" s="562">
        <f>IFERROR(IF(X252="",0,CEILING((X252/$H252),1)*$H252),"")</f>
        <v>75.600000000000009</v>
      </c>
      <c r="Z252" s="36">
        <f>IFERROR(IF(Y252=0,"",ROUNDUP(Y252/H252,0)*0.01898),"")</f>
        <v>0.13286000000000001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72.819444444444429</v>
      </c>
      <c r="BN252" s="64">
        <f>IFERROR(Y252*I252/H252,"0")</f>
        <v>78.64500000000001</v>
      </c>
      <c r="BO252" s="64">
        <f>IFERROR(1/J252*(X252/H252),"0")</f>
        <v>0.10127314814814814</v>
      </c>
      <c r="BP252" s="64">
        <f>IFERROR(1/J252*(Y252/H252),"0")</f>
        <v>0.109375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6.481481481481481</v>
      </c>
      <c r="Y256" s="563">
        <f>IFERROR(Y251/H251,"0")+IFERROR(Y252/H252,"0")+IFERROR(Y253/H253,"0")+IFERROR(Y254/H254,"0")+IFERROR(Y255/H255,"0")</f>
        <v>7</v>
      </c>
      <c r="Z256" s="563">
        <f>IFERROR(IF(Z251="",0,Z251),"0")+IFERROR(IF(Z252="",0,Z252),"0")+IFERROR(IF(Z253="",0,Z253),"0")+IFERROR(IF(Z254="",0,Z254),"0")+IFERROR(IF(Z255="",0,Z255),"0")</f>
        <v>0.13286000000000001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70</v>
      </c>
      <c r="Y257" s="563">
        <f>IFERROR(SUM(Y251:Y255),"0")</f>
        <v>75.600000000000009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40</v>
      </c>
      <c r="Y290" s="562">
        <f t="shared" si="37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41.611111111111107</v>
      </c>
      <c r="BN290" s="64">
        <f t="shared" si="39"/>
        <v>44.94</v>
      </c>
      <c r="BO290" s="64">
        <f t="shared" si="40"/>
        <v>5.7870370370370364E-2</v>
      </c>
      <c r="BP290" s="64">
        <f t="shared" si="41"/>
        <v>6.25E-2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170</v>
      </c>
      <c r="Y291" s="562">
        <f t="shared" si="37"/>
        <v>172.8</v>
      </c>
      <c r="Z291" s="36">
        <f>IFERROR(IF(Y291=0,"",ROUNDUP(Y291/H291,0)*0.01898),"")</f>
        <v>0.30368000000000001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176.8472222222222</v>
      </c>
      <c r="BN291" s="64">
        <f t="shared" si="39"/>
        <v>179.76</v>
      </c>
      <c r="BO291" s="64">
        <f t="shared" si="40"/>
        <v>0.24594907407407407</v>
      </c>
      <c r="BP291" s="64">
        <f t="shared" si="41"/>
        <v>0.25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30</v>
      </c>
      <c r="Y293" s="562">
        <f t="shared" si="37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31.208333333333329</v>
      </c>
      <c r="BN293" s="64">
        <f t="shared" si="39"/>
        <v>33.705000000000005</v>
      </c>
      <c r="BO293" s="64">
        <f t="shared" si="40"/>
        <v>4.3402777777777776E-2</v>
      </c>
      <c r="BP293" s="64">
        <f t="shared" si="41"/>
        <v>4.6875000000000007E-2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40</v>
      </c>
      <c r="Y295" s="562">
        <f t="shared" si="37"/>
        <v>40</v>
      </c>
      <c r="Z295" s="36">
        <f>IFERROR(IF(Y295=0,"",ROUNDUP(Y295/H295,0)*0.00902),"")</f>
        <v>9.0200000000000002E-2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42.1</v>
      </c>
      <c r="BN295" s="64">
        <f t="shared" si="39"/>
        <v>42.1</v>
      </c>
      <c r="BO295" s="64">
        <f t="shared" si="40"/>
        <v>7.575757575757576E-2</v>
      </c>
      <c r="BP295" s="64">
        <f t="shared" si="41"/>
        <v>7.575757575757576E-2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32.222222222222221</v>
      </c>
      <c r="Y296" s="563">
        <f>IFERROR(Y289/H289,"0")+IFERROR(Y290/H290,"0")+IFERROR(Y291/H291,"0")+IFERROR(Y292/H292,"0")+IFERROR(Y293/H293,"0")+IFERROR(Y294/H294,"0")+IFERROR(Y295/H295,"0")</f>
        <v>33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0.52673999999999999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280</v>
      </c>
      <c r="Y297" s="563">
        <f>IFERROR(SUM(Y289:Y295),"0")</f>
        <v>288.39999999999998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42</v>
      </c>
      <c r="Y299" s="562">
        <f t="shared" ref="Y299:Y305" si="42">IFERROR(IF(X299="",0,CEILING((X299/$H299),1)*$H299),"")</f>
        <v>42</v>
      </c>
      <c r="Z299" s="36">
        <f>IFERROR(IF(Y299=0,"",ROUNDUP(Y299/H299,0)*0.00902),"")</f>
        <v>9.0200000000000002E-2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44.699999999999996</v>
      </c>
      <c r="BN299" s="64">
        <f t="shared" ref="BN299:BN305" si="44">IFERROR(Y299*I299/H299,"0")</f>
        <v>44.699999999999996</v>
      </c>
      <c r="BO299" s="64">
        <f t="shared" ref="BO299:BO305" si="45">IFERROR(1/J299*(X299/H299),"0")</f>
        <v>7.575757575757576E-2</v>
      </c>
      <c r="BP299" s="64">
        <f t="shared" ref="BP299:BP305" si="46">IFERROR(1/J299*(Y299/H299),"0")</f>
        <v>7.575757575757576E-2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40</v>
      </c>
      <c r="Y300" s="562">
        <f t="shared" si="42"/>
        <v>42</v>
      </c>
      <c r="Z300" s="36">
        <f>IFERROR(IF(Y300=0,"",ROUNDUP(Y300/H300,0)*0.00902),"")</f>
        <v>9.0200000000000002E-2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42.571428571428562</v>
      </c>
      <c r="BN300" s="64">
        <f t="shared" si="44"/>
        <v>44.699999999999996</v>
      </c>
      <c r="BO300" s="64">
        <f t="shared" si="45"/>
        <v>7.2150072150072145E-2</v>
      </c>
      <c r="BP300" s="64">
        <f t="shared" si="46"/>
        <v>7.575757575757576E-2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11.55</v>
      </c>
      <c r="Y302" s="562">
        <f t="shared" si="42"/>
        <v>12.600000000000001</v>
      </c>
      <c r="Z302" s="36">
        <f>IFERROR(IF(Y302=0,"",ROUNDUP(Y302/H302,0)*0.00502),"")</f>
        <v>3.0120000000000001E-2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12.265000000000001</v>
      </c>
      <c r="BN302" s="64">
        <f t="shared" si="44"/>
        <v>13.38</v>
      </c>
      <c r="BO302" s="64">
        <f t="shared" si="45"/>
        <v>2.3504273504273508E-2</v>
      </c>
      <c r="BP302" s="64">
        <f t="shared" si="46"/>
        <v>2.5641025641025644E-2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25.023809523809526</v>
      </c>
      <c r="Y306" s="563">
        <f>IFERROR(Y299/H299,"0")+IFERROR(Y300/H300,"0")+IFERROR(Y301/H301,"0")+IFERROR(Y302/H302,"0")+IFERROR(Y303/H303,"0")+IFERROR(Y304/H304,"0")+IFERROR(Y305/H305,"0")</f>
        <v>26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0.21052000000000001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93.55</v>
      </c>
      <c r="Y307" s="563">
        <f>IFERROR(SUM(Y299:Y305),"0")</f>
        <v>96.6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200</v>
      </c>
      <c r="Y309" s="562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25.641025641025642</v>
      </c>
      <c r="Y314" s="563">
        <f>IFERROR(Y309/H309,"0")+IFERROR(Y310/H310,"0")+IFERROR(Y311/H311,"0")+IFERROR(Y312/H312,"0")+IFERROR(Y313/H313,"0")</f>
        <v>26</v>
      </c>
      <c r="Z314" s="563">
        <f>IFERROR(IF(Z309="",0,Z309),"0")+IFERROR(IF(Z310="",0,Z310),"0")+IFERROR(IF(Z311="",0,Z311),"0")+IFERROR(IF(Z312="",0,Z312),"0")+IFERROR(IF(Z313="",0,Z313),"0")</f>
        <v>0.49348000000000003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200</v>
      </c>
      <c r="Y315" s="563">
        <f>IFERROR(SUM(Y309:Y313),"0")</f>
        <v>202.79999999999998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55</v>
      </c>
      <c r="Y318" s="562">
        <f>IFERROR(IF(X318="",0,CEILING((X318/$H318),1)*$H318),"")</f>
        <v>62.4</v>
      </c>
      <c r="Z318" s="36">
        <f>IFERROR(IF(Y318=0,"",ROUNDUP(Y318/H318,0)*0.01898),"")</f>
        <v>0.15184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58.659615384615392</v>
      </c>
      <c r="BN318" s="64">
        <f>IFERROR(Y318*I318/H318,"0")</f>
        <v>66.552000000000007</v>
      </c>
      <c r="BO318" s="64">
        <f>IFERROR(1/J318*(X318/H318),"0")</f>
        <v>0.11017628205128205</v>
      </c>
      <c r="BP318" s="64">
        <f>IFERROR(1/J318*(Y318/H318),"0")</f>
        <v>0.125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25</v>
      </c>
      <c r="Y319" s="562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26.544642857142858</v>
      </c>
      <c r="BN319" s="64">
        <f>IFERROR(Y319*I319/H319,"0")</f>
        <v>26.757000000000001</v>
      </c>
      <c r="BO319" s="64">
        <f>IFERROR(1/J319*(X319/H319),"0")</f>
        <v>4.6502976190476192E-2</v>
      </c>
      <c r="BP319" s="64">
        <f>IFERROR(1/J319*(Y319/H319),"0")</f>
        <v>4.6875E-2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10.027472527472527</v>
      </c>
      <c r="Y320" s="563">
        <f>IFERROR(Y317/H317,"0")+IFERROR(Y318/H318,"0")+IFERROR(Y319/H319,"0")</f>
        <v>11</v>
      </c>
      <c r="Z320" s="563">
        <f>IFERROR(IF(Z317="",0,Z317),"0")+IFERROR(IF(Z318="",0,Z318),"0")+IFERROR(IF(Z319="",0,Z319),"0")</f>
        <v>0.20878000000000002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80</v>
      </c>
      <c r="Y321" s="563">
        <f>IFERROR(SUM(Y317:Y319),"0")</f>
        <v>87.6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2.5499999999999998</v>
      </c>
      <c r="Y326" s="562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2.88</v>
      </c>
      <c r="BN326" s="64">
        <f>IFERROR(Y326*I326/H326,"0")</f>
        <v>2.88</v>
      </c>
      <c r="BO326" s="64">
        <f>IFERROR(1/J326*(X326/H326),"0")</f>
        <v>5.4945054945054949E-3</v>
      </c>
      <c r="BP326" s="64">
        <f>IFERROR(1/J326*(Y326/H326),"0")</f>
        <v>5.4945054945054949E-3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1</v>
      </c>
      <c r="Y327" s="563">
        <f>IFERROR(Y323/H323,"0")+IFERROR(Y324/H324,"0")+IFERROR(Y325/H325,"0")+IFERROR(Y326/H326,"0")</f>
        <v>1</v>
      </c>
      <c r="Z327" s="563">
        <f>IFERROR(IF(Z323="",0,Z323),"0")+IFERROR(IF(Z324="",0,Z324),"0")+IFERROR(IF(Z325="",0,Z325),"0")+IFERROR(IF(Z326="",0,Z326),"0")</f>
        <v>6.5100000000000002E-3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2.5499999999999998</v>
      </c>
      <c r="Y328" s="563">
        <f>IFERROR(SUM(Y323:Y326),"0")</f>
        <v>2.5499999999999998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33</v>
      </c>
      <c r="Y337" s="562">
        <f>IFERROR(IF(X337="",0,CEILING((X337/$H337),1)*$H337),"")</f>
        <v>40.5</v>
      </c>
      <c r="Z337" s="36">
        <f>IFERROR(IF(Y337=0,"",ROUNDUP(Y337/H337,0)*0.01898),"")</f>
        <v>9.4899999999999998E-2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35.114444444444452</v>
      </c>
      <c r="BN337" s="64">
        <f>IFERROR(Y337*I337/H337,"0")</f>
        <v>43.095000000000006</v>
      </c>
      <c r="BO337" s="64">
        <f>IFERROR(1/J337*(X337/H337),"0")</f>
        <v>6.3657407407407413E-2</v>
      </c>
      <c r="BP337" s="64">
        <f>IFERROR(1/J337*(Y337/H337),"0")</f>
        <v>7.8125E-2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4.1999999999999993</v>
      </c>
      <c r="Y338" s="562">
        <f>IFERROR(IF(X338="",0,CEILING((X338/$H338),1)*$H338),"")</f>
        <v>4.2</v>
      </c>
      <c r="Z338" s="36">
        <f>IFERROR(IF(Y338=0,"",ROUNDUP(Y338/H338,0)*0.00651),"")</f>
        <v>1.302E-2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4.7039999999999988</v>
      </c>
      <c r="BN338" s="64">
        <f>IFERROR(Y338*I338/H338,"0")</f>
        <v>4.7039999999999997</v>
      </c>
      <c r="BO338" s="64">
        <f>IFERROR(1/J338*(X338/H338),"0")</f>
        <v>1.0989010989010988E-2</v>
      </c>
      <c r="BP338" s="64">
        <f>IFERROR(1/J338*(Y338/H338),"0")</f>
        <v>1.098901098901099E-2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6.0740740740740744</v>
      </c>
      <c r="Y340" s="563">
        <f>IFERROR(Y337/H337,"0")+IFERROR(Y338/H338,"0")+IFERROR(Y339/H339,"0")</f>
        <v>7</v>
      </c>
      <c r="Z340" s="563">
        <f>IFERROR(IF(Z337="",0,Z337),"0")+IFERROR(IF(Z338="",0,Z338),"0")+IFERROR(IF(Z339="",0,Z339),"0")</f>
        <v>0.10792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37.200000000000003</v>
      </c>
      <c r="Y341" s="563">
        <f>IFERROR(SUM(Y337:Y339),"0")</f>
        <v>44.7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45</v>
      </c>
      <c r="Y345" s="562">
        <f t="shared" ref="Y345:Y351" si="47">IFERROR(IF(X345="",0,CEILING((X345/$H345),1)*$H345),"")</f>
        <v>45</v>
      </c>
      <c r="Z345" s="36">
        <f>IFERROR(IF(Y345=0,"",ROUNDUP(Y345/H345,0)*0.02175),"")</f>
        <v>6.5250000000000002E-2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46.440000000000005</v>
      </c>
      <c r="BN345" s="64">
        <f t="shared" ref="BN345:BN351" si="49">IFERROR(Y345*I345/H345,"0")</f>
        <v>46.440000000000005</v>
      </c>
      <c r="BO345" s="64">
        <f t="shared" ref="BO345:BO351" si="50">IFERROR(1/J345*(X345/H345),"0")</f>
        <v>6.25E-2</v>
      </c>
      <c r="BP345" s="64">
        <f t="shared" ref="BP345:BP351" si="51">IFERROR(1/J345*(Y345/H345),"0")</f>
        <v>6.25E-2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130</v>
      </c>
      <c r="Y346" s="562">
        <f t="shared" si="47"/>
        <v>135</v>
      </c>
      <c r="Z346" s="36">
        <f>IFERROR(IF(Y346=0,"",ROUNDUP(Y346/H346,0)*0.02175),"")</f>
        <v>0.19574999999999998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134.16</v>
      </c>
      <c r="BN346" s="64">
        <f t="shared" si="49"/>
        <v>139.32000000000002</v>
      </c>
      <c r="BO346" s="64">
        <f t="shared" si="50"/>
        <v>0.18055555555555552</v>
      </c>
      <c r="BP346" s="64">
        <f t="shared" si="51"/>
        <v>0.1875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690</v>
      </c>
      <c r="Y347" s="562">
        <f t="shared" si="47"/>
        <v>690</v>
      </c>
      <c r="Z347" s="36">
        <f>IFERROR(IF(Y347=0,"",ROUNDUP(Y347/H347,0)*0.02175),"")</f>
        <v>1.0004999999999999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712.08</v>
      </c>
      <c r="BN347" s="64">
        <f t="shared" si="49"/>
        <v>712.08</v>
      </c>
      <c r="BO347" s="64">
        <f t="shared" si="50"/>
        <v>0.95833333333333326</v>
      </c>
      <c r="BP347" s="64">
        <f t="shared" si="51"/>
        <v>0.95833333333333326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57.666666666666664</v>
      </c>
      <c r="Y352" s="563">
        <f>IFERROR(Y345/H345,"0")+IFERROR(Y346/H346,"0")+IFERROR(Y347/H347,"0")+IFERROR(Y348/H348,"0")+IFERROR(Y349/H349,"0")+IFERROR(Y350/H350,"0")+IFERROR(Y351/H351,"0")</f>
        <v>58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1.2614999999999998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865</v>
      </c>
      <c r="Y353" s="563">
        <f>IFERROR(SUM(Y345:Y351),"0")</f>
        <v>870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600</v>
      </c>
      <c r="Y355" s="562">
        <f>IFERROR(IF(X355="",0,CEILING((X355/$H355),1)*$H355),"")</f>
        <v>600</v>
      </c>
      <c r="Z355" s="36">
        <f>IFERROR(IF(Y355=0,"",ROUNDUP(Y355/H355,0)*0.02175),"")</f>
        <v>0.86999999999999988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619.20000000000005</v>
      </c>
      <c r="BN355" s="64">
        <f>IFERROR(Y355*I355/H355,"0")</f>
        <v>619.20000000000005</v>
      </c>
      <c r="BO355" s="64">
        <f>IFERROR(1/J355*(X355/H355),"0")</f>
        <v>0.83333333333333326</v>
      </c>
      <c r="BP355" s="64">
        <f>IFERROR(1/J355*(Y355/H355),"0")</f>
        <v>0.83333333333333326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40</v>
      </c>
      <c r="Y357" s="563">
        <f>IFERROR(Y355/H355,"0")+IFERROR(Y356/H356,"0")</f>
        <v>40</v>
      </c>
      <c r="Z357" s="563">
        <f>IFERROR(IF(Z355="",0,Z355),"0")+IFERROR(IF(Z356="",0,Z356),"0")</f>
        <v>0.86999999999999988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600</v>
      </c>
      <c r="Y358" s="563">
        <f>IFERROR(SUM(Y355:Y356),"0")</f>
        <v>600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25</v>
      </c>
      <c r="Y434" s="562">
        <f t="shared" ref="Y434:Y447" si="58">IFERROR(IF(X434="",0,CEILING((X434/$H434),1)*$H434),"")</f>
        <v>26.400000000000002</v>
      </c>
      <c r="Z434" s="36">
        <f t="shared" ref="Z434:Z440" si="59">IFERROR(IF(Y434=0,"",ROUNDUP(Y434/H434,0)*0.01196),"")</f>
        <v>5.9799999999999999E-2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26.704545454545453</v>
      </c>
      <c r="BN434" s="64">
        <f t="shared" ref="BN434:BN447" si="61">IFERROR(Y434*I434/H434,"0")</f>
        <v>28.200000000000003</v>
      </c>
      <c r="BO434" s="64">
        <f t="shared" ref="BO434:BO447" si="62">IFERROR(1/J434*(X434/H434),"0")</f>
        <v>4.5527389277389273E-2</v>
      </c>
      <c r="BP434" s="64">
        <f t="shared" ref="BP434:BP447" si="63">IFERROR(1/J434*(Y434/H434),"0")</f>
        <v>4.807692307692308E-2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4.7348484848484844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5.9799999999999999E-2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25</v>
      </c>
      <c r="Y449" s="563">
        <f>IFERROR(SUM(Y434:Y447),"0")</f>
        <v>26.400000000000002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15</v>
      </c>
      <c r="Y451" s="562">
        <f>IFERROR(IF(X451="",0,CEILING((X451/$H451),1)*$H451),"")</f>
        <v>15.84</v>
      </c>
      <c r="Z451" s="36">
        <f>IFERROR(IF(Y451=0,"",ROUNDUP(Y451/H451,0)*0.01196),"")</f>
        <v>3.5880000000000002E-2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16.02272727272727</v>
      </c>
      <c r="BN451" s="64">
        <f>IFERROR(Y451*I451/H451,"0")</f>
        <v>16.919999999999998</v>
      </c>
      <c r="BO451" s="64">
        <f>IFERROR(1/J451*(X451/H451),"0")</f>
        <v>2.7316433566433568E-2</v>
      </c>
      <c r="BP451" s="64">
        <f>IFERROR(1/J451*(Y451/H451),"0")</f>
        <v>2.8846153846153848E-2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2.8409090909090908</v>
      </c>
      <c r="Y454" s="563">
        <f>IFERROR(Y451/H451,"0")+IFERROR(Y452/H452,"0")+IFERROR(Y453/H453,"0")</f>
        <v>3</v>
      </c>
      <c r="Z454" s="563">
        <f>IFERROR(IF(Z451="",0,Z451),"0")+IFERROR(IF(Z452="",0,Z452),"0")+IFERROR(IF(Z453="",0,Z453),"0")</f>
        <v>3.5880000000000002E-2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15</v>
      </c>
      <c r="Y455" s="563">
        <f>IFERROR(SUM(Y451:Y453),"0")</f>
        <v>15.84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15</v>
      </c>
      <c r="Y459" s="562">
        <f t="shared" si="64"/>
        <v>15.84</v>
      </c>
      <c r="Z459" s="36">
        <f>IFERROR(IF(Y459=0,"",ROUNDUP(Y459/H459,0)*0.01196),"")</f>
        <v>3.5880000000000002E-2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16.02272727272727</v>
      </c>
      <c r="BN459" s="64">
        <f t="shared" si="66"/>
        <v>16.919999999999998</v>
      </c>
      <c r="BO459" s="64">
        <f t="shared" si="67"/>
        <v>2.7316433566433568E-2</v>
      </c>
      <c r="BP459" s="64">
        <f t="shared" si="68"/>
        <v>2.8846153846153848E-2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2.8409090909090908</v>
      </c>
      <c r="Y464" s="563">
        <f>IFERROR(Y457/H457,"0")+IFERROR(Y458/H458,"0")+IFERROR(Y459/H459,"0")+IFERROR(Y460/H460,"0")+IFERROR(Y461/H461,"0")+IFERROR(Y462/H462,"0")+IFERROR(Y463/H463,"0")</f>
        <v>3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3.5880000000000002E-2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15</v>
      </c>
      <c r="Y465" s="563">
        <f>IFERROR(SUM(Y457:Y463),"0")</f>
        <v>15.84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100</v>
      </c>
      <c r="Y477" s="562">
        <f>IFERROR(IF(X477="",0,CEILING((X477/$H477),1)*$H477),"")</f>
        <v>108</v>
      </c>
      <c r="Z477" s="36">
        <f>IFERROR(IF(Y477=0,"",ROUNDUP(Y477/H477,0)*0.01898),"")</f>
        <v>0.17082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103.625</v>
      </c>
      <c r="BN477" s="64">
        <f>IFERROR(Y477*I477/H477,"0")</f>
        <v>111.91500000000001</v>
      </c>
      <c r="BO477" s="64">
        <f>IFERROR(1/J477*(X477/H477),"0")</f>
        <v>0.13020833333333334</v>
      </c>
      <c r="BP477" s="64">
        <f>IFERROR(1/J477*(Y477/H477),"0")</f>
        <v>0.140625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8.3333333333333339</v>
      </c>
      <c r="Y479" s="563">
        <f>IFERROR(Y475/H475,"0")+IFERROR(Y476/H476,"0")+IFERROR(Y477/H477,"0")+IFERROR(Y478/H478,"0")</f>
        <v>9</v>
      </c>
      <c r="Z479" s="563">
        <f>IFERROR(IF(Z475="",0,Z475),"0")+IFERROR(IF(Z476="",0,Z476),"0")+IFERROR(IF(Z477="",0,Z477),"0")+IFERROR(IF(Z478="",0,Z478),"0")</f>
        <v>0.17082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100</v>
      </c>
      <c r="Y480" s="563">
        <f>IFERROR(SUM(Y475:Y478),"0")</f>
        <v>108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50</v>
      </c>
      <c r="Y488" s="562">
        <f>IFERROR(IF(X488="",0,CEILING((X488/$H488),1)*$H488),"")</f>
        <v>50.400000000000006</v>
      </c>
      <c r="Z488" s="36">
        <f>IFERROR(IF(Y488=0,"",ROUNDUP(Y488/H488,0)*0.00902),"")</f>
        <v>0.10824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53.214285714285715</v>
      </c>
      <c r="BN488" s="64">
        <f>IFERROR(Y488*I488/H488,"0")</f>
        <v>53.64</v>
      </c>
      <c r="BO488" s="64">
        <f>IFERROR(1/J488*(X488/H488),"0")</f>
        <v>9.0187590187590191E-2</v>
      </c>
      <c r="BP488" s="64">
        <f>IFERROR(1/J488*(Y488/H488),"0")</f>
        <v>9.0909090909090912E-2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11.904761904761905</v>
      </c>
      <c r="Y490" s="563">
        <f>IFERROR(Y488/H488,"0")+IFERROR(Y489/H489,"0")</f>
        <v>12</v>
      </c>
      <c r="Z490" s="563">
        <f>IFERROR(IF(Z488="",0,Z488),"0")+IFERROR(IF(Z489="",0,Z489),"0")</f>
        <v>0.10824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50</v>
      </c>
      <c r="Y491" s="563">
        <f>IFERROR(SUM(Y488:Y489),"0")</f>
        <v>50.400000000000006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2888.2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2975.0300000000007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3009.2304721204728</v>
      </c>
      <c r="Y508" s="563">
        <f>IFERROR(SUM(BN22:BN504),"0")</f>
        <v>3100.4990000000003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5</v>
      </c>
      <c r="Y509" s="38">
        <f>ROUNDUP(SUM(BP22:BP504),0)</f>
        <v>5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3134.2304721204728</v>
      </c>
      <c r="Y510" s="563">
        <f>GrossWeightTotalR+PalletQtyTotalR*25</f>
        <v>3225.4990000000003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304.13587030253694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315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5.1798299999999999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55.2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331.8</v>
      </c>
      <c r="E517" s="46">
        <f>IFERROR(Y89*1,"0")+IFERROR(Y90*1,"0")+IFERROR(Y91*1,"0")+IFERROR(Y95*1,"0")+IFERROR(Y96*1,"0")+IFERROR(Y97*1,"0")+IFERROR(Y98*1,"0")+IFERROR(Y99*1,"0")</f>
        <v>49.5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21.6</v>
      </c>
      <c r="G517" s="46">
        <f>IFERROR(Y130*1,"0")+IFERROR(Y131*1,"0")+IFERROR(Y135*1,"0")+IFERROR(Y136*1,"0")+IFERROR(Y140*1,"0")+IFERROR(Y141*1,"0")</f>
        <v>16</v>
      </c>
      <c r="H517" s="46">
        <f>IFERROR(Y146*1,"0")+IFERROR(Y150*1,"0")+IFERROR(Y151*1,"0")+IFERROR(Y152*1,"0")</f>
        <v>9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7.1999999999999993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75.600000000000009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677.94999999999993</v>
      </c>
      <c r="S517" s="46">
        <f>IFERROR(Y337*1,"0")+IFERROR(Y338*1,"0")+IFERROR(Y339*1,"0")</f>
        <v>44.7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1470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58.08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158.4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2025-08-04T09:51:27Z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