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5A6FD0-9997-40CC-B2B7-59FB2DD25B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65" i="1" l="1"/>
  <c r="BN165" i="1"/>
  <c r="Z165" i="1"/>
  <c r="BP202" i="1"/>
  <c r="BN202" i="1"/>
  <c r="Z202" i="1"/>
  <c r="BP227" i="1"/>
  <c r="BN227" i="1"/>
  <c r="Z227" i="1"/>
  <c r="BP269" i="1"/>
  <c r="BN269" i="1"/>
  <c r="Z269" i="1"/>
  <c r="BP312" i="1"/>
  <c r="BN312" i="1"/>
  <c r="Z312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8" i="1"/>
  <c r="BN78" i="1"/>
  <c r="Z105" i="1"/>
  <c r="BN105" i="1"/>
  <c r="Z119" i="1"/>
  <c r="BN119" i="1"/>
  <c r="BP186" i="1"/>
  <c r="BN186" i="1"/>
  <c r="Z186" i="1"/>
  <c r="BP190" i="1"/>
  <c r="BN190" i="1"/>
  <c r="Z190" i="1"/>
  <c r="BP212" i="1"/>
  <c r="BN212" i="1"/>
  <c r="Z212" i="1"/>
  <c r="BP261" i="1"/>
  <c r="BN261" i="1"/>
  <c r="Z261" i="1"/>
  <c r="BP300" i="1"/>
  <c r="BN300" i="1"/>
  <c r="Z300" i="1"/>
  <c r="BP332" i="1"/>
  <c r="BN332" i="1"/>
  <c r="Z332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BP70" i="1"/>
  <c r="BN70" i="1"/>
  <c r="Z70" i="1"/>
  <c r="BP84" i="1"/>
  <c r="BN84" i="1"/>
  <c r="Z84" i="1"/>
  <c r="BP89" i="1"/>
  <c r="BN89" i="1"/>
  <c r="Z89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BP76" i="1"/>
  <c r="BN76" i="1"/>
  <c r="Z76" i="1"/>
  <c r="BP98" i="1"/>
  <c r="BN98" i="1"/>
  <c r="Z98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BP196" i="1"/>
  <c r="BN196" i="1"/>
  <c r="Z19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Y115" i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Y38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79" i="1" l="1"/>
  <c r="Z374" i="1"/>
  <c r="Z333" i="1"/>
  <c r="Z320" i="1"/>
  <c r="Z247" i="1"/>
  <c r="Z340" i="1"/>
  <c r="Z85" i="1"/>
  <c r="Z80" i="1"/>
  <c r="Z132" i="1"/>
  <c r="Z352" i="1"/>
  <c r="Z296" i="1"/>
  <c r="Z470" i="1"/>
  <c r="Z454" i="1"/>
  <c r="Z448" i="1"/>
  <c r="Z419" i="1"/>
  <c r="Z100" i="1"/>
  <c r="Z58" i="1"/>
  <c r="Z32" i="1"/>
  <c r="Z121" i="1"/>
  <c r="Z264" i="1"/>
  <c r="Z215" i="1"/>
  <c r="Z500" i="1"/>
  <c r="Y508" i="1"/>
  <c r="Z271" i="1"/>
  <c r="Z231" i="1"/>
  <c r="Z171" i="1"/>
  <c r="Y507" i="1"/>
  <c r="Z495" i="1"/>
  <c r="Z485" i="1"/>
  <c r="Z464" i="1"/>
  <c r="Z402" i="1"/>
  <c r="Z314" i="1"/>
  <c r="Z65" i="1"/>
  <c r="Y509" i="1"/>
  <c r="Z306" i="1"/>
  <c r="Z256" i="1"/>
  <c r="Z203" i="1"/>
  <c r="Z177" i="1"/>
  <c r="Y511" i="1"/>
  <c r="Z512" i="1" l="1"/>
  <c r="Y510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<sst xmlns="http://schemas.openxmlformats.org/spreadsheetml/2006/main" count="2261" uniqueCount="813">
  <si>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</si>
  <si>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</si>
  <si>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</si>
  <si>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</si>
  <si>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</si>
  <si>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</si>
  <si>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</si>
  <si>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</si>
  <si>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</si>
  <si>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</si>
  <si>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</si>
  <si>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</si>
  <si>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</si>
  <si>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</si>
  <si>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</si>
  <si>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</si>
  <si>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</si>
  <si>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</si>
  <si>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</si>
  <si>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</si>
  <si>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</si>
  <si>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</si>
  <si>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</si>
  <si>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</si>
  <si>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</si>
  <si>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</si>
  <si>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</si>
  <si>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</si>
  <si>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</si>
  <si>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</si>
  <si>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</si>
  <si>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</si>
  <si>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</si>
  <si>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</si>
  <si>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</si>
  <si>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</si>
  <si>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</si>
  <si>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</si>
  <si>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</si>
  <si>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</si>
  <si>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</si>
  <si>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</si>
  <si>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</si>
  <si>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</si>
  <si>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</si>
  <si>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</si>
  <si>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</si>
  <si>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</si>
  <si>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</si>
  <si>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</si>
  <si>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</si>
  <si>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</si>
  <si>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</si>
  <si>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</si>
  <si>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</si>
  <si>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</si>
  <si>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</si>
  <si>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</si>
  <si>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</si>
  <si>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</si>
  <si>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</si>
  <si>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</si>
  <si>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</si>
  <si>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</si>
  <si>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</si>
  <si>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</si>
  <si>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</si>
  <si>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</si>
  <si>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</si>
  <si>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</si>
  <si>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</si>
  <si>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</si>
  <si>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</si>
  <si>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</si>
  <si>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</si>
  <si>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</si>
  <si>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</si>
  <si>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</si>
  <si>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</si>
  <si>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</si>
  <si>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</si>
  <si>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</si>
  <si>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</si>
  <si>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</si>
  <si>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</si>
  <si>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</si>
  <si>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</si>
  <si>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</si>
  <si>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</si>
  <si>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</si>
  <si>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</si>
  <si>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</si>
  <si>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</si>
  <si>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</si>
  <si>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</si>
  <si>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</si>
  <si>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</si>
  <si>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</si>
  <si>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</si>
  <si>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</si>
  <si>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</si>
  <si>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</si>
  <si>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</si>
  <si>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</si>
  <si>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</si>
  <si>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</si>
  <si>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</si>
  <si>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</si>
  <si>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</si>
  <si>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</si>
  <si>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</si>
  <si>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</si>
  <si>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</si>
  <si>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</si>
  <si>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</si>
  <si>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</si>
  <si>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</si>
  <si>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</si>
  <si>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</si>
  <si>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</si>
  <si>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</si>
  <si>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</si>
  <si>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</si>
  <si>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</si>
  <si>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</si>
  <si>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</si>
  <si>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</si>
  <si>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</si>
  <si>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</si>
  <si>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</si>
  <si>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</si>
  <si>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</si>
  <si>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</si>
  <si>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</si>
  <si>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</si>
  <si>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</si>
  <si>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</si>
  <si>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</si>
  <si>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</si>
  <si>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</si>
  <si>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</si>
  <si>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</si>
  <si>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</si>
  <si>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</si>
  <si>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</si>
  <si>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</si>
  <si>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</si>
  <si>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</si>
  <si>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</si>
  <si>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</si>
  <si>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</si>
  <si>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</si>
  <si>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</si>
  <si>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</si>
  <si>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</si>
  <si>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</si>
  <si>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</si>
  <si>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</si>
  <si>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</si>
  <si>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</si>
  <si>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</si>
  <si>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</si>
  <si>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</si>
  <si>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</si>
  <si>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</si>
  <si>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</si>
  <si>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</si>
  <si>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</si>
  <si>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</si>
  <si>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</si>
  <si>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</si>
  <si>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</si>
  <si>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</si>
  <si>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</si>
  <si>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</si>
  <si>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</si>
  <si>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</si>
  <si>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</si>
  <si>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</si>
  <si>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</si>
  <si>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</si>
  <si>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</si>
  <si>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</si>
  <si>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</si>
  <si>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</si>
  <si>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</si>
  <si>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</si>
  <si>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</si>
  <si>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</si>
  <si>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</si>
  <si>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</si>
  <si>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</si>
  <si>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</si>
  <si>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</si>
  <si>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</si>
  <si>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</si>
  <si>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</si>
  <si>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</si>
  <si>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</si>
  <si>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</si>
  <si>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</si>
  <si>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</si>
  <si>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</si>
  <si>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</si>
  <si>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</si>
  <si>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</si>
  <si>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</si>
  <si>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</si>
  <si>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</si>
  <si>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</si>
  <si>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</si>
  <si>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</si>
  <si>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</si>
  <si>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</si>
  <si>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</si>
  <si>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</si>
  <si>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</si>
  <si>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</si>
  <si>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</si>
  <si>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</si>
  <si>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</si>
  <si>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</si>
  <si>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</si>
  <si>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</si>
  <si>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</si>
  <si>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</si>
  <si>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</si>
  <si>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</si>
  <si>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</si>
  <si>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</si>
  <si>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</si>
  <si>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</si>
  <si>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</si>
  <si>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</si>
  <si>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</si>
  <si>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</si>
  <si>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</si>
  <si>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</si>
  <si>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</si>
  <si>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</si>
  <si>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</si>
  <si>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</si>
  <si>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</si>
  <si>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</si>
  <si>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</si>
  <si>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</si>
  <si>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</si>
  <si>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</si>
  <si>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</si>
  <si>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</si>
  <si>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</si>
  <si>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</si>
  <si>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</si>
  <si>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</si>
  <si>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</si>
  <si>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</si>
  <si>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</si>
  <si>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</si>
  <si>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</si>
  <si>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</si>
  <si>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</si>
  <si>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</si>
  <si>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</si>
  <si>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</si>
  <si>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</si>
  <si>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</si>
  <si>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</si>
  <si>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</si>
  <si>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</si>
  <si>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</si>
  <si>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</si>
  <si>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</si>
  <si>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</si>
  <si>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</si>
  <si>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</si>
  <si>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</si>
  <si>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</si>
  <si>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</si>
  <si>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</si>
  <si>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</si>
  <si>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</si>
  <si>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</si>
  <si>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</si>
  <si>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</si>
  <si>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</si>
  <si>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</si>
  <si>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</si>
  <si>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</si>
  <si>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</si>
  <si>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</si>
  <si>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</si>
  <si>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</si>
  <si>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</si>
  <si>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</si>
  <si>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</si>
  <si>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</si>
  <si>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</si>
  <si>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</si>
  <si>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</si>
  <si>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</si>
  <si>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</si>
  <si>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</si>
  <si>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</si>
  <si>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</si>
  <si>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</si>
  <si>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</si>
  <si>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</si>
  <si>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</si>
  <si>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</si>
  <si>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</si>
  <si>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</si>
  <si>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</si>
  <si>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</si>
  <si>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</si>
  <si>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</si>
  <si>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</si>
  <si>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</si>
  <si>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</si>
  <si>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</si>
  <si>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</si>
  <si>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</si>
  <si>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</si>
  <si>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</si>
  <si>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</si>
  <si>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</si>
  <si>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</si>
  <si>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</si>
  <si>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</si>
  <si>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</si>
  <si>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</si>
  <si>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</si>
  <si>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</si>
  <si>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</si>
  <si>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</si>
  <si>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</si>
  <si>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</si>
  <si>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</si>
  <si>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</si>
  <si>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</si>
  <si>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</si>
  <si>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</si>
  <si>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</si>
  <si>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</si>
  <si>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</si>
  <si>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</si>
  <si>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</si>
  <si>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</si>
  <si>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</si>
  <si>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</si>
  <si>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</si>
  <si>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</si>
  <si>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</si>
  <si>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</si>
  <si>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</si>
  <si>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</si>
  <si>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</si>
  <si>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</si>
  <si>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</si>
  <si>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</si>
  <si>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</si>
  <si>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</si>
  <si>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</si>
  <si>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</si>
  <si>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</si>
  <si>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</si>
  <si>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</si>
  <si>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</si>
  <si>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</si>
  <si>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</si>
  <si>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</si>
  <si>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</si>
  <si>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</si>
  <si>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</si>
  <si>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</si>
  <si>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</si>
  <si>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</si>
  <si>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</si>
  <si>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</si>
  <si>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</si>
  <si>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</si>
  <si>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</si>
  <si>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</si>
  <si>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</si>
  <si>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</si>
  <si>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</si>
  <si>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</si>
  <si>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</si>
  <si>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</si>
  <si>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</si>
  <si>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</si>
  <si>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</si>
  <si>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</si>
  <si>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</si>
  <si>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</si>
  <si>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</si>
  <si>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</si>
  <si>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</si>
  <si>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</si>
  <si>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</si>
  <si>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</si>
  <si>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</si>
  <si>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</si>
  <si>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</si>
  <si>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</si>
  <si>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</si>
  <si>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</si>
  <si>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</si>
  <si>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</si>
  <si>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</si>
  <si>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</si>
  <si>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</si>
  <si>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</si>
  <si>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</si>
  <si>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</si>
  <si>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</si>
  <si>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</si>
  <si>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</si>
  <si>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</si>
  <si>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</si>
  <si>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</si>
  <si>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</si>
  <si>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</si>
  <si>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</si>
  <si>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</si>
  <si>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</si>
  <si>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</si>
  <si>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</si>
  <si>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</si>
  <si>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</si>
  <si>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</si>
  <si>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</si>
  <si>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</si>
  <si>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</si>
  <si>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</si>
  <si>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</si>
  <si>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</si>
  <si>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</si>
  <si>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</si>
  <si>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</si>
  <si>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</si>
  <si>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</si>
  <si>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</si>
  <si>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</si>
  <si>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</si>
  <si>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</si>
  <si>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</si>
  <si>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</si>
  <si>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</si>
  <si>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</si>
  <si>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</si>
  <si>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</si>
  <si>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</si>
  <si>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</si>
  <si>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</si>
  <si>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</si>
  <si>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</si>
  <si>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</si>
  <si>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</si>
  <si>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</si>
  <si>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</si>
  <si>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</si>
  <si>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</si>
  <si>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</si>
  <si>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</si>
  <si>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</si>
  <si>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</si>
  <si>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</si>
  <si>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</si>
  <si>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</si>
  <si>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</si>
  <si>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</si>
  <si>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</si>
  <si>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</si>
  <si>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</si>
  <si>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</si>
  <si>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</si>
  <si>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</si>
  <si>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</si>
  <si>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</si>
  <si>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</si>
  <si>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</si>
  <si>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</si>
  <si>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</si>
  <si>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</si>
  <si>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</si>
  <si>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</si>
  <si>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</si>
  <si>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</si>
  <si>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</si>
  <si>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</si>
  <si>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</si>
  <si>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</si>
  <si>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</si>
  <si>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</si>
  <si>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</si>
  <si>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</si>
  <si>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</si>
  <si>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</si>
  <si>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</si>
  <si>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</si>
  <si>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</si>
  <si>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</si>
  <si>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</si>
  <si>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</si>
  <si>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</si>
  <si>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</si>
  <si>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</si>
  <si>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</si>
  <si>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</si>
  <si>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</si>
  <si>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</si>
  <si>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</si>
  <si>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</si>
  <si>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</si>
  <si>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</si>
  <si>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</si>
  <si>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</si>
  <si>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</si>
  <si>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</si>
  <si>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</si>
  <si>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</si>
  <si>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</si>
  <si>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</si>
  <si>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</si>
  <si>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</si>
  <si>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</si>
  <si>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</si>
  <si>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</si>
  <si>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</si>
  <si>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</si>
  <si>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</si>
  <si>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</si>
  <si>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</si>
  <si>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</si>
  <si>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</si>
  <si>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</si>
  <si>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</si>
  <si>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</si>
  <si>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</si>
  <si>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</si>
  <si>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</si>
  <si>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</si>
  <si>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</si>
  <si>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</si>
  <si>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</si>
  <si>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</si>
  <si>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</si>
  <si>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</si>
  <si>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</si>
  <si>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</si>
  <si>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</si>
  <si>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</si>
  <si>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</si>
  <si>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</si>
  <si>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</si>
  <si>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</si>
  <si>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</si>
  <si>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</si>
  <si>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</si>
  <si>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</si>
  <si>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</si>
  <si>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</si>
  <si>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</si>
  <si>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</si>
  <si>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</si>
  <si>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</si>
  <si>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</si>
  <si>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</si>
  <si>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</si>
  <si>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</si>
  <si>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</si>
  <si>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</si>
  <si>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</si>
  <si>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</si>
  <si>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</si>
  <si>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</si>
  <si>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</si>
  <si>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</si>
  <si>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</si>
  <si>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</si>
  <si>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</si>
  <si>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</si>
  <si>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</si>
  <si>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</si>
  <si>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</si>
  <si>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</si>
  <si>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</si>
  <si>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</si>
  <si>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</si>
  <si>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</si>
  <si>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</si>
  <si>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</si>
  <si>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</si>
  <si>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</si>
  <si>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</si>
  <si>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</si>
  <si>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</si>
  <si>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</si>
  <si>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</si>
  <si>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</si>
  <si>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</si>
  <si>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</si>
  <si>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</si>
  <si>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</si>
  <si>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</si>
  <si>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</si>
  <si>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</si>
  <si>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</si>
  <si>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</si>
  <si>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</si>
  <si>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</si>
  <si>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</si>
  <si>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</si>
  <si>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</si>
  <si>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</si>
  <si>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</si>
  <si>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</si>
  <si>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</si>
  <si>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</si>
  <si>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</si>
  <si>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</si>
  <si>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</si>
  <si>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</si>
  <si>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</si>
  <si>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</si>
  <si>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</si>
  <si>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</si>
  <si>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</si>
  <si>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</si>
  <si>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</si>
  <si>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</si>
  <si>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</si>
  <si>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</si>
  <si>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</si>
  <si>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</si>
  <si>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</si>
  <si>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</si>
  <si>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</si>
  <si>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</si>
  <si>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</si>
  <si>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</si>
  <si>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</si>
  <si>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</si>
  <si>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</si>
  <si>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</si>
  <si>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</si>
  <si>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</si>
  <si>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</si>
  <si>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</si>
  <si>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</si>
  <si>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</si>
  <si>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</si>
  <si>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</si>
  <si>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</si>
  <si>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</si>
  <si>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</si>
  <si>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</si>
  <si>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</si>
  <si>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</si>
  <si>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</si>
  <si>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</si>
  <si>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</si>
  <si>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</si>
  <si>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</si>
  <si>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</si>
  <si>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</si>
  <si>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</si>
  <si>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</si>
  <si>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</si>
  <si>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</si>
  <si>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</si>
  <si>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</si>
  <si>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</si>
  <si>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</si>
  <si>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</si>
  <si>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</si>
  <si>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</si>
  <si>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</si>
  <si>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</si>
  <si>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</si>
  <si>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</si>
  <si>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</si>
  <si>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</si>
  <si>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</si>
  <si>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</si>
  <si>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</si>
  <si>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</si>
  <si>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</si>
  <si>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</si>
  <si>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</si>
  <si>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</si>
  <si>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</si>
  <si>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</si>
  <si>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</si>
  <si>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</si>
  <si>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</si>
  <si>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</si>
  <si>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</si>
  <si>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</si>
  <si>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</si>
  <si>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</si>
  <si>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</si>
  <si>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</si>
  <si>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</si>
  <si>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</si>
  <si>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</si>
  <si>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</si>
  <si>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</si>
  <si>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</si>
  <si>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</si>
  <si>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</si>
  <si>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</si>
  <si>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</si>
  <si>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</si>
  <si>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</si>
  <si>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</si>
  <si>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</si>
  <si>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</si>
  <si>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</si>
  <si>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</si>
  <si>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</si>
  <si>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</si>
  <si>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</si>
  <si>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</si>
  <si>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</si>
  <si>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</si>
  <si>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</si>
  <si>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</si>
  <si>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</si>
  <si>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</si>
  <si>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</si>
  <si>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</si>
  <si>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</si>
  <si>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</si>
  <si>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</si>
  <si>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</si>
  <si>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</si>
  <si>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</si>
  <si>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</si>
  <si>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</si>
  <si>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</si>
  <si>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</si>
  <si>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</si>
  <si>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</si>
  <si>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</si>
  <si>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</si>
  <si>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</si>
  <si>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</si>
  <si>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</si>
  <si>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</si>
  <si>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</si>
  <si>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</si>
  <si>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</si>
  <si>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</si>
  <si>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</si>
  <si>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</si>
  <si>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</si>
  <si>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</si>
  <si>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</si>
  <si>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</si>
  <si>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</si>
  <si>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</si>
  <si>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</si>
  <si>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</si>
  <si>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</si>
  <si>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</si>
  <si>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</si>
  <si>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</si>
  <si>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</si>
  <si>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</si>
  <si>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</si>
  <si>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</si>
  <si>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</si>
  <si>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</si>
  <si>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</si>
  <si>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</si>
  <si>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</si>
  <si>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</si>
  <si>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</si>
  <si>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</si>
  <si>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</si>
  <si>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</si>
  <si>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</si>
  <si>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</si>
  <si>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</si>
  <si>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</si>
  <si>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</si>
  <si>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</si>
  <si>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</si>
  <si>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</si>
  <si>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</si>
  <si>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</si>
  <si>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</si>
  <si>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</si>
  <si>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</si>
  <si>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</si>
  <si>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</si>
  <si>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</si>
  <si>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</si>
  <si>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</si>
  <si>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</si>
  <si>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</si>
  <si>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</si>
  <si>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</si>
  <si>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</si>
  <si>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</si>
  <si>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</si>
  <si>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</si>
  <si>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</si>
  <si>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</si>
  <si>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</si>
  <si>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</si>
  <si>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№2.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</si>
</sst>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45875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40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4</v>
      </c>
      <c r="Y42" s="562">
        <f>IFERROR(IF(X42="",0,CEILING((X42/$H42),1)*$H42),"")</f>
        <v>4</v>
      </c>
      <c r="Z42" s="36">
        <f>IFERROR(IF(Y42=0,"",ROUNDUP(Y42/H42,0)*0.00902),"")</f>
        <v>9.0200000000000002E-3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4.21</v>
      </c>
      <c r="BN42" s="64">
        <f>IFERROR(Y42*I42/H42,"0")</f>
        <v>4.21</v>
      </c>
      <c r="BO42" s="64">
        <f>IFERROR(1/J42*(X42/H42),"0")</f>
        <v>7.575757575757576E-3</v>
      </c>
      <c r="BP42" s="64">
        <f>IFERROR(1/J42*(Y42/H42),"0")</f>
        <v>7.575757575757576E-3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4.7037037037037033</v>
      </c>
      <c r="Y44" s="563">
        <f>IFERROR(Y41/H41,"0")+IFERROR(Y42/H42,"0")+IFERROR(Y43/H43,"0")</f>
        <v>5</v>
      </c>
      <c r="Z44" s="563">
        <f>IFERROR(IF(Z41="",0,Z41),"0")+IFERROR(IF(Z42="",0,Z42),"0")+IFERROR(IF(Z43="",0,Z43),"0")</f>
        <v>8.4940000000000002E-2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44</v>
      </c>
      <c r="Y45" s="563">
        <f>IFERROR(SUM(Y41:Y43),"0")</f>
        <v>47.2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670</v>
      </c>
      <c r="Y53" s="562">
        <f t="shared" si="6"/>
        <v>680.40000000000009</v>
      </c>
      <c r="Z53" s="36">
        <f>IFERROR(IF(Y53=0,"",ROUNDUP(Y53/H53,0)*0.01898),"")</f>
        <v>1.19574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696.98611111111109</v>
      </c>
      <c r="BN53" s="64">
        <f t="shared" si="8"/>
        <v>707.80500000000006</v>
      </c>
      <c r="BO53" s="64">
        <f t="shared" si="9"/>
        <v>0.96932870370370361</v>
      </c>
      <c r="BP53" s="64">
        <f t="shared" si="10"/>
        <v>0.98437500000000011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211.5</v>
      </c>
      <c r="Y57" s="562">
        <f t="shared" si="6"/>
        <v>211.5</v>
      </c>
      <c r="Z57" s="36">
        <f>IFERROR(IF(Y57=0,"",ROUNDUP(Y57/H57,0)*0.00902),"")</f>
        <v>0.42393999999999998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221.37</v>
      </c>
      <c r="BN57" s="64">
        <f t="shared" si="8"/>
        <v>221.37</v>
      </c>
      <c r="BO57" s="64">
        <f t="shared" si="9"/>
        <v>0.35606060606060608</v>
      </c>
      <c r="BP57" s="64">
        <f t="shared" si="10"/>
        <v>0.35606060606060608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109.03703703703704</v>
      </c>
      <c r="Y58" s="563">
        <f>IFERROR(Y52/H52,"0")+IFERROR(Y53/H53,"0")+IFERROR(Y54/H54,"0")+IFERROR(Y55/H55,"0")+IFERROR(Y56/H56,"0")+IFERROR(Y57/H57,"0")</f>
        <v>110</v>
      </c>
      <c r="Z58" s="563">
        <f>IFERROR(IF(Z52="",0,Z52),"0")+IFERROR(IF(Z53="",0,Z53),"0")+IFERROR(IF(Z54="",0,Z54),"0")+IFERROR(IF(Z55="",0,Z55),"0")+IFERROR(IF(Z56="",0,Z56),"0")+IFERROR(IF(Z57="",0,Z57),"0")</f>
        <v>1.61968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881.5</v>
      </c>
      <c r="Y59" s="563">
        <f>IFERROR(SUM(Y52:Y57),"0")</f>
        <v>891.90000000000009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470</v>
      </c>
      <c r="Y61" s="562">
        <f>IFERROR(IF(X61="",0,CEILING((X61/$H61),1)*$H61),"")</f>
        <v>475.20000000000005</v>
      </c>
      <c r="Z61" s="36">
        <f>IFERROR(IF(Y61=0,"",ROUNDUP(Y61/H61,0)*0.01898),"")</f>
        <v>0.83511999999999997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488.93055555555549</v>
      </c>
      <c r="BN61" s="64">
        <f>IFERROR(Y61*I61/H61,"0")</f>
        <v>494.34</v>
      </c>
      <c r="BO61" s="64">
        <f>IFERROR(1/J61*(X61/H61),"0")</f>
        <v>0.67997685185185186</v>
      </c>
      <c r="BP61" s="64">
        <f>IFERROR(1/J61*(Y61/H61),"0")</f>
        <v>0.6875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51.3</v>
      </c>
      <c r="Y64" s="562">
        <f>IFERROR(IF(X64="",0,CEILING((X64/$H64),1)*$H64),"")</f>
        <v>51.300000000000004</v>
      </c>
      <c r="Z64" s="36">
        <f>IFERROR(IF(Y64=0,"",ROUNDUP(Y64/H64,0)*0.00651),"")</f>
        <v>0.12369000000000001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54.72</v>
      </c>
      <c r="BN64" s="64">
        <f>IFERROR(Y64*I64/H64,"0")</f>
        <v>54.72</v>
      </c>
      <c r="BO64" s="64">
        <f>IFERROR(1/J64*(X64/H64),"0")</f>
        <v>0.10439560439560439</v>
      </c>
      <c r="BP64" s="64">
        <f>IFERROR(1/J64*(Y64/H64),"0")</f>
        <v>0.1043956043956044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62.518518518518519</v>
      </c>
      <c r="Y65" s="563">
        <f>IFERROR(Y61/H61,"0")+IFERROR(Y62/H62,"0")+IFERROR(Y63/H63,"0")+IFERROR(Y64/H64,"0")</f>
        <v>63</v>
      </c>
      <c r="Z65" s="563">
        <f>IFERROR(IF(Z61="",0,Z61),"0")+IFERROR(IF(Z62="",0,Z62),"0")+IFERROR(IF(Z63="",0,Z63),"0")+IFERROR(IF(Z64="",0,Z64),"0")</f>
        <v>0.95880999999999994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521.29999999999995</v>
      </c>
      <c r="Y66" s="563">
        <f>IFERROR(SUM(Y61:Y64),"0")</f>
        <v>526.5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130</v>
      </c>
      <c r="Y89" s="562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40.5</v>
      </c>
      <c r="Y91" s="562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42.39</v>
      </c>
      <c r="BN91" s="64">
        <f>IFERROR(Y91*I91/H91,"0")</f>
        <v>42.39</v>
      </c>
      <c r="BO91" s="64">
        <f>IFERROR(1/J91*(X91/H91),"0")</f>
        <v>6.8181818181818177E-2</v>
      </c>
      <c r="BP91" s="64">
        <f>IFERROR(1/J91*(Y91/H91),"0")</f>
        <v>6.8181818181818177E-2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21.037037037037038</v>
      </c>
      <c r="Y92" s="563">
        <f>IFERROR(Y89/H89,"0")+IFERROR(Y90/H90,"0")+IFERROR(Y91/H91,"0")</f>
        <v>22</v>
      </c>
      <c r="Z92" s="563">
        <f>IFERROR(IF(Z89="",0,Z89),"0")+IFERROR(IF(Z90="",0,Z90),"0")+IFERROR(IF(Z91="",0,Z91),"0")</f>
        <v>0.32791999999999999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170.5</v>
      </c>
      <c r="Y93" s="563">
        <f>IFERROR(SUM(Y89:Y91),"0")</f>
        <v>180.9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68</v>
      </c>
      <c r="Y95" s="562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72.357037037037031</v>
      </c>
      <c r="BN95" s="64">
        <f>IFERROR(Y95*I95/H95,"0")</f>
        <v>77.570999999999998</v>
      </c>
      <c r="BO95" s="64">
        <f>IFERROR(1/J95*(X95/H95),"0")</f>
        <v>0.13117283950617284</v>
      </c>
      <c r="BP95" s="64">
        <f>IFERROR(1/J95*(Y95/H95),"0")</f>
        <v>0.140625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18</v>
      </c>
      <c r="Y98" s="562">
        <f>IFERROR(IF(X98="",0,CEILING((X98/$H98),1)*$H98),"")</f>
        <v>18.900000000000002</v>
      </c>
      <c r="Z98" s="36">
        <f>IFERROR(IF(Y98=0,"",ROUNDUP(Y98/H98,0)*0.00651),"")</f>
        <v>4.5569999999999999E-2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19.679999999999996</v>
      </c>
      <c r="BN98" s="64">
        <f>IFERROR(Y98*I98/H98,"0")</f>
        <v>20.664000000000001</v>
      </c>
      <c r="BO98" s="64">
        <f>IFERROR(1/J98*(X98/H98),"0")</f>
        <v>3.6630036630036632E-2</v>
      </c>
      <c r="BP98" s="64">
        <f>IFERROR(1/J98*(Y98/H98),"0")</f>
        <v>3.8461538461538464E-2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15.061728395061728</v>
      </c>
      <c r="Y100" s="563">
        <f>IFERROR(Y95/H95,"0")+IFERROR(Y96/H96,"0")+IFERROR(Y97/H97,"0")+IFERROR(Y98/H98,"0")+IFERROR(Y99/H99,"0")</f>
        <v>16</v>
      </c>
      <c r="Z100" s="563">
        <f>IFERROR(IF(Z95="",0,Z95),"0")+IFERROR(IF(Z96="",0,Z96),"0")+IFERROR(IF(Z97="",0,Z97),"0")+IFERROR(IF(Z98="",0,Z98),"0")+IFERROR(IF(Z99="",0,Z99),"0")</f>
        <v>0.21639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86</v>
      </c>
      <c r="Y101" s="563">
        <f>IFERROR(SUM(Y95:Y99),"0")</f>
        <v>91.8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11.25</v>
      </c>
      <c r="Y105" s="562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3</v>
      </c>
      <c r="Y108" s="563">
        <f>IFERROR(Y104/H104,"0")+IFERROR(Y105/H105,"0")+IFERROR(Y106/H106,"0")+IFERROR(Y107/H107,"0")</f>
        <v>3</v>
      </c>
      <c r="Z108" s="563">
        <f>IFERROR(IF(Z104="",0,Z104),"0")+IFERROR(IF(Z105="",0,Z105),"0")+IFERROR(IF(Z106="",0,Z106),"0")+IFERROR(IF(Z107="",0,Z107),"0")</f>
        <v>2.7060000000000001E-2</v>
      </c>
      <c r="AA108" s="564"/>
      <c r="AB108" s="564"/>
      <c r="AC108" s="56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11.25</v>
      </c>
      <c r="Y109" s="563">
        <f>IFERROR(SUM(Y104:Y107),"0")</f>
        <v>11.25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38</v>
      </c>
      <c r="Y117" s="56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40.406666666666666</v>
      </c>
      <c r="BN117" s="64">
        <f>IFERROR(Y117*I117/H117,"0")</f>
        <v>43.065000000000005</v>
      </c>
      <c r="BO117" s="64">
        <f>IFERROR(1/J117*(X117/H117),"0")</f>
        <v>7.3302469135802475E-2</v>
      </c>
      <c r="BP117" s="64">
        <f>IFERROR(1/J117*(Y117/H117),"0")</f>
        <v>7.8125E-2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26.1</v>
      </c>
      <c r="Y119" s="562">
        <f>IFERROR(IF(X119="",0,CEILING((X119/$H119),1)*$H119),"")</f>
        <v>27</v>
      </c>
      <c r="Z119" s="36">
        <f>IFERROR(IF(Y119=0,"",ROUNDUP(Y119/H119,0)*0.00651),"")</f>
        <v>6.5100000000000005E-2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28.535999999999998</v>
      </c>
      <c r="BN119" s="64">
        <f>IFERROR(Y119*I119/H119,"0")</f>
        <v>29.519999999999996</v>
      </c>
      <c r="BO119" s="64">
        <f>IFERROR(1/J119*(X119/H119),"0")</f>
        <v>5.3113553113553112E-2</v>
      </c>
      <c r="BP119" s="64">
        <f>IFERROR(1/J119*(Y119/H119),"0")</f>
        <v>5.4945054945054951E-2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14.358024691358025</v>
      </c>
      <c r="Y121" s="563">
        <f>IFERROR(Y117/H117,"0")+IFERROR(Y118/H118,"0")+IFERROR(Y119/H119,"0")+IFERROR(Y120/H120,"0")</f>
        <v>15</v>
      </c>
      <c r="Z121" s="563">
        <f>IFERROR(IF(Z117="",0,Z117),"0")+IFERROR(IF(Z118="",0,Z118),"0")+IFERROR(IF(Z119="",0,Z119),"0")+IFERROR(IF(Z120="",0,Z120),"0")</f>
        <v>0.16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64.099999999999994</v>
      </c>
      <c r="Y122" s="563">
        <f>IFERROR(SUM(Y117:Y120),"0")</f>
        <v>67.5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11.2</v>
      </c>
      <c r="Y130" s="56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11.829999999999998</v>
      </c>
      <c r="BN130" s="64">
        <f>IFERROR(Y130*I130/H130,"0")</f>
        <v>13.52</v>
      </c>
      <c r="BO130" s="64">
        <f>IFERROR(1/J130*(X130/H130),"0")</f>
        <v>1.9230769230769228E-2</v>
      </c>
      <c r="BP130" s="64">
        <f>IFERROR(1/J130*(Y130/H130),"0")</f>
        <v>2.197802197802198E-2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3.4999999999999996</v>
      </c>
      <c r="Y132" s="563">
        <f>IFERROR(Y130/H130,"0")+IFERROR(Y131/H131,"0")</f>
        <v>4</v>
      </c>
      <c r="Z132" s="563">
        <f>IFERROR(IF(Z130="",0,Z130),"0")+IFERROR(IF(Z131="",0,Z131),"0")</f>
        <v>2.6040000000000001E-2</v>
      </c>
      <c r="AA132" s="564"/>
      <c r="AB132" s="564"/>
      <c r="AC132" s="56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11.2</v>
      </c>
      <c r="Y133" s="563">
        <f>IFERROR(SUM(Y130:Y131),"0")</f>
        <v>12.8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7</v>
      </c>
      <c r="Y136" s="562">
        <f>IFERROR(IF(X136="",0,CEILING((X136/$H136),1)*$H136),"")</f>
        <v>8.3999999999999986</v>
      </c>
      <c r="Z136" s="36">
        <f>IFERROR(IF(Y136=0,"",ROUNDUP(Y136/H136,0)*0.00651),"")</f>
        <v>1.9529999999999999E-2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7.67</v>
      </c>
      <c r="BN136" s="64">
        <f>IFERROR(Y136*I136/H136,"0")</f>
        <v>9.2039999999999988</v>
      </c>
      <c r="BO136" s="64">
        <f>IFERROR(1/J136*(X136/H136),"0")</f>
        <v>1.3736263736263738E-2</v>
      </c>
      <c r="BP136" s="64">
        <f>IFERROR(1/J136*(Y136/H136),"0")</f>
        <v>1.6483516483516484E-2</v>
      </c>
    </row>
    <row r="137" spans="1:68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2.5</v>
      </c>
      <c r="Y137" s="563">
        <f>IFERROR(Y135/H135,"0")+IFERROR(Y136/H136,"0")</f>
        <v>2.9999999999999996</v>
      </c>
      <c r="Z137" s="563">
        <f>IFERROR(IF(Z135="",0,Z135),"0")+IFERROR(IF(Z136="",0,Z136),"0")</f>
        <v>1.9529999999999999E-2</v>
      </c>
      <c r="AA137" s="564"/>
      <c r="AB137" s="564"/>
      <c r="AC137" s="564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7</v>
      </c>
      <c r="Y138" s="563">
        <f>IFERROR(SUM(Y135:Y136),"0")</f>
        <v>8.3999999999999986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24</v>
      </c>
      <c r="Y162" s="56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25.542857142857141</v>
      </c>
      <c r="BN162" s="64">
        <f t="shared" ref="BN162:BN170" si="18">IFERROR(Y162*I162/H162,"0")</f>
        <v>26.82</v>
      </c>
      <c r="BO162" s="64">
        <f t="shared" ref="BO162:BO170" si="19">IFERROR(1/J162*(X162/H162),"0")</f>
        <v>4.3290043290043295E-2</v>
      </c>
      <c r="BP162" s="64">
        <f t="shared" ref="BP162:BP170" si="20">IFERROR(1/J162*(Y162/H162),"0")</f>
        <v>4.5454545454545456E-2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6.3</v>
      </c>
      <c r="Y165" s="562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6.6899999999999995</v>
      </c>
      <c r="BN165" s="64">
        <f t="shared" si="18"/>
        <v>6.69</v>
      </c>
      <c r="BO165" s="64">
        <f t="shared" si="19"/>
        <v>1.2820512820512822E-2</v>
      </c>
      <c r="BP165" s="64">
        <f t="shared" si="20"/>
        <v>1.2820512820512822E-2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8.7142857142857153</v>
      </c>
      <c r="Y171" s="563">
        <f>IFERROR(Y162/H162,"0")+IFERROR(Y163/H163,"0")+IFERROR(Y164/H164,"0")+IFERROR(Y165/H165,"0")+IFERROR(Y166/H166,"0")+IFERROR(Y167/H167,"0")+IFERROR(Y168/H168,"0")+IFERROR(Y169/H169,"0")+IFERROR(Y170/H170,"0")</f>
        <v>9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6.9180000000000005E-2</v>
      </c>
      <c r="AA171" s="564"/>
      <c r="AB171" s="564"/>
      <c r="AC171" s="56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30.3</v>
      </c>
      <c r="Y172" s="563">
        <f>IFERROR(SUM(Y162:Y170),"0")</f>
        <v>31.500000000000004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60</v>
      </c>
      <c r="Y195" s="562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30</v>
      </c>
      <c r="Y196" s="562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31.166666666666668</v>
      </c>
      <c r="BN196" s="64">
        <f t="shared" si="23"/>
        <v>33.660000000000004</v>
      </c>
      <c r="BO196" s="64">
        <f t="shared" si="24"/>
        <v>4.208754208754209E-2</v>
      </c>
      <c r="BP196" s="64">
        <f t="shared" si="25"/>
        <v>4.5454545454545463E-2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45</v>
      </c>
      <c r="Y197" s="562">
        <f t="shared" si="21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46.75</v>
      </c>
      <c r="BN197" s="64">
        <f t="shared" si="23"/>
        <v>50.49</v>
      </c>
      <c r="BO197" s="64">
        <f t="shared" si="24"/>
        <v>6.3131313131313122E-2</v>
      </c>
      <c r="BP197" s="64">
        <f t="shared" si="25"/>
        <v>6.8181818181818177E-2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15</v>
      </c>
      <c r="Y198" s="562">
        <f t="shared" si="21"/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15.583333333333334</v>
      </c>
      <c r="BN198" s="64">
        <f t="shared" si="23"/>
        <v>16.830000000000002</v>
      </c>
      <c r="BO198" s="64">
        <f t="shared" si="24"/>
        <v>2.1043771043771045E-2</v>
      </c>
      <c r="BP198" s="64">
        <f t="shared" si="25"/>
        <v>2.2727272727272731E-2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27.777777777777775</v>
      </c>
      <c r="Y203" s="563">
        <f>IFERROR(Y195/H195,"0")+IFERROR(Y196/H196,"0")+IFERROR(Y197/H197,"0")+IFERROR(Y198/H198,"0")+IFERROR(Y199/H199,"0")+IFERROR(Y200/H200,"0")+IFERROR(Y201/H201,"0")+IFERROR(Y202/H202,"0")</f>
        <v>30.000000000000004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0.27060000000000001</v>
      </c>
      <c r="AA203" s="564"/>
      <c r="AB203" s="564"/>
      <c r="AC203" s="56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150</v>
      </c>
      <c r="Y204" s="563">
        <f>IFERROR(SUM(Y195:Y202),"0")</f>
        <v>162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4.8000000000000007</v>
      </c>
      <c r="Y209" s="562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5.3400000000000007</v>
      </c>
      <c r="BN209" s="64">
        <f t="shared" si="28"/>
        <v>5.34</v>
      </c>
      <c r="BO209" s="64">
        <f t="shared" si="29"/>
        <v>1.0989010989010992E-2</v>
      </c>
      <c r="BP209" s="64">
        <f t="shared" si="30"/>
        <v>1.098901098901099E-2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11.7</v>
      </c>
      <c r="Y211" s="562">
        <f t="shared" si="26"/>
        <v>12</v>
      </c>
      <c r="Z211" s="36">
        <f t="shared" si="31"/>
        <v>3.2550000000000003E-2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12.928500000000001</v>
      </c>
      <c r="BN211" s="64">
        <f t="shared" si="28"/>
        <v>13.260000000000002</v>
      </c>
      <c r="BO211" s="64">
        <f t="shared" si="29"/>
        <v>2.6785714285714288E-2</v>
      </c>
      <c r="BP211" s="64">
        <f t="shared" si="30"/>
        <v>2.7472527472527476E-2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8</v>
      </c>
      <c r="Y214" s="562">
        <f t="shared" si="26"/>
        <v>9.6</v>
      </c>
      <c r="Z214" s="36">
        <f t="shared" si="31"/>
        <v>2.6040000000000001E-2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8.86</v>
      </c>
      <c r="BN214" s="64">
        <f t="shared" si="28"/>
        <v>10.632</v>
      </c>
      <c r="BO214" s="64">
        <f t="shared" si="29"/>
        <v>1.8315018315018316E-2</v>
      </c>
      <c r="BP214" s="64">
        <f t="shared" si="30"/>
        <v>2.197802197802198E-2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10.208333333333334</v>
      </c>
      <c r="Y215" s="563">
        <f>IFERROR(Y206/H206,"0")+IFERROR(Y207/H207,"0")+IFERROR(Y208/H208,"0")+IFERROR(Y209/H209,"0")+IFERROR(Y210/H210,"0")+IFERROR(Y211/H211,"0")+IFERROR(Y212/H212,"0")+IFERROR(Y213/H213,"0")+IFERROR(Y214/H214,"0")</f>
        <v>11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7.1610000000000007E-2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24.5</v>
      </c>
      <c r="Y216" s="563">
        <f>IFERROR(SUM(Y206:Y214),"0")</f>
        <v>26.4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230</v>
      </c>
      <c r="Y252" s="562">
        <f>IFERROR(IF(X252="",0,CEILING((X252/$H252),1)*$H252),"")</f>
        <v>237.60000000000002</v>
      </c>
      <c r="Z252" s="36">
        <f>IFERROR(IF(Y252=0,"",ROUNDUP(Y252/H252,0)*0.01898),"")</f>
        <v>0.41755999999999999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239.26388888888886</v>
      </c>
      <c r="BN252" s="64">
        <f>IFERROR(Y252*I252/H252,"0")</f>
        <v>247.17</v>
      </c>
      <c r="BO252" s="64">
        <f>IFERROR(1/J252*(X252/H252),"0")</f>
        <v>0.33275462962962959</v>
      </c>
      <c r="BP252" s="64">
        <f>IFERROR(1/J252*(Y252/H252),"0")</f>
        <v>0.34375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10</v>
      </c>
      <c r="Y253" s="562">
        <f>IFERROR(IF(X253="",0,CEILING((X253/$H253),1)*$H253),"")</f>
        <v>10.8</v>
      </c>
      <c r="Z253" s="36">
        <f>IFERROR(IF(Y253=0,"",ROUNDUP(Y253/H253,0)*0.01898),"")</f>
        <v>1.898E-2</v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10.402777777777777</v>
      </c>
      <c r="BN253" s="64">
        <f>IFERROR(Y253*I253/H253,"0")</f>
        <v>11.234999999999999</v>
      </c>
      <c r="BO253" s="64">
        <f>IFERROR(1/J253*(X253/H253),"0")</f>
        <v>1.4467592592592591E-2</v>
      </c>
      <c r="BP253" s="64">
        <f>IFERROR(1/J253*(Y253/H253),"0")</f>
        <v>1.5625E-2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20</v>
      </c>
      <c r="Y255" s="562">
        <f>IFERROR(IF(X255="",0,CEILING((X255/$H255),1)*$H255),"")</f>
        <v>20</v>
      </c>
      <c r="Z255" s="36">
        <f>IFERROR(IF(Y255=0,"",ROUNDUP(Y255/H255,0)*0.00902),"")</f>
        <v>4.5100000000000001E-2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21.05</v>
      </c>
      <c r="BN255" s="64">
        <f>IFERROR(Y255*I255/H255,"0")</f>
        <v>21.05</v>
      </c>
      <c r="BO255" s="64">
        <f>IFERROR(1/J255*(X255/H255),"0")</f>
        <v>3.787878787878788E-2</v>
      </c>
      <c r="BP255" s="64">
        <f>IFERROR(1/J255*(Y255/H255),"0")</f>
        <v>3.787878787878788E-2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27.222222222222221</v>
      </c>
      <c r="Y256" s="563">
        <f>IFERROR(Y251/H251,"0")+IFERROR(Y252/H252,"0")+IFERROR(Y253/H253,"0")+IFERROR(Y254/H254,"0")+IFERROR(Y255/H255,"0")</f>
        <v>28</v>
      </c>
      <c r="Z256" s="563">
        <f>IFERROR(IF(Z251="",0,Z251),"0")+IFERROR(IF(Z252="",0,Z252),"0")+IFERROR(IF(Z253="",0,Z253),"0")+IFERROR(IF(Z254="",0,Z254),"0")+IFERROR(IF(Z255="",0,Z255),"0")</f>
        <v>0.48163999999999996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260</v>
      </c>
      <c r="Y257" s="563">
        <f>IFERROR(SUM(Y251:Y255),"0")</f>
        <v>268.40000000000003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260</v>
      </c>
      <c r="Y290" s="562">
        <f t="shared" si="37"/>
        <v>270</v>
      </c>
      <c r="Z290" s="36">
        <f>IFERROR(IF(Y290=0,"",ROUNDUP(Y290/H290,0)*0.01898),"")</f>
        <v>0.47450000000000003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270.47222222222217</v>
      </c>
      <c r="BN290" s="64">
        <f t="shared" si="39"/>
        <v>280.87499999999994</v>
      </c>
      <c r="BO290" s="64">
        <f t="shared" si="40"/>
        <v>0.37615740740740738</v>
      </c>
      <c r="BP290" s="64">
        <f t="shared" si="41"/>
        <v>0.390625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740</v>
      </c>
      <c r="Y291" s="562">
        <f t="shared" si="37"/>
        <v>745.2</v>
      </c>
      <c r="Z291" s="36">
        <f>IFERROR(IF(Y291=0,"",ROUNDUP(Y291/H291,0)*0.01898),"")</f>
        <v>1.30962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769.80555555555543</v>
      </c>
      <c r="BN291" s="64">
        <f t="shared" si="39"/>
        <v>775.21499999999992</v>
      </c>
      <c r="BO291" s="64">
        <f t="shared" si="40"/>
        <v>1.0706018518518519</v>
      </c>
      <c r="BP291" s="64">
        <f t="shared" si="41"/>
        <v>1.078125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70</v>
      </c>
      <c r="Y293" s="562">
        <f t="shared" si="37"/>
        <v>75.600000000000009</v>
      </c>
      <c r="Z293" s="36">
        <f>IFERROR(IF(Y293=0,"",ROUNDUP(Y293/H293,0)*0.01898),"")</f>
        <v>0.13286000000000001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72.819444444444429</v>
      </c>
      <c r="BN293" s="64">
        <f t="shared" si="39"/>
        <v>78.64500000000001</v>
      </c>
      <c r="BO293" s="64">
        <f t="shared" si="40"/>
        <v>0.10127314814814814</v>
      </c>
      <c r="BP293" s="64">
        <f t="shared" si="41"/>
        <v>0.109375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12</v>
      </c>
      <c r="Y294" s="562">
        <f t="shared" si="37"/>
        <v>12</v>
      </c>
      <c r="Z294" s="36">
        <f>IFERROR(IF(Y294=0,"",ROUNDUP(Y294/H294,0)*0.00902),"")</f>
        <v>2.7060000000000001E-2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12.629999999999999</v>
      </c>
      <c r="BN294" s="64">
        <f t="shared" si="39"/>
        <v>12.629999999999999</v>
      </c>
      <c r="BO294" s="64">
        <f t="shared" si="40"/>
        <v>2.2727272727272728E-2</v>
      </c>
      <c r="BP294" s="64">
        <f t="shared" si="41"/>
        <v>2.2727272727272728E-2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60</v>
      </c>
      <c r="Y295" s="562">
        <f t="shared" si="37"/>
        <v>60</v>
      </c>
      <c r="Z295" s="36">
        <f>IFERROR(IF(Y295=0,"",ROUNDUP(Y295/H295,0)*0.00902),"")</f>
        <v>0.1353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63.15</v>
      </c>
      <c r="BN295" s="64">
        <f t="shared" si="39"/>
        <v>63.15</v>
      </c>
      <c r="BO295" s="64">
        <f t="shared" si="40"/>
        <v>0.11363636363636365</v>
      </c>
      <c r="BP295" s="64">
        <f t="shared" si="41"/>
        <v>0.11363636363636365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117.07407407407408</v>
      </c>
      <c r="Y296" s="563">
        <f>IFERROR(Y289/H289,"0")+IFERROR(Y290/H290,"0")+IFERROR(Y291/H291,"0")+IFERROR(Y292/H292,"0")+IFERROR(Y293/H293,"0")+IFERROR(Y294/H294,"0")+IFERROR(Y295/H295,"0")</f>
        <v>119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2.0793400000000002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1142</v>
      </c>
      <c r="Y297" s="563">
        <f>IFERROR(SUM(Y289:Y295),"0")</f>
        <v>1162.8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115</v>
      </c>
      <c r="Y299" s="562">
        <f t="shared" ref="Y299:Y305" si="42">IFERROR(IF(X299="",0,CEILING((X299/$H299),1)*$H299),"")</f>
        <v>117.60000000000001</v>
      </c>
      <c r="Z299" s="36">
        <f>IFERROR(IF(Y299=0,"",ROUNDUP(Y299/H299,0)*0.00902),"")</f>
        <v>0.25256000000000001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122.39285714285712</v>
      </c>
      <c r="BN299" s="64">
        <f t="shared" ref="BN299:BN305" si="44">IFERROR(Y299*I299/H299,"0")</f>
        <v>125.16</v>
      </c>
      <c r="BO299" s="64">
        <f t="shared" ref="BO299:BO305" si="45">IFERROR(1/J299*(X299/H299),"0")</f>
        <v>0.20743145743145744</v>
      </c>
      <c r="BP299" s="64">
        <f t="shared" ref="BP299:BP305" si="46">IFERROR(1/J299*(Y299/H299),"0")</f>
        <v>0.21212121212121213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128</v>
      </c>
      <c r="Y300" s="562">
        <f t="shared" si="42"/>
        <v>130.20000000000002</v>
      </c>
      <c r="Z300" s="36">
        <f>IFERROR(IF(Y300=0,"",ROUNDUP(Y300/H300,0)*0.00902),"")</f>
        <v>0.27961999999999998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136.22857142857143</v>
      </c>
      <c r="BN300" s="64">
        <f t="shared" si="44"/>
        <v>138.57</v>
      </c>
      <c r="BO300" s="64">
        <f t="shared" si="45"/>
        <v>0.23088023088023088</v>
      </c>
      <c r="BP300" s="64">
        <f t="shared" si="46"/>
        <v>0.23484848484848489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18.899999999999999</v>
      </c>
      <c r="Y302" s="562">
        <f t="shared" si="42"/>
        <v>18.900000000000002</v>
      </c>
      <c r="Z302" s="36">
        <f>IFERROR(IF(Y302=0,"",ROUNDUP(Y302/H302,0)*0.00502),"")</f>
        <v>4.5179999999999998E-2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20.069999999999997</v>
      </c>
      <c r="BN302" s="64">
        <f t="shared" si="44"/>
        <v>20.07</v>
      </c>
      <c r="BO302" s="64">
        <f t="shared" si="45"/>
        <v>3.8461538461538457E-2</v>
      </c>
      <c r="BP302" s="64">
        <f t="shared" si="46"/>
        <v>3.8461538461538464E-2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10.5</v>
      </c>
      <c r="Y303" s="562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71.857142857142847</v>
      </c>
      <c r="Y306" s="563">
        <f>IFERROR(Y299/H299,"0")+IFERROR(Y300/H300,"0")+IFERROR(Y301/H301,"0")+IFERROR(Y302/H302,"0")+IFERROR(Y303/H303,"0")+IFERROR(Y304/H304,"0")+IFERROR(Y305/H305,"0")</f>
        <v>73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0.60246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272.39999999999998</v>
      </c>
      <c r="Y307" s="563">
        <f>IFERROR(SUM(Y299:Y305),"0")</f>
        <v>277.2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3090</v>
      </c>
      <c r="Y309" s="562">
        <f>IFERROR(IF(X309="",0,CEILING((X309/$H309),1)*$H309),"")</f>
        <v>3096.6</v>
      </c>
      <c r="Z309" s="36">
        <f>IFERROR(IF(Y309=0,"",ROUNDUP(Y309/H309,0)*0.01898),"")</f>
        <v>7.5350600000000005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3293.2269230769234</v>
      </c>
      <c r="BN309" s="64">
        <f>IFERROR(Y309*I309/H309,"0")</f>
        <v>3300.2610000000004</v>
      </c>
      <c r="BO309" s="64">
        <f>IFERROR(1/J309*(X309/H309),"0")</f>
        <v>6.1899038461538467</v>
      </c>
      <c r="BP309" s="64">
        <f>IFERROR(1/J309*(Y309/H309),"0")</f>
        <v>6.203125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9.6000000000000014</v>
      </c>
      <c r="Y312" s="562">
        <f>IFERROR(IF(X312="",0,CEILING((X312/$H312),1)*$H312),"")</f>
        <v>12</v>
      </c>
      <c r="Z312" s="36">
        <f>IFERROR(IF(Y312=0,"",ROUNDUP(Y312/H312,0)*0.00651),"")</f>
        <v>2.6040000000000001E-2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10.387200000000002</v>
      </c>
      <c r="BN312" s="64">
        <f>IFERROR(Y312*I312/H312,"0")</f>
        <v>12.984</v>
      </c>
      <c r="BO312" s="64">
        <f>IFERROR(1/J312*(X312/H312),"0")</f>
        <v>1.7582417582417586E-2</v>
      </c>
      <c r="BP312" s="64">
        <f>IFERROR(1/J312*(Y312/H312),"0")</f>
        <v>2.197802197802198E-2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399.35384615384618</v>
      </c>
      <c r="Y314" s="563">
        <f>IFERROR(Y309/H309,"0")+IFERROR(Y310/H310,"0")+IFERROR(Y311/H311,"0")+IFERROR(Y312/H312,"0")+IFERROR(Y313/H313,"0")</f>
        <v>401</v>
      </c>
      <c r="Z314" s="563">
        <f>IFERROR(IF(Z309="",0,Z309),"0")+IFERROR(IF(Z310="",0,Z310),"0")+IFERROR(IF(Z311="",0,Z311),"0")+IFERROR(IF(Z312="",0,Z312),"0")+IFERROR(IF(Z313="",0,Z313),"0")</f>
        <v>7.5611000000000006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3099.6</v>
      </c>
      <c r="Y315" s="563">
        <f>IFERROR(SUM(Y309:Y313),"0")</f>
        <v>3108.6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194</v>
      </c>
      <c r="Y318" s="562">
        <f>IFERROR(IF(X318="",0,CEILING((X318/$H318),1)*$H318),"")</f>
        <v>195</v>
      </c>
      <c r="Z318" s="36">
        <f>IFERROR(IF(Y318=0,"",ROUNDUP(Y318/H318,0)*0.01898),"")</f>
        <v>0.47450000000000003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206.90846153846158</v>
      </c>
      <c r="BN318" s="64">
        <f>IFERROR(Y318*I318/H318,"0")</f>
        <v>207.97500000000002</v>
      </c>
      <c r="BO318" s="64">
        <f>IFERROR(1/J318*(X318/H318),"0")</f>
        <v>0.38862179487179488</v>
      </c>
      <c r="BP318" s="64">
        <f>IFERROR(1/J318*(Y318/H318),"0")</f>
        <v>0.390625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78</v>
      </c>
      <c r="Y319" s="562">
        <f>IFERROR(IF(X319="",0,CEILING((X319/$H319),1)*$H319),"")</f>
        <v>84</v>
      </c>
      <c r="Z319" s="36">
        <f>IFERROR(IF(Y319=0,"",ROUNDUP(Y319/H319,0)*0.01898),"")</f>
        <v>0.1898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82.819285714285712</v>
      </c>
      <c r="BN319" s="64">
        <f>IFERROR(Y319*I319/H319,"0")</f>
        <v>89.19</v>
      </c>
      <c r="BO319" s="64">
        <f>IFERROR(1/J319*(X319/H319),"0")</f>
        <v>0.1450892857142857</v>
      </c>
      <c r="BP319" s="64">
        <f>IFERROR(1/J319*(Y319/H319),"0")</f>
        <v>0.15625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34.157509157509153</v>
      </c>
      <c r="Y320" s="563">
        <f>IFERROR(Y317/H317,"0")+IFERROR(Y318/H318,"0")+IFERROR(Y319/H319,"0")</f>
        <v>35</v>
      </c>
      <c r="Z320" s="563">
        <f>IFERROR(IF(Z317="",0,Z317),"0")+IFERROR(IF(Z318="",0,Z318),"0")+IFERROR(IF(Z319="",0,Z319),"0")</f>
        <v>0.6643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272</v>
      </c>
      <c r="Y321" s="563">
        <f>IFERROR(SUM(Y317:Y319),"0")</f>
        <v>279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7.65</v>
      </c>
      <c r="Y326" s="562">
        <f>IFERROR(IF(X326="",0,CEILING((X326/$H326),1)*$H326),"")</f>
        <v>7.6499999999999995</v>
      </c>
      <c r="Z326" s="36">
        <f>IFERROR(IF(Y326=0,"",ROUNDUP(Y326/H326,0)*0.00651),"")</f>
        <v>1.9529999999999999E-2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8.64</v>
      </c>
      <c r="BN326" s="64">
        <f>IFERROR(Y326*I326/H326,"0")</f>
        <v>8.6399999999999988</v>
      </c>
      <c r="BO326" s="64">
        <f>IFERROR(1/J326*(X326/H326),"0")</f>
        <v>1.6483516483516487E-2</v>
      </c>
      <c r="BP326" s="64">
        <f>IFERROR(1/J326*(Y326/H326),"0")</f>
        <v>1.6483516483516484E-2</v>
      </c>
    </row>
    <row r="327" spans="1:68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3.0000000000000004</v>
      </c>
      <c r="Y327" s="563">
        <f>IFERROR(Y323/H323,"0")+IFERROR(Y324/H324,"0")+IFERROR(Y325/H325,"0")+IFERROR(Y326/H326,"0")</f>
        <v>3</v>
      </c>
      <c r="Z327" s="563">
        <f>IFERROR(IF(Z323="",0,Z323),"0")+IFERROR(IF(Z324="",0,Z324),"0")+IFERROR(IF(Z325="",0,Z325),"0")+IFERROR(IF(Z326="",0,Z326),"0")</f>
        <v>1.9529999999999999E-2</v>
      </c>
      <c r="AA327" s="564"/>
      <c r="AB327" s="564"/>
      <c r="AC327" s="564"/>
    </row>
    <row r="328" spans="1:68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7.65</v>
      </c>
      <c r="Y328" s="563">
        <f>IFERROR(SUM(Y323:Y326),"0")</f>
        <v>7.6499999999999995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41</v>
      </c>
      <c r="Y337" s="562">
        <f>IFERROR(IF(X337="",0,CEILING((X337/$H337),1)*$H337),"")</f>
        <v>48.599999999999994</v>
      </c>
      <c r="Z337" s="36">
        <f>IFERROR(IF(Y337=0,"",ROUNDUP(Y337/H337,0)*0.01898),"")</f>
        <v>0.11388000000000001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43.627037037037042</v>
      </c>
      <c r="BN337" s="64">
        <f>IFERROR(Y337*I337/H337,"0")</f>
        <v>51.713999999999992</v>
      </c>
      <c r="BO337" s="64">
        <f>IFERROR(1/J337*(X337/H337),"0")</f>
        <v>7.908950617283951E-2</v>
      </c>
      <c r="BP337" s="64">
        <f>IFERROR(1/J337*(Y337/H337),"0")</f>
        <v>9.375E-2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84</v>
      </c>
      <c r="Y338" s="562">
        <f>IFERROR(IF(X338="",0,CEILING((X338/$H338),1)*$H338),"")</f>
        <v>84</v>
      </c>
      <c r="Z338" s="36">
        <f>IFERROR(IF(Y338=0,"",ROUNDUP(Y338/H338,0)*0.00651),"")</f>
        <v>0.26040000000000002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94.079999999999984</v>
      </c>
      <c r="BN338" s="64">
        <f>IFERROR(Y338*I338/H338,"0")</f>
        <v>94.079999999999984</v>
      </c>
      <c r="BO338" s="64">
        <f>IFERROR(1/J338*(X338/H338),"0")</f>
        <v>0.2197802197802198</v>
      </c>
      <c r="BP338" s="64">
        <f>IFERROR(1/J338*(Y338/H338),"0")</f>
        <v>0.2197802197802198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56</v>
      </c>
      <c r="Y339" s="562">
        <f>IFERROR(IF(X339="",0,CEILING((X339/$H339),1)*$H339),"")</f>
        <v>56.7</v>
      </c>
      <c r="Z339" s="36">
        <f>IFERROR(IF(Y339=0,"",ROUNDUP(Y339/H339,0)*0.00651),"")</f>
        <v>0.17577000000000001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62.399999999999991</v>
      </c>
      <c r="BN339" s="64">
        <f>IFERROR(Y339*I339/H339,"0")</f>
        <v>63.179999999999993</v>
      </c>
      <c r="BO339" s="64">
        <f>IFERROR(1/J339*(X339/H339),"0")</f>
        <v>0.14652014652014653</v>
      </c>
      <c r="BP339" s="64">
        <f>IFERROR(1/J339*(Y339/H339),"0")</f>
        <v>0.14835164835164835</v>
      </c>
    </row>
    <row r="340" spans="1:68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71.728395061728392</v>
      </c>
      <c r="Y340" s="563">
        <f>IFERROR(Y337/H337,"0")+IFERROR(Y338/H338,"0")+IFERROR(Y339/H339,"0")</f>
        <v>73</v>
      </c>
      <c r="Z340" s="563">
        <f>IFERROR(IF(Z337="",0,Z337),"0")+IFERROR(IF(Z338="",0,Z338),"0")+IFERROR(IF(Z339="",0,Z339),"0")</f>
        <v>0.55005000000000004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181</v>
      </c>
      <c r="Y341" s="563">
        <f>IFERROR(SUM(Y337:Y339),"0")</f>
        <v>189.3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50</v>
      </c>
      <c r="Y345" s="562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665</v>
      </c>
      <c r="Y346" s="562">
        <f t="shared" si="47"/>
        <v>675</v>
      </c>
      <c r="Z346" s="36">
        <f>IFERROR(IF(Y346=0,"",ROUNDUP(Y346/H346,0)*0.02175),"")</f>
        <v>0.9787499999999999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686.28000000000009</v>
      </c>
      <c r="BN346" s="64">
        <f t="shared" si="49"/>
        <v>696.6</v>
      </c>
      <c r="BO346" s="64">
        <f t="shared" si="50"/>
        <v>0.92361111111111116</v>
      </c>
      <c r="BP346" s="64">
        <f t="shared" si="51"/>
        <v>0.9375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980</v>
      </c>
      <c r="Y347" s="562">
        <f t="shared" si="47"/>
        <v>990</v>
      </c>
      <c r="Z347" s="36">
        <f>IFERROR(IF(Y347=0,"",ROUNDUP(Y347/H347,0)*0.02175),"")</f>
        <v>1.4355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1011.36</v>
      </c>
      <c r="BN347" s="64">
        <f t="shared" si="49"/>
        <v>1021.6800000000001</v>
      </c>
      <c r="BO347" s="64">
        <f t="shared" si="50"/>
        <v>1.3611111111111109</v>
      </c>
      <c r="BP347" s="64">
        <f t="shared" si="51"/>
        <v>1.375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113</v>
      </c>
      <c r="Y352" s="563">
        <f>IFERROR(Y345/H345,"0")+IFERROR(Y346/H346,"0")+IFERROR(Y347/H347,"0")+IFERROR(Y348/H348,"0")+IFERROR(Y349/H349,"0")+IFERROR(Y350/H350,"0")+IFERROR(Y351/H351,"0")</f>
        <v>115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2.5012499999999998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1695</v>
      </c>
      <c r="Y353" s="563">
        <f>IFERROR(SUM(Y345:Y351),"0")</f>
        <v>1725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1130</v>
      </c>
      <c r="Y355" s="562">
        <f>IFERROR(IF(X355="",0,CEILING((X355/$H355),1)*$H355),"")</f>
        <v>1140</v>
      </c>
      <c r="Z355" s="36">
        <f>IFERROR(IF(Y355=0,"",ROUNDUP(Y355/H355,0)*0.02175),"")</f>
        <v>1.6529999999999998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1166.1600000000001</v>
      </c>
      <c r="BN355" s="64">
        <f>IFERROR(Y355*I355/H355,"0")</f>
        <v>1176.48</v>
      </c>
      <c r="BO355" s="64">
        <f>IFERROR(1/J355*(X355/H355),"0")</f>
        <v>1.5694444444444442</v>
      </c>
      <c r="BP355" s="64">
        <f>IFERROR(1/J355*(Y355/H355),"0")</f>
        <v>1.5833333333333333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75.333333333333329</v>
      </c>
      <c r="Y357" s="563">
        <f>IFERROR(Y355/H355,"0")+IFERROR(Y356/H356,"0")</f>
        <v>76</v>
      </c>
      <c r="Z357" s="563">
        <f>IFERROR(IF(Z355="",0,Z355),"0")+IFERROR(IF(Z356="",0,Z356),"0")</f>
        <v>1.6529999999999998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1130</v>
      </c>
      <c r="Y358" s="563">
        <f>IFERROR(SUM(Y355:Y356),"0")</f>
        <v>1140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2.1</v>
      </c>
      <c r="Y398" s="562">
        <f t="shared" si="52"/>
        <v>2.1</v>
      </c>
      <c r="Z398" s="36">
        <f t="shared" si="57"/>
        <v>5.0200000000000002E-3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2.23</v>
      </c>
      <c r="BN398" s="64">
        <f t="shared" si="54"/>
        <v>2.23</v>
      </c>
      <c r="BO398" s="64">
        <f t="shared" si="55"/>
        <v>4.2735042735042739E-3</v>
      </c>
      <c r="BP398" s="64">
        <f t="shared" si="56"/>
        <v>4.2735042735042739E-3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4.1999999999999993</v>
      </c>
      <c r="Y400" s="562">
        <f t="shared" si="52"/>
        <v>4.2</v>
      </c>
      <c r="Z400" s="36">
        <f t="shared" si="57"/>
        <v>1.004E-2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4.4599999999999991</v>
      </c>
      <c r="BN400" s="64">
        <f t="shared" si="54"/>
        <v>4.46</v>
      </c>
      <c r="BO400" s="64">
        <f t="shared" si="55"/>
        <v>8.5470085470085461E-3</v>
      </c>
      <c r="BP400" s="64">
        <f t="shared" si="56"/>
        <v>8.5470085470085479E-3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4.1999999999999993</v>
      </c>
      <c r="Y401" s="562">
        <f t="shared" si="52"/>
        <v>4.2</v>
      </c>
      <c r="Z401" s="36">
        <f t="shared" si="57"/>
        <v>1.004E-2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4.4599999999999991</v>
      </c>
      <c r="BN401" s="64">
        <f t="shared" si="54"/>
        <v>4.46</v>
      </c>
      <c r="BO401" s="64">
        <f t="shared" si="55"/>
        <v>8.5470085470085461E-3</v>
      </c>
      <c r="BP401" s="64">
        <f t="shared" si="56"/>
        <v>8.5470085470085479E-3</v>
      </c>
    </row>
    <row r="402" spans="1:68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4.9999999999999991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5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2.5100000000000001E-2</v>
      </c>
      <c r="AA402" s="564"/>
      <c r="AB402" s="564"/>
      <c r="AC402" s="564"/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10.499999999999998</v>
      </c>
      <c r="Y403" s="563">
        <f>IFERROR(SUM(Y392:Y401),"0")</f>
        <v>10.5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2.1</v>
      </c>
      <c r="Y418" s="562">
        <f>IFERROR(IF(X418="",0,CEILING((X418/$H418),1)*$H418),"")</f>
        <v>2.1</v>
      </c>
      <c r="Z418" s="36">
        <f>IFERROR(IF(Y418=0,"",ROUNDUP(Y418/H418,0)*0.00502),"")</f>
        <v>5.0200000000000002E-3</v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2.23</v>
      </c>
      <c r="BN418" s="64">
        <f>IFERROR(Y418*I418/H418,"0")</f>
        <v>2.23</v>
      </c>
      <c r="BO418" s="64">
        <f>IFERROR(1/J418*(X418/H418),"0")</f>
        <v>4.2735042735042739E-3</v>
      </c>
      <c r="BP418" s="64">
        <f>IFERROR(1/J418*(Y418/H418),"0")</f>
        <v>4.2735042735042739E-3</v>
      </c>
    </row>
    <row r="419" spans="1:68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1</v>
      </c>
      <c r="Y419" s="563">
        <f>IFERROR(Y415/H415,"0")+IFERROR(Y416/H416,"0")+IFERROR(Y417/H417,"0")+IFERROR(Y418/H418,"0")</f>
        <v>1</v>
      </c>
      <c r="Z419" s="563">
        <f>IFERROR(IF(Z415="",0,Z415),"0")+IFERROR(IF(Z416="",0,Z416),"0")+IFERROR(IF(Z417="",0,Z417),"0")+IFERROR(IF(Z418="",0,Z418),"0")</f>
        <v>5.0200000000000002E-3</v>
      </c>
      <c r="AA419" s="564"/>
      <c r="AB419" s="564"/>
      <c r="AC419" s="564"/>
    </row>
    <row r="420" spans="1:68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2.1</v>
      </c>
      <c r="Y420" s="563">
        <f>IFERROR(SUM(Y415:Y418),"0")</f>
        <v>2.1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65</v>
      </c>
      <c r="Y434" s="562">
        <f t="shared" ref="Y434:Y447" si="58">IFERROR(IF(X434="",0,CEILING((X434/$H434),1)*$H434),"")</f>
        <v>68.64</v>
      </c>
      <c r="Z434" s="36">
        <f t="shared" ref="Z434:Z440" si="59">IFERROR(IF(Y434=0,"",ROUNDUP(Y434/H434,0)*0.01196),"")</f>
        <v>0.15548000000000001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69.431818181818173</v>
      </c>
      <c r="BN434" s="64">
        <f t="shared" ref="BN434:BN447" si="61">IFERROR(Y434*I434/H434,"0")</f>
        <v>73.319999999999993</v>
      </c>
      <c r="BO434" s="64">
        <f t="shared" ref="BO434:BO447" si="62">IFERROR(1/J434*(X434/H434),"0")</f>
        <v>0.11837121212121213</v>
      </c>
      <c r="BP434" s="64">
        <f t="shared" ref="BP434:BP447" si="63">IFERROR(1/J434*(Y434/H434),"0")</f>
        <v>0.125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5</v>
      </c>
      <c r="Y435" s="562">
        <f t="shared" si="58"/>
        <v>5.28</v>
      </c>
      <c r="Z435" s="36">
        <f t="shared" si="59"/>
        <v>1.196E-2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5.3409090909090908</v>
      </c>
      <c r="BN435" s="64">
        <f t="shared" si="61"/>
        <v>5.64</v>
      </c>
      <c r="BO435" s="64">
        <f t="shared" si="62"/>
        <v>9.1054778554778559E-3</v>
      </c>
      <c r="BP435" s="64">
        <f t="shared" si="63"/>
        <v>9.6153846153846159E-3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25</v>
      </c>
      <c r="Y436" s="562">
        <f t="shared" si="58"/>
        <v>26.400000000000002</v>
      </c>
      <c r="Z436" s="36">
        <f t="shared" si="59"/>
        <v>5.9799999999999999E-2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26.704545454545453</v>
      </c>
      <c r="BN436" s="64">
        <f t="shared" si="61"/>
        <v>28.200000000000003</v>
      </c>
      <c r="BO436" s="64">
        <f t="shared" si="62"/>
        <v>4.5527389277389273E-2</v>
      </c>
      <c r="BP436" s="64">
        <f t="shared" si="63"/>
        <v>4.807692307692308E-2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17.992424242424242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19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0.22724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95</v>
      </c>
      <c r="Y449" s="563">
        <f>IFERROR(SUM(Y434:Y447),"0")</f>
        <v>100.32000000000001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165</v>
      </c>
      <c r="Y451" s="562">
        <f>IFERROR(IF(X451="",0,CEILING((X451/$H451),1)*$H451),"")</f>
        <v>168.96</v>
      </c>
      <c r="Z451" s="36">
        <f>IFERROR(IF(Y451=0,"",ROUNDUP(Y451/H451,0)*0.01196),"")</f>
        <v>0.38272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176.24999999999997</v>
      </c>
      <c r="BN451" s="64">
        <f>IFERROR(Y451*I451/H451,"0")</f>
        <v>180.48</v>
      </c>
      <c r="BO451" s="64">
        <f>IFERROR(1/J451*(X451/H451),"0")</f>
        <v>0.30048076923076927</v>
      </c>
      <c r="BP451" s="64">
        <f>IFERROR(1/J451*(Y451/H451),"0")</f>
        <v>0.30769230769230771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31.25</v>
      </c>
      <c r="Y454" s="563">
        <f>IFERROR(Y451/H451,"0")+IFERROR(Y452/H452,"0")+IFERROR(Y453/H453,"0")</f>
        <v>32</v>
      </c>
      <c r="Z454" s="563">
        <f>IFERROR(IF(Z451="",0,Z451),"0")+IFERROR(IF(Z452="",0,Z452),"0")+IFERROR(IF(Z453="",0,Z453),"0")</f>
        <v>0.38272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165</v>
      </c>
      <c r="Y455" s="563">
        <f>IFERROR(SUM(Y451:Y453),"0")</f>
        <v>168.96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25</v>
      </c>
      <c r="Y457" s="562">
        <f t="shared" ref="Y457:Y463" si="64">IFERROR(IF(X457="",0,CEILING((X457/$H457),1)*$H457),"")</f>
        <v>26.400000000000002</v>
      </c>
      <c r="Z457" s="36">
        <f>IFERROR(IF(Y457=0,"",ROUNDUP(Y457/H457,0)*0.01196),"")</f>
        <v>5.9799999999999999E-2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26.704545454545453</v>
      </c>
      <c r="BN457" s="64">
        <f t="shared" ref="BN457:BN463" si="66">IFERROR(Y457*I457/H457,"0")</f>
        <v>28.200000000000003</v>
      </c>
      <c r="BO457" s="64">
        <f t="shared" ref="BO457:BO463" si="67">IFERROR(1/J457*(X457/H457),"0")</f>
        <v>4.5527389277389273E-2</v>
      </c>
      <c r="BP457" s="64">
        <f t="shared" ref="BP457:BP463" si="68">IFERROR(1/J457*(Y457/H457),"0")</f>
        <v>4.807692307692308E-2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40</v>
      </c>
      <c r="Y458" s="562">
        <f t="shared" si="64"/>
        <v>42.24</v>
      </c>
      <c r="Z458" s="36">
        <f>IFERROR(IF(Y458=0,"",ROUNDUP(Y458/H458,0)*0.01196),"")</f>
        <v>9.5680000000000001E-2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42.727272727272727</v>
      </c>
      <c r="BN458" s="64">
        <f t="shared" si="66"/>
        <v>45.12</v>
      </c>
      <c r="BO458" s="64">
        <f t="shared" si="67"/>
        <v>7.2843822843822847E-2</v>
      </c>
      <c r="BP458" s="64">
        <f t="shared" si="68"/>
        <v>7.6923076923076927E-2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10</v>
      </c>
      <c r="Y459" s="562">
        <f t="shared" si="64"/>
        <v>10.56</v>
      </c>
      <c r="Z459" s="36">
        <f>IFERROR(IF(Y459=0,"",ROUNDUP(Y459/H459,0)*0.01196),"")</f>
        <v>2.392E-2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10.681818181818182</v>
      </c>
      <c r="BN459" s="64">
        <f t="shared" si="66"/>
        <v>11.28</v>
      </c>
      <c r="BO459" s="64">
        <f t="shared" si="67"/>
        <v>1.8210955710955712E-2</v>
      </c>
      <c r="BP459" s="64">
        <f t="shared" si="68"/>
        <v>1.9230769230769232E-2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14.204545454545453</v>
      </c>
      <c r="Y464" s="563">
        <f>IFERROR(Y457/H457,"0")+IFERROR(Y458/H458,"0")+IFERROR(Y459/H459,"0")+IFERROR(Y460/H460,"0")+IFERROR(Y461/H461,"0")+IFERROR(Y462/H462,"0")+IFERROR(Y463/H463,"0")</f>
        <v>15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0.1794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75</v>
      </c>
      <c r="Y465" s="563">
        <f>IFERROR(SUM(Y457:Y463),"0")</f>
        <v>79.2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10</v>
      </c>
      <c r="Y477" s="562">
        <f>IFERROR(IF(X477="",0,CEILING((X477/$H477),1)*$H477),"")</f>
        <v>12</v>
      </c>
      <c r="Z477" s="36">
        <f>IFERROR(IF(Y477=0,"",ROUNDUP(Y477/H477,0)*0.01898),"")</f>
        <v>1.898E-2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10.362500000000001</v>
      </c>
      <c r="BN477" s="64">
        <f>IFERROR(Y477*I477/H477,"0")</f>
        <v>12.435</v>
      </c>
      <c r="BO477" s="64">
        <f>IFERROR(1/J477*(X477/H477),"0")</f>
        <v>1.3020833333333334E-2</v>
      </c>
      <c r="BP477" s="64">
        <f>IFERROR(1/J477*(Y477/H477),"0")</f>
        <v>1.5625E-2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0.83333333333333337</v>
      </c>
      <c r="Y479" s="563">
        <f>IFERROR(Y475/H475,"0")+IFERROR(Y476/H476,"0")+IFERROR(Y477/H477,"0")+IFERROR(Y478/H478,"0")</f>
        <v>1</v>
      </c>
      <c r="Z479" s="563">
        <f>IFERROR(IF(Z475="",0,Z475),"0")+IFERROR(IF(Z476="",0,Z476),"0")+IFERROR(IF(Z477="",0,Z477),"0")+IFERROR(IF(Z478="",0,Z478),"0")</f>
        <v>1.898E-2</v>
      </c>
      <c r="AA479" s="564"/>
      <c r="AB479" s="564"/>
      <c r="AC479" s="5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10</v>
      </c>
      <c r="Y480" s="563">
        <f>IFERROR(SUM(Y475:Y478),"0")</f>
        <v>12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72</v>
      </c>
      <c r="Y488" s="562">
        <f>IFERROR(IF(X488="",0,CEILING((X488/$H488),1)*$H488),"")</f>
        <v>75.600000000000009</v>
      </c>
      <c r="Z488" s="36">
        <f>IFERROR(IF(Y488=0,"",ROUNDUP(Y488/H488,0)*0.00902),"")</f>
        <v>0.16236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76.628571428571419</v>
      </c>
      <c r="BN488" s="64">
        <f>IFERROR(Y488*I488/H488,"0")</f>
        <v>80.459999999999994</v>
      </c>
      <c r="BO488" s="64">
        <f>IFERROR(1/J488*(X488/H488),"0")</f>
        <v>0.12987012987012986</v>
      </c>
      <c r="BP488" s="64">
        <f>IFERROR(1/J488*(Y488/H488),"0")</f>
        <v>0.13636363636363635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62</v>
      </c>
      <c r="Y489" s="562">
        <f>IFERROR(IF(X489="",0,CEILING((X489/$H489),1)*$H489),"")</f>
        <v>63</v>
      </c>
      <c r="Z489" s="36">
        <f>IFERROR(IF(Y489=0,"",ROUNDUP(Y489/H489,0)*0.00902),"")</f>
        <v>0.1353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65.98571428571428</v>
      </c>
      <c r="BN489" s="64">
        <f>IFERROR(Y489*I489/H489,"0")</f>
        <v>67.049999999999983</v>
      </c>
      <c r="BO489" s="64">
        <f>IFERROR(1/J489*(X489/H489),"0")</f>
        <v>0.11183261183261183</v>
      </c>
      <c r="BP489" s="64">
        <f>IFERROR(1/J489*(Y489/H489),"0")</f>
        <v>0.11363636363636365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31.904761904761905</v>
      </c>
      <c r="Y490" s="563">
        <f>IFERROR(Y488/H488,"0")+IFERROR(Y489/H489,"0")</f>
        <v>33</v>
      </c>
      <c r="Z490" s="563">
        <f>IFERROR(IF(Z488="",0,Z488),"0")+IFERROR(IF(Z489="",0,Z489),"0")</f>
        <v>0.29766000000000004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134</v>
      </c>
      <c r="Y491" s="563">
        <f>IFERROR(SUM(Y488:Y489),"0")</f>
        <v>138.60000000000002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28</v>
      </c>
      <c r="Y493" s="562">
        <f>IFERROR(IF(X493="",0,CEILING((X493/$H493),1)*$H493),"")</f>
        <v>36</v>
      </c>
      <c r="Z493" s="36">
        <f>IFERROR(IF(Y493=0,"",ROUNDUP(Y493/H493,0)*0.01898),"")</f>
        <v>7.5920000000000001E-2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29.614666666666665</v>
      </c>
      <c r="BN493" s="64">
        <f>IFERROR(Y493*I493/H493,"0")</f>
        <v>38.076000000000001</v>
      </c>
      <c r="BO493" s="64">
        <f>IFERROR(1/J493*(X493/H493),"0")</f>
        <v>4.8611111111111112E-2</v>
      </c>
      <c r="BP493" s="64">
        <f>IFERROR(1/J493*(Y493/H493),"0")</f>
        <v>6.25E-2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3.1111111111111112</v>
      </c>
      <c r="Y495" s="563">
        <f>IFERROR(Y493/H493,"0")+IFERROR(Y494/H494,"0")</f>
        <v>4</v>
      </c>
      <c r="Z495" s="563">
        <f>IFERROR(IF(Z493="",0,Z493),"0")+IFERROR(IF(Z494="",0,Z494),"0")</f>
        <v>7.5920000000000001E-2</v>
      </c>
      <c r="AA495" s="564"/>
      <c r="AB495" s="564"/>
      <c r="AC495" s="564"/>
    </row>
    <row r="496" spans="1:68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28</v>
      </c>
      <c r="Y496" s="563">
        <f>IFERROR(SUM(Y493:Y494),"0")</f>
        <v>36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10580.9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10763.779999999999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11113.594869367669</v>
      </c>
      <c r="Y508" s="563">
        <f>IFERROR(SUM(BN22:BN504),"0")</f>
        <v>11305.410999999998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18</v>
      </c>
      <c r="Y509" s="38">
        <f>ROUNDUP(SUM(BP22:BP504),0)</f>
        <v>19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11563.594869367669</v>
      </c>
      <c r="Y510" s="563">
        <f>GrossWeightTotalR+PalletQtyTotalR*25</f>
        <v>11780.410999999998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1300.439145114145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1324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21.176469999999995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47.2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1418.4</v>
      </c>
      <c r="E517" s="46">
        <f>IFERROR(Y89*1,"0")+IFERROR(Y90*1,"0")+IFERROR(Y91*1,"0")+IFERROR(Y95*1,"0")+IFERROR(Y96*1,"0")+IFERROR(Y97*1,"0")+IFERROR(Y98*1,"0")+IFERROR(Y99*1,"0")</f>
        <v>272.7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78.75</v>
      </c>
      <c r="G517" s="46">
        <f>IFERROR(Y130*1,"0")+IFERROR(Y131*1,"0")+IFERROR(Y135*1,"0")+IFERROR(Y136*1,"0")+IFERROR(Y140*1,"0")+IFERROR(Y141*1,"0")</f>
        <v>21.2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31.500000000000004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188.4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268.40000000000003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4835.25</v>
      </c>
      <c r="S517" s="46">
        <f>IFERROR(Y337*1,"0")+IFERROR(Y338*1,"0")+IFERROR(Y339*1,"0")</f>
        <v>189.3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2865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10.5</v>
      </c>
      <c r="W517" s="46">
        <f>IFERROR(Y411*1,"0")+IFERROR(Y415*1,"0")+IFERROR(Y416*1,"0")+IFERROR(Y417*1,"0")+IFERROR(Y418*1,"0")</f>
        <v>2.1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348.48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186.60000000000002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30,00"/>
        <filter val="1 142,00"/>
        <filter val="1 300,44"/>
        <filter val="1 695,00"/>
        <filter val="1,00"/>
        <filter val="10 580,90"/>
        <filter val="10,00"/>
        <filter val="10,21"/>
        <filter val="10,50"/>
        <filter val="109,04"/>
        <filter val="11 113,59"/>
        <filter val="11 563,59"/>
        <filter val="11,20"/>
        <filter val="11,25"/>
        <filter val="11,70"/>
        <filter val="113,00"/>
        <filter val="115,00"/>
        <filter val="117,07"/>
        <filter val="12,00"/>
        <filter val="128,00"/>
        <filter val="130,00"/>
        <filter val="134,00"/>
        <filter val="14,20"/>
        <filter val="14,36"/>
        <filter val="15,00"/>
        <filter val="15,06"/>
        <filter val="150,00"/>
        <filter val="165,00"/>
        <filter val="17,99"/>
        <filter val="170,50"/>
        <filter val="18"/>
        <filter val="18,00"/>
        <filter val="18,90"/>
        <filter val="181,00"/>
        <filter val="194,00"/>
        <filter val="2,10"/>
        <filter val="2,50"/>
        <filter val="20,00"/>
        <filter val="21,04"/>
        <filter val="211,50"/>
        <filter val="230,00"/>
        <filter val="24,00"/>
        <filter val="24,50"/>
        <filter val="25,00"/>
        <filter val="26,10"/>
        <filter val="260,00"/>
        <filter val="27,22"/>
        <filter val="27,78"/>
        <filter val="272,00"/>
        <filter val="272,40"/>
        <filter val="28,00"/>
        <filter val="3 090,00"/>
        <filter val="3 099,60"/>
        <filter val="3,00"/>
        <filter val="3,11"/>
        <filter val="3,50"/>
        <filter val="30,00"/>
        <filter val="30,30"/>
        <filter val="31,25"/>
        <filter val="31,90"/>
        <filter val="34,16"/>
        <filter val="38,00"/>
        <filter val="399,35"/>
        <filter val="4,00"/>
        <filter val="4,20"/>
        <filter val="4,70"/>
        <filter val="4,80"/>
        <filter val="40,00"/>
        <filter val="40,50"/>
        <filter val="41,00"/>
        <filter val="44,00"/>
        <filter val="45,00"/>
        <filter val="470,00"/>
        <filter val="5,00"/>
        <filter val="50,00"/>
        <filter val="51,30"/>
        <filter val="521,30"/>
        <filter val="56,00"/>
        <filter val="6,30"/>
        <filter val="60,00"/>
        <filter val="62,00"/>
        <filter val="62,52"/>
        <filter val="64,10"/>
        <filter val="65,00"/>
        <filter val="665,00"/>
        <filter val="670,00"/>
        <filter val="68,00"/>
        <filter val="7,00"/>
        <filter val="7,65"/>
        <filter val="70,00"/>
        <filter val="71,73"/>
        <filter val="71,86"/>
        <filter val="72,00"/>
        <filter val="740,00"/>
        <filter val="75,00"/>
        <filter val="75,33"/>
        <filter val="78,00"/>
        <filter val="8,00"/>
        <filter val="8,71"/>
        <filter val="84,00"/>
        <filter val="86,00"/>
        <filter val="881,50"/>
        <filter val="9,60"/>
        <filter val="95,00"/>
        <filter val="980,00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2025-08-04T11:50:43Z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