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DE87B9-1C40-4AD9-B98B-5ACD26675E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O498" i="1"/>
  <c r="BM498" i="1"/>
  <c r="Y498" i="1"/>
  <c r="BP498" i="1" s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Y453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Z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Y516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Y406" i="1" s="1"/>
  <c r="P404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Y271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N105" i="1"/>
  <c r="BM105" i="1"/>
  <c r="Z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8" i="1" s="1"/>
  <c r="BM22" i="1"/>
  <c r="Y22" i="1"/>
  <c r="B516" i="1" s="1"/>
  <c r="H10" i="1"/>
  <c r="A9" i="1"/>
  <c r="F10" i="1" s="1"/>
  <c r="D7" i="1"/>
  <c r="Q6" i="1"/>
  <c r="P2" i="1"/>
  <c r="BP227" i="1" l="1"/>
  <c r="BN227" i="1"/>
  <c r="Z227" i="1"/>
  <c r="BP270" i="1"/>
  <c r="BN270" i="1"/>
  <c r="Z270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25" i="1"/>
  <c r="BN325" i="1"/>
  <c r="Z325" i="1"/>
  <c r="BP350" i="1"/>
  <c r="BN350" i="1"/>
  <c r="Z350" i="1"/>
  <c r="BP395" i="1"/>
  <c r="BN395" i="1"/>
  <c r="Z395" i="1"/>
  <c r="BP441" i="1"/>
  <c r="BN441" i="1"/>
  <c r="Z441" i="1"/>
  <c r="BP452" i="1"/>
  <c r="BN452" i="1"/>
  <c r="Z452" i="1"/>
  <c r="BP456" i="1"/>
  <c r="BN456" i="1"/>
  <c r="Z456" i="1"/>
  <c r="Y485" i="1"/>
  <c r="Y484" i="1"/>
  <c r="BP481" i="1"/>
  <c r="BN481" i="1"/>
  <c r="Z481" i="1"/>
  <c r="BP483" i="1"/>
  <c r="BN483" i="1"/>
  <c r="Z483" i="1"/>
  <c r="Z29" i="1"/>
  <c r="BN29" i="1"/>
  <c r="Z47" i="1"/>
  <c r="Z48" i="1" s="1"/>
  <c r="BN47" i="1"/>
  <c r="BP47" i="1"/>
  <c r="Y48" i="1"/>
  <c r="Z52" i="1"/>
  <c r="BN52" i="1"/>
  <c r="Y59" i="1"/>
  <c r="Z64" i="1"/>
  <c r="BN64" i="1"/>
  <c r="Z76" i="1"/>
  <c r="BN76" i="1"/>
  <c r="Z91" i="1"/>
  <c r="BN91" i="1"/>
  <c r="Z96" i="1"/>
  <c r="BN96" i="1"/>
  <c r="Z113" i="1"/>
  <c r="BN113" i="1"/>
  <c r="Z130" i="1"/>
  <c r="BN130" i="1"/>
  <c r="Y133" i="1"/>
  <c r="Z163" i="1"/>
  <c r="BN163" i="1"/>
  <c r="Z175" i="1"/>
  <c r="BN175" i="1"/>
  <c r="Z198" i="1"/>
  <c r="BN198" i="1"/>
  <c r="Z208" i="1"/>
  <c r="BN208" i="1"/>
  <c r="BP212" i="1"/>
  <c r="BN212" i="1"/>
  <c r="Z212" i="1"/>
  <c r="BP254" i="1"/>
  <c r="BN254" i="1"/>
  <c r="Z254" i="1"/>
  <c r="BP301" i="1"/>
  <c r="BN301" i="1"/>
  <c r="Z301" i="1"/>
  <c r="BP303" i="1"/>
  <c r="BN303" i="1"/>
  <c r="Z303" i="1"/>
  <c r="BP338" i="1"/>
  <c r="BN338" i="1"/>
  <c r="Z338" i="1"/>
  <c r="BP371" i="1"/>
  <c r="BN371" i="1"/>
  <c r="Z371" i="1"/>
  <c r="Y411" i="1"/>
  <c r="BP410" i="1"/>
  <c r="BN410" i="1"/>
  <c r="Z410" i="1"/>
  <c r="Z411" i="1" s="1"/>
  <c r="BP414" i="1"/>
  <c r="BN414" i="1"/>
  <c r="Z414" i="1"/>
  <c r="BP442" i="1"/>
  <c r="BN442" i="1"/>
  <c r="Z442" i="1"/>
  <c r="BP466" i="1"/>
  <c r="BN466" i="1"/>
  <c r="Z466" i="1"/>
  <c r="BP482" i="1"/>
  <c r="BN482" i="1"/>
  <c r="Z482" i="1"/>
  <c r="M516" i="1"/>
  <c r="Y296" i="1"/>
  <c r="Y314" i="1"/>
  <c r="Y463" i="1"/>
  <c r="X507" i="1"/>
  <c r="X509" i="1" s="1"/>
  <c r="X510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F516" i="1"/>
  <c r="Y121" i="1"/>
  <c r="BP117" i="1"/>
  <c r="BN117" i="1"/>
  <c r="Z117" i="1"/>
  <c r="BP136" i="1"/>
  <c r="BN136" i="1"/>
  <c r="Z136" i="1"/>
  <c r="BP165" i="1"/>
  <c r="BN165" i="1"/>
  <c r="Z165" i="1"/>
  <c r="J516" i="1"/>
  <c r="BP186" i="1"/>
  <c r="BN186" i="1"/>
  <c r="Z186" i="1"/>
  <c r="BP200" i="1"/>
  <c r="BN200" i="1"/>
  <c r="Z200" i="1"/>
  <c r="BP210" i="1"/>
  <c r="BN210" i="1"/>
  <c r="Z210" i="1"/>
  <c r="K516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L516" i="1"/>
  <c r="BP252" i="1"/>
  <c r="BN252" i="1"/>
  <c r="Z252" i="1"/>
  <c r="BP268" i="1"/>
  <c r="BN268" i="1"/>
  <c r="Z268" i="1"/>
  <c r="Y306" i="1"/>
  <c r="BP299" i="1"/>
  <c r="BN299" i="1"/>
  <c r="Z299" i="1"/>
  <c r="Y115" i="1"/>
  <c r="BP111" i="1"/>
  <c r="BN111" i="1"/>
  <c r="Z111" i="1"/>
  <c r="BP125" i="1"/>
  <c r="BN125" i="1"/>
  <c r="Z125" i="1"/>
  <c r="BP151" i="1"/>
  <c r="BN151" i="1"/>
  <c r="Z151" i="1"/>
  <c r="BP169" i="1"/>
  <c r="BN169" i="1"/>
  <c r="Z169" i="1"/>
  <c r="BP196" i="1"/>
  <c r="BN196" i="1"/>
  <c r="Z196" i="1"/>
  <c r="Y21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61" i="1"/>
  <c r="BN261" i="1"/>
  <c r="Z261" i="1"/>
  <c r="BP291" i="1"/>
  <c r="BN291" i="1"/>
  <c r="Z291" i="1"/>
  <c r="BP309" i="1"/>
  <c r="BN309" i="1"/>
  <c r="Z309" i="1"/>
  <c r="Y327" i="1"/>
  <c r="BP322" i="1"/>
  <c r="BN322" i="1"/>
  <c r="Z322" i="1"/>
  <c r="Y333" i="1"/>
  <c r="BP329" i="1"/>
  <c r="BN329" i="1"/>
  <c r="Z329" i="1"/>
  <c r="BP344" i="1"/>
  <c r="BN344" i="1"/>
  <c r="Z344" i="1"/>
  <c r="Y356" i="1"/>
  <c r="BP354" i="1"/>
  <c r="BN354" i="1"/>
  <c r="Z354" i="1"/>
  <c r="BP381" i="1"/>
  <c r="BN381" i="1"/>
  <c r="Z381" i="1"/>
  <c r="BP397" i="1"/>
  <c r="BN397" i="1"/>
  <c r="Z397" i="1"/>
  <c r="BP416" i="1"/>
  <c r="BN416" i="1"/>
  <c r="Z416" i="1"/>
  <c r="BP444" i="1"/>
  <c r="BN444" i="1"/>
  <c r="Z444" i="1"/>
  <c r="BP458" i="1"/>
  <c r="BN458" i="1"/>
  <c r="Z458" i="1"/>
  <c r="BP468" i="1"/>
  <c r="BN468" i="1"/>
  <c r="Z468" i="1"/>
  <c r="Y495" i="1"/>
  <c r="Y494" i="1"/>
  <c r="BP492" i="1"/>
  <c r="BN492" i="1"/>
  <c r="Z492" i="1"/>
  <c r="Y114" i="1"/>
  <c r="Y122" i="1"/>
  <c r="Y142" i="1"/>
  <c r="I516" i="1"/>
  <c r="Y172" i="1"/>
  <c r="Y178" i="1"/>
  <c r="Y192" i="1"/>
  <c r="Y215" i="1"/>
  <c r="Y220" i="1"/>
  <c r="Y248" i="1"/>
  <c r="BP317" i="1"/>
  <c r="BN317" i="1"/>
  <c r="Z317" i="1"/>
  <c r="BP323" i="1"/>
  <c r="BN323" i="1"/>
  <c r="Z323" i="1"/>
  <c r="BP336" i="1"/>
  <c r="BN336" i="1"/>
  <c r="Z336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5" i="1"/>
  <c r="BN405" i="1"/>
  <c r="Z405" i="1"/>
  <c r="BP439" i="1"/>
  <c r="BN439" i="1"/>
  <c r="Z439" i="1"/>
  <c r="Y454" i="1"/>
  <c r="BP450" i="1"/>
  <c r="BN450" i="1"/>
  <c r="Z450" i="1"/>
  <c r="BP462" i="1"/>
  <c r="BN462" i="1"/>
  <c r="Z462" i="1"/>
  <c r="BP493" i="1"/>
  <c r="BN493" i="1"/>
  <c r="Z493" i="1"/>
  <c r="Y326" i="1"/>
  <c r="Y332" i="1"/>
  <c r="Y339" i="1"/>
  <c r="Y357" i="1"/>
  <c r="Y374" i="1"/>
  <c r="Y419" i="1"/>
  <c r="Y447" i="1"/>
  <c r="Y470" i="1"/>
  <c r="Y469" i="1"/>
  <c r="Y479" i="1"/>
  <c r="H9" i="1"/>
  <c r="A10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Y33" i="1"/>
  <c r="C516" i="1"/>
  <c r="Z42" i="1"/>
  <c r="Z44" i="1" s="1"/>
  <c r="BN42" i="1"/>
  <c r="BP42" i="1"/>
  <c r="Y45" i="1"/>
  <c r="D516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6" i="1"/>
  <c r="Z90" i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BN112" i="1"/>
  <c r="BP112" i="1"/>
  <c r="Z118" i="1"/>
  <c r="BN118" i="1"/>
  <c r="BP118" i="1"/>
  <c r="Z120" i="1"/>
  <c r="BN120" i="1"/>
  <c r="Z124" i="1"/>
  <c r="BN124" i="1"/>
  <c r="BP124" i="1"/>
  <c r="Y127" i="1"/>
  <c r="G516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BP207" i="1"/>
  <c r="Z209" i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BN244" i="1"/>
  <c r="BP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2" i="1"/>
  <c r="BN262" i="1"/>
  <c r="Z263" i="1"/>
  <c r="BN263" i="1"/>
  <c r="Y264" i="1"/>
  <c r="BP269" i="1"/>
  <c r="BN269" i="1"/>
  <c r="Z269" i="1"/>
  <c r="Z271" i="1" s="1"/>
  <c r="F9" i="1"/>
  <c r="J9" i="1"/>
  <c r="Y24" i="1"/>
  <c r="Y108" i="1"/>
  <c r="Y148" i="1"/>
  <c r="Y160" i="1"/>
  <c r="Y187" i="1"/>
  <c r="Y232" i="1"/>
  <c r="Y257" i="1"/>
  <c r="Y265" i="1"/>
  <c r="O516" i="1"/>
  <c r="Y272" i="1"/>
  <c r="Y277" i="1"/>
  <c r="Y286" i="1"/>
  <c r="R516" i="1"/>
  <c r="Z290" i="1"/>
  <c r="BN290" i="1"/>
  <c r="BP290" i="1"/>
  <c r="Z292" i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Y305" i="1"/>
  <c r="Z308" i="1"/>
  <c r="BN308" i="1"/>
  <c r="BP308" i="1"/>
  <c r="Z310" i="1"/>
  <c r="BN310" i="1"/>
  <c r="Z312" i="1"/>
  <c r="BN312" i="1"/>
  <c r="Y313" i="1"/>
  <c r="Z316" i="1"/>
  <c r="BN316" i="1"/>
  <c r="BP316" i="1"/>
  <c r="Z318" i="1"/>
  <c r="BN318" i="1"/>
  <c r="Y319" i="1"/>
  <c r="Z324" i="1"/>
  <c r="Z326" i="1" s="1"/>
  <c r="BN324" i="1"/>
  <c r="BP324" i="1"/>
  <c r="Z330" i="1"/>
  <c r="Z332" i="1" s="1"/>
  <c r="BN330" i="1"/>
  <c r="BP330" i="1"/>
  <c r="S516" i="1"/>
  <c r="Z337" i="1"/>
  <c r="BN337" i="1"/>
  <c r="BP337" i="1"/>
  <c r="Y340" i="1"/>
  <c r="T516" i="1"/>
  <c r="Z345" i="1"/>
  <c r="BN345" i="1"/>
  <c r="Z347" i="1"/>
  <c r="BN347" i="1"/>
  <c r="Z349" i="1"/>
  <c r="BN349" i="1"/>
  <c r="Y352" i="1"/>
  <c r="Z355" i="1"/>
  <c r="BN355" i="1"/>
  <c r="BP355" i="1"/>
  <c r="Z359" i="1"/>
  <c r="Z361" i="1" s="1"/>
  <c r="BN359" i="1"/>
  <c r="BP359" i="1"/>
  <c r="Y362" i="1"/>
  <c r="U516" i="1"/>
  <c r="Z370" i="1"/>
  <c r="BN370" i="1"/>
  <c r="BP370" i="1"/>
  <c r="Z372" i="1"/>
  <c r="BN372" i="1"/>
  <c r="Y373" i="1"/>
  <c r="Z376" i="1"/>
  <c r="Z377" i="1" s="1"/>
  <c r="BN376" i="1"/>
  <c r="BP376" i="1"/>
  <c r="Y377" i="1"/>
  <c r="Z380" i="1"/>
  <c r="Z382" i="1" s="1"/>
  <c r="BN380" i="1"/>
  <c r="BP380" i="1"/>
  <c r="Y383" i="1"/>
  <c r="V516" i="1"/>
  <c r="Z392" i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Y407" i="1"/>
  <c r="W516" i="1"/>
  <c r="Y412" i="1"/>
  <c r="Z415" i="1"/>
  <c r="BN415" i="1"/>
  <c r="Z417" i="1"/>
  <c r="BN417" i="1"/>
  <c r="Y418" i="1"/>
  <c r="Z422" i="1"/>
  <c r="Z423" i="1" s="1"/>
  <c r="BN422" i="1"/>
  <c r="BP422" i="1"/>
  <c r="Y423" i="1"/>
  <c r="Z427" i="1"/>
  <c r="Z428" i="1" s="1"/>
  <c r="BN427" i="1"/>
  <c r="BP427" i="1"/>
  <c r="Y428" i="1"/>
  <c r="Z433" i="1"/>
  <c r="BN433" i="1"/>
  <c r="BP433" i="1"/>
  <c r="Z435" i="1"/>
  <c r="BN435" i="1"/>
  <c r="Z436" i="1"/>
  <c r="BN436" i="1"/>
  <c r="BP443" i="1"/>
  <c r="BN443" i="1"/>
  <c r="Z443" i="1"/>
  <c r="BP451" i="1"/>
  <c r="BN451" i="1"/>
  <c r="Z451" i="1"/>
  <c r="Z453" i="1" s="1"/>
  <c r="Y464" i="1"/>
  <c r="BP459" i="1"/>
  <c r="BN459" i="1"/>
  <c r="Z459" i="1"/>
  <c r="BP467" i="1"/>
  <c r="BN467" i="1"/>
  <c r="Z467" i="1"/>
  <c r="BP475" i="1"/>
  <c r="BN475" i="1"/>
  <c r="Z475" i="1"/>
  <c r="BP477" i="1"/>
  <c r="BN477" i="1"/>
  <c r="Z477" i="1"/>
  <c r="Y489" i="1"/>
  <c r="BP487" i="1"/>
  <c r="BN487" i="1"/>
  <c r="Z487" i="1"/>
  <c r="Y351" i="1"/>
  <c r="Y402" i="1"/>
  <c r="Y424" i="1"/>
  <c r="Y429" i="1"/>
  <c r="Z516" i="1"/>
  <c r="Y448" i="1"/>
  <c r="BP438" i="1"/>
  <c r="BN438" i="1"/>
  <c r="BP440" i="1"/>
  <c r="BN440" i="1"/>
  <c r="Z440" i="1"/>
  <c r="BP445" i="1"/>
  <c r="BN445" i="1"/>
  <c r="Z445" i="1"/>
  <c r="BP457" i="1"/>
  <c r="BN457" i="1"/>
  <c r="Z457" i="1"/>
  <c r="BP461" i="1"/>
  <c r="BN461" i="1"/>
  <c r="Z461" i="1"/>
  <c r="AA516" i="1"/>
  <c r="Y478" i="1"/>
  <c r="BP474" i="1"/>
  <c r="BN474" i="1"/>
  <c r="Z474" i="1"/>
  <c r="BP476" i="1"/>
  <c r="BN476" i="1"/>
  <c r="Z476" i="1"/>
  <c r="BP488" i="1"/>
  <c r="BN488" i="1"/>
  <c r="Z488" i="1"/>
  <c r="Y490" i="1"/>
  <c r="Y500" i="1"/>
  <c r="Y499" i="1"/>
  <c r="BP497" i="1"/>
  <c r="BN497" i="1"/>
  <c r="Z497" i="1"/>
  <c r="Z498" i="1"/>
  <c r="BN498" i="1"/>
  <c r="Y505" i="1"/>
  <c r="Z503" i="1"/>
  <c r="Z504" i="1" s="1"/>
  <c r="BN503" i="1"/>
  <c r="BP503" i="1"/>
  <c r="Y504" i="1"/>
  <c r="Z463" i="1" l="1"/>
  <c r="Z469" i="1"/>
  <c r="Z418" i="1"/>
  <c r="Z373" i="1"/>
  <c r="Z356" i="1"/>
  <c r="Z339" i="1"/>
  <c r="Z264" i="1"/>
  <c r="Z256" i="1"/>
  <c r="Z177" i="1"/>
  <c r="Z171" i="1"/>
  <c r="Z153" i="1"/>
  <c r="Z126" i="1"/>
  <c r="Z114" i="1"/>
  <c r="Z108" i="1"/>
  <c r="Z100" i="1"/>
  <c r="Z92" i="1"/>
  <c r="Z80" i="1"/>
  <c r="Z484" i="1"/>
  <c r="Z499" i="1"/>
  <c r="Z401" i="1"/>
  <c r="Z351" i="1"/>
  <c r="Z295" i="1"/>
  <c r="Z247" i="1"/>
  <c r="Z215" i="1"/>
  <c r="Z121" i="1"/>
  <c r="Z58" i="1"/>
  <c r="Z494" i="1"/>
  <c r="Z447" i="1"/>
  <c r="Z319" i="1"/>
  <c r="Z313" i="1"/>
  <c r="Z305" i="1"/>
  <c r="Y506" i="1"/>
  <c r="Y508" i="1"/>
  <c r="Z478" i="1"/>
  <c r="Z489" i="1"/>
  <c r="Z231" i="1"/>
  <c r="Z203" i="1"/>
  <c r="Z65" i="1"/>
  <c r="Z32" i="1"/>
  <c r="Y510" i="1"/>
  <c r="Y507" i="1"/>
  <c r="Y509" i="1" s="1"/>
  <c r="Z511" i="1" l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<sst xmlns="http://schemas.openxmlformats.org/spreadsheetml/2006/main" count="2254" uniqueCount="826">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</sst>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45875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802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Среда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0.41666666666666669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400</v>
      </c>
      <c r="Y53" s="560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37.037037037037038</v>
      </c>
      <c r="Y58" s="561">
        <f>IFERROR(Y52/H52,"0")+IFERROR(Y53/H53,"0")+IFERROR(Y54/H54,"0")+IFERROR(Y55/H55,"0")+IFERROR(Y56/H56,"0")+IFERROR(Y57/H57,"0")</f>
        <v>38</v>
      </c>
      <c r="Z58" s="561">
        <f>IFERROR(IF(Z52="",0,Z52),"0")+IFERROR(IF(Z53="",0,Z53),"0")+IFERROR(IF(Z54="",0,Z54),"0")+IFERROR(IF(Z55="",0,Z55),"0")+IFERROR(IF(Z56="",0,Z56),"0")+IFERROR(IF(Z57="",0,Z57),"0")</f>
        <v>0.72123999999999999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400</v>
      </c>
      <c r="Y59" s="561">
        <f>IFERROR(SUM(Y52:Y57),"0")</f>
        <v>410.40000000000003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200</v>
      </c>
      <c r="Y61" s="560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18.518518518518519</v>
      </c>
      <c r="Y65" s="561">
        <f>IFERROR(Y61/H61,"0")+IFERROR(Y62/H62,"0")+IFERROR(Y63/H63,"0")+IFERROR(Y64/H64,"0")</f>
        <v>19</v>
      </c>
      <c r="Z65" s="561">
        <f>IFERROR(IF(Z61="",0,Z61),"0")+IFERROR(IF(Z62="",0,Z62),"0")+IFERROR(IF(Z63="",0,Z63),"0")+IFERROR(IF(Z64="",0,Z64),"0")</f>
        <v>0.36062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200</v>
      </c>
      <c r="Y66" s="561">
        <f>IFERROR(SUM(Y61:Y64),"0")</f>
        <v>205.20000000000002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500</v>
      </c>
      <c r="Y89" s="560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46.296296296296291</v>
      </c>
      <c r="Y92" s="561">
        <f>IFERROR(Y89/H89,"0")+IFERROR(Y90/H90,"0")+IFERROR(Y91/H91,"0")</f>
        <v>47</v>
      </c>
      <c r="Z92" s="561">
        <f>IFERROR(IF(Z89="",0,Z89),"0")+IFERROR(IF(Z90="",0,Z90),"0")+IFERROR(IF(Z91="",0,Z91),"0")</f>
        <v>0.89205999999999996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500</v>
      </c>
      <c r="Y93" s="561">
        <f>IFERROR(SUM(Y89:Y91),"0")</f>
        <v>507.6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350</v>
      </c>
      <c r="Y95" s="560">
        <f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372.42592592592598</v>
      </c>
      <c r="BN95" s="64">
        <f>IFERROR(Y95*I95/H95,"0")</f>
        <v>379.23599999999993</v>
      </c>
      <c r="BO95" s="64">
        <f>IFERROR(1/J95*(X95/H95),"0")</f>
        <v>0.67515432098765438</v>
      </c>
      <c r="BP95" s="64">
        <f>IFERROR(1/J95*(Y95/H95),"0")</f>
        <v>0.6875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540</v>
      </c>
      <c r="Y98" s="560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243.20987654320987</v>
      </c>
      <c r="Y100" s="561">
        <f>IFERROR(Y95/H95,"0")+IFERROR(Y96/H96,"0")+IFERROR(Y97/H97,"0")+IFERROR(Y98/H98,"0")+IFERROR(Y99/H99,"0")</f>
        <v>244</v>
      </c>
      <c r="Z100" s="561">
        <f>IFERROR(IF(Z95="",0,Z95),"0")+IFERROR(IF(Z96="",0,Z96),"0")+IFERROR(IF(Z97="",0,Z97),"0")+IFERROR(IF(Z98="",0,Z98),"0")+IFERROR(IF(Z99="",0,Z99),"0")</f>
        <v>2.1371199999999999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890</v>
      </c>
      <c r="Y101" s="561">
        <f>IFERROR(SUM(Y95:Y99),"0")</f>
        <v>896.4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300</v>
      </c>
      <c r="Y104" s="560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27.777777777777775</v>
      </c>
      <c r="Y108" s="561">
        <f>IFERROR(Y104/H104,"0")+IFERROR(Y105/H105,"0")+IFERROR(Y106/H106,"0")+IFERROR(Y107/H107,"0")</f>
        <v>28</v>
      </c>
      <c r="Z108" s="561">
        <f>IFERROR(IF(Z104="",0,Z104),"0")+IFERROR(IF(Z105="",0,Z105),"0")+IFERROR(IF(Z106="",0,Z106),"0")+IFERROR(IF(Z107="",0,Z107),"0")</f>
        <v>0.53144000000000002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300</v>
      </c>
      <c r="Y109" s="561">
        <f>IFERROR(SUM(Y104:Y107),"0")</f>
        <v>302.40000000000003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200</v>
      </c>
      <c r="Y117" s="560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225</v>
      </c>
      <c r="Y119" s="560">
        <f>IFERROR(IF(X119="",0,CEILING((X119/$H119),1)*$H119),"")</f>
        <v>226.8</v>
      </c>
      <c r="Z119" s="36">
        <f>IFERROR(IF(Y119=0,"",ROUNDUP(Y119/H119,0)*0.00651),"")</f>
        <v>0.54683999999999999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246</v>
      </c>
      <c r="BN119" s="64">
        <f>IFERROR(Y119*I119/H119,"0")</f>
        <v>247.96799999999999</v>
      </c>
      <c r="BO119" s="64">
        <f>IFERROR(1/J119*(X119/H119),"0")</f>
        <v>0.45787545787545786</v>
      </c>
      <c r="BP119" s="64">
        <f>IFERROR(1/J119*(Y119/H119),"0")</f>
        <v>0.46153846153846156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108.02469135802468</v>
      </c>
      <c r="Y121" s="561">
        <f>IFERROR(Y117/H117,"0")+IFERROR(Y118/H118,"0")+IFERROR(Y119/H119,"0")+IFERROR(Y120/H120,"0")</f>
        <v>109</v>
      </c>
      <c r="Z121" s="561">
        <f>IFERROR(IF(Z117="",0,Z117),"0")+IFERROR(IF(Z118="",0,Z118),"0")+IFERROR(IF(Z119="",0,Z119),"0")+IFERROR(IF(Z120="",0,Z120),"0")</f>
        <v>1.0213399999999999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425</v>
      </c>
      <c r="Y122" s="561">
        <f>IFERROR(SUM(Y117:Y120),"0")</f>
        <v>429.3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120</v>
      </c>
      <c r="Y211" s="560">
        <f t="shared" si="26"/>
        <v>120</v>
      </c>
      <c r="Z211" s="36">
        <f t="shared" si="31"/>
        <v>0.32550000000000001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132.60000000000002</v>
      </c>
      <c r="BN211" s="64">
        <f t="shared" si="28"/>
        <v>132.60000000000002</v>
      </c>
      <c r="BO211" s="64">
        <f t="shared" si="29"/>
        <v>0.27472527472527475</v>
      </c>
      <c r="BP211" s="64">
        <f t="shared" si="30"/>
        <v>0.27472527472527475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120</v>
      </c>
      <c r="Y212" s="560">
        <f t="shared" si="26"/>
        <v>120</v>
      </c>
      <c r="Z212" s="36">
        <f t="shared" si="31"/>
        <v>0.32550000000000001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132.60000000000002</v>
      </c>
      <c r="BN212" s="64">
        <f t="shared" si="28"/>
        <v>132.60000000000002</v>
      </c>
      <c r="BO212" s="64">
        <f t="shared" si="29"/>
        <v>0.27472527472527475</v>
      </c>
      <c r="BP212" s="64">
        <f t="shared" si="30"/>
        <v>0.27472527472527475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100</v>
      </c>
      <c r="Y215" s="561">
        <f>IFERROR(Y206/H206,"0")+IFERROR(Y207/H207,"0")+IFERROR(Y208/H208,"0")+IFERROR(Y209/H209,"0")+IFERROR(Y210/H210,"0")+IFERROR(Y211/H211,"0")+IFERROR(Y212/H212,"0")+IFERROR(Y213/H213,"0")+IFERROR(Y214/H214,"0")</f>
        <v>100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0.65100000000000002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240</v>
      </c>
      <c r="Y216" s="561">
        <f>IFERROR(SUM(Y206:Y214),"0")</f>
        <v>240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0</v>
      </c>
      <c r="Y319" s="561">
        <f>IFERROR(Y316/H316,"0")+IFERROR(Y317/H317,"0")+IFERROR(Y318/H318,"0")</f>
        <v>0</v>
      </c>
      <c r="Z319" s="561">
        <f>IFERROR(IF(Z316="",0,Z316),"0")+IFERROR(IF(Z317="",0,Z317),"0")+IFERROR(IF(Z318="",0,Z318),"0")</f>
        <v>0</v>
      </c>
      <c r="AA319" s="562"/>
      <c r="AB319" s="562"/>
      <c r="AC319" s="562"/>
    </row>
    <row r="320" spans="1:68" hidden="1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0</v>
      </c>
      <c r="Y320" s="561">
        <f>IFERROR(SUM(Y316:Y318),"0")</f>
        <v>0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105</v>
      </c>
      <c r="Y337" s="560">
        <f>IFERROR(IF(X337="",0,CEILING((X337/$H337),1)*$H337),"")</f>
        <v>105</v>
      </c>
      <c r="Z337" s="36">
        <f>IFERROR(IF(Y337=0,"",ROUNDUP(Y337/H337,0)*0.00651),"")</f>
        <v>0.32550000000000001</v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117.59999999999998</v>
      </c>
      <c r="BN337" s="64">
        <f>IFERROR(Y337*I337/H337,"0")</f>
        <v>117.59999999999998</v>
      </c>
      <c r="BO337" s="64">
        <f>IFERROR(1/J337*(X337/H337),"0")</f>
        <v>0.27472527472527475</v>
      </c>
      <c r="BP337" s="64">
        <f>IFERROR(1/J337*(Y337/H337),"0")</f>
        <v>0.27472527472527475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42</v>
      </c>
      <c r="Y338" s="560">
        <f>IFERROR(IF(X338="",0,CEILING((X338/$H338),1)*$H338),"")</f>
        <v>42</v>
      </c>
      <c r="Z338" s="36">
        <f>IFERROR(IF(Y338=0,"",ROUNDUP(Y338/H338,0)*0.00651),"")</f>
        <v>0.13020000000000001</v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46.8</v>
      </c>
      <c r="BN338" s="64">
        <f>IFERROR(Y338*I338/H338,"0")</f>
        <v>46.8</v>
      </c>
      <c r="BO338" s="64">
        <f>IFERROR(1/J338*(X338/H338),"0")</f>
        <v>0.1098901098901099</v>
      </c>
      <c r="BP338" s="64">
        <f>IFERROR(1/J338*(Y338/H338),"0")</f>
        <v>0.1098901098901099</v>
      </c>
    </row>
    <row r="339" spans="1:68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70</v>
      </c>
      <c r="Y339" s="561">
        <f>IFERROR(Y336/H336,"0")+IFERROR(Y337/H337,"0")+IFERROR(Y338/H338,"0")</f>
        <v>70</v>
      </c>
      <c r="Z339" s="561">
        <f>IFERROR(IF(Z336="",0,Z336),"0")+IFERROR(IF(Z337="",0,Z337),"0")+IFERROR(IF(Z338="",0,Z338),"0")</f>
        <v>0.45569999999999999</v>
      </c>
      <c r="AA339" s="562"/>
      <c r="AB339" s="562"/>
      <c r="AC339" s="562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147</v>
      </c>
      <c r="Y340" s="561">
        <f>IFERROR(SUM(Y336:Y338),"0")</f>
        <v>147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1000</v>
      </c>
      <c r="Y344" s="560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800</v>
      </c>
      <c r="Y345" s="560">
        <f t="shared" si="47"/>
        <v>810</v>
      </c>
      <c r="Z345" s="36">
        <f>IFERROR(IF(Y345=0,"",ROUNDUP(Y345/H345,0)*0.02175),"")</f>
        <v>1.1744999999999999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825.6</v>
      </c>
      <c r="BN345" s="64">
        <f t="shared" si="49"/>
        <v>835.92000000000007</v>
      </c>
      <c r="BO345" s="64">
        <f t="shared" si="50"/>
        <v>1.1111111111111112</v>
      </c>
      <c r="BP345" s="64">
        <f t="shared" si="51"/>
        <v>1.125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2000</v>
      </c>
      <c r="Y347" s="560">
        <f t="shared" si="47"/>
        <v>2010</v>
      </c>
      <c r="Z347" s="36">
        <f>IFERROR(IF(Y347=0,"",ROUNDUP(Y347/H347,0)*0.02175),"")</f>
        <v>2.9144999999999999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2064</v>
      </c>
      <c r="BN347" s="64">
        <f t="shared" si="49"/>
        <v>2074.3200000000002</v>
      </c>
      <c r="BO347" s="64">
        <f t="shared" si="50"/>
        <v>2.7777777777777777</v>
      </c>
      <c r="BP347" s="64">
        <f t="shared" si="51"/>
        <v>2.7916666666666665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253.33333333333334</v>
      </c>
      <c r="Y351" s="561">
        <f>IFERROR(Y344/H344,"0")+IFERROR(Y345/H345,"0")+IFERROR(Y346/H346,"0")+IFERROR(Y347/H347,"0")+IFERROR(Y348/H348,"0")+IFERROR(Y349/H349,"0")+IFERROR(Y350/H350,"0")</f>
        <v>255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5.5462499999999997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3800</v>
      </c>
      <c r="Y352" s="561">
        <f>IFERROR(SUM(Y344:Y350),"0")</f>
        <v>3825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2000</v>
      </c>
      <c r="Y354" s="560">
        <f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2064</v>
      </c>
      <c r="BN354" s="64">
        <f>IFERROR(Y354*I354/H354,"0")</f>
        <v>2074.3200000000002</v>
      </c>
      <c r="BO354" s="64">
        <f>IFERROR(1/J354*(X354/H354),"0")</f>
        <v>2.7777777777777777</v>
      </c>
      <c r="BP354" s="64">
        <f>IFERROR(1/J354*(Y354/H354),"0")</f>
        <v>2.7916666666666665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133.33333333333334</v>
      </c>
      <c r="Y356" s="561">
        <f>IFERROR(Y354/H354,"0")+IFERROR(Y355/H355,"0")</f>
        <v>134</v>
      </c>
      <c r="Z356" s="561">
        <f>IFERROR(IF(Z354="",0,Z354),"0")+IFERROR(IF(Z355="",0,Z355),"0")</f>
        <v>2.9144999999999999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2000</v>
      </c>
      <c r="Y357" s="561">
        <f>IFERROR(SUM(Y354:Y355),"0")</f>
        <v>2010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5000</v>
      </c>
      <c r="Y380" s="560">
        <f>IFERROR(IF(X380="",0,CEILING((X380/$H380),1)*$H380),"")</f>
        <v>5004</v>
      </c>
      <c r="Z380" s="36">
        <f>IFERROR(IF(Y380=0,"",ROUNDUP(Y380/H380,0)*0.01898),"")</f>
        <v>10.55288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5288.333333333333</v>
      </c>
      <c r="BN380" s="64">
        <f>IFERROR(Y380*I380/H380,"0")</f>
        <v>5292.5640000000003</v>
      </c>
      <c r="BO380" s="64">
        <f>IFERROR(1/J380*(X380/H380),"0")</f>
        <v>8.6805555555555554</v>
      </c>
      <c r="BP380" s="64">
        <f>IFERROR(1/J380*(Y380/H380),"0")</f>
        <v>8.6875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555.55555555555554</v>
      </c>
      <c r="Y382" s="561">
        <f>IFERROR(Y380/H380,"0")+IFERROR(Y381/H381,"0")</f>
        <v>556</v>
      </c>
      <c r="Z382" s="561">
        <f>IFERROR(IF(Z380="",0,Z380),"0")+IFERROR(IF(Z381="",0,Z381),"0")</f>
        <v>10.55288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5000</v>
      </c>
      <c r="Y383" s="561">
        <f>IFERROR(SUM(Y380:Y381),"0")</f>
        <v>5004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300</v>
      </c>
      <c r="Y434" s="560">
        <f t="shared" si="58"/>
        <v>300.96000000000004</v>
      </c>
      <c r="Z434" s="36">
        <f t="shared" si="59"/>
        <v>0.68171999999999999</v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320.45454545454544</v>
      </c>
      <c r="BN434" s="64">
        <f t="shared" si="61"/>
        <v>321.48</v>
      </c>
      <c r="BO434" s="64">
        <f t="shared" si="62"/>
        <v>0.54632867132867136</v>
      </c>
      <c r="BP434" s="64">
        <f t="shared" si="63"/>
        <v>0.54807692307692313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500</v>
      </c>
      <c r="Y435" s="560">
        <f t="shared" si="58"/>
        <v>501.6</v>
      </c>
      <c r="Z435" s="36">
        <f t="shared" si="59"/>
        <v>1.1362000000000001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534.09090909090912</v>
      </c>
      <c r="BN435" s="64">
        <f t="shared" si="61"/>
        <v>535.79999999999995</v>
      </c>
      <c r="BO435" s="64">
        <f t="shared" si="62"/>
        <v>0.91054778554778548</v>
      </c>
      <c r="BP435" s="64">
        <f t="shared" si="63"/>
        <v>0.91346153846153855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500</v>
      </c>
      <c r="Y438" s="560">
        <f t="shared" si="58"/>
        <v>501.6</v>
      </c>
      <c r="Z438" s="36">
        <f t="shared" si="59"/>
        <v>1.1362000000000001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534.09090909090912</v>
      </c>
      <c r="BN438" s="64">
        <f t="shared" si="61"/>
        <v>535.79999999999995</v>
      </c>
      <c r="BO438" s="64">
        <f t="shared" si="62"/>
        <v>0.91054778554778548</v>
      </c>
      <c r="BP438" s="64">
        <f t="shared" si="63"/>
        <v>0.91346153846153855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246.21212121212119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247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2.9541200000000001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1300</v>
      </c>
      <c r="Y448" s="561">
        <f>IFERROR(SUM(Y433:Y446),"0")</f>
        <v>1304.1600000000001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500</v>
      </c>
      <c r="Y450" s="560">
        <f>IFERROR(IF(X450="",0,CEILING((X450/$H450),1)*$H450),"")</f>
        <v>501.6</v>
      </c>
      <c r="Z450" s="36">
        <f>IFERROR(IF(Y450=0,"",ROUNDUP(Y450/H450,0)*0.01196),"")</f>
        <v>1.1362000000000001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534.09090909090912</v>
      </c>
      <c r="BN450" s="64">
        <f>IFERROR(Y450*I450/H450,"0")</f>
        <v>535.79999999999995</v>
      </c>
      <c r="BO450" s="64">
        <f>IFERROR(1/J450*(X450/H450),"0")</f>
        <v>0.91054778554778548</v>
      </c>
      <c r="BP450" s="64">
        <f>IFERROR(1/J450*(Y450/H450),"0")</f>
        <v>0.91346153846153855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94.696969696969688</v>
      </c>
      <c r="Y453" s="561">
        <f>IFERROR(Y450/H450,"0")+IFERROR(Y451/H451,"0")+IFERROR(Y452/H452,"0")</f>
        <v>95</v>
      </c>
      <c r="Z453" s="561">
        <f>IFERROR(IF(Z450="",0,Z450),"0")+IFERROR(IF(Z451="",0,Z451),"0")+IFERROR(IF(Z452="",0,Z452),"0")</f>
        <v>1.1362000000000001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500</v>
      </c>
      <c r="Y454" s="561">
        <f>IFERROR(SUM(Y450:Y452),"0")</f>
        <v>501.6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200</v>
      </c>
      <c r="Y456" s="560">
        <f t="shared" ref="Y456:Y462" si="64">IFERROR(IF(X456="",0,CEILING((X456/$H456),1)*$H456),"")</f>
        <v>200.64000000000001</v>
      </c>
      <c r="Z456" s="36">
        <f>IFERROR(IF(Y456=0,"",ROUNDUP(Y456/H456,0)*0.01196),"")</f>
        <v>0.45448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213.63636363636363</v>
      </c>
      <c r="BN456" s="64">
        <f t="shared" ref="BN456:BN462" si="66">IFERROR(Y456*I456/H456,"0")</f>
        <v>214.32</v>
      </c>
      <c r="BO456" s="64">
        <f t="shared" ref="BO456:BO462" si="67">IFERROR(1/J456*(X456/H456),"0")</f>
        <v>0.36421911421911418</v>
      </c>
      <c r="BP456" s="64">
        <f t="shared" ref="BP456:BP462" si="68">IFERROR(1/J456*(Y456/H456),"0")</f>
        <v>0.36538461538461542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300</v>
      </c>
      <c r="Y457" s="560">
        <f t="shared" si="64"/>
        <v>300.96000000000004</v>
      </c>
      <c r="Z457" s="36">
        <f>IFERROR(IF(Y457=0,"",ROUNDUP(Y457/H457,0)*0.01196),"")</f>
        <v>0.68171999999999999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320.45454545454544</v>
      </c>
      <c r="BN457" s="64">
        <f t="shared" si="66"/>
        <v>321.48</v>
      </c>
      <c r="BO457" s="64">
        <f t="shared" si="67"/>
        <v>0.54632867132867136</v>
      </c>
      <c r="BP457" s="64">
        <f t="shared" si="68"/>
        <v>0.54807692307692313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300</v>
      </c>
      <c r="Y458" s="560">
        <f t="shared" si="64"/>
        <v>300.96000000000004</v>
      </c>
      <c r="Z458" s="36">
        <f>IFERROR(IF(Y458=0,"",ROUNDUP(Y458/H458,0)*0.01196),"")</f>
        <v>0.68171999999999999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320.45454545454544</v>
      </c>
      <c r="BN458" s="64">
        <f t="shared" si="66"/>
        <v>321.48</v>
      </c>
      <c r="BO458" s="64">
        <f t="shared" si="67"/>
        <v>0.54632867132867136</v>
      </c>
      <c r="BP458" s="64">
        <f t="shared" si="68"/>
        <v>0.54807692307692313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151.5151515151515</v>
      </c>
      <c r="Y463" s="561">
        <f>IFERROR(Y456/H456,"0")+IFERROR(Y457/H457,"0")+IFERROR(Y458/H458,"0")+IFERROR(Y459/H459,"0")+IFERROR(Y460/H460,"0")+IFERROR(Y461/H461,"0")+IFERROR(Y462/H462,"0")</f>
        <v>152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1.81792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800</v>
      </c>
      <c r="Y464" s="561">
        <f>IFERROR(SUM(Y456:Y462),"0")</f>
        <v>802.56000000000006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300</v>
      </c>
      <c r="Y492" s="560">
        <f>IFERROR(IF(X492="",0,CEILING((X492/$H492),1)*$H492),"")</f>
        <v>306</v>
      </c>
      <c r="Z492" s="36">
        <f>IFERROR(IF(Y492=0,"",ROUNDUP(Y492/H492,0)*0.01898),"")</f>
        <v>0.64532</v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317.29999999999995</v>
      </c>
      <c r="BN492" s="64">
        <f>IFERROR(Y492*I492/H492,"0")</f>
        <v>323.64599999999996</v>
      </c>
      <c r="BO492" s="64">
        <f>IFERROR(1/J492*(X492/H492),"0")</f>
        <v>0.52083333333333337</v>
      </c>
      <c r="BP492" s="64">
        <f>IFERROR(1/J492*(Y492/H492),"0")</f>
        <v>0.53125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33.333333333333336</v>
      </c>
      <c r="Y494" s="561">
        <f>IFERROR(Y492/H492,"0")+IFERROR(Y493/H493,"0")</f>
        <v>34</v>
      </c>
      <c r="Z494" s="561">
        <f>IFERROR(IF(Z492="",0,Z492),"0")+IFERROR(IF(Z493="",0,Z493),"0")</f>
        <v>0.64532</v>
      </c>
      <c r="AA494" s="562"/>
      <c r="AB494" s="562"/>
      <c r="AC494" s="562"/>
    </row>
    <row r="495" spans="1:68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300</v>
      </c>
      <c r="Y495" s="561">
        <f>IFERROR(SUM(Y492:Y493),"0")</f>
        <v>306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16802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16891.62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17675.987542087543</v>
      </c>
      <c r="Y507" s="561">
        <f>IFERROR(SUM(BN22:BN503),"0")</f>
        <v>17769.638999999999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28</v>
      </c>
      <c r="Y508" s="38">
        <f>ROUNDUP(SUM(BP22:BP503),0)</f>
        <v>28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18375.987542087543</v>
      </c>
      <c r="Y509" s="561">
        <f>GrossWeightTotalR+PalletQtyTotalR*25</f>
        <v>18469.638999999999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2118.8439955106624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2128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32.337709999999994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615.6</v>
      </c>
      <c r="E516" s="46">
        <f>IFERROR(Y89*1,"0")+IFERROR(Y90*1,"0")+IFERROR(Y91*1,"0")+IFERROR(Y95*1,"0")+IFERROR(Y96*1,"0")+IFERROR(Y97*1,"0")+IFERROR(Y98*1,"0")+IFERROR(Y99*1,"0")</f>
        <v>1404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731.7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46">
        <f>IFERROR(Y336*1,"0")+IFERROR(Y337*1,"0")+IFERROR(Y338*1,"0")</f>
        <v>147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5835</v>
      </c>
      <c r="U516" s="46">
        <f>IFERROR(Y369*1,"0")+IFERROR(Y370*1,"0")+IFERROR(Y371*1,"0")+IFERROR(Y372*1,"0")+IFERROR(Y376*1,"0")+IFERROR(Y380*1,"0")+IFERROR(Y381*1,"0")+IFERROR(Y385*1,"0")</f>
        <v>5004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2608.3200000000006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306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00,00"/>
        <filter val="105,00"/>
        <filter val="108,02"/>
        <filter val="120,00"/>
        <filter val="133,33"/>
        <filter val="147,00"/>
        <filter val="151,52"/>
        <filter val="16 802,00"/>
        <filter val="17 675,99"/>
        <filter val="18 375,99"/>
        <filter val="18,52"/>
        <filter val="2 000,00"/>
        <filter val="2 118,84"/>
        <filter val="200,00"/>
        <filter val="225,00"/>
        <filter val="240,00"/>
        <filter val="243,21"/>
        <filter val="246,21"/>
        <filter val="253,33"/>
        <filter val="27,78"/>
        <filter val="28"/>
        <filter val="3 800,00"/>
        <filter val="300,00"/>
        <filter val="33,33"/>
        <filter val="350,00"/>
        <filter val="37,04"/>
        <filter val="400,00"/>
        <filter val="42,00"/>
        <filter val="425,00"/>
        <filter val="46,30"/>
        <filter val="5 000,00"/>
        <filter val="500,00"/>
        <filter val="540,00"/>
        <filter val="555,56"/>
        <filter val="70,00"/>
        <filter val="800,00"/>
        <filter val="890,00"/>
        <filter val="94,7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2025-08-04T11:48:41Z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