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7,25\31,07,25 Черкизово Ташкент\"/>
    </mc:Choice>
  </mc:AlternateContent>
  <xr:revisionPtr revIDLastSave="0" documentId="13_ncr:1_{D6577347-3215-4550-B563-8D5A28EC24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  <c r="AK10" i="1" s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J10" i="1"/>
  <c r="AI10" i="1"/>
  <c r="AK5" i="1" l="1"/>
  <c r="R5" i="1"/>
  <c r="T5" i="1" l="1"/>
  <c r="P22" i="1" l="1"/>
  <c r="P10" i="1"/>
  <c r="V10" i="1" s="1"/>
  <c r="W34" i="1"/>
  <c r="P34" i="1"/>
  <c r="V34" i="1" s="1"/>
  <c r="L34" i="1"/>
  <c r="W33" i="1"/>
  <c r="P33" i="1"/>
  <c r="L33" i="1"/>
  <c r="W32" i="1"/>
  <c r="P32" i="1"/>
  <c r="V32" i="1" s="1"/>
  <c r="L32" i="1"/>
  <c r="W31" i="1"/>
  <c r="P31" i="1"/>
  <c r="L31" i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W25" i="1"/>
  <c r="P25" i="1"/>
  <c r="V25" i="1" s="1"/>
  <c r="L25" i="1"/>
  <c r="W24" i="1"/>
  <c r="P24" i="1"/>
  <c r="V24" i="1" s="1"/>
  <c r="L24" i="1"/>
  <c r="W23" i="1"/>
  <c r="P23" i="1"/>
  <c r="U23" i="1" s="1"/>
  <c r="L23" i="1"/>
  <c r="W22" i="1"/>
  <c r="L22" i="1"/>
  <c r="W21" i="1"/>
  <c r="P21" i="1"/>
  <c r="L21" i="1"/>
  <c r="W20" i="1"/>
  <c r="F20" i="1"/>
  <c r="E20" i="1"/>
  <c r="P20" i="1" s="1"/>
  <c r="AH20" i="1" s="1"/>
  <c r="W19" i="1"/>
  <c r="P19" i="1"/>
  <c r="L19" i="1"/>
  <c r="W18" i="1"/>
  <c r="P18" i="1"/>
  <c r="V18" i="1" s="1"/>
  <c r="L18" i="1"/>
  <c r="W17" i="1"/>
  <c r="F17" i="1"/>
  <c r="E17" i="1"/>
  <c r="P17" i="1" s="1"/>
  <c r="W16" i="1"/>
  <c r="P16" i="1"/>
  <c r="L16" i="1"/>
  <c r="W15" i="1"/>
  <c r="P15" i="1"/>
  <c r="L15" i="1"/>
  <c r="W14" i="1"/>
  <c r="F14" i="1"/>
  <c r="E14" i="1"/>
  <c r="P14" i="1" s="1"/>
  <c r="W13" i="1"/>
  <c r="P13" i="1"/>
  <c r="L13" i="1"/>
  <c r="W12" i="1"/>
  <c r="F12" i="1"/>
  <c r="E12" i="1"/>
  <c r="P12" i="1" s="1"/>
  <c r="W11" i="1"/>
  <c r="P11" i="1"/>
  <c r="L11" i="1"/>
  <c r="W10" i="1"/>
  <c r="L10" i="1"/>
  <c r="W9" i="1"/>
  <c r="P9" i="1"/>
  <c r="V9" i="1" s="1"/>
  <c r="L9" i="1"/>
  <c r="W8" i="1"/>
  <c r="P8" i="1"/>
  <c r="V8" i="1" s="1"/>
  <c r="L8" i="1"/>
  <c r="W7" i="1"/>
  <c r="P7" i="1"/>
  <c r="V7" i="1" s="1"/>
  <c r="L7" i="1"/>
  <c r="W6" i="1"/>
  <c r="P6" i="1"/>
  <c r="U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AH32" i="1" l="1"/>
  <c r="AH14" i="1"/>
  <c r="F5" i="1"/>
  <c r="U22" i="1"/>
  <c r="AH22" i="1"/>
  <c r="U34" i="1"/>
  <c r="U20" i="1"/>
  <c r="U8" i="1"/>
  <c r="V6" i="1"/>
  <c r="V31" i="1"/>
  <c r="V17" i="1"/>
  <c r="V23" i="1"/>
  <c r="V14" i="1"/>
  <c r="V22" i="1"/>
  <c r="AH30" i="1"/>
  <c r="AH29" i="1"/>
  <c r="V12" i="1"/>
  <c r="U28" i="1"/>
  <c r="U18" i="1"/>
  <c r="AH12" i="1"/>
  <c r="AH13" i="1"/>
  <c r="U13" i="1"/>
  <c r="U21" i="1"/>
  <c r="AH21" i="1"/>
  <c r="U19" i="1"/>
  <c r="AH19" i="1"/>
  <c r="U14" i="1"/>
  <c r="U15" i="1"/>
  <c r="AH15" i="1"/>
  <c r="U16" i="1"/>
  <c r="AH16" i="1"/>
  <c r="U17" i="1"/>
  <c r="AH17" i="1"/>
  <c r="U11" i="1"/>
  <c r="AH11" i="1"/>
  <c r="AH31" i="1"/>
  <c r="U31" i="1"/>
  <c r="U26" i="1"/>
  <c r="AH26" i="1"/>
  <c r="U33" i="1"/>
  <c r="AH33" i="1"/>
  <c r="U12" i="1"/>
  <c r="V21" i="1"/>
  <c r="V20" i="1"/>
  <c r="AH27" i="1"/>
  <c r="V19" i="1"/>
  <c r="L17" i="1"/>
  <c r="U9" i="1"/>
  <c r="AH25" i="1"/>
  <c r="AH24" i="1"/>
  <c r="U7" i="1"/>
  <c r="V16" i="1"/>
  <c r="V15" i="1"/>
  <c r="U10" i="1"/>
  <c r="V33" i="1"/>
  <c r="V13" i="1"/>
  <c r="AH23" i="1"/>
  <c r="L14" i="1"/>
  <c r="V11" i="1"/>
  <c r="W5" i="1"/>
  <c r="L20" i="1"/>
  <c r="P5" i="1"/>
  <c r="E5" i="1"/>
  <c r="L12" i="1"/>
  <c r="U32" i="1" l="1"/>
  <c r="AH28" i="1"/>
  <c r="L5" i="1"/>
  <c r="U30" i="1"/>
  <c r="AH18" i="1"/>
  <c r="U29" i="1"/>
  <c r="U25" i="1"/>
  <c r="AH10" i="1"/>
  <c r="U24" i="1"/>
  <c r="U27" i="1"/>
  <c r="Q5" i="1"/>
  <c r="AH5" i="1" l="1"/>
</calcChain>
</file>

<file path=xl/sharedStrings.xml><?xml version="1.0" encoding="utf-8"?>
<sst xmlns="http://schemas.openxmlformats.org/spreadsheetml/2006/main" count="126" uniqueCount="83">
  <si>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</si>
  <si>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</si>
  <si>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</si>
  <si>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</si>
  <si>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</si>
  <si>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</si>
  <si>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</si>
  <si>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</si>
  <si>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</si>
  <si>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</si>
  <si>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</si>
  <si>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</si>
  <si>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</si>
  <si>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</si>
  <si>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</si>
  <si>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</si>
  <si>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</si>
  <si>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</si>
  <si>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</si>
  <si>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</si>
  <si>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</si>
  <si>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</si>
  <si>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</si>
  <si>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</si>
  <si>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31,07,</t>
  </si>
  <si>
    <t>24,07,</t>
  </si>
  <si>
    <t>16,07,</t>
  </si>
  <si>
    <t>09,07,</t>
  </si>
  <si>
    <t>03,07,</t>
  </si>
  <si>
    <t>26,06,</t>
  </si>
  <si>
    <t>19,06,</t>
  </si>
  <si>
    <t>10,06,</t>
  </si>
  <si>
    <t>29,05,</t>
  </si>
  <si>
    <t>22,05,</t>
  </si>
  <si>
    <t>15,05,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</si>
  <si>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</si>
  <si>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</si>
  <si>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</si>
  <si>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</si>
  <si>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</si>
  <si>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</si>
  <si>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</si>
  <si>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</si>
  <si>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</si>
  <si>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</si>
  <si>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</si>
  <si>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</si>
  <si>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</si>
  <si>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</si>
  <si>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</si>
  <si>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</si>
  <si>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</si>
  <si>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нужно увеличить продажи!!!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</si>
  <si>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</si>
  <si>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</si>
  <si>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</si>
  <si>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</si>
  <si>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</si>
  <si>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</si>
  <si>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</si>
  <si>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</si>
  <si>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</si>
  <si>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</si>
  <si>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</si>
  <si>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</si>
  <si>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</si>
  <si>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</si>
  <si>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</si>
  <si>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</si>
  <si>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</si>
  <si>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</si>
  <si>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</si>
  <si>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</si>
  <si>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</si>
  <si>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нужно увеличить продажи</t>
  </si>
  <si>
    <t>тф</t>
  </si>
  <si>
    <t>новый</t>
  </si>
  <si>
    <t>заказ</t>
  </si>
  <si>
    <t>11,08,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</si>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</sst>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0" fontId="0" fillId="0" borderId="1" xfId="0" applyBorder="1"/>
    <xf numFmtId="164" fontId="7" fillId="2" borderId="1" xfId="1" applyNumberFormat="1" applyFont="1" applyFill="1"/>
    <xf numFmtId="165" fontId="2" fillId="2" borderId="1" xfId="1" applyNumberFormat="1" applyFont="1" applyFill="1"/>
    <xf numFmtId="2" fontId="0" fillId="0" borderId="1" xfId="0" applyNumberFormat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(&#1086;&#1090;&#1084;&#1077;&#1085;&#1072;)%20&#1076;&#1074;%2031,07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78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64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123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24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38.334000000000003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15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D71">
            <v>26.544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10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13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9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21.742000000000001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D90">
            <v>10.574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108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6.7910000000000004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D106">
            <v>13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E108">
            <v>5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D111">
            <v>10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  <cell r="E113">
            <v>6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  <cell r="D114">
            <v>9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  <cell r="D115">
            <v>4.3879999999999999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  <cell r="E116">
            <v>12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  <cell r="E118">
            <v>6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4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  <cell r="D120">
            <v>5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  <cell r="D121">
            <v>14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  <cell r="D122">
            <v>14</v>
          </cell>
        </row>
        <row r="123">
          <cell r="A123" t="str">
            <v>Микс полезных овощей 400 зам  МИРАТОРГ</v>
          </cell>
          <cell r="C123">
            <v>3</v>
          </cell>
          <cell r="D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  <cell r="D124">
            <v>6</v>
          </cell>
          <cell r="E124">
            <v>11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2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D137">
            <v>47.100999999999999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8.7200000000000006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4.9640000000000004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  <cell r="D141">
            <v>28</v>
          </cell>
          <cell r="E141">
            <v>14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D142">
            <v>34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D143">
            <v>32</v>
          </cell>
          <cell r="E143">
            <v>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  <cell r="E144">
            <v>7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D146">
            <v>7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D147">
            <v>14.895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D148">
            <v>12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D149">
            <v>7.9550000000000001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D150">
            <v>12.366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D152">
            <v>4.093</v>
          </cell>
          <cell r="E152">
            <v>-2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  <cell r="D154">
            <v>5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  <row r="167">
          <cell r="A167" t="str">
            <v>СВ ФУЭТ ЭКСТРА 0.15КГ К0.9  ЧЕРКИЗОВО</v>
          </cell>
          <cell r="C167">
            <v>-32</v>
          </cell>
          <cell r="D167">
            <v>-28</v>
          </cell>
        </row>
        <row r="168">
          <cell r="A168" t="str">
            <v>Итого</v>
          </cell>
          <cell r="C168">
            <v>20921.621999999999</v>
          </cell>
          <cell r="D168">
            <v>10304.844999999999</v>
          </cell>
          <cell r="E168">
            <v>2516.0520000000001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O4" t="str">
            <v>28,07,</v>
          </cell>
          <cell r="P4" t="str">
            <v>31,07,</v>
          </cell>
          <cell r="Q4" t="str">
            <v>11,08,</v>
          </cell>
          <cell r="W4" t="str">
            <v>24,07,</v>
          </cell>
          <cell r="X4" t="str">
            <v>16,07,</v>
          </cell>
          <cell r="Y4" t="str">
            <v>09,07,</v>
          </cell>
          <cell r="Z4" t="str">
            <v>03,07,</v>
          </cell>
          <cell r="AA4" t="str">
            <v>26,06,</v>
          </cell>
          <cell r="AB4" t="str">
            <v>19,06,</v>
          </cell>
          <cell r="AC4" t="str">
            <v>10,06,</v>
          </cell>
          <cell r="AD4" t="str">
            <v>29,05,</v>
          </cell>
          <cell r="AE4" t="str">
            <v>22,05,</v>
          </cell>
          <cell r="AF4" t="str">
            <v>15,05,</v>
          </cell>
        </row>
        <row r="5">
          <cell r="K5">
            <v>0</v>
          </cell>
          <cell r="L5">
            <v>2907.3</v>
          </cell>
          <cell r="M5">
            <v>0</v>
          </cell>
          <cell r="N5">
            <v>0</v>
          </cell>
          <cell r="O5">
            <v>2670</v>
          </cell>
          <cell r="P5">
            <v>581.46000000000015</v>
          </cell>
          <cell r="Q5">
            <v>4100</v>
          </cell>
          <cell r="R5">
            <v>4010</v>
          </cell>
          <cell r="S5">
            <v>6296.7113999999992</v>
          </cell>
          <cell r="W5">
            <v>519.44500000000005</v>
          </cell>
          <cell r="X5">
            <v>167.815</v>
          </cell>
          <cell r="Y5">
            <v>519.44500000000005</v>
          </cell>
          <cell r="Z5">
            <v>428.06739999999996</v>
          </cell>
          <cell r="AA5">
            <v>350.28919999999999</v>
          </cell>
          <cell r="AB5">
            <v>234.36139999999997</v>
          </cell>
          <cell r="AC5">
            <v>373.2876</v>
          </cell>
          <cell r="AD5">
            <v>244.75719999999998</v>
          </cell>
          <cell r="AE5">
            <v>710.28319999999985</v>
          </cell>
          <cell r="AF5">
            <v>327.75700000000001</v>
          </cell>
          <cell r="AH5">
            <v>1636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9.2460000000000004</v>
          </cell>
          <cell r="P6">
            <v>1.8492000000000002</v>
          </cell>
          <cell r="U6">
            <v>-15.556997620592687</v>
          </cell>
          <cell r="V6">
            <v>-15.556997620592687</v>
          </cell>
          <cell r="W6">
            <v>1.8371999999999999</v>
          </cell>
          <cell r="X6">
            <v>2.6482000000000001</v>
          </cell>
          <cell r="Y6">
            <v>1.8371999999999999</v>
          </cell>
          <cell r="Z6">
            <v>1.6302000000000001</v>
          </cell>
          <cell r="AA6">
            <v>1.0464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4</v>
          </cell>
          <cell r="P7">
            <v>0.8</v>
          </cell>
          <cell r="U7">
            <v>-42.5</v>
          </cell>
          <cell r="V7">
            <v>-42.5</v>
          </cell>
          <cell r="W7">
            <v>0.8</v>
          </cell>
          <cell r="X7">
            <v>2.4</v>
          </cell>
          <cell r="Y7">
            <v>0.8</v>
          </cell>
          <cell r="Z7">
            <v>1.8</v>
          </cell>
          <cell r="AA7">
            <v>0.6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7</v>
          </cell>
          <cell r="P8">
            <v>1.4</v>
          </cell>
          <cell r="U8">
            <v>-45</v>
          </cell>
          <cell r="V8">
            <v>-45</v>
          </cell>
          <cell r="W8">
            <v>1.4</v>
          </cell>
          <cell r="X8">
            <v>0.8</v>
          </cell>
          <cell r="Y8">
            <v>1.4</v>
          </cell>
          <cell r="Z8">
            <v>1.6</v>
          </cell>
          <cell r="AA8">
            <v>1.6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18</v>
          </cell>
          <cell r="P9">
            <v>3.6</v>
          </cell>
          <cell r="U9">
            <v>-21.388888888888889</v>
          </cell>
          <cell r="V9">
            <v>-21.388888888888889</v>
          </cell>
          <cell r="W9">
            <v>4.4000000000000004</v>
          </cell>
          <cell r="X9">
            <v>5.8</v>
          </cell>
          <cell r="Y9">
            <v>4.4000000000000004</v>
          </cell>
          <cell r="Z9">
            <v>2.6</v>
          </cell>
          <cell r="AA9">
            <v>2.8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I10">
            <v>1030112235</v>
          </cell>
          <cell r="L10">
            <v>78.254999999999995</v>
          </cell>
          <cell r="O10">
            <v>50</v>
          </cell>
          <cell r="P10">
            <v>15.651</v>
          </cell>
          <cell r="Q10">
            <v>120</v>
          </cell>
          <cell r="R10">
            <v>76</v>
          </cell>
          <cell r="S10">
            <v>200.547</v>
          </cell>
          <cell r="U10">
            <v>10.853555683342918</v>
          </cell>
          <cell r="V10">
            <v>3.1863139735480162</v>
          </cell>
          <cell r="W10">
            <v>23.619999999999997</v>
          </cell>
          <cell r="X10">
            <v>-6.3200000000000006E-2</v>
          </cell>
          <cell r="Y10">
            <v>23.62</v>
          </cell>
          <cell r="Z10">
            <v>2.4569999999999999</v>
          </cell>
          <cell r="AA10">
            <v>-9.2103999999999999</v>
          </cell>
          <cell r="AB10">
            <v>-2.9460000000000002</v>
          </cell>
          <cell r="AC10">
            <v>12.409000000000001</v>
          </cell>
          <cell r="AD10">
            <v>0</v>
          </cell>
          <cell r="AE10">
            <v>9.1620000000000008</v>
          </cell>
          <cell r="AF10">
            <v>0</v>
          </cell>
          <cell r="AG10" t="str">
            <v>03,06,25 в уценку 119кг</v>
          </cell>
          <cell r="AH10">
            <v>120</v>
          </cell>
          <cell r="AI10">
            <v>1.6</v>
          </cell>
          <cell r="AJ10">
            <v>3.2</v>
          </cell>
        </row>
        <row r="11">
          <cell r="I11">
            <v>1030112635</v>
          </cell>
          <cell r="L11">
            <v>85.75</v>
          </cell>
          <cell r="O11">
            <v>150</v>
          </cell>
          <cell r="P11">
            <v>17.149999999999999</v>
          </cell>
          <cell r="Q11">
            <v>120</v>
          </cell>
          <cell r="R11">
            <v>76</v>
          </cell>
          <cell r="S11">
            <v>227.28999999999996</v>
          </cell>
          <cell r="U11">
            <v>15.744023323615162</v>
          </cell>
          <cell r="V11">
            <v>8.7469387755102037</v>
          </cell>
          <cell r="W11">
            <v>25.2514</v>
          </cell>
          <cell r="X11">
            <v>-6.6000000000000003E-2</v>
          </cell>
          <cell r="Y11">
            <v>25.2514</v>
          </cell>
          <cell r="Z11">
            <v>6.5025999999999993</v>
          </cell>
          <cell r="AA11">
            <v>-3.9506000000000001</v>
          </cell>
          <cell r="AB11">
            <v>-1.9432</v>
          </cell>
          <cell r="AC11">
            <v>12.659800000000001</v>
          </cell>
          <cell r="AD11">
            <v>-0.17560000000000001</v>
          </cell>
          <cell r="AE11">
            <v>14.7384</v>
          </cell>
          <cell r="AF11">
            <v>-0.64640000000000009</v>
          </cell>
          <cell r="AG11" t="str">
            <v>03,06,25 в уценку 75кг</v>
          </cell>
          <cell r="AH11">
            <v>120</v>
          </cell>
          <cell r="AI11">
            <v>1.6</v>
          </cell>
          <cell r="AJ11">
            <v>3.2</v>
          </cell>
        </row>
        <row r="12">
          <cell r="I12">
            <v>1030115552</v>
          </cell>
          <cell r="L12">
            <v>121.259</v>
          </cell>
          <cell r="O12">
            <v>30</v>
          </cell>
          <cell r="P12">
            <v>24.251799999999999</v>
          </cell>
          <cell r="Q12">
            <v>120</v>
          </cell>
          <cell r="R12">
            <v>120</v>
          </cell>
          <cell r="S12">
            <v>272.75540000000001</v>
          </cell>
          <cell r="U12">
            <v>16.701275781591466</v>
          </cell>
          <cell r="V12">
            <v>11.753189453978672</v>
          </cell>
          <cell r="W12">
            <v>25.123799999999999</v>
          </cell>
          <cell r="X12">
            <v>17.417000000000002</v>
          </cell>
          <cell r="Y12">
            <v>25.123799999999999</v>
          </cell>
          <cell r="Z12">
            <v>29.3902</v>
          </cell>
          <cell r="AA12">
            <v>15.627599999999999</v>
          </cell>
          <cell r="AB12">
            <v>12.2658</v>
          </cell>
          <cell r="AC12">
            <v>15.2486</v>
          </cell>
          <cell r="AD12">
            <v>3.1114000000000002</v>
          </cell>
          <cell r="AE12">
            <v>27.975999999999999</v>
          </cell>
          <cell r="AF12">
            <v>1.8033999999999999</v>
          </cell>
          <cell r="AH12">
            <v>120</v>
          </cell>
          <cell r="AI12">
            <v>1</v>
          </cell>
          <cell r="AJ12">
            <v>3</v>
          </cell>
        </row>
        <row r="13">
          <cell r="I13">
            <v>1030115404</v>
          </cell>
          <cell r="L13">
            <v>388</v>
          </cell>
          <cell r="O13">
            <v>120</v>
          </cell>
          <cell r="P13">
            <v>77.599999999999994</v>
          </cell>
          <cell r="Q13">
            <v>700</v>
          </cell>
          <cell r="R13">
            <v>702</v>
          </cell>
          <cell r="S13">
            <v>973.19999999999982</v>
          </cell>
          <cell r="U13">
            <v>18.479381443298969</v>
          </cell>
          <cell r="V13">
            <v>9.4587628865979383</v>
          </cell>
          <cell r="W13">
            <v>58.8</v>
          </cell>
          <cell r="X13">
            <v>9.8000000000000007</v>
          </cell>
          <cell r="Y13">
            <v>58.8</v>
          </cell>
          <cell r="Z13">
            <v>72.2</v>
          </cell>
          <cell r="AA13">
            <v>45.4</v>
          </cell>
          <cell r="AB13">
            <v>30.8</v>
          </cell>
          <cell r="AC13">
            <v>34.200000000000003</v>
          </cell>
          <cell r="AD13">
            <v>32.799999999999997</v>
          </cell>
          <cell r="AE13">
            <v>91.2</v>
          </cell>
          <cell r="AF13">
            <v>48.4</v>
          </cell>
          <cell r="AH13">
            <v>280</v>
          </cell>
          <cell r="AI13">
            <v>0.4</v>
          </cell>
          <cell r="AJ13">
            <v>2.4</v>
          </cell>
        </row>
        <row r="14">
          <cell r="I14">
            <v>1030804004</v>
          </cell>
          <cell r="L14">
            <v>99</v>
          </cell>
          <cell r="O14">
            <v>60</v>
          </cell>
          <cell r="P14">
            <v>19.8</v>
          </cell>
          <cell r="Q14">
            <v>120</v>
          </cell>
          <cell r="R14">
            <v>120</v>
          </cell>
          <cell r="S14">
            <v>238.40000000000003</v>
          </cell>
          <cell r="U14">
            <v>17.020202020202021</v>
          </cell>
          <cell r="V14">
            <v>10.959595959595958</v>
          </cell>
          <cell r="W14">
            <v>16</v>
          </cell>
          <cell r="X14">
            <v>13.8</v>
          </cell>
          <cell r="Y14">
            <v>16</v>
          </cell>
          <cell r="Z14">
            <v>24</v>
          </cell>
          <cell r="AA14">
            <v>16.600000000000001</v>
          </cell>
          <cell r="AB14">
            <v>7.8</v>
          </cell>
          <cell r="AC14">
            <v>9</v>
          </cell>
          <cell r="AD14">
            <v>19.8</v>
          </cell>
          <cell r="AE14">
            <v>31.2</v>
          </cell>
          <cell r="AF14">
            <v>22.2</v>
          </cell>
          <cell r="AH14">
            <v>48</v>
          </cell>
          <cell r="AI14">
            <v>0.4</v>
          </cell>
          <cell r="AJ14">
            <v>2.4</v>
          </cell>
        </row>
        <row r="15">
          <cell r="I15">
            <v>1030419235</v>
          </cell>
          <cell r="L15">
            <v>-13</v>
          </cell>
          <cell r="O15">
            <v>40</v>
          </cell>
          <cell r="P15">
            <v>-2.6</v>
          </cell>
          <cell r="Q15">
            <v>40</v>
          </cell>
          <cell r="R15">
            <v>42</v>
          </cell>
          <cell r="U15">
            <v>-30.769230769230766</v>
          </cell>
          <cell r="V15">
            <v>-15.384615384615383</v>
          </cell>
          <cell r="W15">
            <v>-6.2</v>
          </cell>
          <cell r="X15">
            <v>0.8</v>
          </cell>
          <cell r="Y15">
            <v>-6.2</v>
          </cell>
          <cell r="Z15">
            <v>0.4</v>
          </cell>
          <cell r="AA15">
            <v>34.4</v>
          </cell>
          <cell r="AB15">
            <v>8.4</v>
          </cell>
          <cell r="AC15">
            <v>9.8000000000000007</v>
          </cell>
          <cell r="AD15">
            <v>6.2</v>
          </cell>
          <cell r="AE15">
            <v>31</v>
          </cell>
          <cell r="AF15">
            <v>-0.4</v>
          </cell>
          <cell r="AH15">
            <v>12</v>
          </cell>
          <cell r="AI15">
            <v>0.3</v>
          </cell>
          <cell r="AJ15">
            <v>1.8</v>
          </cell>
        </row>
        <row r="16">
          <cell r="I16">
            <v>1030412236</v>
          </cell>
          <cell r="L16">
            <v>132</v>
          </cell>
          <cell r="O16">
            <v>200</v>
          </cell>
          <cell r="P16">
            <v>26.4</v>
          </cell>
          <cell r="Q16">
            <v>220</v>
          </cell>
          <cell r="R16">
            <v>220</v>
          </cell>
          <cell r="S16">
            <v>348.4</v>
          </cell>
          <cell r="U16">
            <v>16.136363636363637</v>
          </cell>
          <cell r="V16">
            <v>7.8030303030303036</v>
          </cell>
          <cell r="W16">
            <v>9.1999999999999993</v>
          </cell>
          <cell r="X16">
            <v>0.2</v>
          </cell>
          <cell r="Y16">
            <v>9.1999999999999993</v>
          </cell>
          <cell r="Z16">
            <v>13.6</v>
          </cell>
          <cell r="AA16">
            <v>16.600000000000001</v>
          </cell>
          <cell r="AB16">
            <v>14.6</v>
          </cell>
          <cell r="AC16">
            <v>21.4</v>
          </cell>
          <cell r="AD16">
            <v>18.8</v>
          </cell>
          <cell r="AE16">
            <v>39.799999999999997</v>
          </cell>
          <cell r="AF16">
            <v>-0.2</v>
          </cell>
          <cell r="AH16">
            <v>110</v>
          </cell>
          <cell r="AI16">
            <v>0.5</v>
          </cell>
          <cell r="AJ16">
            <v>2</v>
          </cell>
        </row>
        <row r="17">
          <cell r="I17">
            <v>1030712385</v>
          </cell>
          <cell r="L17">
            <v>268</v>
          </cell>
          <cell r="O17">
            <v>90</v>
          </cell>
          <cell r="P17">
            <v>53.6</v>
          </cell>
          <cell r="Q17">
            <v>400</v>
          </cell>
          <cell r="R17">
            <v>400</v>
          </cell>
          <cell r="S17">
            <v>637.79999999999995</v>
          </cell>
          <cell r="U17">
            <v>18.563432835820894</v>
          </cell>
          <cell r="V17">
            <v>11.100746268656716</v>
          </cell>
          <cell r="W17">
            <v>20.6</v>
          </cell>
          <cell r="X17">
            <v>18.8</v>
          </cell>
          <cell r="Y17">
            <v>20.6</v>
          </cell>
          <cell r="Z17">
            <v>64</v>
          </cell>
          <cell r="AA17">
            <v>33.4</v>
          </cell>
          <cell r="AB17">
            <v>25</v>
          </cell>
          <cell r="AC17">
            <v>37.4</v>
          </cell>
          <cell r="AD17">
            <v>31</v>
          </cell>
          <cell r="AE17">
            <v>90.6</v>
          </cell>
          <cell r="AF17">
            <v>43.2</v>
          </cell>
          <cell r="AH17">
            <v>72</v>
          </cell>
          <cell r="AI17">
            <v>0.18</v>
          </cell>
          <cell r="AJ17">
            <v>1.8</v>
          </cell>
        </row>
        <row r="18">
          <cell r="I18">
            <v>1030709904</v>
          </cell>
          <cell r="L18">
            <v>0</v>
          </cell>
          <cell r="P18">
            <v>0</v>
          </cell>
          <cell r="R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-0.4</v>
          </cell>
          <cell r="AA18">
            <v>-1.4</v>
          </cell>
          <cell r="AB18">
            <v>-1.2</v>
          </cell>
          <cell r="AC18">
            <v>-3.6</v>
          </cell>
          <cell r="AD18">
            <v>6.8</v>
          </cell>
          <cell r="AE18">
            <v>11.6</v>
          </cell>
          <cell r="AF18">
            <v>0.6</v>
          </cell>
          <cell r="AG18" t="str">
            <v>22,05,25 в уценку 234шт.</v>
          </cell>
          <cell r="AH18">
            <v>0</v>
          </cell>
          <cell r="AI18">
            <v>0.3</v>
          </cell>
          <cell r="AJ18">
            <v>1.8</v>
          </cell>
        </row>
        <row r="19">
          <cell r="I19">
            <v>1030633904</v>
          </cell>
          <cell r="L19">
            <v>95</v>
          </cell>
          <cell r="O19">
            <v>40</v>
          </cell>
          <cell r="P19">
            <v>19</v>
          </cell>
          <cell r="Q19">
            <v>100</v>
          </cell>
          <cell r="R19">
            <v>102.00000000000001</v>
          </cell>
          <cell r="S19">
            <v>246</v>
          </cell>
          <cell r="U19">
            <v>7.3157894736842106</v>
          </cell>
          <cell r="V19">
            <v>2.0526315789473686</v>
          </cell>
          <cell r="W19">
            <v>0.8</v>
          </cell>
          <cell r="X19">
            <v>-2.8</v>
          </cell>
          <cell r="Y19">
            <v>0.8</v>
          </cell>
          <cell r="Z19">
            <v>8</v>
          </cell>
          <cell r="AA19">
            <v>5</v>
          </cell>
          <cell r="AB19">
            <v>5.8</v>
          </cell>
          <cell r="AC19">
            <v>11</v>
          </cell>
          <cell r="AD19">
            <v>1.8</v>
          </cell>
          <cell r="AE19">
            <v>22.8</v>
          </cell>
          <cell r="AF19">
            <v>11</v>
          </cell>
          <cell r="AH19">
            <v>15</v>
          </cell>
          <cell r="AI19">
            <v>0.15</v>
          </cell>
          <cell r="AJ19">
            <v>0.9</v>
          </cell>
        </row>
        <row r="20">
          <cell r="I20">
            <v>1030686740</v>
          </cell>
          <cell r="L20">
            <v>174</v>
          </cell>
          <cell r="O20">
            <v>400</v>
          </cell>
          <cell r="P20">
            <v>34.799999999999997</v>
          </cell>
          <cell r="R20">
            <v>0</v>
          </cell>
          <cell r="U20">
            <v>23.103448275862071</v>
          </cell>
          <cell r="V20">
            <v>23.103448275862071</v>
          </cell>
          <cell r="W20">
            <v>39.4</v>
          </cell>
          <cell r="X20">
            <v>34.6</v>
          </cell>
          <cell r="Y20">
            <v>39.4</v>
          </cell>
          <cell r="Z20">
            <v>46.8</v>
          </cell>
          <cell r="AA20">
            <v>31.4</v>
          </cell>
          <cell r="AB20">
            <v>25.6</v>
          </cell>
          <cell r="AC20">
            <v>34</v>
          </cell>
          <cell r="AD20">
            <v>25.6</v>
          </cell>
          <cell r="AE20">
            <v>62.6</v>
          </cell>
          <cell r="AF20">
            <v>44.4</v>
          </cell>
          <cell r="AG20" t="str">
            <v>нужно увеличить продажи</v>
          </cell>
          <cell r="AH20">
            <v>0</v>
          </cell>
          <cell r="AI20">
            <v>0.3</v>
          </cell>
          <cell r="AJ20">
            <v>3.6</v>
          </cell>
        </row>
        <row r="21">
          <cell r="I21">
            <v>1030686857</v>
          </cell>
          <cell r="L21">
            <v>181</v>
          </cell>
          <cell r="O21">
            <v>100</v>
          </cell>
          <cell r="P21">
            <v>36.200000000000003</v>
          </cell>
          <cell r="Q21">
            <v>400</v>
          </cell>
          <cell r="R21">
            <v>396</v>
          </cell>
          <cell r="S21">
            <v>453.6</v>
          </cell>
          <cell r="U21">
            <v>16.519337016574585</v>
          </cell>
          <cell r="V21">
            <v>5.4696132596685079</v>
          </cell>
          <cell r="W21">
            <v>37.6</v>
          </cell>
          <cell r="X21">
            <v>19.2</v>
          </cell>
          <cell r="Y21">
            <v>37.6</v>
          </cell>
          <cell r="Z21">
            <v>29.2</v>
          </cell>
          <cell r="AA21">
            <v>20.8</v>
          </cell>
          <cell r="AB21">
            <v>15.8</v>
          </cell>
          <cell r="AC21">
            <v>22.2</v>
          </cell>
          <cell r="AD21">
            <v>14.4</v>
          </cell>
          <cell r="AE21">
            <v>39</v>
          </cell>
          <cell r="AF21">
            <v>26</v>
          </cell>
          <cell r="AH21">
            <v>120</v>
          </cell>
          <cell r="AI21">
            <v>0.3</v>
          </cell>
          <cell r="AJ21">
            <v>3.6</v>
          </cell>
        </row>
        <row r="22">
          <cell r="I22">
            <v>1030654104</v>
          </cell>
          <cell r="L22">
            <v>151</v>
          </cell>
          <cell r="O22">
            <v>120</v>
          </cell>
          <cell r="P22">
            <v>30.2</v>
          </cell>
          <cell r="Q22">
            <v>250</v>
          </cell>
          <cell r="R22">
            <v>251.99999999999997</v>
          </cell>
          <cell r="S22">
            <v>401.6</v>
          </cell>
          <cell r="U22">
            <v>12.980132450331126</v>
          </cell>
          <cell r="V22">
            <v>4.7019867549668879</v>
          </cell>
          <cell r="W22">
            <v>15.6</v>
          </cell>
          <cell r="X22">
            <v>1.4</v>
          </cell>
          <cell r="Y22">
            <v>15.6</v>
          </cell>
          <cell r="Z22">
            <v>18.399999999999999</v>
          </cell>
          <cell r="AA22">
            <v>3.6</v>
          </cell>
          <cell r="AB22">
            <v>9.4</v>
          </cell>
          <cell r="AC22">
            <v>7.8</v>
          </cell>
          <cell r="AD22">
            <v>6.6</v>
          </cell>
          <cell r="AE22">
            <v>19</v>
          </cell>
          <cell r="AF22">
            <v>9.4</v>
          </cell>
          <cell r="AH22">
            <v>50</v>
          </cell>
          <cell r="AI22">
            <v>0.2</v>
          </cell>
          <cell r="AJ22">
            <v>1.2</v>
          </cell>
        </row>
        <row r="23">
          <cell r="I23">
            <v>1030686241</v>
          </cell>
          <cell r="L23">
            <v>44</v>
          </cell>
          <cell r="O23">
            <v>80</v>
          </cell>
          <cell r="P23">
            <v>8.8000000000000007</v>
          </cell>
          <cell r="Q23">
            <v>100</v>
          </cell>
          <cell r="R23">
            <v>102.00000000000001</v>
          </cell>
          <cell r="S23">
            <v>45.400000000000006</v>
          </cell>
          <cell r="U23">
            <v>29.204545454545453</v>
          </cell>
          <cell r="V23">
            <v>17.84090909090909</v>
          </cell>
          <cell r="W23">
            <v>7</v>
          </cell>
          <cell r="X23">
            <v>2.8</v>
          </cell>
          <cell r="Y23">
            <v>7</v>
          </cell>
          <cell r="Z23">
            <v>6.8</v>
          </cell>
          <cell r="AA23">
            <v>5.6</v>
          </cell>
          <cell r="AB23">
            <v>2.8</v>
          </cell>
          <cell r="AC23">
            <v>8.4</v>
          </cell>
          <cell r="AD23">
            <v>11</v>
          </cell>
          <cell r="AE23">
            <v>9</v>
          </cell>
          <cell r="AF23">
            <v>1.8</v>
          </cell>
          <cell r="AH23">
            <v>30</v>
          </cell>
          <cell r="AI23">
            <v>0.3</v>
          </cell>
          <cell r="AJ23">
            <v>1.8</v>
          </cell>
        </row>
        <row r="24">
          <cell r="I24">
            <v>1030650028</v>
          </cell>
          <cell r="L24">
            <v>-5</v>
          </cell>
          <cell r="O24">
            <v>40</v>
          </cell>
          <cell r="P24">
            <v>-1</v>
          </cell>
          <cell r="R24">
            <v>0</v>
          </cell>
          <cell r="U24">
            <v>-40</v>
          </cell>
          <cell r="V24">
            <v>-40</v>
          </cell>
          <cell r="W24">
            <v>-1.8</v>
          </cell>
          <cell r="X24">
            <v>-0.6</v>
          </cell>
          <cell r="Y24">
            <v>-1.8</v>
          </cell>
          <cell r="Z24">
            <v>-4.5999999999999996</v>
          </cell>
          <cell r="AA24">
            <v>0</v>
          </cell>
          <cell r="AB24">
            <v>-0.4</v>
          </cell>
          <cell r="AC24">
            <v>19.600000000000001</v>
          </cell>
          <cell r="AD24">
            <v>7.6</v>
          </cell>
          <cell r="AE24">
            <v>20.6</v>
          </cell>
          <cell r="AF24">
            <v>14.2</v>
          </cell>
          <cell r="AG24" t="str">
            <v>03,06,25 в уценку 98 шт.</v>
          </cell>
          <cell r="AH24">
            <v>0</v>
          </cell>
          <cell r="AI24">
            <v>0.1</v>
          </cell>
          <cell r="AJ24">
            <v>1.2000000000000002</v>
          </cell>
        </row>
        <row r="25">
          <cell r="I25">
            <v>1030657419</v>
          </cell>
          <cell r="L25">
            <v>63</v>
          </cell>
          <cell r="P25">
            <v>12.6</v>
          </cell>
          <cell r="Q25">
            <v>160</v>
          </cell>
          <cell r="R25">
            <v>162</v>
          </cell>
          <cell r="S25">
            <v>165.79999999999998</v>
          </cell>
          <cell r="U25">
            <v>17.539682539682541</v>
          </cell>
          <cell r="V25">
            <v>4.8412698412698418</v>
          </cell>
          <cell r="W25">
            <v>3.8</v>
          </cell>
          <cell r="X25">
            <v>0.4</v>
          </cell>
          <cell r="Y25">
            <v>3.8</v>
          </cell>
          <cell r="Z25">
            <v>5.8</v>
          </cell>
          <cell r="AA25">
            <v>6.8</v>
          </cell>
          <cell r="AB25">
            <v>6.2</v>
          </cell>
          <cell r="AC25">
            <v>3</v>
          </cell>
          <cell r="AD25">
            <v>5</v>
          </cell>
          <cell r="AE25">
            <v>16.8</v>
          </cell>
          <cell r="AF25">
            <v>10.6</v>
          </cell>
          <cell r="AH25">
            <v>48</v>
          </cell>
          <cell r="AI25">
            <v>0.3</v>
          </cell>
          <cell r="AJ25">
            <v>1.8</v>
          </cell>
        </row>
        <row r="26">
          <cell r="I26">
            <v>1030657628</v>
          </cell>
          <cell r="L26">
            <v>0</v>
          </cell>
          <cell r="P26">
            <v>0</v>
          </cell>
          <cell r="R26">
            <v>0</v>
          </cell>
          <cell r="U26" t="e">
            <v>#DIV/0!</v>
          </cell>
          <cell r="V26" t="e">
            <v>#DIV/0!</v>
          </cell>
          <cell r="W26">
            <v>-25.2</v>
          </cell>
          <cell r="X26">
            <v>-0.2</v>
          </cell>
          <cell r="Y26">
            <v>-25.2</v>
          </cell>
          <cell r="Z26">
            <v>-29.8</v>
          </cell>
          <cell r="AA26">
            <v>-0.2</v>
          </cell>
          <cell r="AB26">
            <v>-0.8</v>
          </cell>
          <cell r="AC26">
            <v>19.399999999999999</v>
          </cell>
          <cell r="AD26">
            <v>3.2</v>
          </cell>
          <cell r="AE26">
            <v>15.8</v>
          </cell>
          <cell r="AF26">
            <v>12</v>
          </cell>
          <cell r="AG26" t="str">
            <v>03,06,25 в уценку 240 шт.</v>
          </cell>
          <cell r="AH26">
            <v>0</v>
          </cell>
          <cell r="AI26">
            <v>8.5000000000000006E-2</v>
          </cell>
          <cell r="AJ26">
            <v>1.02</v>
          </cell>
        </row>
        <row r="27">
          <cell r="I27">
            <v>1030679319</v>
          </cell>
          <cell r="L27">
            <v>102</v>
          </cell>
          <cell r="O27">
            <v>150</v>
          </cell>
          <cell r="P27">
            <v>20.399999999999999</v>
          </cell>
          <cell r="Q27">
            <v>150</v>
          </cell>
          <cell r="R27">
            <v>150</v>
          </cell>
          <cell r="S27">
            <v>227.2</v>
          </cell>
          <cell r="U27">
            <v>19.215686274509807</v>
          </cell>
          <cell r="V27">
            <v>11.862745098039216</v>
          </cell>
          <cell r="W27">
            <v>14</v>
          </cell>
          <cell r="X27">
            <v>8.8000000000000007</v>
          </cell>
          <cell r="Y27">
            <v>14</v>
          </cell>
          <cell r="Z27">
            <v>14.2</v>
          </cell>
          <cell r="AA27">
            <v>8.1999999999999993</v>
          </cell>
          <cell r="AB27">
            <v>9</v>
          </cell>
          <cell r="AC27">
            <v>9.6</v>
          </cell>
          <cell r="AD27">
            <v>11</v>
          </cell>
          <cell r="AE27">
            <v>19.8</v>
          </cell>
          <cell r="AF27">
            <v>12</v>
          </cell>
          <cell r="AH27">
            <v>45</v>
          </cell>
          <cell r="AI27">
            <v>0.3</v>
          </cell>
          <cell r="AJ27">
            <v>1.8</v>
          </cell>
        </row>
        <row r="28">
          <cell r="I28">
            <v>1030638204</v>
          </cell>
          <cell r="L28">
            <v>158</v>
          </cell>
          <cell r="O28">
            <v>300</v>
          </cell>
          <cell r="P28">
            <v>31.6</v>
          </cell>
          <cell r="Q28">
            <v>200</v>
          </cell>
          <cell r="R28">
            <v>198</v>
          </cell>
          <cell r="S28">
            <v>148.80000000000007</v>
          </cell>
          <cell r="U28">
            <v>24.62025316455696</v>
          </cell>
          <cell r="V28">
            <v>18.291139240506329</v>
          </cell>
          <cell r="W28">
            <v>37.799999999999997</v>
          </cell>
          <cell r="X28">
            <v>17.600000000000001</v>
          </cell>
          <cell r="Y28">
            <v>37.799999999999997</v>
          </cell>
          <cell r="Z28">
            <v>31.4</v>
          </cell>
          <cell r="AA28">
            <v>17.8</v>
          </cell>
          <cell r="AB28">
            <v>17.399999999999999</v>
          </cell>
          <cell r="AC28">
            <v>22.8</v>
          </cell>
          <cell r="AD28">
            <v>20.2</v>
          </cell>
          <cell r="AE28">
            <v>27.6</v>
          </cell>
          <cell r="AF28">
            <v>28.8</v>
          </cell>
          <cell r="AH28">
            <v>36</v>
          </cell>
          <cell r="AI28">
            <v>0.18</v>
          </cell>
          <cell r="AJ28">
            <v>1.08</v>
          </cell>
        </row>
        <row r="29">
          <cell r="I29">
            <v>1030670844</v>
          </cell>
          <cell r="L29">
            <v>69</v>
          </cell>
          <cell r="O29">
            <v>200</v>
          </cell>
          <cell r="P29">
            <v>13.8</v>
          </cell>
          <cell r="R29">
            <v>0</v>
          </cell>
          <cell r="U29">
            <v>27.536231884057969</v>
          </cell>
          <cell r="V29">
            <v>27.536231884057969</v>
          </cell>
          <cell r="W29">
            <v>20.2</v>
          </cell>
          <cell r="X29">
            <v>9.6</v>
          </cell>
          <cell r="Y29">
            <v>20.2</v>
          </cell>
          <cell r="Z29">
            <v>15.8</v>
          </cell>
          <cell r="AA29">
            <v>10.4</v>
          </cell>
          <cell r="AB29">
            <v>11.4</v>
          </cell>
          <cell r="AC29">
            <v>21.6</v>
          </cell>
          <cell r="AD29">
            <v>12.8</v>
          </cell>
          <cell r="AE29">
            <v>27.4</v>
          </cell>
          <cell r="AF29">
            <v>13.8</v>
          </cell>
          <cell r="AG29" t="str">
            <v>нужно увеличить продажи!!!</v>
          </cell>
          <cell r="AH29">
            <v>0</v>
          </cell>
          <cell r="AI29">
            <v>0.25</v>
          </cell>
          <cell r="AJ29">
            <v>1.5</v>
          </cell>
        </row>
        <row r="30">
          <cell r="I30">
            <v>1030228316</v>
          </cell>
          <cell r="L30">
            <v>31.79</v>
          </cell>
          <cell r="O30">
            <v>80</v>
          </cell>
          <cell r="P30">
            <v>6.3579999999999997</v>
          </cell>
          <cell r="Q30">
            <v>50</v>
          </cell>
          <cell r="R30">
            <v>40</v>
          </cell>
          <cell r="S30">
            <v>66.918999999999983</v>
          </cell>
          <cell r="U30">
            <v>20.338943063856558</v>
          </cell>
          <cell r="V30">
            <v>12.474834853727588</v>
          </cell>
          <cell r="W30">
            <v>13.412600000000001</v>
          </cell>
          <cell r="X30">
            <v>-0.121</v>
          </cell>
          <cell r="Y30">
            <v>13.412599999999999</v>
          </cell>
          <cell r="Z30">
            <v>0.48739999999999989</v>
          </cell>
          <cell r="AA30">
            <v>5.1761999999999997</v>
          </cell>
          <cell r="AB30">
            <v>2.1848000000000001</v>
          </cell>
          <cell r="AC30">
            <v>0.97019999999999995</v>
          </cell>
          <cell r="AD30">
            <v>1.4214</v>
          </cell>
          <cell r="AE30">
            <v>6.2067999999999994</v>
          </cell>
          <cell r="AF30">
            <v>0</v>
          </cell>
          <cell r="AH30">
            <v>50</v>
          </cell>
          <cell r="AI30">
            <v>1.25</v>
          </cell>
          <cell r="AJ30">
            <v>5</v>
          </cell>
        </row>
        <row r="31">
          <cell r="I31">
            <v>1030234120</v>
          </cell>
          <cell r="L31">
            <v>273</v>
          </cell>
          <cell r="O31">
            <v>200</v>
          </cell>
          <cell r="P31">
            <v>54.6</v>
          </cell>
          <cell r="Q31">
            <v>450</v>
          </cell>
          <cell r="R31">
            <v>452</v>
          </cell>
          <cell r="S31">
            <v>687.40000000000009</v>
          </cell>
          <cell r="U31">
            <v>14.652014652014651</v>
          </cell>
          <cell r="V31">
            <v>6.4102564102564097</v>
          </cell>
          <cell r="W31">
            <v>73</v>
          </cell>
          <cell r="X31">
            <v>5.6</v>
          </cell>
          <cell r="Y31">
            <v>73</v>
          </cell>
          <cell r="Z31">
            <v>31.6</v>
          </cell>
          <cell r="AA31">
            <v>33.799999999999997</v>
          </cell>
          <cell r="AB31">
            <v>11</v>
          </cell>
          <cell r="AC31">
            <v>28.8</v>
          </cell>
          <cell r="AD31">
            <v>1.8</v>
          </cell>
          <cell r="AE31">
            <v>28</v>
          </cell>
          <cell r="AF31">
            <v>29</v>
          </cell>
          <cell r="AH31">
            <v>180</v>
          </cell>
          <cell r="AI31">
            <v>0.4</v>
          </cell>
          <cell r="AJ31">
            <v>1.6</v>
          </cell>
        </row>
        <row r="32">
          <cell r="I32">
            <v>1030228620</v>
          </cell>
          <cell r="L32">
            <v>212</v>
          </cell>
          <cell r="O32">
            <v>120</v>
          </cell>
          <cell r="P32">
            <v>42.4</v>
          </cell>
          <cell r="Q32">
            <v>200</v>
          </cell>
          <cell r="R32">
            <v>200</v>
          </cell>
          <cell r="S32">
            <v>532.4</v>
          </cell>
          <cell r="U32">
            <v>8.1603773584905657</v>
          </cell>
          <cell r="V32">
            <v>3.4433962264150946</v>
          </cell>
          <cell r="W32">
            <v>49.8</v>
          </cell>
          <cell r="X32">
            <v>-0.6</v>
          </cell>
          <cell r="Y32">
            <v>49.8</v>
          </cell>
          <cell r="Z32">
            <v>11.8</v>
          </cell>
          <cell r="AA32">
            <v>17</v>
          </cell>
          <cell r="AB32">
            <v>11</v>
          </cell>
          <cell r="AC32">
            <v>3.2</v>
          </cell>
          <cell r="AD32">
            <v>4.8</v>
          </cell>
          <cell r="AE32">
            <v>33.4</v>
          </cell>
          <cell r="AF32">
            <v>0</v>
          </cell>
          <cell r="AH32">
            <v>90</v>
          </cell>
          <cell r="AI32">
            <v>0.45</v>
          </cell>
          <cell r="AJ32">
            <v>1.8</v>
          </cell>
        </row>
        <row r="33">
          <cell r="I33">
            <v>1030212603</v>
          </cell>
          <cell r="L33">
            <v>161</v>
          </cell>
          <cell r="O33">
            <v>100</v>
          </cell>
          <cell r="P33">
            <v>32.200000000000003</v>
          </cell>
          <cell r="Q33">
            <v>200</v>
          </cell>
          <cell r="R33">
            <v>200</v>
          </cell>
          <cell r="S33">
            <v>423.20000000000005</v>
          </cell>
          <cell r="U33">
            <v>9.0683229813664585</v>
          </cell>
          <cell r="V33">
            <v>2.8571428571428568</v>
          </cell>
          <cell r="W33">
            <v>53.2</v>
          </cell>
          <cell r="X33">
            <v>-0.2</v>
          </cell>
          <cell r="Y33">
            <v>53.2</v>
          </cell>
          <cell r="Z33">
            <v>21.6</v>
          </cell>
          <cell r="AA33">
            <v>31</v>
          </cell>
          <cell r="AB33">
            <v>13</v>
          </cell>
          <cell r="AC33">
            <v>0</v>
          </cell>
          <cell r="AD33">
            <v>-0.8</v>
          </cell>
          <cell r="AE33">
            <v>15</v>
          </cell>
          <cell r="AF33">
            <v>-0.2</v>
          </cell>
          <cell r="AH33">
            <v>90</v>
          </cell>
          <cell r="AI33">
            <v>0.45</v>
          </cell>
          <cell r="AJ33">
            <v>1.8</v>
          </cell>
        </row>
        <row r="34">
          <cell r="I34" t="str">
            <v>уценка</v>
          </cell>
          <cell r="L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0.8</v>
          </cell>
          <cell r="AA34">
            <v>0.4</v>
          </cell>
          <cell r="AB34">
            <v>2.2000000000000002</v>
          </cell>
          <cell r="AC34">
            <v>12.4</v>
          </cell>
          <cell r="AD34">
            <v>0</v>
          </cell>
          <cell r="AE34">
            <v>0</v>
          </cell>
          <cell r="AF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8" sqref="AK8"/>
    </sheetView>
  </sheetViews>
  <sheetFormatPr defaultRowHeight="15" x14ac:dyDescent="0.25"/>
  <cols>
    <col min="1" max="1" width="47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22.7109375" style="20" bestFit="1" customWidth="1"/>
    <col min="19" max="19" width="7" customWidth="1"/>
    <col min="20" max="20" width="13.140625" customWidth="1"/>
    <col min="21" max="22" width="5" customWidth="1"/>
    <col min="23" max="32" width="6" customWidth="1"/>
    <col min="33" max="33" width="21.42578125" customWidth="1"/>
    <col min="34" max="34" width="7" customWidth="1"/>
    <col min="35" max="35" width="9.7109375" style="23" bestFit="1" customWidth="1"/>
    <col min="36" max="36" width="7.7109375" style="23" bestFit="1" customWidth="1"/>
    <col min="37" max="37" width="17.5703125" style="24" customWidth="1"/>
    <col min="38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 t="s">
        <v>76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8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77</v>
      </c>
      <c r="R3" s="21" t="s">
        <v>79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9" t="s">
        <v>80</v>
      </c>
      <c r="AJ3" s="9" t="s">
        <v>81</v>
      </c>
      <c r="AK3" s="22" t="s">
        <v>82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78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8"/>
      <c r="AJ4" s="8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2907.3</v>
      </c>
      <c r="F5" s="4">
        <f>SUM(F6:F499)</f>
        <v>2714.462</v>
      </c>
      <c r="G5" s="8"/>
      <c r="H5" s="1"/>
      <c r="I5" s="1"/>
      <c r="J5" s="1"/>
      <c r="K5" s="4">
        <f t="shared" ref="K5:T5" si="0">SUM(K6:K499)</f>
        <v>0</v>
      </c>
      <c r="L5" s="4">
        <f t="shared" si="0"/>
        <v>2907.3</v>
      </c>
      <c r="M5" s="4">
        <f t="shared" si="0"/>
        <v>0</v>
      </c>
      <c r="N5" s="4">
        <f t="shared" si="0"/>
        <v>0</v>
      </c>
      <c r="O5" s="4">
        <f t="shared" si="0"/>
        <v>2670</v>
      </c>
      <c r="P5" s="4">
        <f t="shared" si="0"/>
        <v>581.46000000000015</v>
      </c>
      <c r="Q5" s="4">
        <f t="shared" si="0"/>
        <v>6770</v>
      </c>
      <c r="R5" s="4">
        <f t="shared" ref="R5" si="1">SUM(R6:R498)</f>
        <v>6657</v>
      </c>
      <c r="S5" s="4">
        <f t="shared" si="0"/>
        <v>6296.7113999999992</v>
      </c>
      <c r="T5" s="4">
        <f t="shared" si="0"/>
        <v>4100</v>
      </c>
      <c r="U5" s="1"/>
      <c r="V5" s="1"/>
      <c r="W5" s="4">
        <f t="shared" ref="W5:AF5" si="2">SUM(W6:W499)</f>
        <v>519.44500000000005</v>
      </c>
      <c r="X5" s="4">
        <f t="shared" si="2"/>
        <v>167.815</v>
      </c>
      <c r="Y5" s="4">
        <f t="shared" si="2"/>
        <v>519.44500000000005</v>
      </c>
      <c r="Z5" s="4">
        <f t="shared" si="2"/>
        <v>428.06739999999996</v>
      </c>
      <c r="AA5" s="4">
        <f t="shared" si="2"/>
        <v>350.28919999999999</v>
      </c>
      <c r="AB5" s="4">
        <f t="shared" si="2"/>
        <v>234.36139999999997</v>
      </c>
      <c r="AC5" s="4">
        <f t="shared" si="2"/>
        <v>373.2876</v>
      </c>
      <c r="AD5" s="4">
        <f t="shared" si="2"/>
        <v>244.75719999999998</v>
      </c>
      <c r="AE5" s="4">
        <f t="shared" si="2"/>
        <v>710.28319999999985</v>
      </c>
      <c r="AF5" s="4">
        <f t="shared" si="2"/>
        <v>327.75700000000001</v>
      </c>
      <c r="AG5" s="1"/>
      <c r="AH5" s="4">
        <f>SUM(AH6:AH499)</f>
        <v>2600</v>
      </c>
      <c r="AI5" s="8"/>
      <c r="AJ5" s="8"/>
      <c r="AK5" s="4">
        <f>SUM(AK6:AK500)</f>
        <v>2601.54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35</v>
      </c>
      <c r="B6" s="10" t="s">
        <v>36</v>
      </c>
      <c r="C6" s="10">
        <v>-15.387</v>
      </c>
      <c r="D6" s="10"/>
      <c r="E6" s="16">
        <v>9.2460000000000004</v>
      </c>
      <c r="F6" s="16">
        <v>-28.768000000000001</v>
      </c>
      <c r="G6" s="11">
        <v>0</v>
      </c>
      <c r="H6" s="10"/>
      <c r="I6" s="10" t="s">
        <v>37</v>
      </c>
      <c r="J6" s="10" t="s">
        <v>38</v>
      </c>
      <c r="K6" s="10"/>
      <c r="L6" s="10">
        <f t="shared" ref="L6:L34" si="3">E6-K6</f>
        <v>9.2460000000000004</v>
      </c>
      <c r="M6" s="10"/>
      <c r="N6" s="10"/>
      <c r="O6" s="10"/>
      <c r="P6" s="10">
        <f t="shared" ref="P6:P34" si="4">E6/5</f>
        <v>1.8492000000000002</v>
      </c>
      <c r="Q6" s="12"/>
      <c r="R6" s="12"/>
      <c r="S6" s="12"/>
      <c r="T6" s="10"/>
      <c r="U6" s="10">
        <f>(F6+O6+Q6)/P6</f>
        <v>-15.556997620592687</v>
      </c>
      <c r="V6" s="10">
        <f>(F6+O6)/P6</f>
        <v>-15.556997620592687</v>
      </c>
      <c r="W6" s="10">
        <f>IFERROR(VLOOKUP(A6,[1]TDSheet!$A:$G,3,0),0)/5</f>
        <v>1.8371999999999999</v>
      </c>
      <c r="X6" s="10">
        <v>2.6482000000000001</v>
      </c>
      <c r="Y6" s="10">
        <v>1.8371999999999999</v>
      </c>
      <c r="Z6" s="10">
        <v>1.6302000000000001</v>
      </c>
      <c r="AA6" s="10">
        <v>1.0464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8"/>
      <c r="AJ6" s="8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39</v>
      </c>
      <c r="B7" s="10" t="s">
        <v>40</v>
      </c>
      <c r="C7" s="10">
        <v>-19</v>
      </c>
      <c r="D7" s="10"/>
      <c r="E7" s="16">
        <v>4</v>
      </c>
      <c r="F7" s="16">
        <v>-34</v>
      </c>
      <c r="G7" s="11">
        <v>0</v>
      </c>
      <c r="H7" s="10"/>
      <c r="I7" s="10" t="s">
        <v>37</v>
      </c>
      <c r="J7" s="10" t="s">
        <v>41</v>
      </c>
      <c r="K7" s="10"/>
      <c r="L7" s="10">
        <f t="shared" si="3"/>
        <v>4</v>
      </c>
      <c r="M7" s="10"/>
      <c r="N7" s="10"/>
      <c r="O7" s="10"/>
      <c r="P7" s="10">
        <f t="shared" si="4"/>
        <v>0.8</v>
      </c>
      <c r="Q7" s="12"/>
      <c r="R7" s="12"/>
      <c r="S7" s="12"/>
      <c r="T7" s="10"/>
      <c r="U7" s="10">
        <f t="shared" ref="U7:U34" si="5">(F7+O7+Q7)/P7</f>
        <v>-42.5</v>
      </c>
      <c r="V7" s="10">
        <f t="shared" ref="V7:V34" si="6">(F7+O7)/P7</f>
        <v>-42.5</v>
      </c>
      <c r="W7" s="10">
        <f>IFERROR(VLOOKUP(A7,[1]TDSheet!$A:$G,3,0),0)/5</f>
        <v>0.8</v>
      </c>
      <c r="X7" s="10">
        <v>2.4</v>
      </c>
      <c r="Y7" s="10">
        <v>0.8</v>
      </c>
      <c r="Z7" s="10">
        <v>1.8</v>
      </c>
      <c r="AA7" s="10">
        <v>0.6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/>
      <c r="AH7" s="10"/>
      <c r="AI7" s="8"/>
      <c r="AJ7" s="8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0" t="s">
        <v>42</v>
      </c>
      <c r="B8" s="10" t="s">
        <v>40</v>
      </c>
      <c r="C8" s="10">
        <v>-41</v>
      </c>
      <c r="D8" s="10"/>
      <c r="E8" s="16">
        <v>7</v>
      </c>
      <c r="F8" s="16">
        <v>-63</v>
      </c>
      <c r="G8" s="11">
        <v>0</v>
      </c>
      <c r="H8" s="10"/>
      <c r="I8" s="10" t="s">
        <v>37</v>
      </c>
      <c r="J8" s="10" t="s">
        <v>43</v>
      </c>
      <c r="K8" s="10"/>
      <c r="L8" s="10">
        <f t="shared" si="3"/>
        <v>7</v>
      </c>
      <c r="M8" s="10"/>
      <c r="N8" s="10"/>
      <c r="O8" s="10"/>
      <c r="P8" s="10">
        <f t="shared" si="4"/>
        <v>1.4</v>
      </c>
      <c r="Q8" s="12"/>
      <c r="R8" s="12"/>
      <c r="S8" s="12"/>
      <c r="T8" s="10"/>
      <c r="U8" s="10">
        <f t="shared" si="5"/>
        <v>-45</v>
      </c>
      <c r="V8" s="10">
        <f t="shared" si="6"/>
        <v>-45</v>
      </c>
      <c r="W8" s="10">
        <f>IFERROR(VLOOKUP(A8,[1]TDSheet!$A:$G,3,0),0)/5</f>
        <v>1.4</v>
      </c>
      <c r="X8" s="10">
        <v>0.8</v>
      </c>
      <c r="Y8" s="10">
        <v>1.4</v>
      </c>
      <c r="Z8" s="10">
        <v>1.6</v>
      </c>
      <c r="AA8" s="10">
        <v>1.6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/>
      <c r="AH8" s="10"/>
      <c r="AI8" s="8"/>
      <c r="AJ8" s="8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44</v>
      </c>
      <c r="B9" s="10" t="s">
        <v>40</v>
      </c>
      <c r="C9" s="10">
        <v>-34</v>
      </c>
      <c r="D9" s="10"/>
      <c r="E9" s="16">
        <v>18</v>
      </c>
      <c r="F9" s="16">
        <v>-77</v>
      </c>
      <c r="G9" s="11">
        <v>0</v>
      </c>
      <c r="H9" s="10"/>
      <c r="I9" s="10" t="s">
        <v>37</v>
      </c>
      <c r="J9" s="10" t="s">
        <v>45</v>
      </c>
      <c r="K9" s="10"/>
      <c r="L9" s="10">
        <f t="shared" si="3"/>
        <v>18</v>
      </c>
      <c r="M9" s="10"/>
      <c r="N9" s="10"/>
      <c r="O9" s="10"/>
      <c r="P9" s="10">
        <f t="shared" si="4"/>
        <v>3.6</v>
      </c>
      <c r="Q9" s="12"/>
      <c r="R9" s="12"/>
      <c r="S9" s="12"/>
      <c r="T9" s="10"/>
      <c r="U9" s="10">
        <f t="shared" si="5"/>
        <v>-21.388888888888889</v>
      </c>
      <c r="V9" s="10">
        <f t="shared" si="6"/>
        <v>-21.388888888888889</v>
      </c>
      <c r="W9" s="10">
        <f>IFERROR(VLOOKUP(A9,[1]TDSheet!$A:$G,3,0),0)/5</f>
        <v>4.4000000000000004</v>
      </c>
      <c r="X9" s="10">
        <v>5.8</v>
      </c>
      <c r="Y9" s="10">
        <v>4.4000000000000004</v>
      </c>
      <c r="Z9" s="10">
        <v>2.6</v>
      </c>
      <c r="AA9" s="10">
        <v>2.8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/>
      <c r="AH9" s="10"/>
      <c r="AI9" s="8"/>
      <c r="AJ9" s="8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36</v>
      </c>
      <c r="C10" s="1">
        <v>80.763999999999996</v>
      </c>
      <c r="D10" s="1"/>
      <c r="E10" s="1">
        <v>78.254999999999995</v>
      </c>
      <c r="F10" s="1">
        <v>-0.13100000000000001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3"/>
        <v>78.254999999999995</v>
      </c>
      <c r="M10" s="1"/>
      <c r="N10" s="1"/>
      <c r="O10" s="1">
        <v>50</v>
      </c>
      <c r="P10" s="1">
        <f>E10/5</f>
        <v>15.651</v>
      </c>
      <c r="Q10" s="12">
        <v>100</v>
      </c>
      <c r="R10" s="5">
        <f>MROUND(Q10*G10,AJ10)/AI10</f>
        <v>62</v>
      </c>
      <c r="S10" s="5">
        <v>200.547</v>
      </c>
      <c r="T10" s="1">
        <v>120</v>
      </c>
      <c r="U10" s="1">
        <f t="shared" si="5"/>
        <v>9.5756820650437664</v>
      </c>
      <c r="V10" s="1">
        <f t="shared" si="6"/>
        <v>3.1863139735480162</v>
      </c>
      <c r="W10" s="1">
        <f>IFERROR(VLOOKUP(A10,[1]TDSheet!$A:$G,3,0),0)/5</f>
        <v>23.619999999999997</v>
      </c>
      <c r="X10" s="1">
        <v>-6.3200000000000006E-2</v>
      </c>
      <c r="Y10" s="1">
        <v>23.62</v>
      </c>
      <c r="Z10" s="1">
        <v>2.4569999999999999</v>
      </c>
      <c r="AA10" s="1">
        <v>-9.2103999999999999</v>
      </c>
      <c r="AB10" s="1">
        <v>-2.9460000000000002</v>
      </c>
      <c r="AC10" s="1">
        <v>12.409000000000001</v>
      </c>
      <c r="AD10" s="1">
        <v>0</v>
      </c>
      <c r="AE10" s="1">
        <v>9.1620000000000008</v>
      </c>
      <c r="AF10" s="1">
        <v>0</v>
      </c>
      <c r="AG10" s="1" t="s">
        <v>47</v>
      </c>
      <c r="AH10" s="1">
        <f t="shared" ref="AH10:AH33" si="7">G10*Q10</f>
        <v>100</v>
      </c>
      <c r="AI10" s="8">
        <f>VLOOKUP(I10,[2]Sheet!$I:$AJ,27,0)</f>
        <v>1.6</v>
      </c>
      <c r="AJ10" s="8">
        <f>VLOOKUP(I10,[2]Sheet!$I:$AJ,28,0)</f>
        <v>3.2</v>
      </c>
      <c r="AK10" s="1">
        <f>AI10*R10</f>
        <v>99.2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36</v>
      </c>
      <c r="C11" s="1">
        <v>100.429</v>
      </c>
      <c r="D11" s="1"/>
      <c r="E11" s="1">
        <v>85.75</v>
      </c>
      <c r="F11" s="1">
        <v>0.01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3"/>
        <v>85.75</v>
      </c>
      <c r="M11" s="1"/>
      <c r="N11" s="1"/>
      <c r="O11" s="1">
        <v>150</v>
      </c>
      <c r="P11" s="1">
        <f t="shared" si="4"/>
        <v>17.149999999999999</v>
      </c>
      <c r="Q11" s="12">
        <v>150</v>
      </c>
      <c r="R11" s="5">
        <f t="shared" ref="R11:R33" si="8">MROUND(Q11*G11,AJ11)/AI11</f>
        <v>94</v>
      </c>
      <c r="S11" s="5">
        <v>227.28999999999996</v>
      </c>
      <c r="T11" s="1">
        <v>120</v>
      </c>
      <c r="U11" s="1">
        <f t="shared" si="5"/>
        <v>17.493294460641401</v>
      </c>
      <c r="V11" s="1">
        <f t="shared" si="6"/>
        <v>8.7469387755102037</v>
      </c>
      <c r="W11" s="1">
        <f>IFERROR(VLOOKUP(A11,[1]TDSheet!$A:$G,3,0),0)/5</f>
        <v>25.2514</v>
      </c>
      <c r="X11" s="1">
        <v>-6.6000000000000003E-2</v>
      </c>
      <c r="Y11" s="1">
        <v>25.2514</v>
      </c>
      <c r="Z11" s="1">
        <v>6.5025999999999993</v>
      </c>
      <c r="AA11" s="1">
        <v>-3.9506000000000001</v>
      </c>
      <c r="AB11" s="1">
        <v>-1.9432</v>
      </c>
      <c r="AC11" s="1">
        <v>12.659800000000001</v>
      </c>
      <c r="AD11" s="1">
        <v>-0.17560000000000001</v>
      </c>
      <c r="AE11" s="1">
        <v>14.7384</v>
      </c>
      <c r="AF11" s="1">
        <v>-0.64640000000000009</v>
      </c>
      <c r="AG11" s="1" t="s">
        <v>49</v>
      </c>
      <c r="AH11" s="1">
        <f t="shared" si="7"/>
        <v>150</v>
      </c>
      <c r="AI11" s="8">
        <f>VLOOKUP(I11,[2]Sheet!$I:$AJ,27,0)</f>
        <v>1.6</v>
      </c>
      <c r="AJ11" s="8">
        <f>VLOOKUP(I11,[2]Sheet!$I:$AJ,28,0)</f>
        <v>3.2</v>
      </c>
      <c r="AK11" s="1">
        <f t="shared" ref="AK11:AK34" si="9">AI11*R11</f>
        <v>150.4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36</v>
      </c>
      <c r="C12" s="1">
        <v>405.01499999999999</v>
      </c>
      <c r="D12" s="1"/>
      <c r="E12" s="16">
        <f>112.013+E6</f>
        <v>121.259</v>
      </c>
      <c r="F12" s="16">
        <f>283.804+F6</f>
        <v>255.03599999999997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3"/>
        <v>121.259</v>
      </c>
      <c r="M12" s="1"/>
      <c r="N12" s="1"/>
      <c r="O12" s="1">
        <v>30</v>
      </c>
      <c r="P12" s="1">
        <f t="shared" si="4"/>
        <v>24.251799999999999</v>
      </c>
      <c r="Q12" s="12">
        <v>320</v>
      </c>
      <c r="R12" s="5">
        <f t="shared" si="8"/>
        <v>321</v>
      </c>
      <c r="S12" s="5">
        <v>272.75540000000001</v>
      </c>
      <c r="T12" s="1">
        <v>120</v>
      </c>
      <c r="U12" s="1">
        <f t="shared" si="5"/>
        <v>24.948086327612796</v>
      </c>
      <c r="V12" s="1">
        <f t="shared" si="6"/>
        <v>11.753189453978672</v>
      </c>
      <c r="W12" s="1">
        <f>IFERROR(VLOOKUP(A12,[1]TDSheet!$A:$G,3,0),0)/5</f>
        <v>25.123799999999999</v>
      </c>
      <c r="X12" s="1">
        <v>17.417000000000002</v>
      </c>
      <c r="Y12" s="1">
        <v>25.123799999999999</v>
      </c>
      <c r="Z12" s="1">
        <v>29.3902</v>
      </c>
      <c r="AA12" s="1">
        <v>15.627599999999999</v>
      </c>
      <c r="AB12" s="1">
        <v>12.2658</v>
      </c>
      <c r="AC12" s="1">
        <v>15.2486</v>
      </c>
      <c r="AD12" s="1">
        <v>3.1114000000000002</v>
      </c>
      <c r="AE12" s="1">
        <v>27.975999999999999</v>
      </c>
      <c r="AF12" s="1">
        <v>1.8033999999999999</v>
      </c>
      <c r="AG12" s="1"/>
      <c r="AH12" s="1">
        <f t="shared" si="7"/>
        <v>320</v>
      </c>
      <c r="AI12" s="8">
        <f>VLOOKUP(I12,[2]Sheet!$I:$AJ,27,0)</f>
        <v>1</v>
      </c>
      <c r="AJ12" s="8">
        <f>VLOOKUP(I12,[2]Sheet!$I:$AJ,28,0)</f>
        <v>3</v>
      </c>
      <c r="AK12" s="1">
        <f t="shared" si="9"/>
        <v>321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40</v>
      </c>
      <c r="C13" s="1">
        <v>1056</v>
      </c>
      <c r="D13" s="1"/>
      <c r="E13" s="1">
        <v>388</v>
      </c>
      <c r="F13" s="1">
        <v>614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3"/>
        <v>388</v>
      </c>
      <c r="M13" s="1"/>
      <c r="N13" s="1"/>
      <c r="O13" s="1">
        <v>120</v>
      </c>
      <c r="P13" s="1">
        <f t="shared" si="4"/>
        <v>77.599999999999994</v>
      </c>
      <c r="Q13" s="12">
        <v>750</v>
      </c>
      <c r="R13" s="5">
        <f t="shared" si="8"/>
        <v>750</v>
      </c>
      <c r="S13" s="5">
        <v>973.19999999999982</v>
      </c>
      <c r="T13" s="1">
        <v>700</v>
      </c>
      <c r="U13" s="1">
        <f t="shared" si="5"/>
        <v>19.123711340206189</v>
      </c>
      <c r="V13" s="1">
        <f t="shared" si="6"/>
        <v>9.4587628865979383</v>
      </c>
      <c r="W13" s="1">
        <f>IFERROR(VLOOKUP(A13,[1]TDSheet!$A:$G,3,0),0)/5</f>
        <v>58.8</v>
      </c>
      <c r="X13" s="1">
        <v>9.8000000000000007</v>
      </c>
      <c r="Y13" s="1">
        <v>58.8</v>
      </c>
      <c r="Z13" s="1">
        <v>72.2</v>
      </c>
      <c r="AA13" s="1">
        <v>45.4</v>
      </c>
      <c r="AB13" s="1">
        <v>30.8</v>
      </c>
      <c r="AC13" s="1">
        <v>34.200000000000003</v>
      </c>
      <c r="AD13" s="1">
        <v>32.799999999999997</v>
      </c>
      <c r="AE13" s="1">
        <v>91.2</v>
      </c>
      <c r="AF13" s="1">
        <v>48.4</v>
      </c>
      <c r="AG13" s="1"/>
      <c r="AH13" s="1">
        <f t="shared" si="7"/>
        <v>300</v>
      </c>
      <c r="AI13" s="8">
        <f>VLOOKUP(I13,[2]Sheet!$I:$AJ,27,0)</f>
        <v>0.4</v>
      </c>
      <c r="AJ13" s="8">
        <f>VLOOKUP(I13,[2]Sheet!$I:$AJ,28,0)</f>
        <v>2.4</v>
      </c>
      <c r="AK13" s="1">
        <f t="shared" si="9"/>
        <v>300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40</v>
      </c>
      <c r="C14" s="1">
        <v>366</v>
      </c>
      <c r="D14" s="1"/>
      <c r="E14" s="16">
        <f>95+E7</f>
        <v>99</v>
      </c>
      <c r="F14" s="16">
        <f>191+F7</f>
        <v>157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3"/>
        <v>99</v>
      </c>
      <c r="M14" s="1"/>
      <c r="N14" s="1"/>
      <c r="O14" s="1">
        <v>60</v>
      </c>
      <c r="P14" s="1">
        <f t="shared" si="4"/>
        <v>19.8</v>
      </c>
      <c r="Q14" s="12">
        <v>300</v>
      </c>
      <c r="R14" s="5">
        <f t="shared" si="8"/>
        <v>300</v>
      </c>
      <c r="S14" s="5">
        <v>238.40000000000003</v>
      </c>
      <c r="T14" s="1">
        <v>120</v>
      </c>
      <c r="U14" s="1">
        <f t="shared" si="5"/>
        <v>26.111111111111111</v>
      </c>
      <c r="V14" s="1">
        <f t="shared" si="6"/>
        <v>10.959595959595958</v>
      </c>
      <c r="W14" s="1">
        <f>IFERROR(VLOOKUP(A14,[1]TDSheet!$A:$G,3,0),0)/5</f>
        <v>16</v>
      </c>
      <c r="X14" s="1">
        <v>13.8</v>
      </c>
      <c r="Y14" s="1">
        <v>16</v>
      </c>
      <c r="Z14" s="1">
        <v>24</v>
      </c>
      <c r="AA14" s="1">
        <v>16.600000000000001</v>
      </c>
      <c r="AB14" s="1">
        <v>7.8</v>
      </c>
      <c r="AC14" s="1">
        <v>9</v>
      </c>
      <c r="AD14" s="1">
        <v>19.8</v>
      </c>
      <c r="AE14" s="1">
        <v>31.2</v>
      </c>
      <c r="AF14" s="1">
        <v>22.2</v>
      </c>
      <c r="AG14" s="1"/>
      <c r="AH14" s="1">
        <f t="shared" si="7"/>
        <v>120</v>
      </c>
      <c r="AI14" s="8">
        <f>VLOOKUP(I14,[2]Sheet!$I:$AJ,27,0)</f>
        <v>0.4</v>
      </c>
      <c r="AJ14" s="8">
        <f>VLOOKUP(I14,[2]Sheet!$I:$AJ,28,0)</f>
        <v>2.4</v>
      </c>
      <c r="AK14" s="1">
        <f t="shared" si="9"/>
        <v>120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40</v>
      </c>
      <c r="C15" s="1">
        <v>3</v>
      </c>
      <c r="D15" s="1"/>
      <c r="E15" s="1">
        <v>-13</v>
      </c>
      <c r="F15" s="1"/>
      <c r="G15" s="8">
        <v>0.3</v>
      </c>
      <c r="H15" s="1">
        <v>45</v>
      </c>
      <c r="I15" s="1">
        <v>1030419235</v>
      </c>
      <c r="J15" s="1"/>
      <c r="K15" s="1"/>
      <c r="L15" s="1">
        <f t="shared" si="3"/>
        <v>-13</v>
      </c>
      <c r="M15" s="1"/>
      <c r="N15" s="1"/>
      <c r="O15" s="1">
        <v>40</v>
      </c>
      <c r="P15" s="1">
        <f t="shared" si="4"/>
        <v>-2.6</v>
      </c>
      <c r="Q15" s="12">
        <v>200</v>
      </c>
      <c r="R15" s="5">
        <f t="shared" si="8"/>
        <v>198</v>
      </c>
      <c r="S15" s="5"/>
      <c r="T15" s="1">
        <v>40</v>
      </c>
      <c r="U15" s="1">
        <f t="shared" si="5"/>
        <v>-92.307692307692307</v>
      </c>
      <c r="V15" s="1">
        <f t="shared" si="6"/>
        <v>-15.384615384615383</v>
      </c>
      <c r="W15" s="1">
        <f>IFERROR(VLOOKUP(A15,[1]TDSheet!$A:$G,3,0),0)/5</f>
        <v>-6.2</v>
      </c>
      <c r="X15" s="1">
        <v>0.8</v>
      </c>
      <c r="Y15" s="1">
        <v>-6.2</v>
      </c>
      <c r="Z15" s="1">
        <v>0.4</v>
      </c>
      <c r="AA15" s="1">
        <v>34.4</v>
      </c>
      <c r="AB15" s="1">
        <v>8.4</v>
      </c>
      <c r="AC15" s="1">
        <v>9.8000000000000007</v>
      </c>
      <c r="AD15" s="1">
        <v>6.2</v>
      </c>
      <c r="AE15" s="1">
        <v>31</v>
      </c>
      <c r="AF15" s="1">
        <v>-0.4</v>
      </c>
      <c r="AG15" s="1"/>
      <c r="AH15" s="1">
        <f t="shared" si="7"/>
        <v>60</v>
      </c>
      <c r="AI15" s="8">
        <f>VLOOKUP(I15,[2]Sheet!$I:$AJ,27,0)</f>
        <v>0.3</v>
      </c>
      <c r="AJ15" s="8">
        <f>VLOOKUP(I15,[2]Sheet!$I:$AJ,28,0)</f>
        <v>1.8</v>
      </c>
      <c r="AK15" s="1">
        <f t="shared" si="9"/>
        <v>59.4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40</v>
      </c>
      <c r="C16" s="1">
        <v>181</v>
      </c>
      <c r="D16" s="1"/>
      <c r="E16" s="1">
        <v>132</v>
      </c>
      <c r="F16" s="1">
        <v>6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3"/>
        <v>132</v>
      </c>
      <c r="M16" s="1"/>
      <c r="N16" s="1"/>
      <c r="O16" s="1">
        <v>200</v>
      </c>
      <c r="P16" s="1">
        <f t="shared" si="4"/>
        <v>26.4</v>
      </c>
      <c r="Q16" s="12">
        <v>300</v>
      </c>
      <c r="R16" s="5">
        <f t="shared" si="8"/>
        <v>300</v>
      </c>
      <c r="S16" s="5">
        <v>348.4</v>
      </c>
      <c r="T16" s="1">
        <v>220</v>
      </c>
      <c r="U16" s="1">
        <f t="shared" si="5"/>
        <v>19.166666666666668</v>
      </c>
      <c r="V16" s="1">
        <f t="shared" si="6"/>
        <v>7.8030303030303036</v>
      </c>
      <c r="W16" s="1">
        <f>IFERROR(VLOOKUP(A16,[1]TDSheet!$A:$G,3,0),0)/5</f>
        <v>9.1999999999999993</v>
      </c>
      <c r="X16" s="1">
        <v>0.2</v>
      </c>
      <c r="Y16" s="1">
        <v>9.1999999999999993</v>
      </c>
      <c r="Z16" s="1">
        <v>13.6</v>
      </c>
      <c r="AA16" s="1">
        <v>16.600000000000001</v>
      </c>
      <c r="AB16" s="1">
        <v>14.6</v>
      </c>
      <c r="AC16" s="1">
        <v>21.4</v>
      </c>
      <c r="AD16" s="1">
        <v>18.8</v>
      </c>
      <c r="AE16" s="1">
        <v>39.799999999999997</v>
      </c>
      <c r="AF16" s="1">
        <v>-0.2</v>
      </c>
      <c r="AG16" s="1"/>
      <c r="AH16" s="1">
        <f t="shared" si="7"/>
        <v>150</v>
      </c>
      <c r="AI16" s="8">
        <f>VLOOKUP(I16,[2]Sheet!$I:$AJ,27,0)</f>
        <v>0.5</v>
      </c>
      <c r="AJ16" s="8">
        <f>VLOOKUP(I16,[2]Sheet!$I:$AJ,28,0)</f>
        <v>2</v>
      </c>
      <c r="AK16" s="1">
        <f t="shared" si="9"/>
        <v>150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43</v>
      </c>
      <c r="B17" s="1" t="s">
        <v>40</v>
      </c>
      <c r="C17" s="1">
        <v>856</v>
      </c>
      <c r="D17" s="1"/>
      <c r="E17" s="16">
        <f>261+E8</f>
        <v>268</v>
      </c>
      <c r="F17" s="16">
        <f>568+F8</f>
        <v>505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3"/>
        <v>268</v>
      </c>
      <c r="M17" s="1"/>
      <c r="N17" s="1"/>
      <c r="O17" s="1">
        <v>90</v>
      </c>
      <c r="P17" s="1">
        <f t="shared" si="4"/>
        <v>53.6</v>
      </c>
      <c r="Q17" s="12">
        <v>500</v>
      </c>
      <c r="R17" s="5">
        <f t="shared" si="8"/>
        <v>500</v>
      </c>
      <c r="S17" s="5">
        <v>637.79999999999995</v>
      </c>
      <c r="T17" s="1">
        <v>400</v>
      </c>
      <c r="U17" s="1">
        <f t="shared" si="5"/>
        <v>20.42910447761194</v>
      </c>
      <c r="V17" s="1">
        <f t="shared" si="6"/>
        <v>11.100746268656716</v>
      </c>
      <c r="W17" s="1">
        <f>IFERROR(VLOOKUP(A17,[1]TDSheet!$A:$G,3,0),0)/5</f>
        <v>20.6</v>
      </c>
      <c r="X17" s="1">
        <v>18.8</v>
      </c>
      <c r="Y17" s="1">
        <v>20.6</v>
      </c>
      <c r="Z17" s="1">
        <v>64</v>
      </c>
      <c r="AA17" s="1">
        <v>33.4</v>
      </c>
      <c r="AB17" s="1">
        <v>25</v>
      </c>
      <c r="AC17" s="1">
        <v>37.4</v>
      </c>
      <c r="AD17" s="1">
        <v>31</v>
      </c>
      <c r="AE17" s="1">
        <v>90.6</v>
      </c>
      <c r="AF17" s="1">
        <v>43.2</v>
      </c>
      <c r="AG17" s="19"/>
      <c r="AH17" s="1">
        <f t="shared" si="7"/>
        <v>90</v>
      </c>
      <c r="AI17" s="8">
        <f>VLOOKUP(I17,[2]Sheet!$I:$AJ,27,0)</f>
        <v>0.18</v>
      </c>
      <c r="AJ17" s="8">
        <f>VLOOKUP(I17,[2]Sheet!$I:$AJ,28,0)</f>
        <v>1.8</v>
      </c>
      <c r="AK17" s="1">
        <f t="shared" si="9"/>
        <v>90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40</v>
      </c>
      <c r="C18" s="1"/>
      <c r="D18" s="1"/>
      <c r="E18" s="1"/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>
        <f t="shared" si="4"/>
        <v>0</v>
      </c>
      <c r="Q18" s="12"/>
      <c r="R18" s="5">
        <f t="shared" si="8"/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f>IFERROR(VLOOKUP(A18,[1]TDSheet!$A:$G,3,0),0)/5</f>
        <v>0</v>
      </c>
      <c r="X18" s="1">
        <v>0</v>
      </c>
      <c r="Y18" s="1">
        <v>0</v>
      </c>
      <c r="Z18" s="1">
        <v>-0.4</v>
      </c>
      <c r="AA18" s="1">
        <v>-1.4</v>
      </c>
      <c r="AB18" s="1">
        <v>-1.2</v>
      </c>
      <c r="AC18" s="1">
        <v>-3.6</v>
      </c>
      <c r="AD18" s="1">
        <v>6.8</v>
      </c>
      <c r="AE18" s="1">
        <v>11.6</v>
      </c>
      <c r="AF18" s="1">
        <v>0.6</v>
      </c>
      <c r="AG18" s="1" t="s">
        <v>55</v>
      </c>
      <c r="AH18" s="1">
        <f t="shared" si="7"/>
        <v>0</v>
      </c>
      <c r="AI18" s="8">
        <f>VLOOKUP(I18,[2]Sheet!$I:$AJ,27,0)</f>
        <v>0.3</v>
      </c>
      <c r="AJ18" s="8">
        <f>VLOOKUP(I18,[2]Sheet!$I:$AJ,28,0)</f>
        <v>1.8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40</v>
      </c>
      <c r="C19" s="1">
        <v>101</v>
      </c>
      <c r="D19" s="1"/>
      <c r="E19" s="1">
        <v>95</v>
      </c>
      <c r="F19" s="1">
        <v>-1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3"/>
        <v>95</v>
      </c>
      <c r="M19" s="1"/>
      <c r="N19" s="1"/>
      <c r="O19" s="1">
        <v>40</v>
      </c>
      <c r="P19" s="1">
        <f t="shared" si="4"/>
        <v>19</v>
      </c>
      <c r="Q19" s="12">
        <v>200</v>
      </c>
      <c r="R19" s="5">
        <f t="shared" si="8"/>
        <v>198</v>
      </c>
      <c r="S19" s="5">
        <v>246</v>
      </c>
      <c r="T19" s="1">
        <v>100</v>
      </c>
      <c r="U19" s="1">
        <f t="shared" si="5"/>
        <v>12.578947368421053</v>
      </c>
      <c r="V19" s="1">
        <f t="shared" si="6"/>
        <v>2.0526315789473686</v>
      </c>
      <c r="W19" s="1">
        <f>IFERROR(VLOOKUP(A19,[1]TDSheet!$A:$G,3,0),0)/5</f>
        <v>0.8</v>
      </c>
      <c r="X19" s="1">
        <v>-2.8</v>
      </c>
      <c r="Y19" s="1">
        <v>0.8</v>
      </c>
      <c r="Z19" s="1">
        <v>8</v>
      </c>
      <c r="AA19" s="1">
        <v>5</v>
      </c>
      <c r="AB19" s="1">
        <v>5.8</v>
      </c>
      <c r="AC19" s="1">
        <v>11</v>
      </c>
      <c r="AD19" s="1">
        <v>1.8</v>
      </c>
      <c r="AE19" s="1">
        <v>22.8</v>
      </c>
      <c r="AF19" s="1">
        <v>11</v>
      </c>
      <c r="AG19" s="1"/>
      <c r="AH19" s="1">
        <f t="shared" si="7"/>
        <v>30</v>
      </c>
      <c r="AI19" s="8">
        <f>VLOOKUP(I19,[2]Sheet!$I:$AJ,27,0)</f>
        <v>0.15</v>
      </c>
      <c r="AJ19" s="8">
        <f>VLOOKUP(I19,[2]Sheet!$I:$AJ,28,0)</f>
        <v>0.9</v>
      </c>
      <c r="AK19" s="1">
        <f t="shared" si="9"/>
        <v>29.7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45</v>
      </c>
      <c r="B20" s="1" t="s">
        <v>40</v>
      </c>
      <c r="C20" s="1">
        <v>718</v>
      </c>
      <c r="D20" s="1"/>
      <c r="E20" s="16">
        <f>156+E9</f>
        <v>174</v>
      </c>
      <c r="F20" s="16">
        <f>481+F9</f>
        <v>404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3"/>
        <v>174</v>
      </c>
      <c r="M20" s="1"/>
      <c r="N20" s="1"/>
      <c r="O20" s="1">
        <v>400</v>
      </c>
      <c r="P20" s="1">
        <f t="shared" si="4"/>
        <v>34.799999999999997</v>
      </c>
      <c r="Q20" s="12">
        <v>300</v>
      </c>
      <c r="R20" s="5">
        <f t="shared" si="8"/>
        <v>300</v>
      </c>
      <c r="S20" s="5"/>
      <c r="T20" s="17"/>
      <c r="U20" s="1">
        <f t="shared" si="5"/>
        <v>31.724137931034484</v>
      </c>
      <c r="V20" s="1">
        <f t="shared" si="6"/>
        <v>23.103448275862071</v>
      </c>
      <c r="W20" s="1">
        <f>IFERROR(VLOOKUP(A20,[1]TDSheet!$A:$G,3,0),0)/5</f>
        <v>39.4</v>
      </c>
      <c r="X20" s="1">
        <v>34.6</v>
      </c>
      <c r="Y20" s="1">
        <v>39.4</v>
      </c>
      <c r="Z20" s="1">
        <v>46.8</v>
      </c>
      <c r="AA20" s="1">
        <v>31.4</v>
      </c>
      <c r="AB20" s="1">
        <v>25.6</v>
      </c>
      <c r="AC20" s="1">
        <v>34</v>
      </c>
      <c r="AD20" s="1">
        <v>25.6</v>
      </c>
      <c r="AE20" s="1">
        <v>62.6</v>
      </c>
      <c r="AF20" s="1">
        <v>44.4</v>
      </c>
      <c r="AG20" s="17" t="s">
        <v>74</v>
      </c>
      <c r="AH20" s="1">
        <f t="shared" si="7"/>
        <v>90</v>
      </c>
      <c r="AI20" s="8">
        <f>VLOOKUP(I20,[2]Sheet!$I:$AJ,27,0)</f>
        <v>0.3</v>
      </c>
      <c r="AJ20" s="8">
        <f>VLOOKUP(I20,[2]Sheet!$I:$AJ,28,0)</f>
        <v>3.6</v>
      </c>
      <c r="AK20" s="1">
        <f t="shared" si="9"/>
        <v>90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40</v>
      </c>
      <c r="C21" s="1">
        <v>383</v>
      </c>
      <c r="D21" s="1"/>
      <c r="E21" s="1">
        <v>181</v>
      </c>
      <c r="F21" s="1">
        <v>98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3"/>
        <v>181</v>
      </c>
      <c r="M21" s="1"/>
      <c r="N21" s="1"/>
      <c r="O21" s="1">
        <v>100</v>
      </c>
      <c r="P21" s="1">
        <f t="shared" si="4"/>
        <v>36.200000000000003</v>
      </c>
      <c r="Q21" s="12">
        <v>800</v>
      </c>
      <c r="R21" s="5">
        <f t="shared" si="8"/>
        <v>804.00000000000011</v>
      </c>
      <c r="S21" s="5">
        <v>453.6</v>
      </c>
      <c r="T21" s="1">
        <v>400</v>
      </c>
      <c r="U21" s="1">
        <f t="shared" si="5"/>
        <v>27.569060773480661</v>
      </c>
      <c r="V21" s="1">
        <f t="shared" si="6"/>
        <v>5.4696132596685079</v>
      </c>
      <c r="W21" s="1">
        <f>IFERROR(VLOOKUP(A21,[1]TDSheet!$A:$G,3,0),0)/5</f>
        <v>37.6</v>
      </c>
      <c r="X21" s="1">
        <v>19.2</v>
      </c>
      <c r="Y21" s="1">
        <v>37.6</v>
      </c>
      <c r="Z21" s="1">
        <v>29.2</v>
      </c>
      <c r="AA21" s="1">
        <v>20.8</v>
      </c>
      <c r="AB21" s="1">
        <v>15.8</v>
      </c>
      <c r="AC21" s="1">
        <v>22.2</v>
      </c>
      <c r="AD21" s="1">
        <v>14.4</v>
      </c>
      <c r="AE21" s="1">
        <v>39</v>
      </c>
      <c r="AF21" s="1">
        <v>26</v>
      </c>
      <c r="AG21" s="1"/>
      <c r="AH21" s="1">
        <f t="shared" si="7"/>
        <v>240</v>
      </c>
      <c r="AI21" s="8">
        <f>VLOOKUP(I21,[2]Sheet!$I:$AJ,27,0)</f>
        <v>0.3</v>
      </c>
      <c r="AJ21" s="8">
        <f>VLOOKUP(I21,[2]Sheet!$I:$AJ,28,0)</f>
        <v>3.6</v>
      </c>
      <c r="AK21" s="1">
        <f t="shared" si="9"/>
        <v>241.20000000000002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40</v>
      </c>
      <c r="C22" s="1">
        <v>195</v>
      </c>
      <c r="D22" s="1"/>
      <c r="E22" s="1">
        <v>151</v>
      </c>
      <c r="F22" s="1">
        <v>22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3"/>
        <v>151</v>
      </c>
      <c r="M22" s="1"/>
      <c r="N22" s="1"/>
      <c r="O22" s="1">
        <v>120</v>
      </c>
      <c r="P22" s="1">
        <f>E22/5</f>
        <v>30.2</v>
      </c>
      <c r="Q22" s="12">
        <v>500</v>
      </c>
      <c r="R22" s="5">
        <f t="shared" si="8"/>
        <v>497.99999999999994</v>
      </c>
      <c r="S22" s="5">
        <v>401.6</v>
      </c>
      <c r="T22" s="1">
        <v>250</v>
      </c>
      <c r="U22" s="1">
        <f t="shared" si="5"/>
        <v>21.258278145695364</v>
      </c>
      <c r="V22" s="1">
        <f t="shared" si="6"/>
        <v>4.7019867549668879</v>
      </c>
      <c r="W22" s="1">
        <f>IFERROR(VLOOKUP(A22,[1]TDSheet!$A:$G,3,0),0)/5</f>
        <v>15.6</v>
      </c>
      <c r="X22" s="1">
        <v>1.4</v>
      </c>
      <c r="Y22" s="1">
        <v>15.6</v>
      </c>
      <c r="Z22" s="1">
        <v>18.399999999999999</v>
      </c>
      <c r="AA22" s="1">
        <v>3.6</v>
      </c>
      <c r="AB22" s="1">
        <v>9.4</v>
      </c>
      <c r="AC22" s="1">
        <v>7.8</v>
      </c>
      <c r="AD22" s="1">
        <v>6.6</v>
      </c>
      <c r="AE22" s="1">
        <v>19</v>
      </c>
      <c r="AF22" s="1">
        <v>9.4</v>
      </c>
      <c r="AG22" s="1"/>
      <c r="AH22" s="1">
        <f t="shared" si="7"/>
        <v>100</v>
      </c>
      <c r="AI22" s="8">
        <f>VLOOKUP(I22,[2]Sheet!$I:$AJ,27,0)</f>
        <v>0.2</v>
      </c>
      <c r="AJ22" s="8">
        <f>VLOOKUP(I22,[2]Sheet!$I:$AJ,28,0)</f>
        <v>1.2</v>
      </c>
      <c r="AK22" s="1">
        <f t="shared" si="9"/>
        <v>99.6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40</v>
      </c>
      <c r="C23" s="1">
        <v>139</v>
      </c>
      <c r="D23" s="1"/>
      <c r="E23" s="1">
        <v>44</v>
      </c>
      <c r="F23" s="1">
        <v>77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3"/>
        <v>44</v>
      </c>
      <c r="M23" s="1"/>
      <c r="N23" s="1"/>
      <c r="O23" s="1">
        <v>80</v>
      </c>
      <c r="P23" s="1">
        <f t="shared" si="4"/>
        <v>8.8000000000000007</v>
      </c>
      <c r="Q23" s="12">
        <v>150</v>
      </c>
      <c r="R23" s="5">
        <f t="shared" si="8"/>
        <v>150</v>
      </c>
      <c r="S23" s="5">
        <v>45.400000000000006</v>
      </c>
      <c r="T23" s="1">
        <v>100</v>
      </c>
      <c r="U23" s="1">
        <f t="shared" si="5"/>
        <v>34.886363636363633</v>
      </c>
      <c r="V23" s="1">
        <f t="shared" si="6"/>
        <v>17.84090909090909</v>
      </c>
      <c r="W23" s="1">
        <f>IFERROR(VLOOKUP(A23,[1]TDSheet!$A:$G,3,0),0)/5</f>
        <v>7</v>
      </c>
      <c r="X23" s="1">
        <v>2.8</v>
      </c>
      <c r="Y23" s="1">
        <v>7</v>
      </c>
      <c r="Z23" s="1">
        <v>6.8</v>
      </c>
      <c r="AA23" s="1">
        <v>5.6</v>
      </c>
      <c r="AB23" s="1">
        <v>2.8</v>
      </c>
      <c r="AC23" s="1">
        <v>8.4</v>
      </c>
      <c r="AD23" s="1">
        <v>11</v>
      </c>
      <c r="AE23" s="1">
        <v>9</v>
      </c>
      <c r="AF23" s="1">
        <v>1.8</v>
      </c>
      <c r="AG23" s="1"/>
      <c r="AH23" s="1">
        <f t="shared" si="7"/>
        <v>45</v>
      </c>
      <c r="AI23" s="8">
        <f>VLOOKUP(I23,[2]Sheet!$I:$AJ,27,0)</f>
        <v>0.3</v>
      </c>
      <c r="AJ23" s="8">
        <f>VLOOKUP(I23,[2]Sheet!$I:$AJ,28,0)</f>
        <v>1.8</v>
      </c>
      <c r="AK23" s="1">
        <f t="shared" si="9"/>
        <v>45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40</v>
      </c>
      <c r="C24" s="1"/>
      <c r="D24" s="1"/>
      <c r="E24" s="1">
        <v>-5</v>
      </c>
      <c r="F24" s="1"/>
      <c r="G24" s="8">
        <v>0.1</v>
      </c>
      <c r="H24" s="1">
        <v>90</v>
      </c>
      <c r="I24" s="1">
        <v>1030650028</v>
      </c>
      <c r="J24" s="1"/>
      <c r="K24" s="1"/>
      <c r="L24" s="1">
        <f t="shared" si="3"/>
        <v>-5</v>
      </c>
      <c r="M24" s="1"/>
      <c r="N24" s="1"/>
      <c r="O24" s="1">
        <v>40</v>
      </c>
      <c r="P24" s="1">
        <f t="shared" si="4"/>
        <v>-1</v>
      </c>
      <c r="Q24" s="12"/>
      <c r="R24" s="5">
        <f t="shared" si="8"/>
        <v>0</v>
      </c>
      <c r="S24" s="5"/>
      <c r="T24" s="1"/>
      <c r="U24" s="1">
        <f t="shared" si="5"/>
        <v>-40</v>
      </c>
      <c r="V24" s="1">
        <f t="shared" si="6"/>
        <v>-40</v>
      </c>
      <c r="W24" s="1">
        <f>IFERROR(VLOOKUP(A24,[1]TDSheet!$A:$G,3,0),0)/5</f>
        <v>-1.8</v>
      </c>
      <c r="X24" s="1">
        <v>-0.6</v>
      </c>
      <c r="Y24" s="1">
        <v>-1.8</v>
      </c>
      <c r="Z24" s="1">
        <v>-4.5999999999999996</v>
      </c>
      <c r="AA24" s="1">
        <v>0</v>
      </c>
      <c r="AB24" s="1">
        <v>-0.4</v>
      </c>
      <c r="AC24" s="1">
        <v>19.600000000000001</v>
      </c>
      <c r="AD24" s="1">
        <v>7.6</v>
      </c>
      <c r="AE24" s="1">
        <v>20.6</v>
      </c>
      <c r="AF24" s="1">
        <v>14.2</v>
      </c>
      <c r="AG24" s="1" t="s">
        <v>61</v>
      </c>
      <c r="AH24" s="1">
        <f t="shared" si="7"/>
        <v>0</v>
      </c>
      <c r="AI24" s="8">
        <f>VLOOKUP(I24,[2]Sheet!$I:$AJ,27,0)</f>
        <v>0.1</v>
      </c>
      <c r="AJ24" s="8">
        <f>VLOOKUP(I24,[2]Sheet!$I:$AJ,28,0)</f>
        <v>1.2000000000000002</v>
      </c>
      <c r="AK24" s="1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40</v>
      </c>
      <c r="C25" s="1">
        <v>140</v>
      </c>
      <c r="D25" s="1"/>
      <c r="E25" s="1">
        <v>63</v>
      </c>
      <c r="F25" s="1">
        <v>61</v>
      </c>
      <c r="G25" s="8">
        <v>0.3</v>
      </c>
      <c r="H25" s="1">
        <v>135</v>
      </c>
      <c r="I25" s="1">
        <v>1030657419</v>
      </c>
      <c r="J25" s="1"/>
      <c r="K25" s="1"/>
      <c r="L25" s="1">
        <f t="shared" si="3"/>
        <v>63</v>
      </c>
      <c r="M25" s="1"/>
      <c r="N25" s="1"/>
      <c r="O25" s="1"/>
      <c r="P25" s="1">
        <f t="shared" si="4"/>
        <v>12.6</v>
      </c>
      <c r="Q25" s="12">
        <v>250</v>
      </c>
      <c r="R25" s="5">
        <f t="shared" si="8"/>
        <v>252.00000000000003</v>
      </c>
      <c r="S25" s="5">
        <v>165.79999999999998</v>
      </c>
      <c r="T25" s="1">
        <v>160</v>
      </c>
      <c r="U25" s="1">
        <f t="shared" si="5"/>
        <v>24.682539682539684</v>
      </c>
      <c r="V25" s="1">
        <f t="shared" si="6"/>
        <v>4.8412698412698418</v>
      </c>
      <c r="W25" s="1">
        <f>IFERROR(VLOOKUP(A25,[1]TDSheet!$A:$G,3,0),0)/5</f>
        <v>3.8</v>
      </c>
      <c r="X25" s="1">
        <v>0.4</v>
      </c>
      <c r="Y25" s="1">
        <v>3.8</v>
      </c>
      <c r="Z25" s="1">
        <v>5.8</v>
      </c>
      <c r="AA25" s="1">
        <v>6.8</v>
      </c>
      <c r="AB25" s="1">
        <v>6.2</v>
      </c>
      <c r="AC25" s="1">
        <v>3</v>
      </c>
      <c r="AD25" s="1">
        <v>5</v>
      </c>
      <c r="AE25" s="1">
        <v>16.8</v>
      </c>
      <c r="AF25" s="1">
        <v>10.6</v>
      </c>
      <c r="AG25" s="1"/>
      <c r="AH25" s="1">
        <f t="shared" si="7"/>
        <v>75</v>
      </c>
      <c r="AI25" s="8">
        <f>VLOOKUP(I25,[2]Sheet!$I:$AJ,27,0)</f>
        <v>0.3</v>
      </c>
      <c r="AJ25" s="8">
        <f>VLOOKUP(I25,[2]Sheet!$I:$AJ,28,0)</f>
        <v>1.8</v>
      </c>
      <c r="AK25" s="1">
        <f t="shared" si="9"/>
        <v>75.600000000000009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40</v>
      </c>
      <c r="C26" s="1"/>
      <c r="D26" s="1"/>
      <c r="E26" s="1"/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0</v>
      </c>
      <c r="M26" s="1"/>
      <c r="N26" s="1"/>
      <c r="O26" s="1"/>
      <c r="P26" s="1">
        <f t="shared" si="4"/>
        <v>0</v>
      </c>
      <c r="Q26" s="12"/>
      <c r="R26" s="5">
        <f t="shared" si="8"/>
        <v>0</v>
      </c>
      <c r="S26" s="5"/>
      <c r="T26" s="1"/>
      <c r="U26" s="1" t="e">
        <f t="shared" si="5"/>
        <v>#DIV/0!</v>
      </c>
      <c r="V26" s="1" t="e">
        <f t="shared" si="6"/>
        <v>#DIV/0!</v>
      </c>
      <c r="W26" s="1">
        <f>IFERROR(VLOOKUP(A26,[1]TDSheet!$A:$G,3,0),0)/5</f>
        <v>-25.2</v>
      </c>
      <c r="X26" s="1">
        <v>-0.2</v>
      </c>
      <c r="Y26" s="1">
        <v>-25.2</v>
      </c>
      <c r="Z26" s="1">
        <v>-29.8</v>
      </c>
      <c r="AA26" s="1">
        <v>-0.2</v>
      </c>
      <c r="AB26" s="1">
        <v>-0.8</v>
      </c>
      <c r="AC26" s="1">
        <v>19.399999999999999</v>
      </c>
      <c r="AD26" s="1">
        <v>3.2</v>
      </c>
      <c r="AE26" s="1">
        <v>15.8</v>
      </c>
      <c r="AF26" s="1">
        <v>12</v>
      </c>
      <c r="AG26" s="1" t="s">
        <v>64</v>
      </c>
      <c r="AH26" s="1">
        <f t="shared" si="7"/>
        <v>0</v>
      </c>
      <c r="AI26" s="8">
        <f>VLOOKUP(I26,[2]Sheet!$I:$AJ,27,0)</f>
        <v>8.5000000000000006E-2</v>
      </c>
      <c r="AJ26" s="8">
        <f>VLOOKUP(I26,[2]Sheet!$I:$AJ,28,0)</f>
        <v>1.02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40</v>
      </c>
      <c r="C27" s="1">
        <v>206</v>
      </c>
      <c r="D27" s="1"/>
      <c r="E27" s="1">
        <v>102</v>
      </c>
      <c r="F27" s="1">
        <v>92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3"/>
        <v>102</v>
      </c>
      <c r="M27" s="1"/>
      <c r="N27" s="1"/>
      <c r="O27" s="1">
        <v>150</v>
      </c>
      <c r="P27" s="1">
        <f t="shared" si="4"/>
        <v>20.399999999999999</v>
      </c>
      <c r="Q27" s="12">
        <v>300</v>
      </c>
      <c r="R27" s="5">
        <f t="shared" si="8"/>
        <v>300</v>
      </c>
      <c r="S27" s="5">
        <v>227.2</v>
      </c>
      <c r="T27" s="1">
        <v>150</v>
      </c>
      <c r="U27" s="1">
        <f t="shared" si="5"/>
        <v>26.568627450980394</v>
      </c>
      <c r="V27" s="1">
        <f t="shared" si="6"/>
        <v>11.862745098039216</v>
      </c>
      <c r="W27" s="1">
        <f>IFERROR(VLOOKUP(A27,[1]TDSheet!$A:$G,3,0),0)/5</f>
        <v>14</v>
      </c>
      <c r="X27" s="1">
        <v>8.8000000000000007</v>
      </c>
      <c r="Y27" s="1">
        <v>14</v>
      </c>
      <c r="Z27" s="1">
        <v>14.2</v>
      </c>
      <c r="AA27" s="1">
        <v>8.1999999999999993</v>
      </c>
      <c r="AB27" s="1">
        <v>9</v>
      </c>
      <c r="AC27" s="1">
        <v>9.6</v>
      </c>
      <c r="AD27" s="1">
        <v>11</v>
      </c>
      <c r="AE27" s="1">
        <v>19.8</v>
      </c>
      <c r="AF27" s="1">
        <v>12</v>
      </c>
      <c r="AG27" s="1"/>
      <c r="AH27" s="1">
        <f t="shared" si="7"/>
        <v>90</v>
      </c>
      <c r="AI27" s="8">
        <f>VLOOKUP(I27,[2]Sheet!$I:$AJ,27,0)</f>
        <v>0.3</v>
      </c>
      <c r="AJ27" s="8">
        <f>VLOOKUP(I27,[2]Sheet!$I:$AJ,28,0)</f>
        <v>1.8</v>
      </c>
      <c r="AK27" s="1">
        <f t="shared" si="9"/>
        <v>90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40</v>
      </c>
      <c r="C28" s="1">
        <v>485</v>
      </c>
      <c r="D28" s="1"/>
      <c r="E28" s="1">
        <v>158</v>
      </c>
      <c r="F28" s="1">
        <v>278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3"/>
        <v>158</v>
      </c>
      <c r="M28" s="1"/>
      <c r="N28" s="1"/>
      <c r="O28" s="1">
        <v>300</v>
      </c>
      <c r="P28" s="1">
        <f t="shared" si="4"/>
        <v>31.6</v>
      </c>
      <c r="Q28" s="12">
        <v>500</v>
      </c>
      <c r="R28" s="5">
        <f t="shared" si="8"/>
        <v>498</v>
      </c>
      <c r="S28" s="5">
        <v>148.80000000000007</v>
      </c>
      <c r="T28" s="17">
        <v>200</v>
      </c>
      <c r="U28" s="1">
        <f t="shared" si="5"/>
        <v>34.11392405063291</v>
      </c>
      <c r="V28" s="1">
        <f t="shared" si="6"/>
        <v>18.291139240506329</v>
      </c>
      <c r="W28" s="1">
        <f>IFERROR(VLOOKUP(A28,[1]TDSheet!$A:$G,3,0),0)/5</f>
        <v>37.799999999999997</v>
      </c>
      <c r="X28" s="1">
        <v>17.600000000000001</v>
      </c>
      <c r="Y28" s="1">
        <v>37.799999999999997</v>
      </c>
      <c r="Z28" s="1">
        <v>31.4</v>
      </c>
      <c r="AA28" s="1">
        <v>17.8</v>
      </c>
      <c r="AB28" s="1">
        <v>17.399999999999999</v>
      </c>
      <c r="AC28" s="1">
        <v>22.8</v>
      </c>
      <c r="AD28" s="1">
        <v>20.2</v>
      </c>
      <c r="AE28" s="1">
        <v>27.6</v>
      </c>
      <c r="AF28" s="1">
        <v>28.8</v>
      </c>
      <c r="AG28" s="1" t="s">
        <v>75</v>
      </c>
      <c r="AH28" s="1">
        <f t="shared" si="7"/>
        <v>90</v>
      </c>
      <c r="AI28" s="8">
        <f>VLOOKUP(I28,[2]Sheet!$I:$AJ,27,0)</f>
        <v>0.18</v>
      </c>
      <c r="AJ28" s="8">
        <f>VLOOKUP(I28,[2]Sheet!$I:$AJ,28,0)</f>
        <v>1.08</v>
      </c>
      <c r="AK28" s="1">
        <f t="shared" si="9"/>
        <v>89.64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40</v>
      </c>
      <c r="C29" s="1">
        <v>270</v>
      </c>
      <c r="D29" s="1"/>
      <c r="E29" s="1">
        <v>69</v>
      </c>
      <c r="F29" s="1">
        <v>180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3"/>
        <v>69</v>
      </c>
      <c r="M29" s="1"/>
      <c r="N29" s="1"/>
      <c r="O29" s="1">
        <v>200</v>
      </c>
      <c r="P29" s="1">
        <f t="shared" si="4"/>
        <v>13.8</v>
      </c>
      <c r="Q29" s="12"/>
      <c r="R29" s="5">
        <f t="shared" si="8"/>
        <v>0</v>
      </c>
      <c r="S29" s="5"/>
      <c r="T29" s="1"/>
      <c r="U29" s="1">
        <f t="shared" si="5"/>
        <v>27.536231884057969</v>
      </c>
      <c r="V29" s="1">
        <f t="shared" si="6"/>
        <v>27.536231884057969</v>
      </c>
      <c r="W29" s="1">
        <f>IFERROR(VLOOKUP(A29,[1]TDSheet!$A:$G,3,0),0)/5</f>
        <v>20.2</v>
      </c>
      <c r="X29" s="1">
        <v>9.6</v>
      </c>
      <c r="Y29" s="1">
        <v>20.2</v>
      </c>
      <c r="Z29" s="1">
        <v>15.8</v>
      </c>
      <c r="AA29" s="1">
        <v>10.4</v>
      </c>
      <c r="AB29" s="1">
        <v>11.4</v>
      </c>
      <c r="AC29" s="1">
        <v>21.6</v>
      </c>
      <c r="AD29" s="1">
        <v>12.8</v>
      </c>
      <c r="AE29" s="1">
        <v>27.4</v>
      </c>
      <c r="AF29" s="1">
        <v>13.8</v>
      </c>
      <c r="AG29" s="18" t="s">
        <v>52</v>
      </c>
      <c r="AH29" s="1">
        <f t="shared" si="7"/>
        <v>0</v>
      </c>
      <c r="AI29" s="8">
        <f>VLOOKUP(I29,[2]Sheet!$I:$AJ,27,0)</f>
        <v>0.25</v>
      </c>
      <c r="AJ29" s="8">
        <f>VLOOKUP(I29,[2]Sheet!$I:$AJ,28,0)</f>
        <v>1.5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36</v>
      </c>
      <c r="C30" s="1">
        <v>45.762999999999998</v>
      </c>
      <c r="D30" s="1"/>
      <c r="E30" s="1">
        <v>31.79</v>
      </c>
      <c r="F30" s="1">
        <v>-0.68500000000000005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3"/>
        <v>31.79</v>
      </c>
      <c r="M30" s="1"/>
      <c r="N30" s="1"/>
      <c r="O30" s="1">
        <v>80</v>
      </c>
      <c r="P30" s="1">
        <f t="shared" si="4"/>
        <v>6.3579999999999997</v>
      </c>
      <c r="Q30" s="12">
        <v>100</v>
      </c>
      <c r="R30" s="5">
        <f t="shared" si="8"/>
        <v>80</v>
      </c>
      <c r="S30" s="5">
        <v>66.918999999999983</v>
      </c>
      <c r="T30" s="1">
        <v>50</v>
      </c>
      <c r="U30" s="1">
        <f t="shared" si="5"/>
        <v>28.20305127398553</v>
      </c>
      <c r="V30" s="1">
        <f t="shared" si="6"/>
        <v>12.474834853727588</v>
      </c>
      <c r="W30" s="1">
        <f>IFERROR(VLOOKUP(A30,[1]TDSheet!$A:$G,3,0),0)/5</f>
        <v>13.412600000000001</v>
      </c>
      <c r="X30" s="1">
        <v>-0.121</v>
      </c>
      <c r="Y30" s="1">
        <v>13.412599999999999</v>
      </c>
      <c r="Z30" s="1">
        <v>0.48739999999999989</v>
      </c>
      <c r="AA30" s="1">
        <v>5.1761999999999997</v>
      </c>
      <c r="AB30" s="1">
        <v>2.1848000000000001</v>
      </c>
      <c r="AC30" s="1">
        <v>0.97019999999999995</v>
      </c>
      <c r="AD30" s="1">
        <v>1.4214</v>
      </c>
      <c r="AE30" s="1">
        <v>6.2067999999999994</v>
      </c>
      <c r="AF30" s="1">
        <v>0</v>
      </c>
      <c r="AG30" s="1"/>
      <c r="AH30" s="1">
        <f t="shared" si="7"/>
        <v>100</v>
      </c>
      <c r="AI30" s="8">
        <f>VLOOKUP(I30,[2]Sheet!$I:$AJ,27,0)</f>
        <v>1.25</v>
      </c>
      <c r="AJ30" s="8">
        <f>VLOOKUP(I30,[2]Sheet!$I:$AJ,28,0)</f>
        <v>5</v>
      </c>
      <c r="AK30" s="1">
        <f t="shared" si="9"/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40</v>
      </c>
      <c r="C31" s="1">
        <v>475</v>
      </c>
      <c r="D31" s="1"/>
      <c r="E31" s="1">
        <v>273</v>
      </c>
      <c r="F31" s="1">
        <v>150</v>
      </c>
      <c r="G31" s="8">
        <v>0.4</v>
      </c>
      <c r="H31" s="1">
        <v>41</v>
      </c>
      <c r="I31" s="1">
        <v>1030234120</v>
      </c>
      <c r="J31" s="1"/>
      <c r="K31" s="1"/>
      <c r="L31" s="1">
        <f t="shared" si="3"/>
        <v>273</v>
      </c>
      <c r="M31" s="1"/>
      <c r="N31" s="1"/>
      <c r="O31" s="1">
        <v>200</v>
      </c>
      <c r="P31" s="1">
        <f t="shared" si="4"/>
        <v>54.6</v>
      </c>
      <c r="Q31" s="12">
        <v>450</v>
      </c>
      <c r="R31" s="5">
        <f t="shared" si="8"/>
        <v>452</v>
      </c>
      <c r="S31" s="5">
        <v>687.40000000000009</v>
      </c>
      <c r="T31" s="1">
        <v>450</v>
      </c>
      <c r="U31" s="1">
        <f t="shared" si="5"/>
        <v>14.652014652014651</v>
      </c>
      <c r="V31" s="1">
        <f t="shared" si="6"/>
        <v>6.4102564102564097</v>
      </c>
      <c r="W31" s="1">
        <f>IFERROR(VLOOKUP(A31,[1]TDSheet!$A:$G,3,0),0)/5</f>
        <v>73</v>
      </c>
      <c r="X31" s="1">
        <v>5.6</v>
      </c>
      <c r="Y31" s="1">
        <v>73</v>
      </c>
      <c r="Z31" s="1">
        <v>31.6</v>
      </c>
      <c r="AA31" s="1">
        <v>33.799999999999997</v>
      </c>
      <c r="AB31" s="1">
        <v>11</v>
      </c>
      <c r="AC31" s="1">
        <v>28.8</v>
      </c>
      <c r="AD31" s="1">
        <v>1.8</v>
      </c>
      <c r="AE31" s="1">
        <v>28</v>
      </c>
      <c r="AF31" s="1">
        <v>29</v>
      </c>
      <c r="AG31" s="1"/>
      <c r="AH31" s="1">
        <f t="shared" si="7"/>
        <v>180</v>
      </c>
      <c r="AI31" s="8">
        <f>VLOOKUP(I31,[2]Sheet!$I:$AJ,27,0)</f>
        <v>0.4</v>
      </c>
      <c r="AJ31" s="8">
        <f>VLOOKUP(I31,[2]Sheet!$I:$AJ,28,0)</f>
        <v>1.6</v>
      </c>
      <c r="AK31" s="1">
        <f t="shared" si="9"/>
        <v>180.8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40</v>
      </c>
      <c r="C32" s="1">
        <v>269</v>
      </c>
      <c r="D32" s="1"/>
      <c r="E32" s="1">
        <v>212</v>
      </c>
      <c r="F32" s="1">
        <v>26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3"/>
        <v>212</v>
      </c>
      <c r="M32" s="1"/>
      <c r="N32" s="1"/>
      <c r="O32" s="1">
        <v>120</v>
      </c>
      <c r="P32" s="1">
        <f t="shared" si="4"/>
        <v>42.4</v>
      </c>
      <c r="Q32" s="12">
        <v>300</v>
      </c>
      <c r="R32" s="5">
        <f t="shared" si="8"/>
        <v>300</v>
      </c>
      <c r="S32" s="5">
        <v>532.4</v>
      </c>
      <c r="T32" s="1">
        <v>200</v>
      </c>
      <c r="U32" s="1">
        <f t="shared" si="5"/>
        <v>10.518867924528303</v>
      </c>
      <c r="V32" s="1">
        <f t="shared" si="6"/>
        <v>3.4433962264150946</v>
      </c>
      <c r="W32" s="1">
        <f>IFERROR(VLOOKUP(A32,[1]TDSheet!$A:$G,3,0),0)/5</f>
        <v>49.8</v>
      </c>
      <c r="X32" s="1">
        <v>-0.6</v>
      </c>
      <c r="Y32" s="1">
        <v>49.8</v>
      </c>
      <c r="Z32" s="1">
        <v>11.8</v>
      </c>
      <c r="AA32" s="1">
        <v>17</v>
      </c>
      <c r="AB32" s="1">
        <v>11</v>
      </c>
      <c r="AC32" s="1">
        <v>3.2</v>
      </c>
      <c r="AD32" s="1">
        <v>4.8</v>
      </c>
      <c r="AE32" s="1">
        <v>33.4</v>
      </c>
      <c r="AF32" s="1">
        <v>0</v>
      </c>
      <c r="AG32" s="1"/>
      <c r="AH32" s="1">
        <f t="shared" si="7"/>
        <v>135</v>
      </c>
      <c r="AI32" s="8">
        <f>VLOOKUP(I32,[2]Sheet!$I:$AJ,27,0)</f>
        <v>0.45</v>
      </c>
      <c r="AJ32" s="8">
        <f>VLOOKUP(I32,[2]Sheet!$I:$AJ,28,0)</f>
        <v>1.8</v>
      </c>
      <c r="AK32" s="1">
        <f t="shared" si="9"/>
        <v>135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40</v>
      </c>
      <c r="C33" s="1">
        <v>188</v>
      </c>
      <c r="D33" s="1"/>
      <c r="E33" s="1">
        <v>161</v>
      </c>
      <c r="F33" s="1">
        <v>-8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3"/>
        <v>161</v>
      </c>
      <c r="M33" s="1"/>
      <c r="N33" s="1"/>
      <c r="O33" s="1">
        <v>100</v>
      </c>
      <c r="P33" s="1">
        <f t="shared" si="4"/>
        <v>32.200000000000003</v>
      </c>
      <c r="Q33" s="12">
        <v>300</v>
      </c>
      <c r="R33" s="5">
        <f t="shared" si="8"/>
        <v>300</v>
      </c>
      <c r="S33" s="5">
        <v>423.20000000000005</v>
      </c>
      <c r="T33" s="1">
        <v>200</v>
      </c>
      <c r="U33" s="1">
        <f t="shared" si="5"/>
        <v>12.17391304347826</v>
      </c>
      <c r="V33" s="1">
        <f t="shared" si="6"/>
        <v>2.8571428571428568</v>
      </c>
      <c r="W33" s="1">
        <f>IFERROR(VLOOKUP(A33,[1]TDSheet!$A:$G,3,0),0)/5</f>
        <v>53.2</v>
      </c>
      <c r="X33" s="1">
        <v>-0.2</v>
      </c>
      <c r="Y33" s="1">
        <v>53.2</v>
      </c>
      <c r="Z33" s="1">
        <v>21.6</v>
      </c>
      <c r="AA33" s="1">
        <v>31</v>
      </c>
      <c r="AB33" s="1">
        <v>13</v>
      </c>
      <c r="AC33" s="1">
        <v>0</v>
      </c>
      <c r="AD33" s="1">
        <v>-0.8</v>
      </c>
      <c r="AE33" s="1">
        <v>15</v>
      </c>
      <c r="AF33" s="1">
        <v>-0.2</v>
      </c>
      <c r="AG33" s="1"/>
      <c r="AH33" s="1">
        <f t="shared" si="7"/>
        <v>135</v>
      </c>
      <c r="AI33" s="8">
        <f>VLOOKUP(I33,[2]Sheet!$I:$AJ,27,0)</f>
        <v>0.45</v>
      </c>
      <c r="AJ33" s="8">
        <f>VLOOKUP(I33,[2]Sheet!$I:$AJ,28,0)</f>
        <v>1.8</v>
      </c>
      <c r="AK33" s="1">
        <f t="shared" si="9"/>
        <v>135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72</v>
      </c>
      <c r="B34" s="13" t="s">
        <v>40</v>
      </c>
      <c r="C34" s="13"/>
      <c r="D34" s="13"/>
      <c r="E34" s="13"/>
      <c r="F34" s="13">
        <v>2</v>
      </c>
      <c r="G34" s="14">
        <v>0</v>
      </c>
      <c r="H34" s="13" t="e">
        <v>#N/A</v>
      </c>
      <c r="I34" s="13" t="s">
        <v>73</v>
      </c>
      <c r="J34" s="13"/>
      <c r="K34" s="13"/>
      <c r="L34" s="13">
        <f t="shared" si="3"/>
        <v>0</v>
      </c>
      <c r="M34" s="13"/>
      <c r="N34" s="13"/>
      <c r="O34" s="13"/>
      <c r="P34" s="13">
        <f t="shared" si="4"/>
        <v>0</v>
      </c>
      <c r="Q34" s="15"/>
      <c r="R34" s="15"/>
      <c r="S34" s="15"/>
      <c r="T34" s="13"/>
      <c r="U34" s="13" t="e">
        <f t="shared" si="5"/>
        <v>#DIV/0!</v>
      </c>
      <c r="V34" s="13" t="e">
        <f t="shared" si="6"/>
        <v>#DIV/0!</v>
      </c>
      <c r="W34" s="13">
        <f>IFERROR(VLOOKUP(A34,[1]TDSheet!$A:$G,3,0),0)/5</f>
        <v>0</v>
      </c>
      <c r="X34" s="13">
        <v>0</v>
      </c>
      <c r="Y34" s="13">
        <v>0</v>
      </c>
      <c r="Z34" s="13">
        <v>0.8</v>
      </c>
      <c r="AA34" s="13">
        <v>0.4</v>
      </c>
      <c r="AB34" s="13">
        <v>2.2000000000000002</v>
      </c>
      <c r="AC34" s="13">
        <v>12.4</v>
      </c>
      <c r="AD34" s="13">
        <v>0</v>
      </c>
      <c r="AE34" s="13">
        <v>0</v>
      </c>
      <c r="AF34" s="13">
        <v>0</v>
      </c>
      <c r="AG34" s="13"/>
      <c r="AH34" s="13"/>
      <c r="AI34" s="8">
        <f>VLOOKUP(I34,[2]Sheet!$I:$AJ,27,0)</f>
        <v>0</v>
      </c>
      <c r="AJ34" s="8">
        <f>VLOOKUP(I34,[2]Sheet!$I:$AJ,28,0)</f>
        <v>0</v>
      </c>
      <c r="AK34" s="1">
        <f t="shared" si="9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/>
      <c r="AJ35" s="8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8"/>
      <c r="AJ36" s="8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8"/>
      <c r="AJ37" s="8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8"/>
      <c r="AJ38" s="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8"/>
      <c r="AJ39" s="8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8"/>
      <c r="AJ40" s="8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8"/>
      <c r="AJ41" s="8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8"/>
      <c r="AJ42" s="8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8"/>
      <c r="AJ43" s="8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8"/>
      <c r="AJ44" s="8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8"/>
      <c r="AJ45" s="8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8"/>
      <c r="AJ46" s="8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8"/>
      <c r="AJ47" s="8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8"/>
      <c r="AJ48" s="8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8"/>
      <c r="AJ49" s="8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8"/>
      <c r="AJ50" s="8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8"/>
      <c r="AJ51" s="8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8"/>
      <c r="AJ52" s="8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8"/>
      <c r="AJ53" s="8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8"/>
      <c r="AJ54" s="8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8"/>
      <c r="AJ55" s="8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8"/>
      <c r="AJ56" s="8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8"/>
      <c r="AJ57" s="8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8"/>
      <c r="AJ58" s="8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8"/>
      <c r="AJ59" s="8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8"/>
      <c r="AJ60" s="8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8"/>
      <c r="AJ61" s="8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8"/>
      <c r="AJ62" s="8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8"/>
      <c r="AJ63" s="8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8"/>
      <c r="AJ64" s="8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8"/>
      <c r="AJ65" s="8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8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8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8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8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8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8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8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8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8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8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8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8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8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8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8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8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8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8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8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8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8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8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8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8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8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8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8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8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8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8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8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8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8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8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8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8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8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8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8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8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8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8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8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8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8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8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8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8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8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8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8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8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8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8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8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8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8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8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8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8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8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8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8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8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8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8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8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8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8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8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8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8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8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8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8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8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8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8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8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8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8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8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8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8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8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8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8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8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8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8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8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8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8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8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8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8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8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8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8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8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8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8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8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8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8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8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8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8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8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8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8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8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8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8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8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8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8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8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8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8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8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8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8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8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8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8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8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8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8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8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8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8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8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8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8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8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8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8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8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8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8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8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8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8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8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8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8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8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8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8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8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8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8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8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8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8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8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8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8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8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8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8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8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8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8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8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8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8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8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8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8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8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8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8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8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8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8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8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8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8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8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8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8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8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8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8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8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8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8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8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8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8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8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8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8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8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8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8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8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8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8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8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8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8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8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8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8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8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8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8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8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8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8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8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8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8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8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8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8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8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8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8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8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8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8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8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8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8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8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8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8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8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8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8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8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8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8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8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8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8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8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8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8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8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8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8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8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8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8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8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8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8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8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8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8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8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8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8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8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8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8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8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8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8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8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8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8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8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8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8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8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8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8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8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8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8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8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8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8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8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8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8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8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8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8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8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8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8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8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8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8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8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8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8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8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8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8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8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8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8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8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8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8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8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8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8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8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8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8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8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8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8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8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8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8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8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8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8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8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8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8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8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8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8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8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8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8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8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8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8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8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8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8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8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8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8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8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8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8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8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8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8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8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8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8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8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8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8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8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8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8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8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8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8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8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8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8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8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8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8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8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8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8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8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8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8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8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8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8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8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8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8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8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8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8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8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8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8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8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8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8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8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8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8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8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8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8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8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8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8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8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8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8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8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8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8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8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8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8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8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8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8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8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8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8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8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8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8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8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8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8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8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8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8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8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8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8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8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8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8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8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8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8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8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8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8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8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8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8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8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8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8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8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I500" s="8"/>
      <c r="AJ500" s="8"/>
      <c r="AK500" s="1"/>
    </row>
  </sheetData>
  <autoFilter ref="A3:AH34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2025-07-31T14:50:56Z</dcterms:created>
  <dcterms:modified xsi:type="dcterms:W3CDTF">2025-08-04T12:55:05Z</dcterms:modified>
</cp:coreProperties>
</file>