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НОРД\"/>
    </mc:Choice>
  </mc:AlternateContent>
  <xr:revisionPtr revIDLastSave="0" documentId="13_ncr:1_{03016BEB-F042-4259-B60B-242F4EB01F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" i="1" l="1"/>
  <c r="AJ10" i="1"/>
  <c r="AJ11" i="1"/>
  <c r="AJ12" i="1"/>
  <c r="AJ13" i="1"/>
  <c r="AJ14" i="1"/>
  <c r="AJ6" i="1"/>
  <c r="T8" i="1"/>
  <c r="AJ8" i="1" s="1"/>
  <c r="T7" i="1"/>
  <c r="T5" i="1" l="1"/>
  <c r="AJ7" i="1"/>
  <c r="P7" i="1"/>
  <c r="P8" i="1"/>
  <c r="P9" i="1"/>
  <c r="P10" i="1"/>
  <c r="P11" i="1"/>
  <c r="P12" i="1"/>
  <c r="P13" i="1"/>
  <c r="P14" i="1"/>
  <c r="P6" i="1"/>
  <c r="X8" i="1" l="1"/>
  <c r="R7" i="1"/>
  <c r="R8" i="1"/>
  <c r="W8" i="1" s="1"/>
  <c r="R9" i="1"/>
  <c r="R10" i="1"/>
  <c r="W10" i="1" s="1"/>
  <c r="R11" i="1"/>
  <c r="R12" i="1"/>
  <c r="W12" i="1" s="1"/>
  <c r="R13" i="1"/>
  <c r="R14" i="1"/>
  <c r="W14" i="1" s="1"/>
  <c r="R6" i="1"/>
  <c r="X12" i="1" l="1"/>
  <c r="X6" i="1"/>
  <c r="W6" i="1"/>
  <c r="S13" i="1"/>
  <c r="S5" i="1" s="1"/>
  <c r="W13" i="1"/>
  <c r="X11" i="1"/>
  <c r="W11" i="1"/>
  <c r="X9" i="1"/>
  <c r="W9" i="1"/>
  <c r="X7" i="1"/>
  <c r="W7" i="1"/>
  <c r="X14" i="1"/>
  <c r="X10" i="1"/>
  <c r="X13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O5" i="1"/>
  <c r="N5" i="1"/>
  <c r="M5" i="1"/>
  <c r="K5" i="1"/>
  <c r="F5" i="1"/>
  <c r="E5" i="1"/>
  <c r="AJ5" i="1" l="1"/>
  <c r="L5" i="1"/>
</calcChain>
</file>

<file path=xl/sharedStrings.xml><?xml version="1.0" encoding="utf-8"?>
<sst xmlns="http://schemas.openxmlformats.org/spreadsheetml/2006/main" count="85" uniqueCount="59">
  <si>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</si>
  <si>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</si>
  <si>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</si>
  <si>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</si>
  <si>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</si>
  <si>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</si>
  <si>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</si>
  <si>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</si>
  <si>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</si>
  <si>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</si>
  <si>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</si>
  <si>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</si>
  <si>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</si>
  <si>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</si>
  <si>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</si>
  <si>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</si>
  <si>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</si>
  <si>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</si>
  <si>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</si>
  <si>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</si>
  <si>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</si>
  <si>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</si>
  <si>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</si>
  <si>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</si>
  <si>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</si>
  <si>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</si>
  <si>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</si>
  <si>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</si>
  <si>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</si>
  <si>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</si>
  <si>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</si>
  <si>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</si>
  <si>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</si>
  <si>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</si>
  <si>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</si>
  <si>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</si>
  <si>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</si>
  <si>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</si>
  <si>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</si>
  <si>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</si>
  <si>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Минтай б/г L КТФ 1/18  Норд</t>
  </si>
  <si>
    <t>Мойва сахалин "Доримп" 1/20  Норд</t>
  </si>
  <si>
    <t>Мойва н/р ООО «Восток торг» 1/20 Норд</t>
  </si>
  <si>
    <t>Путассу н/р " Механик Сергей Агапов" 1/33  Норд</t>
  </si>
  <si>
    <t>Сельдь "ФОР" 300+ 1/30 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</si>
  <si>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</si>
  <si>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</si>
  <si>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</si>
  <si>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цена нов</t>
  </si>
  <si>
    <t>цена стар</t>
  </si>
  <si>
    <t>нет в наличии</t>
  </si>
  <si>
    <t>Креветки «Королевские» 30-40 1/5 Норд</t>
  </si>
  <si>
    <t>Минтай б/г «Кайтес» 25+ 1/24 Норд</t>
  </si>
  <si>
    <t>Сардина иваси L «ОКРФ» крупная</t>
  </si>
  <si>
    <t>Котлеты из лосося</t>
  </si>
  <si>
    <t>Рыбные медальоны с морковью</t>
  </si>
  <si>
    <t>не согласовано</t>
  </si>
  <si>
    <t>заказ</t>
  </si>
  <si>
    <t>07,08,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</si>
</sst>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2" fontId="4" fillId="2" borderId="1" xfId="1" applyNumberFormat="1" applyFont="1" applyFill="1"/>
    <xf numFmtId="2" fontId="1" fillId="5" borderId="1" xfId="1" applyNumberFormat="1" applyFill="1"/>
    <xf numFmtId="164" fontId="5" fillId="5" borderId="1" xfId="1" applyNumberFormat="1" applyFont="1" applyFill="1"/>
    <xf numFmtId="2" fontId="1" fillId="6" borderId="1" xfId="1" applyNumberFormat="1" applyFill="1"/>
    <xf numFmtId="164" fontId="1" fillId="6" borderId="1" xfId="1" applyNumberFormat="1" applyFill="1"/>
    <xf numFmtId="2" fontId="1" fillId="7" borderId="1" xfId="1" applyNumberFormat="1" applyFill="1"/>
    <xf numFmtId="164" fontId="6" fillId="8" borderId="1" xfId="1" applyNumberFormat="1" applyFont="1" applyFill="1"/>
    <xf numFmtId="164" fontId="7" fillId="8" borderId="2" xfId="1" applyNumberFormat="1" applyFont="1" applyFill="1" applyBorder="1" applyAlignment="1">
      <alignment horizontal="center" vertic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72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10" sqref="V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5" width="0.28515625" customWidth="1"/>
    <col min="16" max="16" width="10.7109375" style="6" customWidth="1"/>
    <col min="17" max="17" width="13.85546875" style="6" customWidth="1"/>
    <col min="18" max="21" width="7" customWidth="1"/>
    <col min="22" max="22" width="21" customWidth="1"/>
    <col min="23" max="24" width="5" customWidth="1"/>
    <col min="25" max="34" width="6" customWidth="1"/>
    <col min="35" max="35" width="48.570312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1" t="s">
        <v>49</v>
      </c>
      <c r="Q3" s="11" t="s">
        <v>48</v>
      </c>
      <c r="R3" s="2" t="s">
        <v>15</v>
      </c>
      <c r="S3" s="3" t="s">
        <v>16</v>
      </c>
      <c r="T3" s="3" t="s">
        <v>57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 t="s">
        <v>58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60</v>
      </c>
      <c r="F5" s="4">
        <f>SUM(F6:F499)</f>
        <v>644</v>
      </c>
      <c r="G5" s="8"/>
      <c r="H5" s="1"/>
      <c r="I5" s="1"/>
      <c r="J5" s="1"/>
      <c r="K5" s="4">
        <f>SUM(K6:K499)</f>
        <v>60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0</v>
      </c>
      <c r="P5" s="8"/>
      <c r="Q5" s="8"/>
      <c r="R5" s="4">
        <f>SUM(R6:R499)</f>
        <v>12</v>
      </c>
      <c r="S5" s="4">
        <f>SUM(S6:S499)</f>
        <v>110</v>
      </c>
      <c r="T5" s="4">
        <f>SUM(T6:T499)</f>
        <v>590</v>
      </c>
      <c r="U5" s="4">
        <f>SUM(U6:U499)</f>
        <v>1350</v>
      </c>
      <c r="V5" s="1"/>
      <c r="W5" s="1"/>
      <c r="X5" s="1"/>
      <c r="Y5" s="4">
        <f t="shared" ref="Y5:AH5" si="0">SUM(Y6:Y499)</f>
        <v>0</v>
      </c>
      <c r="Z5" s="4">
        <f t="shared" si="0"/>
        <v>26</v>
      </c>
      <c r="AA5" s="4">
        <f t="shared" si="0"/>
        <v>35.480000000000004</v>
      </c>
      <c r="AB5" s="4">
        <f t="shared" si="0"/>
        <v>62.259999999999991</v>
      </c>
      <c r="AC5" s="4">
        <f t="shared" si="0"/>
        <v>41.56</v>
      </c>
      <c r="AD5" s="4">
        <f t="shared" si="0"/>
        <v>50.338000000000001</v>
      </c>
      <c r="AE5" s="4">
        <f t="shared" si="0"/>
        <v>69.763999999999996</v>
      </c>
      <c r="AF5" s="4">
        <f t="shared" si="0"/>
        <v>31.38</v>
      </c>
      <c r="AG5" s="4">
        <f t="shared" si="0"/>
        <v>24.091999999999999</v>
      </c>
      <c r="AH5" s="4">
        <f t="shared" si="0"/>
        <v>40.423999999999999</v>
      </c>
      <c r="AI5" s="1"/>
      <c r="AJ5" s="4">
        <f>SUM(AJ6:AJ499)</f>
        <v>590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14" si="1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">
        <f>E6/5</f>
        <v>0</v>
      </c>
      <c r="S6" s="5"/>
      <c r="T6" s="5"/>
      <c r="U6" s="18">
        <v>0</v>
      </c>
      <c r="V6" s="1"/>
      <c r="W6" s="1" t="e">
        <f>(F6+T6)/R6</f>
        <v>#DIV/0!</v>
      </c>
      <c r="X6" s="1" t="e">
        <f>F6/R6</f>
        <v>#DIV/0!</v>
      </c>
      <c r="Y6" s="1">
        <v>0</v>
      </c>
      <c r="Z6" s="1">
        <v>0</v>
      </c>
      <c r="AA6" s="1">
        <v>0</v>
      </c>
      <c r="AB6" s="1">
        <v>9.0599999999999987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4.4000000000000004</v>
      </c>
      <c r="AI6" s="17" t="s">
        <v>38</v>
      </c>
      <c r="AJ6" s="1">
        <f>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0" t="s">
        <v>39</v>
      </c>
      <c r="B7" s="1" t="s">
        <v>37</v>
      </c>
      <c r="C7" s="1"/>
      <c r="D7" s="1"/>
      <c r="E7" s="1"/>
      <c r="F7" s="1"/>
      <c r="G7" s="8">
        <v>1</v>
      </c>
      <c r="H7" s="1"/>
      <c r="I7" s="1"/>
      <c r="J7" s="1"/>
      <c r="K7" s="1"/>
      <c r="L7" s="1">
        <f t="shared" si="1"/>
        <v>0</v>
      </c>
      <c r="M7" s="1"/>
      <c r="N7" s="1"/>
      <c r="O7" s="1"/>
      <c r="P7" s="8">
        <f>VLOOKUP(A7,[1]TDSheet!$F:$G,2,0)</f>
        <v>825</v>
      </c>
      <c r="Q7" s="12">
        <v>715</v>
      </c>
      <c r="R7" s="1">
        <f t="shared" ref="R7:R14" si="2">E7/5</f>
        <v>0</v>
      </c>
      <c r="S7" s="5">
        <v>20</v>
      </c>
      <c r="T7" s="5">
        <f>U7</f>
        <v>30</v>
      </c>
      <c r="U7" s="18">
        <v>30</v>
      </c>
      <c r="V7" s="1"/>
      <c r="W7" s="1" t="e">
        <f t="shared" ref="W7:W14" si="3">(F7+T7)/R7</f>
        <v>#DIV/0!</v>
      </c>
      <c r="X7" s="1" t="e">
        <f t="shared" ref="X7:X14" si="4">F7/R7</f>
        <v>#DIV/0!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3" t="s">
        <v>51</v>
      </c>
      <c r="AJ7" s="1">
        <f t="shared" ref="AJ7:AJ14" si="5">T7</f>
        <v>30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0" t="s">
        <v>40</v>
      </c>
      <c r="B8" s="1" t="s">
        <v>37</v>
      </c>
      <c r="C8" s="1"/>
      <c r="D8" s="1"/>
      <c r="E8" s="1"/>
      <c r="F8" s="1"/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205</v>
      </c>
      <c r="Q8" s="12">
        <v>185</v>
      </c>
      <c r="R8" s="1">
        <f t="shared" si="2"/>
        <v>0</v>
      </c>
      <c r="S8" s="5"/>
      <c r="T8" s="5">
        <f>U8</f>
        <v>360</v>
      </c>
      <c r="U8" s="18">
        <v>360</v>
      </c>
      <c r="V8" s="1"/>
      <c r="W8" s="1" t="e">
        <f t="shared" si="3"/>
        <v>#DIV/0!</v>
      </c>
      <c r="X8" s="1" t="e">
        <f t="shared" si="4"/>
        <v>#DIV/0!</v>
      </c>
      <c r="Y8" s="1">
        <v>0</v>
      </c>
      <c r="Z8" s="1">
        <v>0</v>
      </c>
      <c r="AA8" s="1">
        <v>14.74</v>
      </c>
      <c r="AB8" s="1">
        <v>15.28</v>
      </c>
      <c r="AC8" s="1">
        <v>0</v>
      </c>
      <c r="AD8" s="1">
        <v>3.1960000000000002</v>
      </c>
      <c r="AE8" s="1">
        <v>29.47</v>
      </c>
      <c r="AF8" s="1">
        <v>7.38</v>
      </c>
      <c r="AG8" s="1">
        <v>0</v>
      </c>
      <c r="AH8" s="1">
        <v>0</v>
      </c>
      <c r="AI8" s="13" t="s">
        <v>52</v>
      </c>
      <c r="AJ8" s="1">
        <f t="shared" si="5"/>
        <v>360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0" t="s">
        <v>41</v>
      </c>
      <c r="B9" s="1" t="s">
        <v>37</v>
      </c>
      <c r="C9" s="1"/>
      <c r="D9" s="1"/>
      <c r="E9" s="1"/>
      <c r="F9" s="1"/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385</v>
      </c>
      <c r="Q9" s="14">
        <v>385</v>
      </c>
      <c r="R9" s="1">
        <f t="shared" si="2"/>
        <v>0</v>
      </c>
      <c r="S9" s="5"/>
      <c r="T9" s="5"/>
      <c r="U9" s="18">
        <v>0</v>
      </c>
      <c r="V9" s="1"/>
      <c r="W9" s="1" t="e">
        <f t="shared" si="3"/>
        <v>#DIV/0!</v>
      </c>
      <c r="X9" s="1" t="e">
        <f t="shared" si="4"/>
        <v>#DIV/0!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5" t="s">
        <v>42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0" t="s">
        <v>43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105</v>
      </c>
      <c r="Q10" s="16" t="s">
        <v>50</v>
      </c>
      <c r="R10" s="1">
        <f t="shared" si="2"/>
        <v>0</v>
      </c>
      <c r="S10" s="5"/>
      <c r="T10" s="5"/>
      <c r="U10" s="18">
        <v>0</v>
      </c>
      <c r="V10" s="1"/>
      <c r="W10" s="1" t="e">
        <f t="shared" si="3"/>
        <v>#DIV/0!</v>
      </c>
      <c r="X10" s="1" t="e">
        <f t="shared" si="4"/>
        <v>#DIV/0!</v>
      </c>
      <c r="Y10" s="1">
        <v>0</v>
      </c>
      <c r="Z10" s="1">
        <v>7</v>
      </c>
      <c r="AA10" s="1">
        <v>6.74</v>
      </c>
      <c r="AB10" s="1">
        <v>13.2</v>
      </c>
      <c r="AC10" s="1">
        <v>13.56</v>
      </c>
      <c r="AD10" s="1">
        <v>20.2</v>
      </c>
      <c r="AE10" s="1">
        <v>0</v>
      </c>
      <c r="AF10" s="1">
        <v>0</v>
      </c>
      <c r="AG10" s="1">
        <v>0</v>
      </c>
      <c r="AH10" s="1">
        <v>0</v>
      </c>
      <c r="AI10" s="1"/>
      <c r="AJ10" s="1">
        <f t="shared" si="5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0" t="s">
        <v>44</v>
      </c>
      <c r="B11" s="1" t="s">
        <v>37</v>
      </c>
      <c r="C11" s="1">
        <v>175.8</v>
      </c>
      <c r="D11" s="1">
        <v>4.2</v>
      </c>
      <c r="E11" s="1"/>
      <c r="F11" s="1">
        <v>180</v>
      </c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240</v>
      </c>
      <c r="Q11" s="12">
        <v>240</v>
      </c>
      <c r="R11" s="1">
        <f t="shared" si="2"/>
        <v>0</v>
      </c>
      <c r="S11" s="5"/>
      <c r="T11" s="5"/>
      <c r="U11" s="18">
        <v>0</v>
      </c>
      <c r="V11" s="1"/>
      <c r="W11" s="1" t="e">
        <f t="shared" si="3"/>
        <v>#DIV/0!</v>
      </c>
      <c r="X11" s="1" t="e">
        <f t="shared" si="4"/>
        <v>#DIV/0!</v>
      </c>
      <c r="Y11" s="1">
        <v>0</v>
      </c>
      <c r="Z11" s="1">
        <v>0</v>
      </c>
      <c r="AA11" s="1">
        <v>0</v>
      </c>
      <c r="AB11" s="1">
        <v>6.7200000000000006</v>
      </c>
      <c r="AC11" s="1">
        <v>0</v>
      </c>
      <c r="AD11" s="1">
        <v>12.48</v>
      </c>
      <c r="AE11" s="1">
        <v>6.15</v>
      </c>
      <c r="AF11" s="1">
        <v>0</v>
      </c>
      <c r="AG11" s="1">
        <v>12.092000000000001</v>
      </c>
      <c r="AH11" s="1">
        <v>0</v>
      </c>
      <c r="AI11" s="17" t="s">
        <v>38</v>
      </c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0" t="s">
        <v>45</v>
      </c>
      <c r="B12" s="1" t="s">
        <v>37</v>
      </c>
      <c r="C12" s="1">
        <v>40</v>
      </c>
      <c r="D12" s="1"/>
      <c r="E12" s="1"/>
      <c r="F12" s="1">
        <v>40</v>
      </c>
      <c r="G12" s="8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8">
        <f>VLOOKUP(A12,[1]TDSheet!$F:$G,2,0)</f>
        <v>275</v>
      </c>
      <c r="Q12" s="16" t="s">
        <v>50</v>
      </c>
      <c r="R12" s="1">
        <f t="shared" si="2"/>
        <v>0</v>
      </c>
      <c r="S12" s="5"/>
      <c r="T12" s="5"/>
      <c r="U12" s="18">
        <v>0</v>
      </c>
      <c r="V12" s="1"/>
      <c r="W12" s="1" t="e">
        <f t="shared" si="3"/>
        <v>#DIV/0!</v>
      </c>
      <c r="X12" s="1" t="e">
        <f t="shared" si="4"/>
        <v>#DIV/0!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7" t="s">
        <v>38</v>
      </c>
      <c r="AJ12" s="1">
        <f t="shared" si="5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46</v>
      </c>
      <c r="B13" s="1" t="s">
        <v>37</v>
      </c>
      <c r="C13" s="1">
        <v>150</v>
      </c>
      <c r="D13" s="1"/>
      <c r="E13" s="1">
        <v>60</v>
      </c>
      <c r="F13" s="1">
        <v>90</v>
      </c>
      <c r="G13" s="8">
        <v>1</v>
      </c>
      <c r="H13" s="1"/>
      <c r="I13" s="1"/>
      <c r="J13" s="1"/>
      <c r="K13" s="1">
        <v>60</v>
      </c>
      <c r="L13" s="1">
        <f t="shared" si="1"/>
        <v>0</v>
      </c>
      <c r="M13" s="1"/>
      <c r="N13" s="1"/>
      <c r="O13" s="1"/>
      <c r="P13" s="8">
        <f>VLOOKUP(A13,[1]TDSheet!$F:$G,2,0)</f>
        <v>250</v>
      </c>
      <c r="Q13" s="8">
        <v>250</v>
      </c>
      <c r="R13" s="1">
        <f t="shared" si="2"/>
        <v>12</v>
      </c>
      <c r="S13" s="5">
        <f t="shared" ref="S13" si="6">15*R13-F13</f>
        <v>90</v>
      </c>
      <c r="T13" s="5">
        <v>200</v>
      </c>
      <c r="U13" s="18">
        <v>400</v>
      </c>
      <c r="V13" s="1"/>
      <c r="W13" s="1">
        <f t="shared" si="3"/>
        <v>24.166666666666668</v>
      </c>
      <c r="X13" s="1">
        <f t="shared" si="4"/>
        <v>7.5</v>
      </c>
      <c r="Y13" s="1">
        <v>0</v>
      </c>
      <c r="Z13" s="1">
        <v>18</v>
      </c>
      <c r="AA13" s="1">
        <v>14</v>
      </c>
      <c r="AB13" s="1">
        <v>18</v>
      </c>
      <c r="AC13" s="1">
        <v>18</v>
      </c>
      <c r="AD13" s="1">
        <v>12.8</v>
      </c>
      <c r="AE13" s="1">
        <v>28</v>
      </c>
      <c r="AF13" s="1">
        <v>20</v>
      </c>
      <c r="AG13" s="1">
        <v>12</v>
      </c>
      <c r="AH13" s="1">
        <v>22</v>
      </c>
      <c r="AI13" s="1"/>
      <c r="AJ13" s="1">
        <f t="shared" si="5"/>
        <v>200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37</v>
      </c>
      <c r="C14" s="1">
        <v>203</v>
      </c>
      <c r="D14" s="1"/>
      <c r="E14" s="1"/>
      <c r="F14" s="1">
        <v>202</v>
      </c>
      <c r="G14" s="8">
        <v>1</v>
      </c>
      <c r="H14" s="1"/>
      <c r="I14" s="1"/>
      <c r="J14" s="1"/>
      <c r="K14" s="1"/>
      <c r="L14" s="1">
        <f t="shared" si="1"/>
        <v>0</v>
      </c>
      <c r="M14" s="1"/>
      <c r="N14" s="1"/>
      <c r="O14" s="1"/>
      <c r="P14" s="8">
        <f>VLOOKUP(A14,[1]TDSheet!$F:$G,2,0)</f>
        <v>757</v>
      </c>
      <c r="Q14" s="8">
        <v>705</v>
      </c>
      <c r="R14" s="1">
        <f t="shared" si="2"/>
        <v>0</v>
      </c>
      <c r="S14" s="5"/>
      <c r="T14" s="5"/>
      <c r="U14" s="18">
        <v>0</v>
      </c>
      <c r="V14" s="1"/>
      <c r="W14" s="1" t="e">
        <f t="shared" si="3"/>
        <v>#DIV/0!</v>
      </c>
      <c r="X14" s="1" t="e">
        <f t="shared" si="4"/>
        <v>#DIV/0!</v>
      </c>
      <c r="Y14" s="1">
        <v>0</v>
      </c>
      <c r="Z14" s="1">
        <v>0</v>
      </c>
      <c r="AA14" s="1">
        <v>0</v>
      </c>
      <c r="AB14" s="1">
        <v>0</v>
      </c>
      <c r="AC14" s="1">
        <v>10</v>
      </c>
      <c r="AD14" s="1">
        <v>1.6619999999999999</v>
      </c>
      <c r="AE14" s="1">
        <v>6.1440000000000001</v>
      </c>
      <c r="AF14" s="1">
        <v>4</v>
      </c>
      <c r="AG14" s="1">
        <v>0</v>
      </c>
      <c r="AH14" s="1">
        <v>14.023999999999999</v>
      </c>
      <c r="AI14" s="17" t="s">
        <v>38</v>
      </c>
      <c r="AJ14" s="1">
        <f t="shared" si="5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53</v>
      </c>
      <c r="B15" s="1" t="s">
        <v>37</v>
      </c>
      <c r="C15" s="1"/>
      <c r="D15" s="1"/>
      <c r="E15" s="1"/>
      <c r="F15" s="1"/>
      <c r="G15" s="8"/>
      <c r="H15" s="1"/>
      <c r="I15" s="1"/>
      <c r="J15" s="1"/>
      <c r="K15" s="1"/>
      <c r="L15" s="1"/>
      <c r="M15" s="1"/>
      <c r="N15" s="1"/>
      <c r="O15" s="1"/>
      <c r="P15" s="8"/>
      <c r="Q15" s="8">
        <v>155</v>
      </c>
      <c r="R15" s="1"/>
      <c r="S15" s="1"/>
      <c r="T15" s="1"/>
      <c r="U15" s="18">
        <v>440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 t="s">
        <v>56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54</v>
      </c>
      <c r="B16" s="1" t="s">
        <v>37</v>
      </c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8"/>
      <c r="Q16" s="8">
        <v>205</v>
      </c>
      <c r="R16" s="1"/>
      <c r="S16" s="1"/>
      <c r="T16" s="1"/>
      <c r="U16" s="18">
        <v>60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 t="s">
        <v>56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55</v>
      </c>
      <c r="B17" s="1" t="s">
        <v>37</v>
      </c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8"/>
      <c r="Q17" s="8">
        <v>205</v>
      </c>
      <c r="R17" s="1"/>
      <c r="S17" s="1"/>
      <c r="T17" s="1"/>
      <c r="U17" s="18">
        <v>60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 t="s">
        <v>56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J1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2025-08-01T10:34:44Z</dcterms:created>
  <dcterms:modified xsi:type="dcterms:W3CDTF">2025-08-04T12:04:50Z</dcterms:modified>
</cp:coreProperties>
</file>