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68E904F-29BA-478F-8748-F79E940389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Y450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G512" i="1" s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7" i="1" s="1"/>
  <c r="X91" i="1"/>
  <c r="X90" i="1"/>
  <c r="BO89" i="1"/>
  <c r="BM89" i="1"/>
  <c r="Y89" i="1"/>
  <c r="BP89" i="1" s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67" i="1" l="1"/>
  <c r="BN167" i="1"/>
  <c r="Z167" i="1"/>
  <c r="BP198" i="1"/>
  <c r="BN198" i="1"/>
  <c r="Z198" i="1"/>
  <c r="BP245" i="1"/>
  <c r="BN245" i="1"/>
  <c r="Z245" i="1"/>
  <c r="BP260" i="1"/>
  <c r="BN260" i="1"/>
  <c r="Z260" i="1"/>
  <c r="BP300" i="1"/>
  <c r="BN300" i="1"/>
  <c r="Z300" i="1"/>
  <c r="BP321" i="1"/>
  <c r="BN321" i="1"/>
  <c r="Z321" i="1"/>
  <c r="BP337" i="1"/>
  <c r="BN337" i="1"/>
  <c r="Z337" i="1"/>
  <c r="Y385" i="1"/>
  <c r="Y384" i="1"/>
  <c r="BP383" i="1"/>
  <c r="BN383" i="1"/>
  <c r="Z383" i="1"/>
  <c r="Z384" i="1" s="1"/>
  <c r="BP389" i="1"/>
  <c r="BN389" i="1"/>
  <c r="Z389" i="1"/>
  <c r="BP432" i="1"/>
  <c r="BN432" i="1"/>
  <c r="Z432" i="1"/>
  <c r="BP443" i="1"/>
  <c r="BN443" i="1"/>
  <c r="Z443" i="1"/>
  <c r="BP477" i="1"/>
  <c r="BN477" i="1"/>
  <c r="Z477" i="1"/>
  <c r="B512" i="1"/>
  <c r="X504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Z103" i="1"/>
  <c r="BN103" i="1"/>
  <c r="Z121" i="1"/>
  <c r="BN121" i="1"/>
  <c r="Y124" i="1"/>
  <c r="BP132" i="1"/>
  <c r="BN132" i="1"/>
  <c r="Y156" i="1"/>
  <c r="BP155" i="1"/>
  <c r="BN155" i="1"/>
  <c r="Z155" i="1"/>
  <c r="Z156" i="1" s="1"/>
  <c r="BP159" i="1"/>
  <c r="BN159" i="1"/>
  <c r="Z159" i="1"/>
  <c r="BP188" i="1"/>
  <c r="BN188" i="1"/>
  <c r="Z188" i="1"/>
  <c r="BP210" i="1"/>
  <c r="BN210" i="1"/>
  <c r="Z210" i="1"/>
  <c r="BP259" i="1"/>
  <c r="BN259" i="1"/>
  <c r="Z259" i="1"/>
  <c r="BP268" i="1"/>
  <c r="BN268" i="1"/>
  <c r="Z268" i="1"/>
  <c r="BP316" i="1"/>
  <c r="BN316" i="1"/>
  <c r="Z316" i="1"/>
  <c r="BP322" i="1"/>
  <c r="BN322" i="1"/>
  <c r="Z322" i="1"/>
  <c r="BP349" i="1"/>
  <c r="BN349" i="1"/>
  <c r="Z349" i="1"/>
  <c r="BP397" i="1"/>
  <c r="BN397" i="1"/>
  <c r="Z397" i="1"/>
  <c r="BP435" i="1"/>
  <c r="BN435" i="1"/>
  <c r="Z435" i="1"/>
  <c r="BP457" i="1"/>
  <c r="BN457" i="1"/>
  <c r="Z457" i="1"/>
  <c r="BP478" i="1"/>
  <c r="BN478" i="1"/>
  <c r="Z478" i="1"/>
  <c r="Y135" i="1"/>
  <c r="Y168" i="1"/>
  <c r="Y200" i="1"/>
  <c r="Y213" i="1"/>
  <c r="Y264" i="1"/>
  <c r="Y325" i="1"/>
  <c r="BP254" i="1"/>
  <c r="BN254" i="1"/>
  <c r="Z254" i="1"/>
  <c r="BP298" i="1"/>
  <c r="BN298" i="1"/>
  <c r="Z298" i="1"/>
  <c r="BP310" i="1"/>
  <c r="BN310" i="1"/>
  <c r="Z310" i="1"/>
  <c r="BP330" i="1"/>
  <c r="BN330" i="1"/>
  <c r="Z330" i="1"/>
  <c r="BP335" i="1"/>
  <c r="BN335" i="1"/>
  <c r="Z335" i="1"/>
  <c r="BP347" i="1"/>
  <c r="BN347" i="1"/>
  <c r="Z347" i="1"/>
  <c r="BP379" i="1"/>
  <c r="BN379" i="1"/>
  <c r="Z379" i="1"/>
  <c r="BP395" i="1"/>
  <c r="BN395" i="1"/>
  <c r="Z395" i="1"/>
  <c r="BP414" i="1"/>
  <c r="BN414" i="1"/>
  <c r="Z414" i="1"/>
  <c r="BP441" i="1"/>
  <c r="BN441" i="1"/>
  <c r="Z441" i="1"/>
  <c r="BP455" i="1"/>
  <c r="BN455" i="1"/>
  <c r="Z455" i="1"/>
  <c r="BP473" i="1"/>
  <c r="BN473" i="1"/>
  <c r="Z473" i="1"/>
  <c r="X503" i="1"/>
  <c r="X506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9" i="1"/>
  <c r="BN89" i="1"/>
  <c r="Z94" i="1"/>
  <c r="BN94" i="1"/>
  <c r="Z101" i="1"/>
  <c r="BN101" i="1"/>
  <c r="Y106" i="1"/>
  <c r="Z109" i="1"/>
  <c r="BN109" i="1"/>
  <c r="Y118" i="1"/>
  <c r="Z117" i="1"/>
  <c r="BN117" i="1"/>
  <c r="Y123" i="1"/>
  <c r="Z128" i="1"/>
  <c r="BN128" i="1"/>
  <c r="Y134" i="1"/>
  <c r="Z138" i="1"/>
  <c r="BN138" i="1"/>
  <c r="Y151" i="1"/>
  <c r="Z149" i="1"/>
  <c r="BN149" i="1"/>
  <c r="Y169" i="1"/>
  <c r="Z161" i="1"/>
  <c r="BN161" i="1"/>
  <c r="Z165" i="1"/>
  <c r="BN165" i="1"/>
  <c r="Z171" i="1"/>
  <c r="BN171" i="1"/>
  <c r="BP171" i="1"/>
  <c r="Y174" i="1"/>
  <c r="Z177" i="1"/>
  <c r="Z178" i="1" s="1"/>
  <c r="BN177" i="1"/>
  <c r="BP177" i="1"/>
  <c r="Y178" i="1"/>
  <c r="Z182" i="1"/>
  <c r="BN182" i="1"/>
  <c r="Y185" i="1"/>
  <c r="Z192" i="1"/>
  <c r="BN192" i="1"/>
  <c r="BP192" i="1"/>
  <c r="Y201" i="1"/>
  <c r="Z196" i="1"/>
  <c r="BN196" i="1"/>
  <c r="Z204" i="1"/>
  <c r="BN204" i="1"/>
  <c r="Z208" i="1"/>
  <c r="BN208" i="1"/>
  <c r="Z216" i="1"/>
  <c r="BN216" i="1"/>
  <c r="Z223" i="1"/>
  <c r="BN223" i="1"/>
  <c r="Z224" i="1"/>
  <c r="BN224" i="1"/>
  <c r="Z233" i="1"/>
  <c r="Z234" i="1" s="1"/>
  <c r="BN233" i="1"/>
  <c r="BP233" i="1"/>
  <c r="Y234" i="1"/>
  <c r="Z243" i="1"/>
  <c r="BN243" i="1"/>
  <c r="BP250" i="1"/>
  <c r="BN250" i="1"/>
  <c r="Z250" i="1"/>
  <c r="BP289" i="1"/>
  <c r="BN289" i="1"/>
  <c r="Z289" i="1"/>
  <c r="BP302" i="1"/>
  <c r="BN302" i="1"/>
  <c r="Z302" i="1"/>
  <c r="BP324" i="1"/>
  <c r="BN324" i="1"/>
  <c r="Z324" i="1"/>
  <c r="BP343" i="1"/>
  <c r="BN343" i="1"/>
  <c r="Z343" i="1"/>
  <c r="Y355" i="1"/>
  <c r="BP353" i="1"/>
  <c r="BN353" i="1"/>
  <c r="Z353" i="1"/>
  <c r="BP391" i="1"/>
  <c r="BN391" i="1"/>
  <c r="Z391" i="1"/>
  <c r="BP403" i="1"/>
  <c r="BN403" i="1"/>
  <c r="Z403" i="1"/>
  <c r="BP438" i="1"/>
  <c r="BN438" i="1"/>
  <c r="Z438" i="1"/>
  <c r="Y451" i="1"/>
  <c r="BP447" i="1"/>
  <c r="BN447" i="1"/>
  <c r="Z447" i="1"/>
  <c r="BP463" i="1"/>
  <c r="BN463" i="1"/>
  <c r="Z463" i="1"/>
  <c r="BP484" i="1"/>
  <c r="BN484" i="1"/>
  <c r="Z484" i="1"/>
  <c r="BP488" i="1"/>
  <c r="BN488" i="1"/>
  <c r="Z488" i="1"/>
  <c r="Y255" i="1"/>
  <c r="O512" i="1"/>
  <c r="Y332" i="1"/>
  <c r="Y331" i="1"/>
  <c r="Y371" i="1"/>
  <c r="W512" i="1"/>
  <c r="Y416" i="1"/>
  <c r="Y480" i="1"/>
  <c r="H9" i="1"/>
  <c r="A10" i="1"/>
  <c r="BP55" i="1"/>
  <c r="BN55" i="1"/>
  <c r="BP57" i="1"/>
  <c r="BN57" i="1"/>
  <c r="Z57" i="1"/>
  <c r="Y59" i="1"/>
  <c r="Y64" i="1"/>
  <c r="BP61" i="1"/>
  <c r="BN61" i="1"/>
  <c r="Z61" i="1"/>
  <c r="BP69" i="1"/>
  <c r="BN69" i="1"/>
  <c r="Z69" i="1"/>
  <c r="Y71" i="1"/>
  <c r="Y79" i="1"/>
  <c r="Y78" i="1"/>
  <c r="BP73" i="1"/>
  <c r="BN73" i="1"/>
  <c r="Z73" i="1"/>
  <c r="BP77" i="1"/>
  <c r="BN77" i="1"/>
  <c r="Z77" i="1"/>
  <c r="Y24" i="1"/>
  <c r="Y32" i="1"/>
  <c r="Y44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BN42" i="1"/>
  <c r="Y45" i="1"/>
  <c r="D512" i="1"/>
  <c r="Y58" i="1"/>
  <c r="Z53" i="1"/>
  <c r="BN53" i="1"/>
  <c r="Z55" i="1"/>
  <c r="BP63" i="1"/>
  <c r="BN63" i="1"/>
  <c r="Z63" i="1"/>
  <c r="Y65" i="1"/>
  <c r="Y70" i="1"/>
  <c r="BP67" i="1"/>
  <c r="BN67" i="1"/>
  <c r="Z67" i="1"/>
  <c r="Z70" i="1" s="1"/>
  <c r="BP75" i="1"/>
  <c r="BN75" i="1"/>
  <c r="Z75" i="1"/>
  <c r="Z81" i="1"/>
  <c r="Z83" i="1" s="1"/>
  <c r="BN81" i="1"/>
  <c r="BP81" i="1"/>
  <c r="Y84" i="1"/>
  <c r="E512" i="1"/>
  <c r="Z88" i="1"/>
  <c r="Z90" i="1" s="1"/>
  <c r="BN88" i="1"/>
  <c r="BP88" i="1"/>
  <c r="Y91" i="1"/>
  <c r="Z93" i="1"/>
  <c r="BN93" i="1"/>
  <c r="BP93" i="1"/>
  <c r="Z95" i="1"/>
  <c r="BN95" i="1"/>
  <c r="Y98" i="1"/>
  <c r="F512" i="1"/>
  <c r="Z102" i="1"/>
  <c r="Z105" i="1" s="1"/>
  <c r="BN102" i="1"/>
  <c r="BP102" i="1"/>
  <c r="Z104" i="1"/>
  <c r="BN104" i="1"/>
  <c r="Y105" i="1"/>
  <c r="Z108" i="1"/>
  <c r="Z111" i="1" s="1"/>
  <c r="BN108" i="1"/>
  <c r="BP108" i="1"/>
  <c r="Z110" i="1"/>
  <c r="BN110" i="1"/>
  <c r="Y111" i="1"/>
  <c r="Z114" i="1"/>
  <c r="Z118" i="1" s="1"/>
  <c r="BN114" i="1"/>
  <c r="BP114" i="1"/>
  <c r="Z116" i="1"/>
  <c r="BN116" i="1"/>
  <c r="Y119" i="1"/>
  <c r="Z122" i="1"/>
  <c r="Z123" i="1" s="1"/>
  <c r="BN122" i="1"/>
  <c r="BP122" i="1"/>
  <c r="Z127" i="1"/>
  <c r="BN127" i="1"/>
  <c r="BP127" i="1"/>
  <c r="Y130" i="1"/>
  <c r="Z133" i="1"/>
  <c r="Z134" i="1" s="1"/>
  <c r="BN133" i="1"/>
  <c r="BP133" i="1"/>
  <c r="Z137" i="1"/>
  <c r="Z139" i="1" s="1"/>
  <c r="BN137" i="1"/>
  <c r="BP137" i="1"/>
  <c r="Y140" i="1"/>
  <c r="H512" i="1"/>
  <c r="Y145" i="1"/>
  <c r="Z148" i="1"/>
  <c r="Z150" i="1" s="1"/>
  <c r="BN148" i="1"/>
  <c r="BP148" i="1"/>
  <c r="I512" i="1"/>
  <c r="Y157" i="1"/>
  <c r="Z160" i="1"/>
  <c r="BN160" i="1"/>
  <c r="BP160" i="1"/>
  <c r="Z162" i="1"/>
  <c r="BN162" i="1"/>
  <c r="Z164" i="1"/>
  <c r="BN164" i="1"/>
  <c r="Z166" i="1"/>
  <c r="BN166" i="1"/>
  <c r="Z172" i="1"/>
  <c r="Z174" i="1" s="1"/>
  <c r="BN172" i="1"/>
  <c r="BP172" i="1"/>
  <c r="J512" i="1"/>
  <c r="Z183" i="1"/>
  <c r="Z184" i="1" s="1"/>
  <c r="BN183" i="1"/>
  <c r="BP183" i="1"/>
  <c r="Y184" i="1"/>
  <c r="Z187" i="1"/>
  <c r="Z189" i="1" s="1"/>
  <c r="BN187" i="1"/>
  <c r="BP187" i="1"/>
  <c r="Y190" i="1"/>
  <c r="Z193" i="1"/>
  <c r="Z200" i="1" s="1"/>
  <c r="BN193" i="1"/>
  <c r="BP193" i="1"/>
  <c r="Z195" i="1"/>
  <c r="BN195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Y212" i="1"/>
  <c r="Z215" i="1"/>
  <c r="BN215" i="1"/>
  <c r="BP215" i="1"/>
  <c r="Y218" i="1"/>
  <c r="K512" i="1"/>
  <c r="Y231" i="1"/>
  <c r="Z222" i="1"/>
  <c r="BN222" i="1"/>
  <c r="BP225" i="1"/>
  <c r="BN225" i="1"/>
  <c r="Z225" i="1"/>
  <c r="BP228" i="1"/>
  <c r="BN228" i="1"/>
  <c r="Z228" i="1"/>
  <c r="Y129" i="1"/>
  <c r="BP227" i="1"/>
  <c r="BN227" i="1"/>
  <c r="Z227" i="1"/>
  <c r="Z230" i="1" s="1"/>
  <c r="Y230" i="1"/>
  <c r="Y238" i="1"/>
  <c r="BP237" i="1"/>
  <c r="BN237" i="1"/>
  <c r="Z237" i="1"/>
  <c r="Z238" i="1" s="1"/>
  <c r="Y239" i="1"/>
  <c r="Y246" i="1"/>
  <c r="Y247" i="1"/>
  <c r="BP241" i="1"/>
  <c r="BN241" i="1"/>
  <c r="Z241" i="1"/>
  <c r="Z242" i="1"/>
  <c r="BN242" i="1"/>
  <c r="Z244" i="1"/>
  <c r="BN244" i="1"/>
  <c r="L512" i="1"/>
  <c r="Z251" i="1"/>
  <c r="BN251" i="1"/>
  <c r="BP251" i="1"/>
  <c r="Z253" i="1"/>
  <c r="BN253" i="1"/>
  <c r="Y256" i="1"/>
  <c r="M512" i="1"/>
  <c r="Z261" i="1"/>
  <c r="Z263" i="1" s="1"/>
  <c r="BN261" i="1"/>
  <c r="BP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0" i="1"/>
  <c r="BN290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Y271" i="1"/>
  <c r="Y276" i="1"/>
  <c r="Y285" i="1"/>
  <c r="R512" i="1"/>
  <c r="Y294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BP336" i="1"/>
  <c r="BN336" i="1"/>
  <c r="Z336" i="1"/>
  <c r="Z338" i="1" s="1"/>
  <c r="Y338" i="1"/>
  <c r="Y350" i="1"/>
  <c r="Y356" i="1"/>
  <c r="Y360" i="1"/>
  <c r="Y365" i="1"/>
  <c r="Y372" i="1"/>
  <c r="Y376" i="1"/>
  <c r="Y380" i="1"/>
  <c r="Y400" i="1"/>
  <c r="Y404" i="1"/>
  <c r="Y417" i="1"/>
  <c r="Y422" i="1"/>
  <c r="Y427" i="1"/>
  <c r="Z512" i="1"/>
  <c r="Y445" i="1"/>
  <c r="BP439" i="1"/>
  <c r="BN439" i="1"/>
  <c r="Z439" i="1"/>
  <c r="BP442" i="1"/>
  <c r="BN442" i="1"/>
  <c r="Z442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BP472" i="1"/>
  <c r="BN472" i="1"/>
  <c r="Z472" i="1"/>
  <c r="BP489" i="1"/>
  <c r="BN489" i="1"/>
  <c r="Z489" i="1"/>
  <c r="Z490" i="1" s="1"/>
  <c r="Y491" i="1"/>
  <c r="Y496" i="1"/>
  <c r="BP493" i="1"/>
  <c r="BN493" i="1"/>
  <c r="Z493" i="1"/>
  <c r="Z495" i="1" s="1"/>
  <c r="U512" i="1"/>
  <c r="Y512" i="1"/>
  <c r="Y339" i="1"/>
  <c r="T512" i="1"/>
  <c r="Z344" i="1"/>
  <c r="BN344" i="1"/>
  <c r="Z346" i="1"/>
  <c r="BN346" i="1"/>
  <c r="Z348" i="1"/>
  <c r="BN348" i="1"/>
  <c r="Y351" i="1"/>
  <c r="Z354" i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Z374" i="1"/>
  <c r="Z375" i="1" s="1"/>
  <c r="BN374" i="1"/>
  <c r="BP374" i="1"/>
  <c r="Z378" i="1"/>
  <c r="Z380" i="1" s="1"/>
  <c r="BN378" i="1"/>
  <c r="BP378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Z431" i="1"/>
  <c r="BN431" i="1"/>
  <c r="BP431" i="1"/>
  <c r="Z433" i="1"/>
  <c r="BN433" i="1"/>
  <c r="Z434" i="1"/>
  <c r="BN434" i="1"/>
  <c r="Z436" i="1"/>
  <c r="BN436" i="1"/>
  <c r="BP437" i="1"/>
  <c r="BN437" i="1"/>
  <c r="Z437" i="1"/>
  <c r="BP440" i="1"/>
  <c r="BN440" i="1"/>
  <c r="Z440" i="1"/>
  <c r="Y444" i="1"/>
  <c r="BP448" i="1"/>
  <c r="BN448" i="1"/>
  <c r="Z448" i="1"/>
  <c r="Z450" i="1" s="1"/>
  <c r="Y459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90" i="1"/>
  <c r="Y495" i="1"/>
  <c r="AB512" i="1"/>
  <c r="Y500" i="1"/>
  <c r="BP499" i="1"/>
  <c r="BN499" i="1"/>
  <c r="Z499" i="1"/>
  <c r="Z500" i="1" s="1"/>
  <c r="Y501" i="1"/>
  <c r="AA512" i="1"/>
  <c r="Z480" i="1" l="1"/>
  <c r="Z325" i="1"/>
  <c r="Z44" i="1"/>
  <c r="X505" i="1"/>
  <c r="Z416" i="1"/>
  <c r="Z350" i="1"/>
  <c r="Z58" i="1"/>
  <c r="Z474" i="1"/>
  <c r="Z399" i="1"/>
  <c r="Z355" i="1"/>
  <c r="Z255" i="1"/>
  <c r="Z217" i="1"/>
  <c r="Z168" i="1"/>
  <c r="Z129" i="1"/>
  <c r="Z465" i="1"/>
  <c r="Z318" i="1"/>
  <c r="Z312" i="1"/>
  <c r="Z294" i="1"/>
  <c r="Z270" i="1"/>
  <c r="Z246" i="1"/>
  <c r="Z212" i="1"/>
  <c r="Z97" i="1"/>
  <c r="Z32" i="1"/>
  <c r="Y506" i="1"/>
  <c r="Y503" i="1"/>
  <c r="Y502" i="1"/>
  <c r="Z64" i="1"/>
  <c r="Z444" i="1"/>
  <c r="Z371" i="1"/>
  <c r="Z304" i="1"/>
  <c r="Y504" i="1"/>
  <c r="Z78" i="1"/>
  <c r="Z507" i="1" s="1"/>
  <c r="Y505" i="1" l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<sst xmlns="http://schemas.openxmlformats.org/spreadsheetml/2006/main" count="2217" uniqueCount="793">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</sst>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92" zoomScaleNormal="100" zoomScaleSheetLayoutView="100" workbookViewId="0">
      <selection activeCell="Z508" sqref="Z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0" t="s">
        <v>0</v>
      </c>
      <c r="E1" s="582"/>
      <c r="F1" s="582"/>
      <c r="G1" s="12" t="s">
        <v>1</v>
      </c>
      <c r="H1" s="63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71" t="s">
        <v>8</v>
      </c>
      <c r="B5" s="595"/>
      <c r="C5" s="596"/>
      <c r="D5" s="634"/>
      <c r="E5" s="635"/>
      <c r="F5" s="843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69"/>
      <c r="T5" s="712" t="s">
        <v>11</v>
      </c>
      <c r="U5" s="702"/>
      <c r="V5" s="714" t="s">
        <v>12</v>
      </c>
      <c r="W5" s="669"/>
      <c r="AB5" s="51"/>
      <c r="AC5" s="51"/>
      <c r="AD5" s="51"/>
      <c r="AE5" s="51"/>
    </row>
    <row r="6" spans="1:32" s="548" customFormat="1" ht="24" customHeight="1" x14ac:dyDescent="0.2">
      <c r="A6" s="671" t="s">
        <v>13</v>
      </c>
      <c r="B6" s="595"/>
      <c r="C6" s="596"/>
      <c r="D6" s="787" t="s">
        <v>14</v>
      </c>
      <c r="E6" s="788"/>
      <c r="F6" s="788"/>
      <c r="G6" s="788"/>
      <c r="H6" s="788"/>
      <c r="I6" s="788"/>
      <c r="J6" s="788"/>
      <c r="K6" s="788"/>
      <c r="L6" s="788"/>
      <c r="M6" s="669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2" t="s">
        <v>16</v>
      </c>
      <c r="U6" s="702"/>
      <c r="V6" s="772" t="s">
        <v>17</v>
      </c>
      <c r="W6" s="6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2"/>
      <c r="V7" s="773"/>
      <c r="W7" s="774"/>
      <c r="AB7" s="51"/>
      <c r="AC7" s="51"/>
      <c r="AD7" s="51"/>
      <c r="AE7" s="51"/>
    </row>
    <row r="8" spans="1:32" s="548" customFormat="1" ht="25.5" customHeight="1" x14ac:dyDescent="0.2">
      <c r="A8" s="879" t="s">
        <v>18</v>
      </c>
      <c r="B8" s="567"/>
      <c r="C8" s="568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8">
        <v>0.41666666666666669</v>
      </c>
      <c r="R8" s="616"/>
      <c r="T8" s="565"/>
      <c r="U8" s="702"/>
      <c r="V8" s="773"/>
      <c r="W8" s="774"/>
      <c r="AB8" s="51"/>
      <c r="AC8" s="51"/>
      <c r="AD8" s="51"/>
      <c r="AE8" s="51"/>
    </row>
    <row r="9" spans="1:32" s="548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6"/>
      <c r="E9" s="570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9"/>
      <c r="P9" s="26" t="s">
        <v>21</v>
      </c>
      <c r="Q9" s="665"/>
      <c r="R9" s="666"/>
      <c r="T9" s="565"/>
      <c r="U9" s="702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6"/>
      <c r="E10" s="570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7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9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8"/>
      <c r="R12" s="616"/>
      <c r="S12" s="23"/>
      <c r="U12" s="24"/>
      <c r="V12" s="582"/>
      <c r="W12" s="565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9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7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8"/>
      <c r="Q16" s="698"/>
      <c r="R16" s="698"/>
      <c r="S16" s="698"/>
      <c r="T16" s="6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1" t="s">
        <v>38</v>
      </c>
      <c r="D17" s="598" t="s">
        <v>39</v>
      </c>
      <c r="E17" s="651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0"/>
      <c r="R17" s="650"/>
      <c r="S17" s="650"/>
      <c r="T17" s="651"/>
      <c r="U17" s="876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38"/>
      <c r="AF17" s="839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2"/>
      <c r="E18" s="654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9"/>
      <c r="X18" s="599"/>
      <c r="Y18" s="878"/>
      <c r="Z18" s="784"/>
      <c r="AA18" s="766"/>
      <c r="AB18" s="766"/>
      <c r="AC18" s="766"/>
      <c r="AD18" s="840"/>
      <c r="AE18" s="841"/>
      <c r="AF18" s="842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5"/>
      <c r="AB20" s="545"/>
      <c r="AC20" s="545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5"/>
      <c r="AB39" s="545"/>
      <c r="AC39" s="545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12</v>
      </c>
      <c r="Y42" s="552">
        <f>IFERROR(IF(X42="",0,CEILING((X42/$H42),1)*$H42),"")</f>
        <v>12</v>
      </c>
      <c r="Z42" s="36">
        <f>IFERROR(IF(Y42=0,"",ROUNDUP(Y42/H42,0)*0.00902),"")</f>
        <v>2.7060000000000001E-2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12.629999999999999</v>
      </c>
      <c r="BN42" s="64">
        <f>IFERROR(Y42*I42/H42,"0")</f>
        <v>12.629999999999999</v>
      </c>
      <c r="BO42" s="64">
        <f>IFERROR(1/J42*(X42/H42),"0")</f>
        <v>2.2727272727272728E-2</v>
      </c>
      <c r="BP42" s="64">
        <f>IFERROR(1/J42*(Y42/H42),"0")</f>
        <v>2.2727272727272728E-2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3</v>
      </c>
      <c r="Y44" s="553">
        <f>IFERROR(Y41/H41,"0")+IFERROR(Y42/H42,"0")+IFERROR(Y43/H43,"0")</f>
        <v>3</v>
      </c>
      <c r="Z44" s="553">
        <f>IFERROR(IF(Z41="",0,Z41),"0")+IFERROR(IF(Z42="",0,Z42),"0")+IFERROR(IF(Z43="",0,Z43),"0")</f>
        <v>2.7060000000000001E-2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12</v>
      </c>
      <c r="Y45" s="553">
        <f>IFERROR(SUM(Y41:Y43),"0")</f>
        <v>12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5"/>
      <c r="AB50" s="545"/>
      <c r="AC50" s="545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200</v>
      </c>
      <c r="Y53" s="552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45</v>
      </c>
      <c r="Y57" s="552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28.518518518518519</v>
      </c>
      <c r="Y58" s="553">
        <f>IFERROR(Y52/H52,"0")+IFERROR(Y53/H53,"0")+IFERROR(Y54/H54,"0")+IFERROR(Y55/H55,"0")+IFERROR(Y56/H56,"0")+IFERROR(Y57/H57,"0")</f>
        <v>29</v>
      </c>
      <c r="Z58" s="553">
        <f>IFERROR(IF(Z52="",0,Z52),"0")+IFERROR(IF(Z53="",0,Z53),"0")+IFERROR(IF(Z54="",0,Z54),"0")+IFERROR(IF(Z55="",0,Z55),"0")+IFERROR(IF(Z56="",0,Z56),"0")+IFERROR(IF(Z57="",0,Z57),"0")</f>
        <v>0.45082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245</v>
      </c>
      <c r="Y59" s="553">
        <f>IFERROR(SUM(Y52:Y57),"0")</f>
        <v>250.20000000000002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150</v>
      </c>
      <c r="Y61" s="552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31.5</v>
      </c>
      <c r="Y63" s="552">
        <f>IFERROR(IF(X63="",0,CEILING((X63/$H63),1)*$H63),"")</f>
        <v>32.400000000000006</v>
      </c>
      <c r="Z63" s="36">
        <f>IFERROR(IF(Y63=0,"",ROUNDUP(Y63/H63,0)*0.00651),"")</f>
        <v>7.8119999999999995E-2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33.599999999999994</v>
      </c>
      <c r="BN63" s="64">
        <f>IFERROR(Y63*I63/H63,"0")</f>
        <v>34.56</v>
      </c>
      <c r="BO63" s="64">
        <f>IFERROR(1/J63*(X63/H63),"0")</f>
        <v>6.4102564102564111E-2</v>
      </c>
      <c r="BP63" s="64">
        <f>IFERROR(1/J63*(Y63/H63),"0")</f>
        <v>6.593406593406595E-2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25.555555555555554</v>
      </c>
      <c r="Y64" s="553">
        <f>IFERROR(Y61/H61,"0")+IFERROR(Y62/H62,"0")+IFERROR(Y63/H63,"0")</f>
        <v>26</v>
      </c>
      <c r="Z64" s="553">
        <f>IFERROR(IF(Z61="",0,Z61),"0")+IFERROR(IF(Z62="",0,Z62),"0")+IFERROR(IF(Z63="",0,Z63),"0")</f>
        <v>0.34384000000000003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181.5</v>
      </c>
      <c r="Y65" s="553">
        <f>IFERROR(SUM(Y61:Y63),"0")</f>
        <v>183.60000000000002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5"/>
      <c r="AB85" s="545"/>
      <c r="AC85" s="545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9</v>
      </c>
      <c r="Y89" s="552">
        <f>IFERROR(IF(X89="",0,CEILING((X89/$H89),1)*$H89),"")</f>
        <v>9</v>
      </c>
      <c r="Z89" s="36">
        <f>IFERROR(IF(Y89=0,"",ROUNDUP(Y89/H89,0)*0.00902),"")</f>
        <v>1.804E-2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9.42</v>
      </c>
      <c r="BN89" s="64">
        <f>IFERROR(Y89*I89/H89,"0")</f>
        <v>9.42</v>
      </c>
      <c r="BO89" s="64">
        <f>IFERROR(1/J89*(X89/H89),"0")</f>
        <v>1.5151515151515152E-2</v>
      </c>
      <c r="BP89" s="64">
        <f>IFERROR(1/J89*(Y89/H89),"0")</f>
        <v>1.5151515151515152E-2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2</v>
      </c>
      <c r="Y90" s="553">
        <f>IFERROR(Y87/H87,"0")+IFERROR(Y88/H88,"0")+IFERROR(Y89/H89,"0")</f>
        <v>2</v>
      </c>
      <c r="Z90" s="553">
        <f>IFERROR(IF(Z87="",0,Z87),"0")+IFERROR(IF(Z88="",0,Z88),"0")+IFERROR(IF(Z89="",0,Z89),"0")</f>
        <v>1.804E-2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9</v>
      </c>
      <c r="Y91" s="553">
        <f>IFERROR(SUM(Y87:Y89),"0")</f>
        <v>9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4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10</v>
      </c>
      <c r="Y93" s="552">
        <f>IFERROR(IF(X93="",0,CEILING((X93/$H93),1)*$H93),"")</f>
        <v>16.2</v>
      </c>
      <c r="Z93" s="36">
        <f>IFERROR(IF(Y93=0,"",ROUNDUP(Y93/H93,0)*0.01898),"")</f>
        <v>3.7960000000000001E-2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10.640740740740741</v>
      </c>
      <c r="BN93" s="64">
        <f>IFERROR(Y93*I93/H93,"0")</f>
        <v>17.238</v>
      </c>
      <c r="BO93" s="64">
        <f>IFERROR(1/J93*(X93/H93),"0")</f>
        <v>1.9290123456790126E-2</v>
      </c>
      <c r="BP93" s="64">
        <f>IFERROR(1/J93*(Y93/H93),"0")</f>
        <v>3.125E-2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1.2345679012345681</v>
      </c>
      <c r="Y97" s="553">
        <f>IFERROR(Y93/H93,"0")+IFERROR(Y94/H94,"0")+IFERROR(Y95/H95,"0")+IFERROR(Y96/H96,"0")</f>
        <v>2</v>
      </c>
      <c r="Z97" s="553">
        <f>IFERROR(IF(Z93="",0,Z93),"0")+IFERROR(IF(Z94="",0,Z94),"0")+IFERROR(IF(Z95="",0,Z95),"0")+IFERROR(IF(Z96="",0,Z96),"0")</f>
        <v>3.7960000000000001E-2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10</v>
      </c>
      <c r="Y98" s="553">
        <f>IFERROR(SUM(Y93:Y96),"0")</f>
        <v>16.2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5"/>
      <c r="AB99" s="545"/>
      <c r="AC99" s="545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15</v>
      </c>
      <c r="Y114" s="552">
        <f>IFERROR(IF(X114="",0,CEILING((X114/$H114),1)*$H114),"")</f>
        <v>16.2</v>
      </c>
      <c r="Z114" s="36">
        <f>IFERROR(IF(Y114=0,"",ROUNDUP(Y114/H114,0)*0.01898),"")</f>
        <v>3.7960000000000001E-2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15.95</v>
      </c>
      <c r="BN114" s="64">
        <f>IFERROR(Y114*I114/H114,"0")</f>
        <v>17.225999999999999</v>
      </c>
      <c r="BO114" s="64">
        <f>IFERROR(1/J114*(X114/H114),"0")</f>
        <v>2.8935185185185185E-2</v>
      </c>
      <c r="BP114" s="64">
        <f>IFERROR(1/J114*(Y114/H114),"0")</f>
        <v>3.125E-2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1.8518518518518519</v>
      </c>
      <c r="Y118" s="553">
        <f>IFERROR(Y114/H114,"0")+IFERROR(Y115/H115,"0")+IFERROR(Y116/H116,"0")+IFERROR(Y117/H117,"0")</f>
        <v>2</v>
      </c>
      <c r="Z118" s="553">
        <f>IFERROR(IF(Z114="",0,Z114),"0")+IFERROR(IF(Z115="",0,Z115),"0")+IFERROR(IF(Z116="",0,Z116),"0")+IFERROR(IF(Z117="",0,Z117),"0")</f>
        <v>3.7960000000000001E-2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15</v>
      </c>
      <c r="Y119" s="553">
        <f>IFERROR(SUM(Y114:Y117),"0")</f>
        <v>16.2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5"/>
      <c r="AB125" s="545"/>
      <c r="AC125" s="545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9.6000000000000014</v>
      </c>
      <c r="Y127" s="552">
        <f>IFERROR(IF(X127="",0,CEILING((X127/$H127),1)*$H127),"")</f>
        <v>9.6000000000000014</v>
      </c>
      <c r="Z127" s="36">
        <f>IFERROR(IF(Y127=0,"",ROUNDUP(Y127/H127,0)*0.00651),"")</f>
        <v>1.9529999999999999E-2</v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10.139999999999999</v>
      </c>
      <c r="BN127" s="64">
        <f>IFERROR(Y127*I127/H127,"0")</f>
        <v>10.139999999999999</v>
      </c>
      <c r="BO127" s="64">
        <f>IFERROR(1/J127*(X127/H127),"0")</f>
        <v>1.6483516483516487E-2</v>
      </c>
      <c r="BP127" s="64">
        <f>IFERROR(1/J127*(Y127/H127),"0")</f>
        <v>1.6483516483516487E-2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3.0000000000000004</v>
      </c>
      <c r="Y129" s="553">
        <f>IFERROR(Y127/H127,"0")+IFERROR(Y128/H128,"0")</f>
        <v>3.0000000000000004</v>
      </c>
      <c r="Z129" s="553">
        <f>IFERROR(IF(Z127="",0,Z127),"0")+IFERROR(IF(Z128="",0,Z128),"0")</f>
        <v>1.9529999999999999E-2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9.6000000000000014</v>
      </c>
      <c r="Y130" s="553">
        <f>IFERROR(SUM(Y127:Y128),"0")</f>
        <v>9.6000000000000014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5"/>
      <c r="AB141" s="545"/>
      <c r="AC141" s="545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15</v>
      </c>
      <c r="Y147" s="552">
        <f>IFERROR(IF(X147="",0,CEILING((X147/$H147),1)*$H147),"")</f>
        <v>18</v>
      </c>
      <c r="Z147" s="36">
        <f>IFERROR(IF(Y147=0,"",ROUNDUP(Y147/H147,0)*0.01898),"")</f>
        <v>3.7960000000000001E-2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15.975000000000001</v>
      </c>
      <c r="BN147" s="64">
        <f>IFERROR(Y147*I147/H147,"0")</f>
        <v>19.170000000000002</v>
      </c>
      <c r="BO147" s="64">
        <f>IFERROR(1/J147*(X147/H147),"0")</f>
        <v>2.6041666666666668E-2</v>
      </c>
      <c r="BP147" s="64">
        <f>IFERROR(1/J147*(Y147/H147),"0")</f>
        <v>3.125E-2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8</v>
      </c>
      <c r="Y149" s="552">
        <f>IFERROR(IF(X149="",0,CEILING((X149/$H149),1)*$H149),"")</f>
        <v>9</v>
      </c>
      <c r="Z149" s="36">
        <f>IFERROR(IF(Y149=0,"",ROUNDUP(Y149/H149,0)*0.01898),"")</f>
        <v>1.898E-2</v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8.5200000000000014</v>
      </c>
      <c r="BN149" s="64">
        <f>IFERROR(Y149*I149/H149,"0")</f>
        <v>9.5850000000000009</v>
      </c>
      <c r="BO149" s="64">
        <f>IFERROR(1/J149*(X149/H149),"0")</f>
        <v>1.3888888888888888E-2</v>
      </c>
      <c r="BP149" s="64">
        <f>IFERROR(1/J149*(Y149/H149),"0")</f>
        <v>1.5625E-2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2.5555555555555554</v>
      </c>
      <c r="Y150" s="553">
        <f>IFERROR(Y147/H147,"0")+IFERROR(Y148/H148,"0")+IFERROR(Y149/H149,"0")</f>
        <v>3</v>
      </c>
      <c r="Z150" s="553">
        <f>IFERROR(IF(Z147="",0,Z147),"0")+IFERROR(IF(Z148="",0,Z148),"0")+IFERROR(IF(Z149="",0,Z149),"0")</f>
        <v>5.6940000000000004E-2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23</v>
      </c>
      <c r="Y151" s="553">
        <f>IFERROR(SUM(Y147:Y149),"0")</f>
        <v>27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5"/>
      <c r="AB153" s="545"/>
      <c r="AC153" s="545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15</v>
      </c>
      <c r="Y159" s="552">
        <f t="shared" ref="Y159:Y167" si="11">IFERROR(IF(X159="",0,CEILING((X159/$H159),1)*$H159),"")</f>
        <v>16.8</v>
      </c>
      <c r="Z159" s="36">
        <f>IFERROR(IF(Y159=0,"",ROUNDUP(Y159/H159,0)*0.00902),"")</f>
        <v>3.6080000000000001E-2</v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15.964285714285714</v>
      </c>
      <c r="BN159" s="64">
        <f t="shared" ref="BN159:BN167" si="13">IFERROR(Y159*I159/H159,"0")</f>
        <v>17.88</v>
      </c>
      <c r="BO159" s="64">
        <f t="shared" ref="BO159:BO167" si="14">IFERROR(1/J159*(X159/H159),"0")</f>
        <v>2.7056277056277056E-2</v>
      </c>
      <c r="BP159" s="64">
        <f t="shared" ref="BP159:BP167" si="15">IFERROR(1/J159*(Y159/H159),"0")</f>
        <v>3.0303030303030304E-2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3.5714285714285712</v>
      </c>
      <c r="Y168" s="553">
        <f>IFERROR(Y159/H159,"0")+IFERROR(Y160/H160,"0")+IFERROR(Y161/H161,"0")+IFERROR(Y162/H162,"0")+IFERROR(Y163/H163,"0")+IFERROR(Y164/H164,"0")+IFERROR(Y165/H165,"0")+IFERROR(Y166/H166,"0")+IFERROR(Y167/H167,"0")</f>
        <v>4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3.6080000000000001E-2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15</v>
      </c>
      <c r="Y169" s="553">
        <f>IFERROR(SUM(Y159:Y167),"0")</f>
        <v>16.8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5"/>
      <c r="AB180" s="545"/>
      <c r="AC180" s="545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6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5"/>
      <c r="AB219" s="545"/>
      <c r="AC219" s="545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5"/>
      <c r="AB248" s="545"/>
      <c r="AC248" s="545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20</v>
      </c>
      <c r="Y250" s="552">
        <f>IFERROR(IF(X250="",0,CEILING((X250/$H250),1)*$H250),"")</f>
        <v>21.6</v>
      </c>
      <c r="Z250" s="36">
        <f>IFERROR(IF(Y250=0,"",ROUNDUP(Y250/H250,0)*0.01898),"")</f>
        <v>3.7960000000000001E-2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20.805555555555554</v>
      </c>
      <c r="BN250" s="64">
        <f>IFERROR(Y250*I250/H250,"0")</f>
        <v>22.47</v>
      </c>
      <c r="BO250" s="64">
        <f>IFERROR(1/J250*(X250/H250),"0")</f>
        <v>2.8935185185185182E-2</v>
      </c>
      <c r="BP250" s="64">
        <f>IFERROR(1/J250*(Y250/H250),"0")</f>
        <v>3.125E-2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50</v>
      </c>
      <c r="Y252" s="552">
        <f>IFERROR(IF(X252="",0,CEILING((X252/$H252),1)*$H252),"")</f>
        <v>54</v>
      </c>
      <c r="Z252" s="36">
        <f>IFERROR(IF(Y252=0,"",ROUNDUP(Y252/H252,0)*0.01898),"")</f>
        <v>9.4899999999999998E-2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52.013888888888886</v>
      </c>
      <c r="BN252" s="64">
        <f>IFERROR(Y252*I252/H252,"0")</f>
        <v>56.17499999999999</v>
      </c>
      <c r="BO252" s="64">
        <f>IFERROR(1/J252*(X252/H252),"0")</f>
        <v>7.2337962962962965E-2</v>
      </c>
      <c r="BP252" s="64">
        <f>IFERROR(1/J252*(Y252/H252),"0")</f>
        <v>7.8125E-2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4</v>
      </c>
      <c r="Y254" s="552">
        <f>IFERROR(IF(X254="",0,CEILING((X254/$H254),1)*$H254),"")</f>
        <v>4</v>
      </c>
      <c r="Z254" s="36">
        <f>IFERROR(IF(Y254=0,"",ROUNDUP(Y254/H254,0)*0.00902),"")</f>
        <v>9.0200000000000002E-3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4.21</v>
      </c>
      <c r="BN254" s="64">
        <f>IFERROR(Y254*I254/H254,"0")</f>
        <v>4.21</v>
      </c>
      <c r="BO254" s="64">
        <f>IFERROR(1/J254*(X254/H254),"0")</f>
        <v>7.575757575757576E-3</v>
      </c>
      <c r="BP254" s="64">
        <f>IFERROR(1/J254*(Y254/H254),"0")</f>
        <v>7.575757575757576E-3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7.481481481481481</v>
      </c>
      <c r="Y255" s="553">
        <f>IFERROR(Y250/H250,"0")+IFERROR(Y251/H251,"0")+IFERROR(Y252/H252,"0")+IFERROR(Y253/H253,"0")+IFERROR(Y254/H254,"0")</f>
        <v>8</v>
      </c>
      <c r="Z255" s="553">
        <f>IFERROR(IF(Z250="",0,Z250),"0")+IFERROR(IF(Z251="",0,Z251),"0")+IFERROR(IF(Z252="",0,Z252),"0")+IFERROR(IF(Z253="",0,Z253),"0")+IFERROR(IF(Z254="",0,Z254),"0")</f>
        <v>0.14188000000000001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74</v>
      </c>
      <c r="Y256" s="553">
        <f>IFERROR(SUM(Y250:Y254),"0")</f>
        <v>79.599999999999994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5"/>
      <c r="AB257" s="545"/>
      <c r="AC257" s="545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4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5"/>
      <c r="AB265" s="545"/>
      <c r="AC265" s="545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5"/>
      <c r="AB272" s="545"/>
      <c r="AC272" s="545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5"/>
      <c r="AB281" s="545"/>
      <c r="AC281" s="545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5"/>
      <c r="AB286" s="545"/>
      <c r="AC286" s="545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10</v>
      </c>
      <c r="Y289" s="552">
        <f t="shared" si="33"/>
        <v>10.8</v>
      </c>
      <c r="Z289" s="36">
        <f>IFERROR(IF(Y289=0,"",ROUNDUP(Y289/H289,0)*0.01898),"")</f>
        <v>1.898E-2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10.402777777777777</v>
      </c>
      <c r="BN289" s="64">
        <f t="shared" si="35"/>
        <v>11.234999999999999</v>
      </c>
      <c r="BO289" s="64">
        <f t="shared" si="36"/>
        <v>1.4467592592592591E-2</v>
      </c>
      <c r="BP289" s="64">
        <f t="shared" si="37"/>
        <v>1.5625E-2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10</v>
      </c>
      <c r="Y290" s="552">
        <f t="shared" si="33"/>
        <v>10.8</v>
      </c>
      <c r="Z290" s="36">
        <f>IFERROR(IF(Y290=0,"",ROUNDUP(Y290/H290,0)*0.01898),"")</f>
        <v>1.898E-2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10.402777777777777</v>
      </c>
      <c r="BN290" s="64">
        <f t="shared" si="35"/>
        <v>11.234999999999999</v>
      </c>
      <c r="BO290" s="64">
        <f t="shared" si="36"/>
        <v>1.4467592592592591E-2</v>
      </c>
      <c r="BP290" s="64">
        <f t="shared" si="37"/>
        <v>1.5625E-2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150</v>
      </c>
      <c r="Y291" s="552">
        <f t="shared" si="33"/>
        <v>151.20000000000002</v>
      </c>
      <c r="Z291" s="36">
        <f>IFERROR(IF(Y291=0,"",ROUNDUP(Y291/H291,0)*0.01898),"")</f>
        <v>0.26572000000000001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156.04166666666666</v>
      </c>
      <c r="BN291" s="64">
        <f t="shared" si="35"/>
        <v>157.29000000000002</v>
      </c>
      <c r="BO291" s="64">
        <f t="shared" si="36"/>
        <v>0.21701388888888887</v>
      </c>
      <c r="BP291" s="64">
        <f t="shared" si="37"/>
        <v>0.21875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36</v>
      </c>
      <c r="Y293" s="552">
        <f t="shared" si="33"/>
        <v>36</v>
      </c>
      <c r="Z293" s="36">
        <f>IFERROR(IF(Y293=0,"",ROUNDUP(Y293/H293,0)*0.00902),"")</f>
        <v>8.1180000000000002E-2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37.89</v>
      </c>
      <c r="BN293" s="64">
        <f t="shared" si="35"/>
        <v>37.89</v>
      </c>
      <c r="BO293" s="64">
        <f t="shared" si="36"/>
        <v>6.8181818181818177E-2</v>
      </c>
      <c r="BP293" s="64">
        <f t="shared" si="37"/>
        <v>6.8181818181818177E-2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24.74074074074074</v>
      </c>
      <c r="Y294" s="553">
        <f>IFERROR(Y288/H288,"0")+IFERROR(Y289/H289,"0")+IFERROR(Y290/H290,"0")+IFERROR(Y291/H291,"0")+IFERROR(Y292/H292,"0")+IFERROR(Y293/H293,"0")</f>
        <v>25</v>
      </c>
      <c r="Z294" s="553">
        <f>IFERROR(IF(Z288="",0,Z288),"0")+IFERROR(IF(Z289="",0,Z289),"0")+IFERROR(IF(Z290="",0,Z290),"0")+IFERROR(IF(Z291="",0,Z291),"0")+IFERROR(IF(Z292="",0,Z292),"0")+IFERROR(IF(Z293="",0,Z293),"0")</f>
        <v>0.38485999999999998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206</v>
      </c>
      <c r="Y295" s="553">
        <f>IFERROR(SUM(Y288:Y293),"0")</f>
        <v>208.8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40</v>
      </c>
      <c r="Y297" s="552">
        <f t="shared" ref="Y297:Y303" si="38">IFERROR(IF(X297="",0,CEILING((X297/$H297),1)*$H297),"")</f>
        <v>42</v>
      </c>
      <c r="Z297" s="36">
        <f>IFERROR(IF(Y297=0,"",ROUNDUP(Y297/H297,0)*0.00902),"")</f>
        <v>9.0200000000000002E-2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42.571428571428562</v>
      </c>
      <c r="BN297" s="64">
        <f t="shared" ref="BN297:BN303" si="40">IFERROR(Y297*I297/H297,"0")</f>
        <v>44.699999999999996</v>
      </c>
      <c r="BO297" s="64">
        <f t="shared" ref="BO297:BO303" si="41">IFERROR(1/J297*(X297/H297),"0")</f>
        <v>7.2150072150072145E-2</v>
      </c>
      <c r="BP297" s="64">
        <f t="shared" ref="BP297:BP303" si="42">IFERROR(1/J297*(Y297/H297),"0")</f>
        <v>7.575757575757576E-2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100</v>
      </c>
      <c r="Y298" s="552">
        <f t="shared" si="38"/>
        <v>100.80000000000001</v>
      </c>
      <c r="Z298" s="36">
        <f>IFERROR(IF(Y298=0,"",ROUNDUP(Y298/H298,0)*0.00902),"")</f>
        <v>0.21648000000000001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106.42857142857143</v>
      </c>
      <c r="BN298" s="64">
        <f t="shared" si="40"/>
        <v>107.28</v>
      </c>
      <c r="BO298" s="64">
        <f t="shared" si="41"/>
        <v>0.18037518037518038</v>
      </c>
      <c r="BP298" s="64">
        <f t="shared" si="42"/>
        <v>0.18181818181818182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6.3</v>
      </c>
      <c r="Y300" s="552">
        <f t="shared" si="38"/>
        <v>6.3000000000000007</v>
      </c>
      <c r="Z300" s="36">
        <f>IFERROR(IF(Y300=0,"",ROUNDUP(Y300/H300,0)*0.00502),"")</f>
        <v>1.506E-2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6.6899999999999995</v>
      </c>
      <c r="BN300" s="64">
        <f t="shared" si="40"/>
        <v>6.69</v>
      </c>
      <c r="BO300" s="64">
        <f t="shared" si="41"/>
        <v>1.2820512820512822E-2</v>
      </c>
      <c r="BP300" s="64">
        <f t="shared" si="42"/>
        <v>1.2820512820512822E-2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36.333333333333336</v>
      </c>
      <c r="Y304" s="553">
        <f>IFERROR(Y297/H297,"0")+IFERROR(Y298/H298,"0")+IFERROR(Y299/H299,"0")+IFERROR(Y300/H300,"0")+IFERROR(Y301/H301,"0")+IFERROR(Y302/H302,"0")+IFERROR(Y303/H303,"0")</f>
        <v>37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0.32174000000000003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146.30000000000001</v>
      </c>
      <c r="Y305" s="553">
        <f>IFERROR(SUM(Y297:Y303),"0")</f>
        <v>149.10000000000002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600</v>
      </c>
      <c r="Y307" s="552">
        <f>IFERROR(IF(X307="",0,CEILING((X307/$H307),1)*$H307),"")</f>
        <v>600.6</v>
      </c>
      <c r="Z307" s="36">
        <f>IFERROR(IF(Y307=0,"",ROUNDUP(Y307/H307,0)*0.01898),"")</f>
        <v>1.46146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639.46153846153845</v>
      </c>
      <c r="BN307" s="64">
        <f>IFERROR(Y307*I307/H307,"0")</f>
        <v>640.10100000000011</v>
      </c>
      <c r="BO307" s="64">
        <f>IFERROR(1/J307*(X307/H307),"0")</f>
        <v>1.2019230769230769</v>
      </c>
      <c r="BP307" s="64">
        <f>IFERROR(1/J307*(Y307/H307),"0")</f>
        <v>1.203125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76.92307692307692</v>
      </c>
      <c r="Y312" s="553">
        <f>IFERROR(Y307/H307,"0")+IFERROR(Y308/H308,"0")+IFERROR(Y309/H309,"0")+IFERROR(Y310/H310,"0")+IFERROR(Y311/H311,"0")</f>
        <v>77</v>
      </c>
      <c r="Z312" s="553">
        <f>IFERROR(IF(Z307="",0,Z307),"0")+IFERROR(IF(Z308="",0,Z308),"0")+IFERROR(IF(Z309="",0,Z309),"0")+IFERROR(IF(Z310="",0,Z310),"0")+IFERROR(IF(Z311="",0,Z311),"0")</f>
        <v>1.46146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600</v>
      </c>
      <c r="Y313" s="553">
        <f>IFERROR(SUM(Y307:Y311),"0")</f>
        <v>600.6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51</v>
      </c>
      <c r="Y316" s="552">
        <f>IFERROR(IF(X316="",0,CEILING((X316/$H316),1)*$H316),"")</f>
        <v>54.6</v>
      </c>
      <c r="Z316" s="36">
        <f>IFERROR(IF(Y316=0,"",ROUNDUP(Y316/H316,0)*0.01898),"")</f>
        <v>0.13286000000000001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54.393461538461551</v>
      </c>
      <c r="BN316" s="64">
        <f>IFERROR(Y316*I316/H316,"0")</f>
        <v>58.233000000000011</v>
      </c>
      <c r="BO316" s="64">
        <f>IFERROR(1/J316*(X316/H316),"0")</f>
        <v>0.10216346153846154</v>
      </c>
      <c r="BP316" s="64">
        <f>IFERROR(1/J316*(Y316/H316),"0")</f>
        <v>0.109375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33</v>
      </c>
      <c r="Y317" s="552">
        <f>IFERROR(IF(X317="",0,CEILING((X317/$H317),1)*$H317),"")</f>
        <v>33.6</v>
      </c>
      <c r="Z317" s="36">
        <f>IFERROR(IF(Y317=0,"",ROUNDUP(Y317/H317,0)*0.01898),"")</f>
        <v>7.5920000000000001E-2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35.038928571428571</v>
      </c>
      <c r="BN317" s="64">
        <f>IFERROR(Y317*I317/H317,"0")</f>
        <v>35.676000000000002</v>
      </c>
      <c r="BO317" s="64">
        <f>IFERROR(1/J317*(X317/H317),"0")</f>
        <v>6.1383928571428568E-2</v>
      </c>
      <c r="BP317" s="64">
        <f>IFERROR(1/J317*(Y317/H317),"0")</f>
        <v>6.25E-2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10.467032967032967</v>
      </c>
      <c r="Y318" s="553">
        <f>IFERROR(Y315/H315,"0")+IFERROR(Y316/H316,"0")+IFERROR(Y317/H317,"0")</f>
        <v>11</v>
      </c>
      <c r="Z318" s="553">
        <f>IFERROR(IF(Z315="",0,Z315),"0")+IFERROR(IF(Z316="",0,Z316),"0")+IFERROR(IF(Z317="",0,Z317),"0")</f>
        <v>0.20878000000000002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84</v>
      </c>
      <c r="Y319" s="553">
        <f>IFERROR(SUM(Y315:Y317),"0")</f>
        <v>88.2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5"/>
      <c r="AB333" s="545"/>
      <c r="AC333" s="545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16</v>
      </c>
      <c r="Y335" s="552">
        <f>IFERROR(IF(X335="",0,CEILING((X335/$H335),1)*$H335),"")</f>
        <v>16.2</v>
      </c>
      <c r="Z335" s="36">
        <f>IFERROR(IF(Y335=0,"",ROUNDUP(Y335/H335,0)*0.01898),"")</f>
        <v>3.7960000000000001E-2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17.025185185185187</v>
      </c>
      <c r="BN335" s="64">
        <f>IFERROR(Y335*I335/H335,"0")</f>
        <v>17.238</v>
      </c>
      <c r="BO335" s="64">
        <f>IFERROR(1/J335*(X335/H335),"0")</f>
        <v>3.0864197530864199E-2</v>
      </c>
      <c r="BP335" s="64">
        <f>IFERROR(1/J335*(Y335/H335),"0")</f>
        <v>3.125E-2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4.1999999999999993</v>
      </c>
      <c r="Y336" s="552">
        <f>IFERROR(IF(X336="",0,CEILING((X336/$H336),1)*$H336),"")</f>
        <v>4.2</v>
      </c>
      <c r="Z336" s="36">
        <f>IFERROR(IF(Y336=0,"",ROUNDUP(Y336/H336,0)*0.00651),"")</f>
        <v>1.302E-2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4.7039999999999988</v>
      </c>
      <c r="BN336" s="64">
        <f>IFERROR(Y336*I336/H336,"0")</f>
        <v>4.7039999999999997</v>
      </c>
      <c r="BO336" s="64">
        <f>IFERROR(1/J336*(X336/H336),"0")</f>
        <v>1.0989010989010988E-2</v>
      </c>
      <c r="BP336" s="64">
        <f>IFERROR(1/J336*(Y336/H336),"0")</f>
        <v>1.098901098901099E-2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3.9753086419753085</v>
      </c>
      <c r="Y338" s="553">
        <f>IFERROR(Y335/H335,"0")+IFERROR(Y336/H336,"0")+IFERROR(Y337/H337,"0")</f>
        <v>4</v>
      </c>
      <c r="Z338" s="553">
        <f>IFERROR(IF(Z335="",0,Z335),"0")+IFERROR(IF(Z336="",0,Z336),"0")+IFERROR(IF(Z337="",0,Z337),"0")</f>
        <v>5.0979999999999998E-2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20.2</v>
      </c>
      <c r="Y339" s="553">
        <f>IFERROR(SUM(Y335:Y337),"0")</f>
        <v>20.399999999999999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5"/>
      <c r="AB341" s="545"/>
      <c r="AC341" s="545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150</v>
      </c>
      <c r="Y344" s="552">
        <f t="shared" si="43"/>
        <v>150</v>
      </c>
      <c r="Z344" s="36">
        <f>IFERROR(IF(Y344=0,"",ROUNDUP(Y344/H344,0)*0.02175),"")</f>
        <v>0.21749999999999997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154.80000000000001</v>
      </c>
      <c r="BN344" s="64">
        <f t="shared" si="45"/>
        <v>154.80000000000001</v>
      </c>
      <c r="BO344" s="64">
        <f t="shared" si="46"/>
        <v>0.20833333333333331</v>
      </c>
      <c r="BP344" s="64">
        <f t="shared" si="47"/>
        <v>0.20833333333333331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470</v>
      </c>
      <c r="Y345" s="552">
        <f t="shared" si="43"/>
        <v>480</v>
      </c>
      <c r="Z345" s="36">
        <f>IFERROR(IF(Y345=0,"",ROUNDUP(Y345/H345,0)*0.02175),"")</f>
        <v>0.69599999999999995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485.04</v>
      </c>
      <c r="BN345" s="64">
        <f t="shared" si="45"/>
        <v>495.36</v>
      </c>
      <c r="BO345" s="64">
        <f t="shared" si="46"/>
        <v>0.65277777777777768</v>
      </c>
      <c r="BP345" s="64">
        <f t="shared" si="47"/>
        <v>0.66666666666666663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41.333333333333329</v>
      </c>
      <c r="Y350" s="553">
        <f>IFERROR(Y343/H343,"0")+IFERROR(Y344/H344,"0")+IFERROR(Y345/H345,"0")+IFERROR(Y346/H346,"0")+IFERROR(Y347/H347,"0")+IFERROR(Y348/H348,"0")+IFERROR(Y349/H349,"0")</f>
        <v>42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0.91349999999999998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620</v>
      </c>
      <c r="Y351" s="553">
        <f>IFERROR(SUM(Y343:Y349),"0")</f>
        <v>630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500</v>
      </c>
      <c r="Y353" s="552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33.333333333333336</v>
      </c>
      <c r="Y355" s="553">
        <f>IFERROR(Y353/H353,"0")+IFERROR(Y354/H354,"0")</f>
        <v>34</v>
      </c>
      <c r="Z355" s="553">
        <f>IFERROR(IF(Z353="",0,Z353),"0")+IFERROR(IF(Z354="",0,Z354),"0")</f>
        <v>0.73949999999999994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500</v>
      </c>
      <c r="Y356" s="553">
        <f>IFERROR(SUM(Y353:Y354),"0")</f>
        <v>510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5"/>
      <c r="AB366" s="545"/>
      <c r="AC366" s="545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5"/>
      <c r="AB387" s="545"/>
      <c r="AC387" s="545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5"/>
      <c r="AB406" s="545"/>
      <c r="AC406" s="545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5"/>
      <c r="AB418" s="545"/>
      <c r="AC418" s="545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5"/>
      <c r="AB423" s="545"/>
      <c r="AC423" s="545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5"/>
      <c r="AB429" s="545"/>
      <c r="AC429" s="545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10</v>
      </c>
      <c r="Y431" s="552">
        <f t="shared" ref="Y431:Y443" si="54">IFERROR(IF(X431="",0,CEILING((X431/$H431),1)*$H431),"")</f>
        <v>10.56</v>
      </c>
      <c r="Z431" s="36">
        <f t="shared" ref="Z431:Z437" si="55">IFERROR(IF(Y431=0,"",ROUNDUP(Y431/H431,0)*0.01196),"")</f>
        <v>2.392E-2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10.681818181818182</v>
      </c>
      <c r="BN431" s="64">
        <f t="shared" ref="BN431:BN443" si="57">IFERROR(Y431*I431/H431,"0")</f>
        <v>11.28</v>
      </c>
      <c r="BO431" s="64">
        <f t="shared" ref="BO431:BO443" si="58">IFERROR(1/J431*(X431/H431),"0")</f>
        <v>1.8210955710955712E-2</v>
      </c>
      <c r="BP431" s="64">
        <f t="shared" ref="BP431:BP443" si="59">IFERROR(1/J431*(Y431/H431),"0")</f>
        <v>1.9230769230769232E-2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1.8939393939393938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2.392E-2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10</v>
      </c>
      <c r="Y445" s="553">
        <f>IFERROR(SUM(Y431:Y443),"0")</f>
        <v>10.56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10</v>
      </c>
      <c r="Y447" s="552">
        <f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10.681818181818182</v>
      </c>
      <c r="BN447" s="64">
        <f>IFERROR(Y447*I447/H447,"0")</f>
        <v>11.28</v>
      </c>
      <c r="BO447" s="64">
        <f>IFERROR(1/J447*(X447/H447),"0")</f>
        <v>1.8210955710955712E-2</v>
      </c>
      <c r="BP447" s="64">
        <f>IFERROR(1/J447*(Y447/H447),"0")</f>
        <v>1.9230769230769232E-2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1.8939393939393938</v>
      </c>
      <c r="Y450" s="553">
        <f>IFERROR(Y447/H447,"0")+IFERROR(Y448/H448,"0")+IFERROR(Y449/H449,"0")</f>
        <v>2</v>
      </c>
      <c r="Z450" s="553">
        <f>IFERROR(IF(Z447="",0,Z447),"0")+IFERROR(IF(Z448="",0,Z448),"0")+IFERROR(IF(Z449="",0,Z449),"0")</f>
        <v>2.392E-2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10</v>
      </c>
      <c r="Y451" s="553">
        <f>IFERROR(SUM(Y447:Y449),"0")</f>
        <v>10.56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5</v>
      </c>
      <c r="Y455" s="552">
        <f t="shared" si="60"/>
        <v>5.28</v>
      </c>
      <c r="Z455" s="36">
        <f>IFERROR(IF(Y455=0,"",ROUNDUP(Y455/H455,0)*0.01196),"")</f>
        <v>1.196E-2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5.3409090909090908</v>
      </c>
      <c r="BN455" s="64">
        <f t="shared" si="62"/>
        <v>5.64</v>
      </c>
      <c r="BO455" s="64">
        <f t="shared" si="63"/>
        <v>9.1054778554778559E-3</v>
      </c>
      <c r="BP455" s="64">
        <f t="shared" si="64"/>
        <v>9.6153846153846159E-3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0.94696969696969691</v>
      </c>
      <c r="Y459" s="553">
        <f>IFERROR(Y453/H453,"0")+IFERROR(Y454/H454,"0")+IFERROR(Y455/H455,"0")+IFERROR(Y456/H456,"0")+IFERROR(Y457/H457,"0")+IFERROR(Y458/H458,"0")</f>
        <v>1</v>
      </c>
      <c r="Z459" s="553">
        <f>IFERROR(IF(Z453="",0,Z453),"0")+IFERROR(IF(Z454="",0,Z454),"0")+IFERROR(IF(Z455="",0,Z455),"0")+IFERROR(IF(Z456="",0,Z456),"0")+IFERROR(IF(Z457="",0,Z457),"0")+IFERROR(IF(Z458="",0,Z458),"0")</f>
        <v>1.196E-2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5</v>
      </c>
      <c r="Y460" s="553">
        <f>IFERROR(SUM(Y453:Y458),"0")</f>
        <v>5.28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5"/>
      <c r="AB468" s="545"/>
      <c r="AC468" s="545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7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110</v>
      </c>
      <c r="Y483" s="552">
        <f>IFERROR(IF(X483="",0,CEILING((X483/$H483),1)*$H483),"")</f>
        <v>113.4</v>
      </c>
      <c r="Z483" s="36">
        <f>IFERROR(IF(Y483=0,"",ROUNDUP(Y483/H483,0)*0.00902),"")</f>
        <v>0.24354000000000001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117.07142857142857</v>
      </c>
      <c r="BN483" s="64">
        <f>IFERROR(Y483*I483/H483,"0")</f>
        <v>120.69</v>
      </c>
      <c r="BO483" s="64">
        <f>IFERROR(1/J483*(X483/H483),"0")</f>
        <v>0.1984126984126984</v>
      </c>
      <c r="BP483" s="64">
        <f>IFERROR(1/J483*(Y483/H483),"0")</f>
        <v>0.20454545454545456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105</v>
      </c>
      <c r="Y484" s="552">
        <f>IFERROR(IF(X484="",0,CEILING((X484/$H484),1)*$H484),"")</f>
        <v>105</v>
      </c>
      <c r="Z484" s="36">
        <f>IFERROR(IF(Y484=0,"",ROUNDUP(Y484/H484,0)*0.00902),"")</f>
        <v>0.22550000000000001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111.74999999999999</v>
      </c>
      <c r="BN484" s="64">
        <f>IFERROR(Y484*I484/H484,"0")</f>
        <v>111.74999999999999</v>
      </c>
      <c r="BO484" s="64">
        <f>IFERROR(1/J484*(X484/H484),"0")</f>
        <v>0.18939393939393939</v>
      </c>
      <c r="BP484" s="64">
        <f>IFERROR(1/J484*(Y484/H484),"0")</f>
        <v>0.18939393939393939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51.19047619047619</v>
      </c>
      <c r="Y485" s="553">
        <f>IFERROR(Y483/H483,"0")+IFERROR(Y484/H484,"0")</f>
        <v>52</v>
      </c>
      <c r="Z485" s="553">
        <f>IFERROR(IF(Z483="",0,Z483),"0")+IFERROR(IF(Z484="",0,Z484),"0")</f>
        <v>0.46904000000000001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215</v>
      </c>
      <c r="Y486" s="553">
        <f>IFERROR(SUM(Y483:Y484),"0")</f>
        <v>218.4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5"/>
      <c r="AB497" s="545"/>
      <c r="AC497" s="545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1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2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3010.6000000000004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3072.1000000000004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2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3153.4830031265028</v>
      </c>
      <c r="Y503" s="553">
        <f>IFERROR(SUM(BN22:BN499),"0")</f>
        <v>3217.9510000000005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2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5</v>
      </c>
      <c r="Y504" s="38">
        <f>ROUNDUP(SUM(BP22:BP499),0)</f>
        <v>5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2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3278.4830031265028</v>
      </c>
      <c r="Y505" s="553">
        <f>GrossWeightTotalR+PalletQtyTotalR*25</f>
        <v>3342.9510000000005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2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361.80044338377667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369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2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5.7797700000000001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3" t="s">
        <v>101</v>
      </c>
      <c r="D509" s="648"/>
      <c r="E509" s="648"/>
      <c r="F509" s="648"/>
      <c r="G509" s="648"/>
      <c r="H509" s="592"/>
      <c r="I509" s="573" t="s">
        <v>253</v>
      </c>
      <c r="J509" s="648"/>
      <c r="K509" s="648"/>
      <c r="L509" s="648"/>
      <c r="M509" s="648"/>
      <c r="N509" s="648"/>
      <c r="O509" s="648"/>
      <c r="P509" s="648"/>
      <c r="Q509" s="648"/>
      <c r="R509" s="648"/>
      <c r="S509" s="592"/>
      <c r="T509" s="573" t="s">
        <v>544</v>
      </c>
      <c r="U509" s="592"/>
      <c r="V509" s="573" t="s">
        <v>600</v>
      </c>
      <c r="W509" s="648"/>
      <c r="X509" s="648"/>
      <c r="Y509" s="592"/>
      <c r="Z509" s="543" t="s">
        <v>656</v>
      </c>
      <c r="AA509" s="573" t="s">
        <v>723</v>
      </c>
      <c r="AB509" s="592"/>
      <c r="AC509" s="52"/>
      <c r="AF509" s="544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4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4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12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433.80000000000007</v>
      </c>
      <c r="E512" s="46">
        <f>IFERROR(Y87*1,"0")+IFERROR(Y88*1,"0")+IFERROR(Y89*1,"0")+IFERROR(Y93*1,"0")+IFERROR(Y94*1,"0")+IFERROR(Y95*1,"0")+IFERROR(Y96*1,"0")</f>
        <v>25.2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16.2</v>
      </c>
      <c r="G512" s="46">
        <f>IFERROR(Y127*1,"0")+IFERROR(Y128*1,"0")+IFERROR(Y132*1,"0")+IFERROR(Y133*1,"0")+IFERROR(Y137*1,"0")+IFERROR(Y138*1,"0")</f>
        <v>9.6000000000000014</v>
      </c>
      <c r="H512" s="46">
        <f>IFERROR(Y143*1,"0")+IFERROR(Y147*1,"0")+IFERROR(Y148*1,"0")+IFERROR(Y149*1,"0")</f>
        <v>27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16.8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79.599999999999994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1046.7</v>
      </c>
      <c r="S512" s="46">
        <f>IFERROR(Y335*1,"0")+IFERROR(Y336*1,"0")+IFERROR(Y337*1,"0")</f>
        <v>20.399999999999999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1140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26.400000000000002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218.4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X17:X18"/>
    <mergeCell ref="P307:T307"/>
    <mergeCell ref="D250:E250"/>
    <mergeCell ref="D110:E110"/>
    <mergeCell ref="D408:E408"/>
    <mergeCell ref="U17:V17"/>
    <mergeCell ref="Y17:Y18"/>
    <mergeCell ref="P372:V372"/>
    <mergeCell ref="D57:E57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501:V501"/>
    <mergeCell ref="A500:O501"/>
    <mergeCell ref="D291:E291"/>
    <mergeCell ref="D95:E95"/>
    <mergeCell ref="P149:T149"/>
    <mergeCell ref="A279:O280"/>
    <mergeCell ref="P449:T449"/>
    <mergeCell ref="P496:V496"/>
    <mergeCell ref="A497:Z497"/>
    <mergeCell ref="D173:E173"/>
    <mergeCell ref="D344:E344"/>
    <mergeCell ref="D471:E471"/>
    <mergeCell ref="A131:Z131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420:T420"/>
    <mergeCell ref="P376:V376"/>
    <mergeCell ref="P128:T128"/>
    <mergeCell ref="D310:E310"/>
    <mergeCell ref="D455:E45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A134:O135"/>
    <mergeCell ref="P484:T484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22:E2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184:V18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88:T88"/>
    <mergeCell ref="A156:O157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D29:E29"/>
    <mergeCell ref="P499:T499"/>
    <mergeCell ref="D188:E188"/>
    <mergeCell ref="P224:T224"/>
    <mergeCell ref="P322:T322"/>
    <mergeCell ref="D132:E132"/>
    <mergeCell ref="P89:T89"/>
    <mergeCell ref="P211:T211"/>
    <mergeCell ref="P260:T260"/>
    <mergeCell ref="P309:T309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D52:E52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D27:E27"/>
    <mergeCell ref="A338:O339"/>
    <mergeCell ref="P208:T208"/>
    <mergeCell ref="A272:Z272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D31:E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59:V59"/>
    <mergeCell ref="P268:T268"/>
    <mergeCell ref="P130:V130"/>
    <mergeCell ref="D211:E211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A217:O218"/>
    <mergeCell ref="D335:E335"/>
    <mergeCell ref="A375:O376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P485:V485"/>
    <mergeCell ref="D300:E300"/>
    <mergeCell ref="P237:T237"/>
    <mergeCell ref="P279:V27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P259:T259"/>
    <mergeCell ref="D147:E147"/>
    <mergeCell ref="P503:V503"/>
    <mergeCell ref="P325:V325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P506:V506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A86:Z86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2025-09-15T09:42:29Z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