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2C072C3-6E07-45AF-8CA0-2AC922534F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0" i="1"/>
  <c r="BN28" i="1"/>
  <c r="Y46" i="1"/>
  <c r="BN42" i="1"/>
  <c r="BN44" i="1"/>
  <c r="BN118" i="1"/>
  <c r="BP118" i="1"/>
  <c r="Y119" i="1"/>
  <c r="Z125" i="1"/>
  <c r="BN123" i="1"/>
  <c r="Z131" i="1"/>
  <c r="Z137" i="1"/>
  <c r="BN135" i="1"/>
  <c r="Y173" i="1"/>
  <c r="BN170" i="1"/>
  <c r="Z189" i="1"/>
  <c r="Z197" i="1"/>
  <c r="BN193" i="1"/>
  <c r="BN195" i="1"/>
  <c r="Y51" i="1"/>
  <c r="Y50" i="1"/>
  <c r="Y59" i="1"/>
  <c r="Y58" i="1"/>
  <c r="BP57" i="1"/>
  <c r="BN57" i="1"/>
  <c r="BP130" i="1"/>
  <c r="BN130" i="1"/>
  <c r="BP162" i="1"/>
  <c r="BN162" i="1"/>
  <c r="Y177" i="1"/>
  <c r="Y176" i="1"/>
  <c r="BP175" i="1"/>
  <c r="BN175" i="1"/>
  <c r="BP219" i="1"/>
  <c r="BN219" i="1"/>
  <c r="Y234" i="1"/>
  <c r="Y233" i="1"/>
  <c r="BP232" i="1"/>
  <c r="BN232" i="1"/>
  <c r="Y246" i="1"/>
  <c r="Y245" i="1"/>
  <c r="BP244" i="1"/>
  <c r="BN244" i="1"/>
  <c r="Y258" i="1"/>
  <c r="BP254" i="1"/>
  <c r="BN254" i="1"/>
  <c r="BP256" i="1"/>
  <c r="BN256" i="1"/>
  <c r="BP266" i="1"/>
  <c r="BN266" i="1"/>
  <c r="J9" i="1"/>
  <c r="X286" i="1"/>
  <c r="Y30" i="1"/>
  <c r="Y37" i="1"/>
  <c r="Z37" i="1"/>
  <c r="BN35" i="1"/>
  <c r="Z45" i="1"/>
  <c r="BN49" i="1"/>
  <c r="BP49" i="1"/>
  <c r="Y55" i="1"/>
  <c r="Y54" i="1"/>
  <c r="BP53" i="1"/>
  <c r="BN53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Z172" i="1"/>
  <c r="BP186" i="1"/>
  <c r="BN186" i="1"/>
  <c r="BP188" i="1"/>
  <c r="BN188" i="1"/>
  <c r="BP202" i="1"/>
  <c r="BN202" i="1"/>
  <c r="BP204" i="1"/>
  <c r="BN204" i="1"/>
  <c r="Y240" i="1"/>
  <c r="Y239" i="1"/>
  <c r="BP238" i="1"/>
  <c r="BN238" i="1"/>
  <c r="Y250" i="1"/>
  <c r="Y249" i="1"/>
  <c r="BP248" i="1"/>
  <c r="BN248" i="1"/>
  <c r="Z284" i="1"/>
  <c r="Z63" i="1"/>
  <c r="Y76" i="1"/>
  <c r="Y86" i="1"/>
  <c r="Y97" i="1"/>
  <c r="Y102" i="1"/>
  <c r="Y111" i="1"/>
  <c r="Z111" i="1"/>
  <c r="Y125" i="1"/>
  <c r="Y132" i="1"/>
  <c r="Y137" i="1"/>
  <c r="Z164" i="1"/>
  <c r="Y197" i="1"/>
  <c r="Y198" i="1"/>
  <c r="Z221" i="1"/>
  <c r="Z227" i="1"/>
  <c r="Z257" i="1"/>
  <c r="Y262" i="1"/>
  <c r="Y263" i="1"/>
  <c r="Z268" i="1"/>
  <c r="Y31" i="1"/>
  <c r="Y38" i="1"/>
  <c r="Y45" i="1"/>
  <c r="Y64" i="1"/>
  <c r="Y70" i="1"/>
  <c r="Y75" i="1"/>
  <c r="Y87" i="1"/>
  <c r="Y96" i="1"/>
  <c r="Y103" i="1"/>
  <c r="Y112" i="1"/>
  <c r="Y116" i="1"/>
  <c r="Y126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H9" i="1"/>
  <c r="X287" i="1"/>
  <c r="X288" i="1"/>
  <c r="X290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86" i="1" l="1"/>
  <c r="Z291" i="1"/>
  <c r="Y288" i="1"/>
  <c r="Y287" i="1"/>
  <c r="Y289" i="1" s="1"/>
  <c r="Y290" i="1"/>
  <c r="X289" i="1"/>
  <c r="C299" i="1" l="1"/>
  <c r="A299" i="1"/>
  <c r="B299" i="1"/>
</calcChain>
</file>

<file path=xl/sharedStrings.xml><?xml version="1.0" encoding="utf-8"?>
<sst xmlns="http://schemas.openxmlformats.org/spreadsheetml/2006/main" count="1290" uniqueCount="411">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</sst>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72" sqref="AA27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410</v>
      </c>
      <c r="I5" s="440"/>
      <c r="J5" s="440"/>
      <c r="K5" s="440"/>
      <c r="L5" s="440"/>
      <c r="M5" s="342"/>
      <c r="N5" s="61"/>
      <c r="P5" s="24" t="s">
        <v>10</v>
      </c>
      <c r="Q5" s="444">
        <v>45915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 t="s">
        <v>19</v>
      </c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20</v>
      </c>
      <c r="Q8" s="358">
        <v>0.45833333333333331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19" t="s">
        <v>24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3"/>
      <c r="R11" s="354"/>
      <c r="U11" s="24" t="s">
        <v>27</v>
      </c>
      <c r="V11" s="428" t="s">
        <v>28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35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36</v>
      </c>
      <c r="B17" s="298" t="s">
        <v>37</v>
      </c>
      <c r="C17" s="364" t="s">
        <v>38</v>
      </c>
      <c r="D17" s="298" t="s">
        <v>39</v>
      </c>
      <c r="E17" s="346"/>
      <c r="F17" s="298" t="s">
        <v>40</v>
      </c>
      <c r="G17" s="298" t="s">
        <v>41</v>
      </c>
      <c r="H17" s="298" t="s">
        <v>42</v>
      </c>
      <c r="I17" s="298" t="s">
        <v>43</v>
      </c>
      <c r="J17" s="298" t="s">
        <v>44</v>
      </c>
      <c r="K17" s="298" t="s">
        <v>45</v>
      </c>
      <c r="L17" s="298" t="s">
        <v>46</v>
      </c>
      <c r="M17" s="298" t="s">
        <v>47</v>
      </c>
      <c r="N17" s="298" t="s">
        <v>48</v>
      </c>
      <c r="O17" s="298" t="s">
        <v>49</v>
      </c>
      <c r="P17" s="298" t="s">
        <v>50</v>
      </c>
      <c r="Q17" s="345"/>
      <c r="R17" s="345"/>
      <c r="S17" s="345"/>
      <c r="T17" s="346"/>
      <c r="U17" s="468" t="s">
        <v>51</v>
      </c>
      <c r="V17" s="306"/>
      <c r="W17" s="298" t="s">
        <v>52</v>
      </c>
      <c r="X17" s="298" t="s">
        <v>53</v>
      </c>
      <c r="Y17" s="466" t="s">
        <v>54</v>
      </c>
      <c r="Z17" s="412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45"/>
      <c r="AF17" s="446"/>
      <c r="AG17" s="69"/>
      <c r="BD17" s="68" t="s">
        <v>60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61</v>
      </c>
      <c r="V18" s="70" t="s">
        <v>62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hidden="1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hidden="1" customHeight="1" x14ac:dyDescent="0.25">
      <c r="A32" s="30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hidden="1" customHeight="1" x14ac:dyDescent="0.25">
      <c r="A39" s="30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hidden="1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hidden="1" customHeight="1" x14ac:dyDescent="0.25">
      <c r="A47" s="30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hidden="1" customHeight="1" x14ac:dyDescent="0.25">
      <c r="A77" s="30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hidden="1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hidden="1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hidden="1" customHeight="1" x14ac:dyDescent="0.25">
      <c r="A82" s="30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hidden="1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hidden="1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hidden="1" customHeight="1" x14ac:dyDescent="0.25">
      <c r="A88" s="30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hidden="1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hidden="1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hidden="1" customHeight="1" x14ac:dyDescent="0.25">
      <c r="A98" s="30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0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0</v>
      </c>
      <c r="Y111" s="280">
        <f>IFERROR(SUM(Y106:Y110),"0")</f>
        <v>0</v>
      </c>
      <c r="Z111" s="280">
        <f>IFERROR(IF(Z106="",0,Z106),"0")+IFERROR(IF(Z107="",0,Z107),"0")+IFERROR(IF(Z108="",0,Z108),"0")+IFERROR(IF(Z109="",0,Z109),"0")+IFERROR(IF(Z110="",0,Z110),"0")</f>
        <v>0</v>
      </c>
      <c r="AA111" s="281"/>
      <c r="AB111" s="281"/>
      <c r="AC111" s="281"/>
    </row>
    <row r="112" spans="1:68" hidden="1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0</v>
      </c>
      <c r="Y112" s="280">
        <f>IFERROR(SUMPRODUCT(Y106:Y110*H106:H110),"0")</f>
        <v>0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6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hidden="1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hidden="1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hidden="1" customHeight="1" x14ac:dyDescent="0.25">
      <c r="A127" s="30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hidden="1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hidden="1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hidden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hidden="1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hidden="1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hidden="1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0</v>
      </c>
      <c r="Y172" s="280">
        <f>IFERROR(SUM(Y169:Y171),"0")</f>
        <v>0</v>
      </c>
      <c r="Z172" s="280">
        <f>IFERROR(IF(Z169="",0,Z169),"0")+IFERROR(IF(Z170="",0,Z170),"0")+IFERROR(IF(Z171="",0,Z171),"0")</f>
        <v>0</v>
      </c>
      <c r="AA172" s="281"/>
      <c r="AB172" s="281"/>
      <c r="AC172" s="281"/>
    </row>
    <row r="173" spans="1:68" hidden="1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0</v>
      </c>
      <c r="Y173" s="280">
        <f>IFERROR(SUMPRODUCT(Y169:Y171*H169:H171),"0")</f>
        <v>0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hidden="1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hidden="1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378</v>
      </c>
      <c r="Y272" s="279">
        <f t="shared" si="6"/>
        <v>378</v>
      </c>
      <c r="Z272" s="36">
        <f>IFERROR(IF(X272="","",X272*0.00936),"")</f>
        <v>3.5380799999999999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1471.1759999999999</v>
      </c>
      <c r="BN272" s="67">
        <f t="shared" si="8"/>
        <v>1471.1759999999999</v>
      </c>
      <c r="BO272" s="67">
        <f t="shared" si="9"/>
        <v>3</v>
      </c>
      <c r="BP272" s="67">
        <f t="shared" si="10"/>
        <v>3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228</v>
      </c>
      <c r="Y273" s="279">
        <f t="shared" si="6"/>
        <v>228</v>
      </c>
      <c r="Z273" s="36">
        <f>IFERROR(IF(X273="","",X273*0.0155),"")</f>
        <v>3.5339999999999998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1307.5800000000002</v>
      </c>
      <c r="BN273" s="67">
        <f t="shared" si="8"/>
        <v>1307.5800000000002</v>
      </c>
      <c r="BO273" s="67">
        <f t="shared" si="9"/>
        <v>2.7142857142857144</v>
      </c>
      <c r="BP273" s="67">
        <f t="shared" si="10"/>
        <v>2.7142857142857144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70</v>
      </c>
      <c r="Y274" s="279">
        <f t="shared" si="6"/>
        <v>70</v>
      </c>
      <c r="Z274" s="36">
        <f t="shared" ref="Z274:Z279" si="11">IFERROR(IF(X274="","",X274*0.00936),"")</f>
        <v>0.6552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223.44</v>
      </c>
      <c r="BN274" s="67">
        <f t="shared" si="8"/>
        <v>223.44</v>
      </c>
      <c r="BO274" s="67">
        <f t="shared" si="9"/>
        <v>0.55555555555555558</v>
      </c>
      <c r="BP274" s="67">
        <f t="shared" si="10"/>
        <v>0.55555555555555558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952</v>
      </c>
      <c r="Y275" s="279">
        <f t="shared" si="6"/>
        <v>952</v>
      </c>
      <c r="Z275" s="36">
        <f t="shared" si="11"/>
        <v>8.9107199999999995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3705.1839999999997</v>
      </c>
      <c r="BN275" s="67">
        <f t="shared" si="8"/>
        <v>3705.1839999999997</v>
      </c>
      <c r="BO275" s="67">
        <f t="shared" si="9"/>
        <v>7.5555555555555554</v>
      </c>
      <c r="BP275" s="67">
        <f t="shared" si="10"/>
        <v>7.5555555555555554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70</v>
      </c>
      <c r="Y276" s="279">
        <f t="shared" si="6"/>
        <v>70</v>
      </c>
      <c r="Z276" s="36">
        <f t="shared" si="11"/>
        <v>0.6552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272.44</v>
      </c>
      <c r="BN276" s="67">
        <f t="shared" si="8"/>
        <v>272.44</v>
      </c>
      <c r="BO276" s="67">
        <f t="shared" si="9"/>
        <v>0.55555555555555558</v>
      </c>
      <c r="BP276" s="67">
        <f t="shared" si="10"/>
        <v>0.55555555555555558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1698</v>
      </c>
      <c r="Y284" s="280">
        <f>IFERROR(SUM(Y271:Y283),"0")</f>
        <v>1698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17.293199999999999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6644</v>
      </c>
      <c r="Y285" s="280">
        <f>IFERROR(SUMPRODUCT(Y271:Y283*H271:H283),"0")</f>
        <v>6644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6644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6644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74</v>
      </c>
      <c r="X287" s="280">
        <f>IFERROR(SUM(BM22:BM283),"0")</f>
        <v>6979.82</v>
      </c>
      <c r="Y287" s="280">
        <f>IFERROR(SUM(BN22:BN283),"0")</f>
        <v>6979.82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15</v>
      </c>
      <c r="Y288" s="38">
        <f>ROUNDUP(SUM(BP22:BP283),0)</f>
        <v>15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74</v>
      </c>
      <c r="X289" s="280">
        <f>GrossWeightTotal+PalletQtyTotal*25</f>
        <v>7354.82</v>
      </c>
      <c r="Y289" s="280">
        <f>GrossWeightTotalR+PalletQtyTotalR*25</f>
        <v>7354.82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1698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1698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17.293199999999999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310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63</v>
      </c>
      <c r="C294" s="310" t="s">
        <v>76</v>
      </c>
      <c r="D294" s="310" t="s">
        <v>85</v>
      </c>
      <c r="E294" s="310" t="s">
        <v>95</v>
      </c>
      <c r="F294" s="310" t="s">
        <v>106</v>
      </c>
      <c r="G294" s="310" t="s">
        <v>131</v>
      </c>
      <c r="H294" s="310" t="s">
        <v>138</v>
      </c>
      <c r="I294" s="310" t="s">
        <v>142</v>
      </c>
      <c r="J294" s="310" t="s">
        <v>150</v>
      </c>
      <c r="K294" s="310" t="s">
        <v>165</v>
      </c>
      <c r="L294" s="310" t="s">
        <v>171</v>
      </c>
      <c r="M294" s="310" t="s">
        <v>191</v>
      </c>
      <c r="N294" s="276"/>
      <c r="O294" s="310" t="s">
        <v>197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0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0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0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6644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0</v>
      </c>
      <c r="B299" s="60">
        <f>SUMPRODUCT(--(BB:BB="ПГП"),--(W:W="кор"),H:H,Y:Y)+SUMPRODUCT(--(BB:BB="ПГП"),--(W:W="кг"),Y:Y)</f>
        <v>6644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98,00"/>
        <filter val="15"/>
        <filter val="228,00"/>
        <filter val="378,00"/>
        <filter val="6 644,00"/>
        <filter val="6 979,82"/>
        <filter val="7 354,82"/>
        <filter val="70,00"/>
        <filter val="952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