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Ост СЫР филиалы\"/>
    </mc:Choice>
  </mc:AlternateContent>
  <xr:revisionPtr revIDLastSave="0" documentId="13_ncr:1_{78A0DB97-DEB1-4A9C-9F86-CC50406431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Sheet!$A$3:$AH$44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" i="1" l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6" i="1"/>
  <c r="AH47" i="1"/>
  <c r="AH48" i="1"/>
  <c r="AH49" i="1"/>
  <c r="AH50" i="1"/>
  <c r="AH9" i="1"/>
  <c r="AH6" i="1"/>
  <c r="AH7" i="1"/>
  <c r="AH8" i="1"/>
  <c r="U50" i="1"/>
  <c r="U49" i="1"/>
  <c r="U48" i="1"/>
  <c r="U47" i="1"/>
  <c r="U46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6" i="1"/>
  <c r="U7" i="1"/>
  <c r="U8" i="1"/>
  <c r="R47" i="1"/>
  <c r="R48" i="1"/>
  <c r="R49" i="1"/>
  <c r="R50" i="1"/>
  <c r="R46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6" i="1"/>
  <c r="R7" i="1"/>
  <c r="R8" i="1"/>
  <c r="R5" i="1" l="1"/>
  <c r="P47" i="1"/>
  <c r="P50" i="1"/>
  <c r="P49" i="1"/>
  <c r="P48" i="1"/>
  <c r="P46" i="1"/>
  <c r="P9" i="1"/>
  <c r="Q9" i="1" s="1"/>
  <c r="P10" i="1"/>
  <c r="V10" i="1" s="1"/>
  <c r="P11" i="1"/>
  <c r="Q11" i="1" s="1"/>
  <c r="P12" i="1"/>
  <c r="Q12" i="1" s="1"/>
  <c r="P13" i="1"/>
  <c r="Q13" i="1" s="1"/>
  <c r="P14" i="1"/>
  <c r="P15" i="1"/>
  <c r="V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P23" i="1"/>
  <c r="P24" i="1"/>
  <c r="V24" i="1" s="1"/>
  <c r="P25" i="1"/>
  <c r="P26" i="1"/>
  <c r="P27" i="1"/>
  <c r="V27" i="1" s="1"/>
  <c r="P28" i="1"/>
  <c r="V28" i="1" s="1"/>
  <c r="P29" i="1"/>
  <c r="P30" i="1"/>
  <c r="Q30" i="1" s="1"/>
  <c r="P31" i="1"/>
  <c r="Q31" i="1" s="1"/>
  <c r="P32" i="1"/>
  <c r="P33" i="1"/>
  <c r="V33" i="1" s="1"/>
  <c r="P34" i="1"/>
  <c r="P35" i="1"/>
  <c r="Q35" i="1" s="1"/>
  <c r="P36" i="1"/>
  <c r="P37" i="1"/>
  <c r="P38" i="1"/>
  <c r="P39" i="1"/>
  <c r="V39" i="1" s="1"/>
  <c r="P40" i="1"/>
  <c r="V40" i="1" s="1"/>
  <c r="P41" i="1"/>
  <c r="P42" i="1"/>
  <c r="P43" i="1"/>
  <c r="P44" i="1"/>
  <c r="V44" i="1" s="1"/>
  <c r="P6" i="1"/>
  <c r="P7" i="1"/>
  <c r="P8" i="1"/>
  <c r="V8" i="1" s="1"/>
  <c r="Q8" i="1"/>
  <c r="L44" i="1"/>
  <c r="V43" i="1"/>
  <c r="L43" i="1"/>
  <c r="L42" i="1"/>
  <c r="L41" i="1"/>
  <c r="L40" i="1"/>
  <c r="L39" i="1"/>
  <c r="L38" i="1"/>
  <c r="L37" i="1"/>
  <c r="V36" i="1"/>
  <c r="L36" i="1"/>
  <c r="L35" i="1"/>
  <c r="L34" i="1"/>
  <c r="L33" i="1"/>
  <c r="L32" i="1"/>
  <c r="L31" i="1"/>
  <c r="L30" i="1"/>
  <c r="V29" i="1"/>
  <c r="L29" i="1"/>
  <c r="L28" i="1"/>
  <c r="L27" i="1"/>
  <c r="L26" i="1"/>
  <c r="L25" i="1"/>
  <c r="L24" i="1"/>
  <c r="L23" i="1"/>
  <c r="L22" i="1"/>
  <c r="L21" i="1"/>
  <c r="L20" i="1"/>
  <c r="V19" i="1"/>
  <c r="L19" i="1"/>
  <c r="L18" i="1"/>
  <c r="L17" i="1"/>
  <c r="L16" i="1"/>
  <c r="L15" i="1"/>
  <c r="L14" i="1"/>
  <c r="L13" i="1"/>
  <c r="L12" i="1"/>
  <c r="L11" i="1"/>
  <c r="V48" i="1"/>
  <c r="L48" i="1"/>
  <c r="L47" i="1"/>
  <c r="V46" i="1"/>
  <c r="L46" i="1"/>
  <c r="L10" i="1"/>
  <c r="L9" i="1"/>
  <c r="L8" i="1"/>
  <c r="V7" i="1"/>
  <c r="L7" i="1"/>
  <c r="V6" i="1"/>
  <c r="L6" i="1"/>
  <c r="V50" i="1"/>
  <c r="L50" i="1"/>
  <c r="V49" i="1"/>
  <c r="L49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V11" i="1" l="1"/>
  <c r="V23" i="1"/>
  <c r="V13" i="1"/>
  <c r="V17" i="1"/>
  <c r="V21" i="1"/>
  <c r="V31" i="1"/>
  <c r="Q38" i="1"/>
  <c r="Q26" i="1"/>
  <c r="Q22" i="1"/>
  <c r="Q42" i="1"/>
  <c r="V34" i="1"/>
  <c r="L5" i="1"/>
  <c r="P5" i="1"/>
  <c r="V9" i="1"/>
  <c r="V47" i="1"/>
  <c r="V12" i="1"/>
  <c r="V14" i="1"/>
  <c r="V16" i="1"/>
  <c r="V18" i="1"/>
  <c r="V20" i="1"/>
  <c r="V22" i="1"/>
  <c r="V25" i="1"/>
  <c r="V26" i="1"/>
  <c r="V30" i="1"/>
  <c r="V32" i="1"/>
  <c r="V35" i="1"/>
  <c r="V37" i="1"/>
  <c r="V38" i="1"/>
  <c r="V41" i="1"/>
  <c r="V42" i="1"/>
  <c r="Q5" i="1" l="1"/>
  <c r="AH5" i="1"/>
</calcChain>
</file>

<file path=xl/sharedStrings.xml><?xml version="1.0" encoding="utf-8"?>
<sst xmlns="http://schemas.openxmlformats.org/spreadsheetml/2006/main" count="200" uniqueCount="105">
  <si>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</si>
  <si>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</si>
  <si>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</si>
  <si>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</si>
  <si>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</si>
  <si>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</si>
  <si>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</si>
  <si>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</si>
  <si>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</si>
  <si>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</si>
  <si>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</si>
  <si>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</si>
  <si>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</si>
  <si>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</si>
  <si>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</si>
  <si>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</si>
  <si>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</si>
  <si>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</si>
  <si>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</si>
  <si>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</si>
  <si>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</si>
  <si>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</si>
  <si>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</si>
  <si>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</si>
  <si>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</si>
  <si>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</si>
  <si>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</si>
  <si>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</si>
  <si>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</si>
  <si>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</si>
  <si>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</si>
  <si>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</si>
  <si>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</si>
  <si>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</si>
  <si>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</si>
  <si>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</si>
  <si>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</si>
  <si>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</si>
  <si>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</si>
  <si>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</si>
  <si>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</si>
  <si>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</si>
  <si>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</si>
  <si>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</si>
  <si>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</si>
  <si>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не заказывали (поступление от 03,07,25)</t>
  </si>
  <si>
    <t>Масло "Папа может" 82,5% 180гр  Останкино</t>
  </si>
  <si>
    <t>Масло сливочное 72,5 % 180 гр.(10 шт) СЛАВЯНА  Останкино</t>
  </si>
  <si>
    <t>Масло "Папа может" 72,5% 180 гр. Фольга   УВА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</si>
  <si>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</si>
  <si>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</si>
  <si>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</si>
  <si>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</si>
  <si>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</si>
  <si>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</si>
  <si>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</si>
  <si>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</si>
  <si>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</si>
  <si>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</si>
  <si>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</si>
  <si>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</si>
  <si>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</si>
  <si>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</si>
  <si>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</si>
  <si>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</si>
  <si>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</si>
  <si>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</si>
  <si>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</si>
  <si>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</si>
  <si>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</si>
  <si>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</si>
  <si>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</si>
  <si>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</si>
  <si>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</si>
  <si>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</si>
  <si>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</si>
  <si>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</si>
  <si>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</si>
  <si>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</si>
  <si>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</si>
  <si>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</si>
  <si>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</si>
  <si>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</si>
  <si>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</si>
  <si>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</si>
  <si>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</si>
  <si>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</si>
  <si>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</si>
  <si>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</si>
  <si>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</si>
  <si>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</si>
  <si>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</si>
  <si>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</si>
  <si>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</si>
  <si>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</si>
  <si>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(75 кг) / 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</si>
  <si>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</si>
  <si>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</si>
  <si>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</si>
  <si>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t>нужно увеличить продажи / 18,08,25 завод отгрузил (но продукцию нашли и поставили на приход спустя 3 недели 05,09,25)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</si>
  <si>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 заказывали (поступление от 03,07,25)</t>
    </r>
  </si>
  <si>
    <t>08,09,25 завод не отгрузит / 01,09,25 завод не отгрузит / 18,08,25 завод не отгрузил</t>
  </si>
  <si>
    <t>итого</t>
  </si>
  <si>
    <t>заказ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</si>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</sst>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4" fillId="8" borderId="1" xfId="1" applyNumberFormat="1" applyFont="1" applyFill="1"/>
    <xf numFmtId="164" fontId="4" fillId="7" borderId="1" xfId="1" applyNumberFormat="1" applyFont="1" applyFill="1"/>
    <xf numFmtId="164" fontId="1" fillId="9" borderId="1" xfId="1" applyNumberForma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7" width="7" customWidth="1"/>
    <col min="18" max="18" width="7" style="30" customWidth="1"/>
    <col min="19" max="19" width="7" customWidth="1"/>
    <col min="20" max="20" width="21" customWidth="1"/>
    <col min="21" max="22" width="5" customWidth="1"/>
    <col min="23" max="32" width="6" customWidth="1"/>
    <col min="33" max="33" width="47.28515625" customWidth="1"/>
    <col min="34" max="34" width="7" customWidth="1"/>
    <col min="35" max="51" width="3" customWidth="1"/>
  </cols>
  <sheetData>
    <row r="1" spans="1:51" x14ac:dyDescent="0.25">
      <c r="A1" s="4"/>
      <c r="B1" s="4"/>
      <c r="C1" s="4"/>
      <c r="D1" s="4"/>
      <c r="E1" s="4"/>
      <c r="F1" s="4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 x14ac:dyDescent="0.25">
      <c r="A2" s="4"/>
      <c r="B2" s="4"/>
      <c r="C2" s="4"/>
      <c r="D2" s="4"/>
      <c r="E2" s="4"/>
      <c r="F2" s="4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102</v>
      </c>
      <c r="R3" s="2" t="s">
        <v>103</v>
      </c>
      <c r="S3" s="6" t="s">
        <v>16</v>
      </c>
      <c r="T3" s="6" t="s">
        <v>17</v>
      </c>
      <c r="U3" s="1" t="s">
        <v>18</v>
      </c>
      <c r="V3" s="1" t="s">
        <v>19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21</v>
      </c>
      <c r="AH3" s="1" t="s">
        <v>22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25">
      <c r="A4" s="4"/>
      <c r="B4" s="4"/>
      <c r="C4" s="4"/>
      <c r="D4" s="4"/>
      <c r="E4" s="4"/>
      <c r="F4" s="4"/>
      <c r="G4" s="7"/>
      <c r="H4" s="4"/>
      <c r="I4" s="4"/>
      <c r="J4" s="4"/>
      <c r="K4" s="4"/>
      <c r="L4" s="4"/>
      <c r="M4" s="4"/>
      <c r="N4" s="4"/>
      <c r="O4" s="4" t="s">
        <v>23</v>
      </c>
      <c r="P4" s="4" t="s">
        <v>23</v>
      </c>
      <c r="Q4" s="4"/>
      <c r="R4" s="4" t="s">
        <v>104</v>
      </c>
      <c r="S4" s="4"/>
      <c r="T4" s="4"/>
      <c r="U4" s="4"/>
      <c r="V4" s="4"/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 x14ac:dyDescent="0.25">
      <c r="A5" s="4"/>
      <c r="B5" s="4"/>
      <c r="C5" s="4"/>
      <c r="D5" s="4"/>
      <c r="E5" s="3">
        <f>SUM(E6:E494)</f>
        <v>1091.7719999999999</v>
      </c>
      <c r="F5" s="3">
        <f>SUM(F6:F494)</f>
        <v>1776.223</v>
      </c>
      <c r="G5" s="7"/>
      <c r="H5" s="4"/>
      <c r="I5" s="4"/>
      <c r="J5" s="4"/>
      <c r="K5" s="3">
        <f t="shared" ref="K5:S5" si="0">SUM(K6:K494)</f>
        <v>1202.1000000000001</v>
      </c>
      <c r="L5" s="3">
        <f t="shared" si="0"/>
        <v>-110.328</v>
      </c>
      <c r="M5" s="3">
        <f t="shared" si="0"/>
        <v>0</v>
      </c>
      <c r="N5" s="3">
        <f t="shared" si="0"/>
        <v>0</v>
      </c>
      <c r="O5" s="3">
        <f t="shared" si="0"/>
        <v>1872</v>
      </c>
      <c r="P5" s="3">
        <f t="shared" si="0"/>
        <v>218.35440000000003</v>
      </c>
      <c r="Q5" s="3">
        <f t="shared" si="0"/>
        <v>1707.9374</v>
      </c>
      <c r="R5" s="3">
        <f t="shared" si="0"/>
        <v>1732</v>
      </c>
      <c r="S5" s="3">
        <f t="shared" si="0"/>
        <v>0</v>
      </c>
      <c r="T5" s="4"/>
      <c r="U5" s="4"/>
      <c r="V5" s="4"/>
      <c r="W5" s="3">
        <f t="shared" ref="W5:AF5" si="1">SUM(W6:W494)</f>
        <v>230.7106</v>
      </c>
      <c r="X5" s="3">
        <f t="shared" si="1"/>
        <v>124.616</v>
      </c>
      <c r="Y5" s="3">
        <f t="shared" si="1"/>
        <v>105.196</v>
      </c>
      <c r="Z5" s="3">
        <f t="shared" si="1"/>
        <v>219.70820000000001</v>
      </c>
      <c r="AA5" s="3">
        <f t="shared" si="1"/>
        <v>194.03219999999996</v>
      </c>
      <c r="AB5" s="3">
        <f t="shared" si="1"/>
        <v>125.1482</v>
      </c>
      <c r="AC5" s="3">
        <f t="shared" si="1"/>
        <v>207.99299999999997</v>
      </c>
      <c r="AD5" s="3">
        <f t="shared" si="1"/>
        <v>191.62020000000001</v>
      </c>
      <c r="AE5" s="3">
        <f t="shared" si="1"/>
        <v>206.37700000000001</v>
      </c>
      <c r="AF5" s="3">
        <f t="shared" si="1"/>
        <v>269.44720000000007</v>
      </c>
      <c r="AG5" s="4"/>
      <c r="AH5" s="3">
        <f>SUM(AH6:AH494)</f>
        <v>374.00000000000006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 x14ac:dyDescent="0.25">
      <c r="A6" s="18" t="s">
        <v>38</v>
      </c>
      <c r="B6" s="18" t="s">
        <v>39</v>
      </c>
      <c r="C6" s="18">
        <v>79.77</v>
      </c>
      <c r="D6" s="18">
        <v>79.77</v>
      </c>
      <c r="E6" s="18"/>
      <c r="F6" s="18">
        <v>79.77</v>
      </c>
      <c r="G6" s="19">
        <v>0</v>
      </c>
      <c r="H6" s="18" t="e">
        <v>#N/A</v>
      </c>
      <c r="I6" s="18" t="s">
        <v>40</v>
      </c>
      <c r="J6" s="18"/>
      <c r="K6" s="18"/>
      <c r="L6" s="18">
        <f t="shared" ref="L6:L44" si="2">E6-K6</f>
        <v>0</v>
      </c>
      <c r="M6" s="18"/>
      <c r="N6" s="18"/>
      <c r="O6" s="18">
        <v>0</v>
      </c>
      <c r="P6" s="18">
        <f t="shared" ref="P6:P7" si="3">E6/5</f>
        <v>0</v>
      </c>
      <c r="Q6" s="20"/>
      <c r="R6" s="9">
        <f>IFERROR(VLOOKUP(A6,заказ!A:B,2,0),0)</f>
        <v>0</v>
      </c>
      <c r="S6" s="20"/>
      <c r="T6" s="18"/>
      <c r="U6" s="4" t="e">
        <f t="shared" ref="U6:U7" si="4">(F6+O6+R6)/P6</f>
        <v>#DIV/0!</v>
      </c>
      <c r="V6" s="18" t="e">
        <f t="shared" ref="V6:V44" si="5">(F6+O6)/P6</f>
        <v>#DIV/0!</v>
      </c>
      <c r="W6" s="18">
        <v>0.65080000000000005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0.68320000000000003</v>
      </c>
      <c r="AD6" s="18">
        <v>0</v>
      </c>
      <c r="AE6" s="18">
        <v>0</v>
      </c>
      <c r="AF6" s="18">
        <v>0</v>
      </c>
      <c r="AG6" s="27" t="s">
        <v>98</v>
      </c>
      <c r="AH6" s="4">
        <f t="shared" ref="AH6:AH7" si="6">G6*R6</f>
        <v>0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5">
      <c r="A7" s="18" t="s">
        <v>41</v>
      </c>
      <c r="B7" s="18" t="s">
        <v>35</v>
      </c>
      <c r="C7" s="18">
        <v>-2</v>
      </c>
      <c r="D7" s="18">
        <v>2</v>
      </c>
      <c r="E7" s="18"/>
      <c r="F7" s="18"/>
      <c r="G7" s="19">
        <v>0</v>
      </c>
      <c r="H7" s="18" t="e">
        <v>#N/A</v>
      </c>
      <c r="I7" s="18" t="s">
        <v>40</v>
      </c>
      <c r="J7" s="18"/>
      <c r="K7" s="18">
        <v>4</v>
      </c>
      <c r="L7" s="18">
        <f t="shared" si="2"/>
        <v>-4</v>
      </c>
      <c r="M7" s="18"/>
      <c r="N7" s="18"/>
      <c r="O7" s="18"/>
      <c r="P7" s="18">
        <f t="shared" si="3"/>
        <v>0</v>
      </c>
      <c r="Q7" s="20"/>
      <c r="R7" s="9">
        <f>IFERROR(VLOOKUP(A7,заказ!A:B,2,0),0)</f>
        <v>0</v>
      </c>
      <c r="S7" s="20"/>
      <c r="T7" s="18"/>
      <c r="U7" s="4" t="e">
        <f t="shared" si="4"/>
        <v>#DIV/0!</v>
      </c>
      <c r="V7" s="18" t="e">
        <f t="shared" si="5"/>
        <v>#DIV/0!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/>
      <c r="AH7" s="4">
        <f t="shared" si="6"/>
        <v>0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5">
      <c r="A8" s="4" t="s">
        <v>42</v>
      </c>
      <c r="B8" s="4" t="s">
        <v>35</v>
      </c>
      <c r="C8" s="4">
        <v>68</v>
      </c>
      <c r="D8" s="4">
        <v>25</v>
      </c>
      <c r="E8" s="4">
        <v>43</v>
      </c>
      <c r="F8" s="4">
        <v>25</v>
      </c>
      <c r="G8" s="7">
        <v>0.18</v>
      </c>
      <c r="H8" s="4">
        <v>270</v>
      </c>
      <c r="I8" s="4">
        <v>9988438</v>
      </c>
      <c r="J8" s="4"/>
      <c r="K8" s="4">
        <v>43</v>
      </c>
      <c r="L8" s="4">
        <f t="shared" si="2"/>
        <v>0</v>
      </c>
      <c r="M8" s="4"/>
      <c r="N8" s="4"/>
      <c r="O8" s="4">
        <v>32</v>
      </c>
      <c r="P8" s="4">
        <f>E8/5</f>
        <v>8.6</v>
      </c>
      <c r="Q8" s="9">
        <f>20*P8-O8-F8</f>
        <v>115</v>
      </c>
      <c r="R8" s="9">
        <f>IFERROR(VLOOKUP(A8,заказ!A:B,2,0),0)</f>
        <v>112</v>
      </c>
      <c r="S8" s="9"/>
      <c r="T8" s="4"/>
      <c r="U8" s="4">
        <f>(F8+O8+R8)/P8</f>
        <v>19.651162790697676</v>
      </c>
      <c r="V8" s="4">
        <f t="shared" si="5"/>
        <v>6.6279069767441863</v>
      </c>
      <c r="W8" s="4">
        <v>4.8</v>
      </c>
      <c r="X8" s="4">
        <v>0.8</v>
      </c>
      <c r="Y8" s="4">
        <v>0</v>
      </c>
      <c r="Z8" s="4">
        <v>6</v>
      </c>
      <c r="AA8" s="4">
        <v>3.4</v>
      </c>
      <c r="AB8" s="4">
        <v>4.2</v>
      </c>
      <c r="AC8" s="4">
        <v>5.4</v>
      </c>
      <c r="AD8" s="4">
        <v>3.2</v>
      </c>
      <c r="AE8" s="4">
        <v>4.5999999999999996</v>
      </c>
      <c r="AF8" s="4">
        <v>4.4000000000000004</v>
      </c>
      <c r="AG8" s="4"/>
      <c r="AH8" s="4">
        <f>G8*R8</f>
        <v>20.16</v>
      </c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5">
      <c r="A9" s="4" t="s">
        <v>43</v>
      </c>
      <c r="B9" s="4" t="s">
        <v>35</v>
      </c>
      <c r="C9" s="4">
        <v>72</v>
      </c>
      <c r="D9" s="4">
        <v>25</v>
      </c>
      <c r="E9" s="4">
        <v>43</v>
      </c>
      <c r="F9" s="4">
        <v>25</v>
      </c>
      <c r="G9" s="7">
        <v>0.18</v>
      </c>
      <c r="H9" s="4">
        <v>270</v>
      </c>
      <c r="I9" s="4">
        <v>9988445</v>
      </c>
      <c r="J9" s="4"/>
      <c r="K9" s="4">
        <v>43</v>
      </c>
      <c r="L9" s="4">
        <f t="shared" si="2"/>
        <v>0</v>
      </c>
      <c r="M9" s="4"/>
      <c r="N9" s="4"/>
      <c r="O9" s="4">
        <v>16</v>
      </c>
      <c r="P9" s="4">
        <f t="shared" ref="P9:P50" si="7">E9/5</f>
        <v>8.6</v>
      </c>
      <c r="Q9" s="9">
        <f>20*P9-O9-F9</f>
        <v>131</v>
      </c>
      <c r="R9" s="9">
        <f>IFERROR(VLOOKUP(A9,заказ!A:B,2,0),0)</f>
        <v>128</v>
      </c>
      <c r="S9" s="9"/>
      <c r="T9" s="4"/>
      <c r="U9" s="4">
        <f t="shared" ref="U9:U50" si="8">(F9+O9+R9)/P9</f>
        <v>19.651162790697676</v>
      </c>
      <c r="V9" s="4">
        <f t="shared" si="5"/>
        <v>4.7674418604651168</v>
      </c>
      <c r="W9" s="4">
        <v>4</v>
      </c>
      <c r="X9" s="4">
        <v>1.4</v>
      </c>
      <c r="Y9" s="4">
        <v>2.4</v>
      </c>
      <c r="Z9" s="4">
        <v>6.6</v>
      </c>
      <c r="AA9" s="4">
        <v>3.2</v>
      </c>
      <c r="AB9" s="4">
        <v>4</v>
      </c>
      <c r="AC9" s="4">
        <v>5.8</v>
      </c>
      <c r="AD9" s="4">
        <v>2.6</v>
      </c>
      <c r="AE9" s="4">
        <v>5.4</v>
      </c>
      <c r="AF9" s="4">
        <v>4.2</v>
      </c>
      <c r="AG9" s="4"/>
      <c r="AH9" s="4">
        <f>G9*R9</f>
        <v>23.04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5">
      <c r="A10" s="18" t="s">
        <v>44</v>
      </c>
      <c r="B10" s="18" t="s">
        <v>35</v>
      </c>
      <c r="C10" s="18">
        <v>3</v>
      </c>
      <c r="D10" s="18"/>
      <c r="E10" s="18">
        <v>3</v>
      </c>
      <c r="F10" s="18"/>
      <c r="G10" s="19">
        <v>0</v>
      </c>
      <c r="H10" s="18" t="e">
        <v>#N/A</v>
      </c>
      <c r="I10" s="18" t="s">
        <v>40</v>
      </c>
      <c r="J10" s="18"/>
      <c r="K10" s="18">
        <v>4</v>
      </c>
      <c r="L10" s="18">
        <f t="shared" si="2"/>
        <v>-1</v>
      </c>
      <c r="M10" s="18"/>
      <c r="N10" s="18"/>
      <c r="O10" s="18">
        <v>0</v>
      </c>
      <c r="P10" s="18">
        <f t="shared" si="7"/>
        <v>0.6</v>
      </c>
      <c r="Q10" s="20"/>
      <c r="R10" s="9">
        <f>IFERROR(VLOOKUP(A10,заказ!A:B,2,0),0)</f>
        <v>0</v>
      </c>
      <c r="S10" s="20"/>
      <c r="T10" s="18"/>
      <c r="U10" s="4">
        <f t="shared" si="8"/>
        <v>0</v>
      </c>
      <c r="V10" s="18">
        <f t="shared" si="5"/>
        <v>0</v>
      </c>
      <c r="W10" s="18">
        <v>0.2</v>
      </c>
      <c r="X10" s="18">
        <v>0</v>
      </c>
      <c r="Y10" s="18">
        <v>1.2</v>
      </c>
      <c r="Z10" s="18">
        <v>0.4</v>
      </c>
      <c r="AA10" s="18">
        <v>0</v>
      </c>
      <c r="AB10" s="18">
        <v>0.2</v>
      </c>
      <c r="AC10" s="18">
        <v>0.6</v>
      </c>
      <c r="AD10" s="18">
        <v>1</v>
      </c>
      <c r="AE10" s="18">
        <v>0</v>
      </c>
      <c r="AF10" s="18">
        <v>0</v>
      </c>
      <c r="AG10" s="18" t="s">
        <v>45</v>
      </c>
      <c r="AH10" s="4">
        <f t="shared" ref="AH10:AH50" si="9">G10*R10</f>
        <v>0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5">
      <c r="A11" s="4" t="s">
        <v>50</v>
      </c>
      <c r="B11" s="4" t="s">
        <v>35</v>
      </c>
      <c r="C11" s="4">
        <v>22</v>
      </c>
      <c r="D11" s="4">
        <v>5</v>
      </c>
      <c r="E11" s="4">
        <v>17</v>
      </c>
      <c r="F11" s="4">
        <v>5</v>
      </c>
      <c r="G11" s="7">
        <v>0.4</v>
      </c>
      <c r="H11" s="4">
        <v>270</v>
      </c>
      <c r="I11" s="4">
        <v>9988452</v>
      </c>
      <c r="J11" s="4"/>
      <c r="K11" s="4">
        <v>17</v>
      </c>
      <c r="L11" s="4">
        <f t="shared" si="2"/>
        <v>0</v>
      </c>
      <c r="M11" s="4"/>
      <c r="N11" s="4"/>
      <c r="O11" s="4">
        <v>48</v>
      </c>
      <c r="P11" s="4">
        <f t="shared" si="7"/>
        <v>3.4</v>
      </c>
      <c r="Q11" s="9">
        <f t="shared" ref="Q11:Q21" si="10">20*P11-O11-F11</f>
        <v>15</v>
      </c>
      <c r="R11" s="9">
        <f>IFERROR(VLOOKUP(A11,заказ!A:B,2,0),0)</f>
        <v>16</v>
      </c>
      <c r="S11" s="9"/>
      <c r="T11" s="4"/>
      <c r="U11" s="4">
        <f t="shared" si="8"/>
        <v>20.294117647058822</v>
      </c>
      <c r="V11" s="4">
        <f t="shared" si="5"/>
        <v>15.588235294117647</v>
      </c>
      <c r="W11" s="4">
        <v>3.4</v>
      </c>
      <c r="X11" s="4">
        <v>2</v>
      </c>
      <c r="Y11" s="4">
        <v>1.4</v>
      </c>
      <c r="Z11" s="4">
        <v>2.6</v>
      </c>
      <c r="AA11" s="4">
        <v>2.8</v>
      </c>
      <c r="AB11" s="4">
        <v>1.6</v>
      </c>
      <c r="AC11" s="4">
        <v>2.8</v>
      </c>
      <c r="AD11" s="4">
        <v>0.8</v>
      </c>
      <c r="AE11" s="4">
        <v>2.2000000000000002</v>
      </c>
      <c r="AF11" s="4">
        <v>4.4000000000000004</v>
      </c>
      <c r="AG11" s="4"/>
      <c r="AH11" s="4">
        <f t="shared" si="9"/>
        <v>6.4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5">
      <c r="A12" s="4" t="s">
        <v>51</v>
      </c>
      <c r="B12" s="4" t="s">
        <v>35</v>
      </c>
      <c r="C12" s="4">
        <v>29</v>
      </c>
      <c r="D12" s="4">
        <v>5</v>
      </c>
      <c r="E12" s="4">
        <v>24</v>
      </c>
      <c r="F12" s="4">
        <v>5</v>
      </c>
      <c r="G12" s="7">
        <v>0.4</v>
      </c>
      <c r="H12" s="4">
        <v>270</v>
      </c>
      <c r="I12" s="4">
        <v>9988476</v>
      </c>
      <c r="J12" s="4"/>
      <c r="K12" s="4">
        <v>24</v>
      </c>
      <c r="L12" s="4">
        <f t="shared" si="2"/>
        <v>0</v>
      </c>
      <c r="M12" s="4"/>
      <c r="N12" s="4"/>
      <c r="O12" s="4">
        <v>0</v>
      </c>
      <c r="P12" s="4">
        <f t="shared" si="7"/>
        <v>4.8</v>
      </c>
      <c r="Q12" s="9">
        <f>16*P12-O12-F12</f>
        <v>71.8</v>
      </c>
      <c r="R12" s="9">
        <f>IFERROR(VLOOKUP(A12,заказ!A:B,2,0),0)</f>
        <v>84</v>
      </c>
      <c r="S12" s="9"/>
      <c r="T12" s="4"/>
      <c r="U12" s="4">
        <f t="shared" si="8"/>
        <v>18.541666666666668</v>
      </c>
      <c r="V12" s="4">
        <f t="shared" si="5"/>
        <v>1.0416666666666667</v>
      </c>
      <c r="W12" s="4">
        <v>0.4</v>
      </c>
      <c r="X12" s="4">
        <v>0.2</v>
      </c>
      <c r="Y12" s="4">
        <v>0</v>
      </c>
      <c r="Z12" s="4">
        <v>1</v>
      </c>
      <c r="AA12" s="4">
        <v>2</v>
      </c>
      <c r="AB12" s="4">
        <v>0</v>
      </c>
      <c r="AC12" s="4">
        <v>0</v>
      </c>
      <c r="AD12" s="4">
        <v>2</v>
      </c>
      <c r="AE12" s="4">
        <v>0.8</v>
      </c>
      <c r="AF12" s="4">
        <v>0.4</v>
      </c>
      <c r="AG12" s="4"/>
      <c r="AH12" s="4">
        <f t="shared" si="9"/>
        <v>33.6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5">
      <c r="A13" s="4" t="s">
        <v>52</v>
      </c>
      <c r="B13" s="4" t="s">
        <v>35</v>
      </c>
      <c r="C13" s="4">
        <v>1</v>
      </c>
      <c r="D13" s="4">
        <v>99</v>
      </c>
      <c r="E13" s="4">
        <v>21</v>
      </c>
      <c r="F13" s="4">
        <v>39</v>
      </c>
      <c r="G13" s="7">
        <v>0.18</v>
      </c>
      <c r="H13" s="4">
        <v>150</v>
      </c>
      <c r="I13" s="4">
        <v>5034819</v>
      </c>
      <c r="J13" s="4"/>
      <c r="K13" s="4">
        <v>27</v>
      </c>
      <c r="L13" s="4">
        <f t="shared" si="2"/>
        <v>-6</v>
      </c>
      <c r="M13" s="4"/>
      <c r="N13" s="4"/>
      <c r="O13" s="4">
        <v>6</v>
      </c>
      <c r="P13" s="4">
        <f t="shared" si="7"/>
        <v>4.2</v>
      </c>
      <c r="Q13" s="9">
        <f t="shared" si="10"/>
        <v>39</v>
      </c>
      <c r="R13" s="9">
        <f>IFERROR(VLOOKUP(A13,заказ!A:B,2,0),0)</f>
        <v>36</v>
      </c>
      <c r="S13" s="9"/>
      <c r="T13" s="4"/>
      <c r="U13" s="4">
        <f t="shared" si="8"/>
        <v>19.285714285714285</v>
      </c>
      <c r="V13" s="4">
        <f t="shared" si="5"/>
        <v>10.714285714285714</v>
      </c>
      <c r="W13" s="4">
        <v>3.4</v>
      </c>
      <c r="X13" s="4">
        <v>3.8</v>
      </c>
      <c r="Y13" s="4">
        <v>4.8</v>
      </c>
      <c r="Z13" s="4">
        <v>5.6</v>
      </c>
      <c r="AA13" s="4">
        <v>4.8</v>
      </c>
      <c r="AB13" s="4">
        <v>2.2000000000000002</v>
      </c>
      <c r="AC13" s="4">
        <v>3</v>
      </c>
      <c r="AD13" s="4">
        <v>5.6</v>
      </c>
      <c r="AE13" s="4">
        <v>5.4</v>
      </c>
      <c r="AF13" s="4">
        <v>4.8</v>
      </c>
      <c r="AG13" s="4" t="s">
        <v>53</v>
      </c>
      <c r="AH13" s="4">
        <f t="shared" si="9"/>
        <v>6.4799999999999995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5">
      <c r="A14" s="4" t="s">
        <v>54</v>
      </c>
      <c r="B14" s="4" t="s">
        <v>39</v>
      </c>
      <c r="C14" s="4"/>
      <c r="D14" s="4"/>
      <c r="E14" s="4"/>
      <c r="F14" s="4"/>
      <c r="G14" s="7">
        <v>1</v>
      </c>
      <c r="H14" s="4">
        <v>150</v>
      </c>
      <c r="I14" s="4">
        <v>5041251</v>
      </c>
      <c r="J14" s="4"/>
      <c r="K14" s="4"/>
      <c r="L14" s="4">
        <f t="shared" si="2"/>
        <v>0</v>
      </c>
      <c r="M14" s="4"/>
      <c r="N14" s="4"/>
      <c r="O14" s="29">
        <v>0</v>
      </c>
      <c r="P14" s="4">
        <f t="shared" si="7"/>
        <v>0</v>
      </c>
      <c r="Q14" s="9">
        <v>15</v>
      </c>
      <c r="R14" s="9">
        <f>IFERROR(VLOOKUP(A14,заказ!A:B,2,0),0)</f>
        <v>15</v>
      </c>
      <c r="S14" s="9"/>
      <c r="T14" s="4"/>
      <c r="U14" s="4" t="e">
        <f t="shared" si="8"/>
        <v>#DIV/0!</v>
      </c>
      <c r="V14" s="4" t="e">
        <f t="shared" si="5"/>
        <v>#DIV/0!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29" t="s">
        <v>101</v>
      </c>
      <c r="AH14" s="4">
        <f t="shared" si="9"/>
        <v>15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25">
      <c r="A15" s="4" t="s">
        <v>55</v>
      </c>
      <c r="B15" s="4" t="s">
        <v>35</v>
      </c>
      <c r="C15" s="4"/>
      <c r="D15" s="4">
        <v>996</v>
      </c>
      <c r="E15" s="4">
        <v>60</v>
      </c>
      <c r="F15" s="4">
        <v>468</v>
      </c>
      <c r="G15" s="7">
        <v>0.1</v>
      </c>
      <c r="H15" s="4">
        <v>90</v>
      </c>
      <c r="I15" s="4">
        <v>8444163</v>
      </c>
      <c r="J15" s="4"/>
      <c r="K15" s="4">
        <v>68</v>
      </c>
      <c r="L15" s="4">
        <f t="shared" si="2"/>
        <v>-8</v>
      </c>
      <c r="M15" s="4"/>
      <c r="N15" s="4"/>
      <c r="O15" s="4">
        <v>0</v>
      </c>
      <c r="P15" s="4">
        <f t="shared" si="7"/>
        <v>12</v>
      </c>
      <c r="Q15" s="9"/>
      <c r="R15" s="9">
        <f>IFERROR(VLOOKUP(A15,заказ!A:B,2,0),0)</f>
        <v>0</v>
      </c>
      <c r="S15" s="9"/>
      <c r="T15" s="4"/>
      <c r="U15" s="4">
        <f t="shared" si="8"/>
        <v>39</v>
      </c>
      <c r="V15" s="4">
        <f t="shared" si="5"/>
        <v>39</v>
      </c>
      <c r="W15" s="4">
        <v>5.6</v>
      </c>
      <c r="X15" s="4">
        <v>13.4</v>
      </c>
      <c r="Y15" s="4">
        <v>6.8</v>
      </c>
      <c r="Z15" s="4">
        <v>28.2</v>
      </c>
      <c r="AA15" s="4">
        <v>24.8</v>
      </c>
      <c r="AB15" s="4">
        <v>7.8</v>
      </c>
      <c r="AC15" s="4">
        <v>27.6</v>
      </c>
      <c r="AD15" s="4">
        <v>15.4</v>
      </c>
      <c r="AE15" s="4">
        <v>23.6</v>
      </c>
      <c r="AF15" s="4">
        <v>33.200000000000003</v>
      </c>
      <c r="AG15" s="27" t="s">
        <v>99</v>
      </c>
      <c r="AH15" s="4">
        <f t="shared" si="9"/>
        <v>0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5">
      <c r="A16" s="4" t="s">
        <v>56</v>
      </c>
      <c r="B16" s="4" t="s">
        <v>35</v>
      </c>
      <c r="C16" s="4">
        <v>65</v>
      </c>
      <c r="D16" s="4">
        <v>132</v>
      </c>
      <c r="E16" s="4">
        <v>32</v>
      </c>
      <c r="F16" s="4">
        <v>82</v>
      </c>
      <c r="G16" s="7">
        <v>0.18</v>
      </c>
      <c r="H16" s="4">
        <v>150</v>
      </c>
      <c r="I16" s="4">
        <v>5038411</v>
      </c>
      <c r="J16" s="4"/>
      <c r="K16" s="4">
        <v>32</v>
      </c>
      <c r="L16" s="4">
        <f t="shared" si="2"/>
        <v>0</v>
      </c>
      <c r="M16" s="4"/>
      <c r="N16" s="4"/>
      <c r="O16" s="4">
        <v>10</v>
      </c>
      <c r="P16" s="4">
        <f t="shared" si="7"/>
        <v>6.4</v>
      </c>
      <c r="Q16" s="9">
        <f t="shared" si="10"/>
        <v>36</v>
      </c>
      <c r="R16" s="9">
        <f>IFERROR(VLOOKUP(A16,заказ!A:B,2,0),0)</f>
        <v>40</v>
      </c>
      <c r="S16" s="9"/>
      <c r="T16" s="4"/>
      <c r="U16" s="4">
        <f t="shared" si="8"/>
        <v>20.625</v>
      </c>
      <c r="V16" s="4">
        <f t="shared" si="5"/>
        <v>14.375</v>
      </c>
      <c r="W16" s="4">
        <v>6</v>
      </c>
      <c r="X16" s="4">
        <v>7.4</v>
      </c>
      <c r="Y16" s="4">
        <v>3</v>
      </c>
      <c r="Z16" s="4">
        <v>7.2</v>
      </c>
      <c r="AA16" s="4">
        <v>4.5999999999999996</v>
      </c>
      <c r="AB16" s="4">
        <v>3.4</v>
      </c>
      <c r="AC16" s="4">
        <v>3.4</v>
      </c>
      <c r="AD16" s="4">
        <v>5.2</v>
      </c>
      <c r="AE16" s="4">
        <v>4.4000000000000004</v>
      </c>
      <c r="AF16" s="4">
        <v>3.8</v>
      </c>
      <c r="AG16" s="4"/>
      <c r="AH16" s="4">
        <f t="shared" si="9"/>
        <v>7.1999999999999993</v>
      </c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5">
      <c r="A17" s="4" t="s">
        <v>57</v>
      </c>
      <c r="B17" s="4" t="s">
        <v>35</v>
      </c>
      <c r="C17" s="4">
        <v>100</v>
      </c>
      <c r="D17" s="4">
        <v>79</v>
      </c>
      <c r="E17" s="4">
        <v>58</v>
      </c>
      <c r="F17" s="4">
        <v>59</v>
      </c>
      <c r="G17" s="7">
        <v>0.18</v>
      </c>
      <c r="H17" s="4">
        <v>150</v>
      </c>
      <c r="I17" s="4">
        <v>5038459</v>
      </c>
      <c r="J17" s="4"/>
      <c r="K17" s="4">
        <v>59</v>
      </c>
      <c r="L17" s="4">
        <f t="shared" si="2"/>
        <v>-1</v>
      </c>
      <c r="M17" s="4"/>
      <c r="N17" s="4"/>
      <c r="O17" s="4">
        <v>50</v>
      </c>
      <c r="P17" s="4">
        <f t="shared" si="7"/>
        <v>11.6</v>
      </c>
      <c r="Q17" s="9">
        <f t="shared" si="10"/>
        <v>123</v>
      </c>
      <c r="R17" s="9">
        <f>IFERROR(VLOOKUP(A17,заказ!A:B,2,0),0)</f>
        <v>120</v>
      </c>
      <c r="S17" s="9"/>
      <c r="T17" s="4"/>
      <c r="U17" s="4">
        <f t="shared" si="8"/>
        <v>19.741379310344829</v>
      </c>
      <c r="V17" s="4">
        <f t="shared" si="5"/>
        <v>9.3965517241379306</v>
      </c>
      <c r="W17" s="4">
        <v>8.4</v>
      </c>
      <c r="X17" s="4">
        <v>8</v>
      </c>
      <c r="Y17" s="4">
        <v>2.8</v>
      </c>
      <c r="Z17" s="4">
        <v>10</v>
      </c>
      <c r="AA17" s="4">
        <v>7</v>
      </c>
      <c r="AB17" s="4">
        <v>5.8</v>
      </c>
      <c r="AC17" s="4">
        <v>6.4</v>
      </c>
      <c r="AD17" s="4">
        <v>6.8</v>
      </c>
      <c r="AE17" s="4">
        <v>8.1999999999999993</v>
      </c>
      <c r="AF17" s="4">
        <v>7</v>
      </c>
      <c r="AG17" s="4"/>
      <c r="AH17" s="4">
        <f t="shared" si="9"/>
        <v>21.599999999999998</v>
      </c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5">
      <c r="A18" s="4" t="s">
        <v>58</v>
      </c>
      <c r="B18" s="4" t="s">
        <v>35</v>
      </c>
      <c r="C18" s="4">
        <v>28</v>
      </c>
      <c r="D18" s="4">
        <v>74</v>
      </c>
      <c r="E18" s="4">
        <v>33</v>
      </c>
      <c r="F18" s="4">
        <v>34</v>
      </c>
      <c r="G18" s="7">
        <v>0.18</v>
      </c>
      <c r="H18" s="4">
        <v>150</v>
      </c>
      <c r="I18" s="4">
        <v>5038831</v>
      </c>
      <c r="J18" s="4"/>
      <c r="K18" s="4">
        <v>34</v>
      </c>
      <c r="L18" s="4">
        <f t="shared" si="2"/>
        <v>-1</v>
      </c>
      <c r="M18" s="4"/>
      <c r="N18" s="4"/>
      <c r="O18" s="4">
        <v>0</v>
      </c>
      <c r="P18" s="4">
        <f t="shared" si="7"/>
        <v>6.6</v>
      </c>
      <c r="Q18" s="9">
        <f t="shared" si="10"/>
        <v>98</v>
      </c>
      <c r="R18" s="9">
        <f>IFERROR(VLOOKUP(A18,заказ!A:B,2,0),0)</f>
        <v>100</v>
      </c>
      <c r="S18" s="9"/>
      <c r="T18" s="4"/>
      <c r="U18" s="4">
        <f t="shared" si="8"/>
        <v>20.303030303030305</v>
      </c>
      <c r="V18" s="4">
        <f t="shared" si="5"/>
        <v>5.1515151515151514</v>
      </c>
      <c r="W18" s="4">
        <v>2.6</v>
      </c>
      <c r="X18" s="4">
        <v>3.8</v>
      </c>
      <c r="Y18" s="4">
        <v>4.5999999999999996</v>
      </c>
      <c r="Z18" s="4">
        <v>3.2</v>
      </c>
      <c r="AA18" s="4">
        <v>3</v>
      </c>
      <c r="AB18" s="4">
        <v>3.2</v>
      </c>
      <c r="AC18" s="4">
        <v>1</v>
      </c>
      <c r="AD18" s="4">
        <v>3</v>
      </c>
      <c r="AE18" s="4">
        <v>3.8</v>
      </c>
      <c r="AF18" s="4">
        <v>0</v>
      </c>
      <c r="AG18" s="4" t="s">
        <v>59</v>
      </c>
      <c r="AH18" s="4">
        <f t="shared" si="9"/>
        <v>18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5">
      <c r="A19" s="4" t="s">
        <v>60</v>
      </c>
      <c r="B19" s="4" t="s">
        <v>35</v>
      </c>
      <c r="C19" s="4">
        <v>31</v>
      </c>
      <c r="D19" s="4">
        <v>47</v>
      </c>
      <c r="E19" s="4">
        <v>24</v>
      </c>
      <c r="F19" s="4">
        <v>27</v>
      </c>
      <c r="G19" s="7">
        <v>0.18</v>
      </c>
      <c r="H19" s="4">
        <v>120</v>
      </c>
      <c r="I19" s="4">
        <v>5038855</v>
      </c>
      <c r="J19" s="4"/>
      <c r="K19" s="4">
        <v>23</v>
      </c>
      <c r="L19" s="4">
        <f t="shared" si="2"/>
        <v>1</v>
      </c>
      <c r="M19" s="4"/>
      <c r="N19" s="4"/>
      <c r="O19" s="4">
        <v>0</v>
      </c>
      <c r="P19" s="4">
        <f t="shared" si="7"/>
        <v>4.8</v>
      </c>
      <c r="Q19" s="9">
        <f t="shared" si="10"/>
        <v>69</v>
      </c>
      <c r="R19" s="9">
        <f>IFERROR(VLOOKUP(A19,заказ!A:B,2,0),0)</f>
        <v>70</v>
      </c>
      <c r="S19" s="9"/>
      <c r="T19" s="4"/>
      <c r="U19" s="4">
        <f t="shared" si="8"/>
        <v>20.208333333333336</v>
      </c>
      <c r="V19" s="4">
        <f t="shared" si="5"/>
        <v>5.625</v>
      </c>
      <c r="W19" s="4">
        <v>1.8</v>
      </c>
      <c r="X19" s="4">
        <v>3</v>
      </c>
      <c r="Y19" s="4">
        <v>2.6</v>
      </c>
      <c r="Z19" s="4">
        <v>3</v>
      </c>
      <c r="AA19" s="4">
        <v>2.2000000000000002</v>
      </c>
      <c r="AB19" s="4">
        <v>1.4</v>
      </c>
      <c r="AC19" s="4">
        <v>0.6</v>
      </c>
      <c r="AD19" s="4">
        <v>2</v>
      </c>
      <c r="AE19" s="4">
        <v>1.8</v>
      </c>
      <c r="AF19" s="4">
        <v>1.2</v>
      </c>
      <c r="AG19" s="4"/>
      <c r="AH19" s="4">
        <f t="shared" si="9"/>
        <v>12.6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25">
      <c r="A20" s="4" t="s">
        <v>61</v>
      </c>
      <c r="B20" s="4" t="s">
        <v>35</v>
      </c>
      <c r="C20" s="4">
        <v>96</v>
      </c>
      <c r="D20" s="4">
        <v>43</v>
      </c>
      <c r="E20" s="4">
        <v>57</v>
      </c>
      <c r="F20" s="4">
        <v>41</v>
      </c>
      <c r="G20" s="7">
        <v>0.18</v>
      </c>
      <c r="H20" s="4">
        <v>150</v>
      </c>
      <c r="I20" s="4">
        <v>5038435</v>
      </c>
      <c r="J20" s="4"/>
      <c r="K20" s="4">
        <v>51</v>
      </c>
      <c r="L20" s="4">
        <f t="shared" si="2"/>
        <v>6</v>
      </c>
      <c r="M20" s="4"/>
      <c r="N20" s="4"/>
      <c r="O20" s="4">
        <v>60</v>
      </c>
      <c r="P20" s="4">
        <f t="shared" si="7"/>
        <v>11.4</v>
      </c>
      <c r="Q20" s="9">
        <f t="shared" si="10"/>
        <v>127</v>
      </c>
      <c r="R20" s="9">
        <f>IFERROR(VLOOKUP(A20,заказ!A:B,2,0),0)</f>
        <v>130</v>
      </c>
      <c r="S20" s="9"/>
      <c r="T20" s="4"/>
      <c r="U20" s="4">
        <f t="shared" si="8"/>
        <v>20.263157894736842</v>
      </c>
      <c r="V20" s="4">
        <f t="shared" si="5"/>
        <v>8.8596491228070171</v>
      </c>
      <c r="W20" s="4">
        <v>7.8</v>
      </c>
      <c r="X20" s="4">
        <v>6.6</v>
      </c>
      <c r="Y20" s="4">
        <v>4.2</v>
      </c>
      <c r="Z20" s="4">
        <v>9.4</v>
      </c>
      <c r="AA20" s="4">
        <v>11</v>
      </c>
      <c r="AB20" s="4">
        <v>7.4</v>
      </c>
      <c r="AC20" s="4">
        <v>10.6</v>
      </c>
      <c r="AD20" s="4">
        <v>7.6</v>
      </c>
      <c r="AE20" s="4">
        <v>9.8000000000000007</v>
      </c>
      <c r="AF20" s="4">
        <v>9.4</v>
      </c>
      <c r="AG20" s="4"/>
      <c r="AH20" s="4">
        <f t="shared" si="9"/>
        <v>23.4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ht="15.75" thickBot="1" x14ac:dyDescent="0.3">
      <c r="A21" s="4" t="s">
        <v>62</v>
      </c>
      <c r="B21" s="4" t="s">
        <v>35</v>
      </c>
      <c r="C21" s="4">
        <v>24</v>
      </c>
      <c r="D21" s="4">
        <v>2</v>
      </c>
      <c r="E21" s="4">
        <v>22</v>
      </c>
      <c r="F21" s="4">
        <v>2</v>
      </c>
      <c r="G21" s="7">
        <v>0.18</v>
      </c>
      <c r="H21" s="4">
        <v>120</v>
      </c>
      <c r="I21" s="4">
        <v>5038398</v>
      </c>
      <c r="J21" s="4"/>
      <c r="K21" s="4">
        <v>21</v>
      </c>
      <c r="L21" s="4">
        <f t="shared" si="2"/>
        <v>1</v>
      </c>
      <c r="M21" s="4"/>
      <c r="N21" s="4"/>
      <c r="O21" s="4">
        <v>80</v>
      </c>
      <c r="P21" s="4">
        <f t="shared" si="7"/>
        <v>4.4000000000000004</v>
      </c>
      <c r="Q21" s="9">
        <f t="shared" si="10"/>
        <v>6</v>
      </c>
      <c r="R21" s="9">
        <f>IFERROR(VLOOKUP(A21,заказ!A:B,2,0),0)</f>
        <v>10</v>
      </c>
      <c r="S21" s="9"/>
      <c r="T21" s="4"/>
      <c r="U21" s="4">
        <f t="shared" si="8"/>
        <v>20.909090909090907</v>
      </c>
      <c r="V21" s="4">
        <f t="shared" si="5"/>
        <v>18.636363636363633</v>
      </c>
      <c r="W21" s="4">
        <v>5</v>
      </c>
      <c r="X21" s="4">
        <v>0</v>
      </c>
      <c r="Y21" s="4">
        <v>0.2</v>
      </c>
      <c r="Z21" s="4">
        <v>1.8</v>
      </c>
      <c r="AA21" s="4">
        <v>2</v>
      </c>
      <c r="AB21" s="4">
        <v>2.4</v>
      </c>
      <c r="AC21" s="4">
        <v>3</v>
      </c>
      <c r="AD21" s="4">
        <v>2.2000000000000002</v>
      </c>
      <c r="AE21" s="4">
        <v>3.4</v>
      </c>
      <c r="AF21" s="4">
        <v>0.2</v>
      </c>
      <c r="AG21" s="4"/>
      <c r="AH21" s="4">
        <f t="shared" si="9"/>
        <v>1.7999999999999998</v>
      </c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x14ac:dyDescent="0.25">
      <c r="A22" s="10" t="s">
        <v>63</v>
      </c>
      <c r="B22" s="11" t="s">
        <v>39</v>
      </c>
      <c r="C22" s="11"/>
      <c r="D22" s="11">
        <v>3.17</v>
      </c>
      <c r="E22" s="11">
        <v>3.17</v>
      </c>
      <c r="F22" s="12"/>
      <c r="G22" s="7">
        <v>1</v>
      </c>
      <c r="H22" s="4">
        <v>150</v>
      </c>
      <c r="I22" s="4">
        <v>8785242</v>
      </c>
      <c r="J22" s="4"/>
      <c r="K22" s="4"/>
      <c r="L22" s="4">
        <f t="shared" si="2"/>
        <v>3.17</v>
      </c>
      <c r="M22" s="4"/>
      <c r="N22" s="4"/>
      <c r="O22" s="4">
        <v>0</v>
      </c>
      <c r="P22" s="4">
        <f t="shared" si="7"/>
        <v>0.63400000000000001</v>
      </c>
      <c r="Q22" s="9">
        <f>18*(P22+P23)-O22-O23-F22-F23</f>
        <v>23.197999999999993</v>
      </c>
      <c r="R22" s="9">
        <f>IFERROR(VLOOKUP(A22,заказ!A:B,2,0),0)</f>
        <v>16</v>
      </c>
      <c r="S22" s="9"/>
      <c r="T22" s="4"/>
      <c r="U22" s="4">
        <f t="shared" si="8"/>
        <v>25.236593059936908</v>
      </c>
      <c r="V22" s="4">
        <f t="shared" si="5"/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0.98199999999999998</v>
      </c>
      <c r="AG22" s="4"/>
      <c r="AH22" s="4">
        <f t="shared" si="9"/>
        <v>16</v>
      </c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ht="15.75" thickBot="1" x14ac:dyDescent="0.3">
      <c r="A23" s="21" t="s">
        <v>64</v>
      </c>
      <c r="B23" s="22" t="s">
        <v>39</v>
      </c>
      <c r="C23" s="22">
        <v>22.847999999999999</v>
      </c>
      <c r="D23" s="22">
        <v>12.837999999999999</v>
      </c>
      <c r="E23" s="22">
        <v>6.84</v>
      </c>
      <c r="F23" s="23">
        <v>12.837999999999999</v>
      </c>
      <c r="G23" s="19">
        <v>0</v>
      </c>
      <c r="H23" s="18" t="e">
        <v>#N/A</v>
      </c>
      <c r="I23" s="18" t="s">
        <v>49</v>
      </c>
      <c r="J23" s="18" t="s">
        <v>63</v>
      </c>
      <c r="K23" s="18">
        <v>5.5</v>
      </c>
      <c r="L23" s="18">
        <f t="shared" si="2"/>
        <v>1.3399999999999999</v>
      </c>
      <c r="M23" s="18"/>
      <c r="N23" s="18"/>
      <c r="O23" s="18">
        <v>0</v>
      </c>
      <c r="P23" s="18">
        <f t="shared" si="7"/>
        <v>1.3679999999999999</v>
      </c>
      <c r="Q23" s="20"/>
      <c r="R23" s="9">
        <f>IFERROR(VLOOKUP(A23,заказ!A:B,2,0),0)</f>
        <v>0</v>
      </c>
      <c r="S23" s="20"/>
      <c r="T23" s="18"/>
      <c r="U23" s="4">
        <f t="shared" si="8"/>
        <v>9.3845029239766085</v>
      </c>
      <c r="V23" s="18">
        <f t="shared" si="5"/>
        <v>9.3845029239766085</v>
      </c>
      <c r="W23" s="18">
        <v>0.64960000000000007</v>
      </c>
      <c r="X23" s="18">
        <v>0.66680000000000006</v>
      </c>
      <c r="Y23" s="18">
        <v>0</v>
      </c>
      <c r="Z23" s="18">
        <v>0</v>
      </c>
      <c r="AA23" s="18">
        <v>0.47</v>
      </c>
      <c r="AB23" s="18">
        <v>0</v>
      </c>
      <c r="AC23" s="18">
        <v>0</v>
      </c>
      <c r="AD23" s="18">
        <v>0</v>
      </c>
      <c r="AE23" s="18">
        <v>0.63080000000000003</v>
      </c>
      <c r="AF23" s="18">
        <v>0</v>
      </c>
      <c r="AG23" s="18"/>
      <c r="AH23" s="4">
        <f t="shared" si="9"/>
        <v>0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x14ac:dyDescent="0.25">
      <c r="A24" s="10" t="s">
        <v>65</v>
      </c>
      <c r="B24" s="11" t="s">
        <v>39</v>
      </c>
      <c r="C24" s="11"/>
      <c r="D24" s="11"/>
      <c r="E24" s="11"/>
      <c r="F24" s="12"/>
      <c r="G24" s="7">
        <v>1</v>
      </c>
      <c r="H24" s="4">
        <v>150</v>
      </c>
      <c r="I24" s="4">
        <v>8785235</v>
      </c>
      <c r="J24" s="4"/>
      <c r="K24" s="4"/>
      <c r="L24" s="4">
        <f t="shared" si="2"/>
        <v>0</v>
      </c>
      <c r="M24" s="4"/>
      <c r="N24" s="4"/>
      <c r="O24" s="4">
        <v>0</v>
      </c>
      <c r="P24" s="4">
        <f t="shared" si="7"/>
        <v>0</v>
      </c>
      <c r="Q24" s="9"/>
      <c r="R24" s="9">
        <f>IFERROR(VLOOKUP(A24,заказ!A:B,2,0),0)</f>
        <v>0</v>
      </c>
      <c r="S24" s="9"/>
      <c r="T24" s="4"/>
      <c r="U24" s="4" t="e">
        <f t="shared" si="8"/>
        <v>#DIV/0!</v>
      </c>
      <c r="V24" s="4" t="e">
        <f t="shared" si="5"/>
        <v>#DIV/0!</v>
      </c>
      <c r="W24" s="4">
        <v>0</v>
      </c>
      <c r="X24" s="4">
        <v>0</v>
      </c>
      <c r="Y24" s="4">
        <v>0</v>
      </c>
      <c r="Z24" s="4">
        <v>0</v>
      </c>
      <c r="AA24" s="4">
        <v>0.56399999999999995</v>
      </c>
      <c r="AB24" s="4">
        <v>0</v>
      </c>
      <c r="AC24" s="4">
        <v>2.7252000000000001</v>
      </c>
      <c r="AD24" s="4">
        <v>0.96799999999999997</v>
      </c>
      <c r="AE24" s="4">
        <v>0.53200000000000003</v>
      </c>
      <c r="AF24" s="4">
        <v>2.5419999999999998</v>
      </c>
      <c r="AG24" s="4" t="s">
        <v>66</v>
      </c>
      <c r="AH24" s="4">
        <f t="shared" si="9"/>
        <v>0</v>
      </c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 ht="15.75" thickBot="1" x14ac:dyDescent="0.3">
      <c r="A25" s="21" t="s">
        <v>67</v>
      </c>
      <c r="B25" s="22" t="s">
        <v>39</v>
      </c>
      <c r="C25" s="22">
        <v>12.763999999999999</v>
      </c>
      <c r="D25" s="22">
        <v>39.514000000000003</v>
      </c>
      <c r="E25" s="22">
        <v>6.3179999999999996</v>
      </c>
      <c r="F25" s="23">
        <v>22.94</v>
      </c>
      <c r="G25" s="19">
        <v>0</v>
      </c>
      <c r="H25" s="18" t="e">
        <v>#N/A</v>
      </c>
      <c r="I25" s="18" t="s">
        <v>49</v>
      </c>
      <c r="J25" s="18" t="s">
        <v>65</v>
      </c>
      <c r="K25" s="18">
        <v>7</v>
      </c>
      <c r="L25" s="18">
        <f t="shared" si="2"/>
        <v>-0.68200000000000038</v>
      </c>
      <c r="M25" s="18"/>
      <c r="N25" s="18"/>
      <c r="O25" s="18">
        <v>0</v>
      </c>
      <c r="P25" s="18">
        <f t="shared" si="7"/>
        <v>1.2635999999999998</v>
      </c>
      <c r="Q25" s="20"/>
      <c r="R25" s="9">
        <f>IFERROR(VLOOKUP(A25,заказ!A:B,2,0),0)</f>
        <v>0</v>
      </c>
      <c r="S25" s="20"/>
      <c r="T25" s="18"/>
      <c r="U25" s="4">
        <f t="shared" si="8"/>
        <v>18.154479265590378</v>
      </c>
      <c r="V25" s="18">
        <f t="shared" si="5"/>
        <v>18.154479265590378</v>
      </c>
      <c r="W25" s="18">
        <v>0.61599999999999999</v>
      </c>
      <c r="X25" s="18">
        <v>1.9947999999999999</v>
      </c>
      <c r="Y25" s="18">
        <v>1.3644000000000001</v>
      </c>
      <c r="Z25" s="18">
        <v>0</v>
      </c>
      <c r="AA25" s="18">
        <v>0</v>
      </c>
      <c r="AB25" s="18">
        <v>0</v>
      </c>
      <c r="AC25" s="18">
        <v>0</v>
      </c>
      <c r="AD25" s="18">
        <v>0.63200000000000001</v>
      </c>
      <c r="AE25" s="18">
        <v>0</v>
      </c>
      <c r="AF25" s="18">
        <v>0</v>
      </c>
      <c r="AG25" s="18" t="s">
        <v>45</v>
      </c>
      <c r="AH25" s="4">
        <f t="shared" si="9"/>
        <v>0</v>
      </c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x14ac:dyDescent="0.25">
      <c r="A26" s="10" t="s">
        <v>68</v>
      </c>
      <c r="B26" s="11" t="s">
        <v>39</v>
      </c>
      <c r="C26" s="11"/>
      <c r="D26" s="11"/>
      <c r="E26" s="11"/>
      <c r="F26" s="12"/>
      <c r="G26" s="7">
        <v>1</v>
      </c>
      <c r="H26" s="4">
        <v>120</v>
      </c>
      <c r="I26" s="4">
        <v>8785204</v>
      </c>
      <c r="J26" s="4"/>
      <c r="K26" s="4"/>
      <c r="L26" s="4">
        <f t="shared" si="2"/>
        <v>0</v>
      </c>
      <c r="M26" s="4"/>
      <c r="N26" s="4"/>
      <c r="O26" s="4">
        <v>16</v>
      </c>
      <c r="P26" s="4">
        <f t="shared" si="7"/>
        <v>0</v>
      </c>
      <c r="Q26" s="9">
        <f>20*(P26+P27)-O26-O27-F26-F27</f>
        <v>7.8160000000000025</v>
      </c>
      <c r="R26" s="9">
        <f>IFERROR(VLOOKUP(A26,заказ!A:B,2,0),0)</f>
        <v>16</v>
      </c>
      <c r="S26" s="9"/>
      <c r="T26" s="4"/>
      <c r="U26" s="4" t="e">
        <f t="shared" si="8"/>
        <v>#DIV/0!</v>
      </c>
      <c r="V26" s="4" t="e">
        <f t="shared" si="5"/>
        <v>#DIV/0!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 t="s">
        <v>69</v>
      </c>
      <c r="AH26" s="4">
        <f t="shared" si="9"/>
        <v>16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ht="15.75" thickBot="1" x14ac:dyDescent="0.3">
      <c r="A27" s="21" t="s">
        <v>70</v>
      </c>
      <c r="B27" s="22" t="s">
        <v>39</v>
      </c>
      <c r="C27" s="22">
        <v>41.564</v>
      </c>
      <c r="D27" s="22">
        <v>28.488</v>
      </c>
      <c r="E27" s="22">
        <v>13.076000000000001</v>
      </c>
      <c r="F27" s="23">
        <v>28.488</v>
      </c>
      <c r="G27" s="19">
        <v>0</v>
      </c>
      <c r="H27" s="18" t="e">
        <v>#N/A</v>
      </c>
      <c r="I27" s="18" t="s">
        <v>49</v>
      </c>
      <c r="J27" s="18" t="s">
        <v>68</v>
      </c>
      <c r="K27" s="18">
        <v>11.7</v>
      </c>
      <c r="L27" s="18">
        <f t="shared" si="2"/>
        <v>1.3760000000000012</v>
      </c>
      <c r="M27" s="18"/>
      <c r="N27" s="18"/>
      <c r="O27" s="18">
        <v>0</v>
      </c>
      <c r="P27" s="18">
        <f t="shared" si="7"/>
        <v>2.6152000000000002</v>
      </c>
      <c r="Q27" s="20"/>
      <c r="R27" s="9">
        <f>IFERROR(VLOOKUP(A27,заказ!A:B,2,0),0)</f>
        <v>0</v>
      </c>
      <c r="S27" s="20"/>
      <c r="T27" s="18"/>
      <c r="U27" s="4">
        <f t="shared" si="8"/>
        <v>10.893239522789843</v>
      </c>
      <c r="V27" s="18">
        <f t="shared" si="5"/>
        <v>10.893239522789843</v>
      </c>
      <c r="W27" s="18">
        <v>3.0583999999999998</v>
      </c>
      <c r="X27" s="18">
        <v>1.2567999999999999</v>
      </c>
      <c r="Y27" s="18">
        <v>1.8992</v>
      </c>
      <c r="Z27" s="18">
        <v>3.7187999999999999</v>
      </c>
      <c r="AA27" s="18">
        <v>2.496</v>
      </c>
      <c r="AB27" s="18">
        <v>0.61699999999999999</v>
      </c>
      <c r="AC27" s="18">
        <v>1.9383999999999999</v>
      </c>
      <c r="AD27" s="18">
        <v>0.65839999999999999</v>
      </c>
      <c r="AE27" s="18">
        <v>1.2744</v>
      </c>
      <c r="AF27" s="18">
        <v>1.2692000000000001</v>
      </c>
      <c r="AG27" s="28" t="s">
        <v>45</v>
      </c>
      <c r="AH27" s="4">
        <f t="shared" si="9"/>
        <v>0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x14ac:dyDescent="0.25">
      <c r="A28" s="15" t="s">
        <v>71</v>
      </c>
      <c r="B28" s="15" t="s">
        <v>35</v>
      </c>
      <c r="C28" s="15"/>
      <c r="D28" s="15"/>
      <c r="E28" s="15">
        <v>-1</v>
      </c>
      <c r="F28" s="15"/>
      <c r="G28" s="16">
        <v>0</v>
      </c>
      <c r="H28" s="15">
        <v>60</v>
      </c>
      <c r="I28" s="15">
        <v>8444170</v>
      </c>
      <c r="J28" s="15"/>
      <c r="K28" s="15">
        <v>37</v>
      </c>
      <c r="L28" s="15">
        <f t="shared" si="2"/>
        <v>-38</v>
      </c>
      <c r="M28" s="15"/>
      <c r="N28" s="15"/>
      <c r="O28" s="15">
        <v>0</v>
      </c>
      <c r="P28" s="15">
        <f t="shared" si="7"/>
        <v>-0.2</v>
      </c>
      <c r="Q28" s="17"/>
      <c r="R28" s="9">
        <f>IFERROR(VLOOKUP(A28,заказ!A:B,2,0),0)</f>
        <v>0</v>
      </c>
      <c r="S28" s="17"/>
      <c r="T28" s="15"/>
      <c r="U28" s="4">
        <f t="shared" si="8"/>
        <v>0</v>
      </c>
      <c r="V28" s="15">
        <f t="shared" si="5"/>
        <v>0</v>
      </c>
      <c r="W28" s="15">
        <v>23.6</v>
      </c>
      <c r="X28" s="15">
        <v>24.2</v>
      </c>
      <c r="Y28" s="15">
        <v>6.4</v>
      </c>
      <c r="Z28" s="15">
        <v>-1</v>
      </c>
      <c r="AA28" s="15">
        <v>24.4</v>
      </c>
      <c r="AB28" s="15">
        <v>7.6</v>
      </c>
      <c r="AC28" s="15">
        <v>17</v>
      </c>
      <c r="AD28" s="15">
        <v>15.4</v>
      </c>
      <c r="AE28" s="15">
        <v>7.4</v>
      </c>
      <c r="AF28" s="15">
        <v>20.8</v>
      </c>
      <c r="AG28" s="15" t="s">
        <v>72</v>
      </c>
      <c r="AH28" s="4">
        <f t="shared" si="9"/>
        <v>0</v>
      </c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 x14ac:dyDescent="0.25">
      <c r="A29" s="4" t="s">
        <v>73</v>
      </c>
      <c r="B29" s="4" t="s">
        <v>39</v>
      </c>
      <c r="C29" s="4">
        <v>45.96</v>
      </c>
      <c r="D29" s="4">
        <v>42.921999999999997</v>
      </c>
      <c r="E29" s="4">
        <v>3.0379999999999998</v>
      </c>
      <c r="F29" s="4">
        <v>42.921999999999997</v>
      </c>
      <c r="G29" s="7">
        <v>1</v>
      </c>
      <c r="H29" s="4">
        <v>120</v>
      </c>
      <c r="I29" s="4">
        <v>5522704</v>
      </c>
      <c r="J29" s="4"/>
      <c r="K29" s="4">
        <v>2.5</v>
      </c>
      <c r="L29" s="4">
        <f t="shared" si="2"/>
        <v>0.53799999999999981</v>
      </c>
      <c r="M29" s="4"/>
      <c r="N29" s="4"/>
      <c r="O29" s="4">
        <v>0</v>
      </c>
      <c r="P29" s="4">
        <f t="shared" si="7"/>
        <v>0.60759999999999992</v>
      </c>
      <c r="Q29" s="9"/>
      <c r="R29" s="9">
        <f>IFERROR(VLOOKUP(A29,заказ!A:B,2,0),0)</f>
        <v>0</v>
      </c>
      <c r="S29" s="9"/>
      <c r="T29" s="4"/>
      <c r="U29" s="4">
        <f t="shared" si="8"/>
        <v>70.641869651086239</v>
      </c>
      <c r="V29" s="4">
        <f t="shared" si="5"/>
        <v>70.641869651086239</v>
      </c>
      <c r="W29" s="4">
        <v>2.4154</v>
      </c>
      <c r="X29" s="4">
        <v>1.3082</v>
      </c>
      <c r="Y29" s="4">
        <v>2.8513999999999999</v>
      </c>
      <c r="Z29" s="4">
        <v>4.0462000000000007</v>
      </c>
      <c r="AA29" s="4">
        <v>1.8408</v>
      </c>
      <c r="AB29" s="4">
        <v>1.2101999999999999</v>
      </c>
      <c r="AC29" s="4">
        <v>1.2831999999999999</v>
      </c>
      <c r="AD29" s="4">
        <v>0.63760000000000006</v>
      </c>
      <c r="AE29" s="4">
        <v>1.2103999999999999</v>
      </c>
      <c r="AF29" s="4">
        <v>0.59160000000000001</v>
      </c>
      <c r="AG29" s="4"/>
      <c r="AH29" s="4">
        <f t="shared" si="9"/>
        <v>0</v>
      </c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 x14ac:dyDescent="0.25">
      <c r="A30" s="4" t="s">
        <v>74</v>
      </c>
      <c r="B30" s="4" t="s">
        <v>35</v>
      </c>
      <c r="C30" s="4">
        <v>1</v>
      </c>
      <c r="D30" s="4">
        <v>198</v>
      </c>
      <c r="E30" s="4">
        <v>26</v>
      </c>
      <c r="F30" s="4">
        <v>86</v>
      </c>
      <c r="G30" s="7">
        <v>0.14000000000000001</v>
      </c>
      <c r="H30" s="4">
        <v>180</v>
      </c>
      <c r="I30" s="4">
        <v>9988391</v>
      </c>
      <c r="J30" s="4"/>
      <c r="K30" s="4">
        <v>28</v>
      </c>
      <c r="L30" s="4">
        <f t="shared" si="2"/>
        <v>-2</v>
      </c>
      <c r="M30" s="4"/>
      <c r="N30" s="4"/>
      <c r="O30" s="4">
        <v>0</v>
      </c>
      <c r="P30" s="4">
        <f t="shared" si="7"/>
        <v>5.2</v>
      </c>
      <c r="Q30" s="9">
        <f t="shared" ref="Q30:Q31" si="11">20*P30-O30-F30</f>
        <v>18</v>
      </c>
      <c r="R30" s="9">
        <f>IFERROR(VLOOKUP(A30,заказ!A:B,2,0),0)</f>
        <v>16</v>
      </c>
      <c r="S30" s="9"/>
      <c r="T30" s="4"/>
      <c r="U30" s="4">
        <f t="shared" si="8"/>
        <v>19.615384615384613</v>
      </c>
      <c r="V30" s="4">
        <f t="shared" si="5"/>
        <v>16.538461538461537</v>
      </c>
      <c r="W30" s="4">
        <v>3.6</v>
      </c>
      <c r="X30" s="4">
        <v>8</v>
      </c>
      <c r="Y30" s="4">
        <v>5.8</v>
      </c>
      <c r="Z30" s="4">
        <v>4.5999999999999996</v>
      </c>
      <c r="AA30" s="4">
        <v>2.6</v>
      </c>
      <c r="AB30" s="4">
        <v>5</v>
      </c>
      <c r="AC30" s="4">
        <v>5</v>
      </c>
      <c r="AD30" s="4">
        <v>5.4</v>
      </c>
      <c r="AE30" s="4">
        <v>9.1999999999999993</v>
      </c>
      <c r="AF30" s="4">
        <v>6.8</v>
      </c>
      <c r="AG30" s="4"/>
      <c r="AH30" s="4">
        <f t="shared" si="9"/>
        <v>2.2400000000000002</v>
      </c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 x14ac:dyDescent="0.25">
      <c r="A31" s="4" t="s">
        <v>75</v>
      </c>
      <c r="B31" s="4" t="s">
        <v>35</v>
      </c>
      <c r="C31" s="4">
        <v>72</v>
      </c>
      <c r="D31" s="4">
        <v>120</v>
      </c>
      <c r="E31" s="4">
        <v>56</v>
      </c>
      <c r="F31" s="4">
        <v>68</v>
      </c>
      <c r="G31" s="7">
        <v>0.18</v>
      </c>
      <c r="H31" s="4">
        <v>270</v>
      </c>
      <c r="I31" s="4">
        <v>9988681</v>
      </c>
      <c r="J31" s="4"/>
      <c r="K31" s="4">
        <v>56</v>
      </c>
      <c r="L31" s="4">
        <f t="shared" si="2"/>
        <v>0</v>
      </c>
      <c r="M31" s="4"/>
      <c r="N31" s="4"/>
      <c r="O31" s="4">
        <v>64</v>
      </c>
      <c r="P31" s="4">
        <f t="shared" si="7"/>
        <v>11.2</v>
      </c>
      <c r="Q31" s="9">
        <f t="shared" si="11"/>
        <v>92</v>
      </c>
      <c r="R31" s="9">
        <f>IFERROR(VLOOKUP(A31,заказ!A:B,2,0),0)</f>
        <v>96</v>
      </c>
      <c r="S31" s="9"/>
      <c r="T31" s="4"/>
      <c r="U31" s="4">
        <f t="shared" si="8"/>
        <v>20.357142857142858</v>
      </c>
      <c r="V31" s="4">
        <f t="shared" si="5"/>
        <v>11.785714285714286</v>
      </c>
      <c r="W31" s="4">
        <v>9.1999999999999993</v>
      </c>
      <c r="X31" s="4">
        <v>8.1999999999999993</v>
      </c>
      <c r="Y31" s="4">
        <v>6.8</v>
      </c>
      <c r="Z31" s="4">
        <v>9.4</v>
      </c>
      <c r="AA31" s="4">
        <v>6</v>
      </c>
      <c r="AB31" s="4">
        <v>7.8</v>
      </c>
      <c r="AC31" s="4">
        <v>9.8000000000000007</v>
      </c>
      <c r="AD31" s="4">
        <v>5</v>
      </c>
      <c r="AE31" s="4">
        <v>7.6</v>
      </c>
      <c r="AF31" s="4">
        <v>9</v>
      </c>
      <c r="AG31" s="4"/>
      <c r="AH31" s="4">
        <f t="shared" si="9"/>
        <v>17.28</v>
      </c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 x14ac:dyDescent="0.25">
      <c r="A32" s="4" t="s">
        <v>76</v>
      </c>
      <c r="B32" s="4" t="s">
        <v>39</v>
      </c>
      <c r="C32" s="4"/>
      <c r="D32" s="4">
        <v>30.64</v>
      </c>
      <c r="E32" s="4"/>
      <c r="F32" s="4">
        <v>15.32</v>
      </c>
      <c r="G32" s="7">
        <v>1</v>
      </c>
      <c r="H32" s="4">
        <v>120</v>
      </c>
      <c r="I32" s="4">
        <v>8785198</v>
      </c>
      <c r="J32" s="4"/>
      <c r="K32" s="4"/>
      <c r="L32" s="4">
        <f t="shared" si="2"/>
        <v>0</v>
      </c>
      <c r="M32" s="4"/>
      <c r="N32" s="4"/>
      <c r="O32" s="4">
        <v>16</v>
      </c>
      <c r="P32" s="4">
        <f t="shared" si="7"/>
        <v>0</v>
      </c>
      <c r="Q32" s="9"/>
      <c r="R32" s="9">
        <f>IFERROR(VLOOKUP(A32,заказ!A:B,2,0),0)</f>
        <v>0</v>
      </c>
      <c r="S32" s="9"/>
      <c r="T32" s="4"/>
      <c r="U32" s="4" t="e">
        <f t="shared" si="8"/>
        <v>#DIV/0!</v>
      </c>
      <c r="V32" s="4" t="e">
        <f t="shared" si="5"/>
        <v>#DIV/0!</v>
      </c>
      <c r="W32" s="4">
        <v>1.2310000000000001</v>
      </c>
      <c r="X32" s="4">
        <v>1.2410000000000001</v>
      </c>
      <c r="Y32" s="4">
        <v>0.64100000000000001</v>
      </c>
      <c r="Z32" s="4">
        <v>0</v>
      </c>
      <c r="AA32" s="4">
        <v>0.61680000000000001</v>
      </c>
      <c r="AB32" s="4">
        <v>0</v>
      </c>
      <c r="AC32" s="4">
        <v>0</v>
      </c>
      <c r="AD32" s="4">
        <v>1.1992</v>
      </c>
      <c r="AE32" s="4">
        <v>2.5870000000000002</v>
      </c>
      <c r="AF32" s="4">
        <v>1.93</v>
      </c>
      <c r="AG32" s="4" t="s">
        <v>77</v>
      </c>
      <c r="AH32" s="4">
        <f t="shared" si="9"/>
        <v>0</v>
      </c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1" x14ac:dyDescent="0.25">
      <c r="A33" s="18" t="s">
        <v>78</v>
      </c>
      <c r="B33" s="18" t="s">
        <v>39</v>
      </c>
      <c r="C33" s="18">
        <v>51.218000000000004</v>
      </c>
      <c r="D33" s="18">
        <v>51.218000000000004</v>
      </c>
      <c r="E33" s="18"/>
      <c r="F33" s="18">
        <v>51.218000000000004</v>
      </c>
      <c r="G33" s="19">
        <v>0</v>
      </c>
      <c r="H33" s="18" t="e">
        <v>#N/A</v>
      </c>
      <c r="I33" s="18" t="s">
        <v>79</v>
      </c>
      <c r="J33" s="18"/>
      <c r="K33" s="18">
        <v>2.5</v>
      </c>
      <c r="L33" s="18">
        <f t="shared" si="2"/>
        <v>-2.5</v>
      </c>
      <c r="M33" s="18"/>
      <c r="N33" s="18"/>
      <c r="O33" s="18">
        <v>0</v>
      </c>
      <c r="P33" s="18">
        <f t="shared" si="7"/>
        <v>0</v>
      </c>
      <c r="Q33" s="20"/>
      <c r="R33" s="9">
        <f>IFERROR(VLOOKUP(A33,заказ!A:B,2,0),0)</f>
        <v>0</v>
      </c>
      <c r="S33" s="20"/>
      <c r="T33" s="18"/>
      <c r="U33" s="4" t="e">
        <f t="shared" si="8"/>
        <v>#DIV/0!</v>
      </c>
      <c r="V33" s="18" t="e">
        <f t="shared" si="5"/>
        <v>#DIV/0!</v>
      </c>
      <c r="W33" s="18">
        <v>0.58799999999999997</v>
      </c>
      <c r="X33" s="18">
        <v>0</v>
      </c>
      <c r="Y33" s="18">
        <v>0</v>
      </c>
      <c r="Z33" s="18">
        <v>0.64359999999999995</v>
      </c>
      <c r="AA33" s="18">
        <v>0</v>
      </c>
      <c r="AB33" s="18">
        <v>0</v>
      </c>
      <c r="AC33" s="18">
        <v>1.1819999999999999</v>
      </c>
      <c r="AD33" s="18">
        <v>0</v>
      </c>
      <c r="AE33" s="18">
        <v>0</v>
      </c>
      <c r="AF33" s="18">
        <v>0</v>
      </c>
      <c r="AG33" s="27" t="s">
        <v>100</v>
      </c>
      <c r="AH33" s="4">
        <f t="shared" si="9"/>
        <v>0</v>
      </c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 x14ac:dyDescent="0.25">
      <c r="A34" s="4" t="s">
        <v>80</v>
      </c>
      <c r="B34" s="4" t="s">
        <v>35</v>
      </c>
      <c r="C34" s="4">
        <v>2</v>
      </c>
      <c r="D34" s="4"/>
      <c r="E34" s="4">
        <v>2</v>
      </c>
      <c r="F34" s="4"/>
      <c r="G34" s="7">
        <v>0.1</v>
      </c>
      <c r="H34" s="4">
        <v>60</v>
      </c>
      <c r="I34" s="4">
        <v>8444187</v>
      </c>
      <c r="J34" s="4"/>
      <c r="K34" s="4">
        <v>44</v>
      </c>
      <c r="L34" s="4">
        <f t="shared" si="2"/>
        <v>-42</v>
      </c>
      <c r="M34" s="4"/>
      <c r="N34" s="4"/>
      <c r="O34" s="4">
        <v>240</v>
      </c>
      <c r="P34" s="4">
        <f t="shared" si="7"/>
        <v>0.4</v>
      </c>
      <c r="Q34" s="9"/>
      <c r="R34" s="9">
        <f>IFERROR(VLOOKUP(A34,заказ!A:B,2,0),0)</f>
        <v>0</v>
      </c>
      <c r="S34" s="9"/>
      <c r="T34" s="4"/>
      <c r="U34" s="4">
        <f t="shared" si="8"/>
        <v>600</v>
      </c>
      <c r="V34" s="4">
        <f t="shared" si="5"/>
        <v>600</v>
      </c>
      <c r="W34" s="4">
        <v>20</v>
      </c>
      <c r="X34" s="4">
        <v>0</v>
      </c>
      <c r="Y34" s="4">
        <v>-1.2</v>
      </c>
      <c r="Z34" s="4">
        <v>0</v>
      </c>
      <c r="AA34" s="4">
        <v>15.6</v>
      </c>
      <c r="AB34" s="4">
        <v>14.6</v>
      </c>
      <c r="AC34" s="4">
        <v>29.4</v>
      </c>
      <c r="AD34" s="4">
        <v>25.8</v>
      </c>
      <c r="AE34" s="4">
        <v>7.8</v>
      </c>
      <c r="AF34" s="4">
        <v>26.2</v>
      </c>
      <c r="AG34" s="4"/>
      <c r="AH34" s="4">
        <f t="shared" si="9"/>
        <v>0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 ht="15.75" thickBot="1" x14ac:dyDescent="0.3">
      <c r="A35" s="4" t="s">
        <v>81</v>
      </c>
      <c r="B35" s="4" t="s">
        <v>35</v>
      </c>
      <c r="C35" s="4">
        <v>370</v>
      </c>
      <c r="D35" s="4">
        <v>180</v>
      </c>
      <c r="E35" s="4">
        <v>188</v>
      </c>
      <c r="F35" s="4">
        <v>177</v>
      </c>
      <c r="G35" s="7">
        <v>0.1</v>
      </c>
      <c r="H35" s="4">
        <v>90</v>
      </c>
      <c r="I35" s="4">
        <v>8444194</v>
      </c>
      <c r="J35" s="4"/>
      <c r="K35" s="4">
        <v>187</v>
      </c>
      <c r="L35" s="4">
        <f t="shared" si="2"/>
        <v>1</v>
      </c>
      <c r="M35" s="4"/>
      <c r="N35" s="4"/>
      <c r="O35" s="4">
        <v>144</v>
      </c>
      <c r="P35" s="4">
        <f t="shared" si="7"/>
        <v>37.6</v>
      </c>
      <c r="Q35" s="9">
        <f t="shared" ref="Q35" si="12">20*P35-O35-F35</f>
        <v>431</v>
      </c>
      <c r="R35" s="9">
        <f>IFERROR(VLOOKUP(A35,заказ!A:B,2,0),0)</f>
        <v>432</v>
      </c>
      <c r="S35" s="9"/>
      <c r="T35" s="4"/>
      <c r="U35" s="4">
        <f t="shared" si="8"/>
        <v>20.026595744680851</v>
      </c>
      <c r="V35" s="4">
        <f t="shared" si="5"/>
        <v>8.537234042553191</v>
      </c>
      <c r="W35" s="4">
        <v>28.6</v>
      </c>
      <c r="X35" s="4">
        <v>-0.6</v>
      </c>
      <c r="Y35" s="4">
        <v>7.6</v>
      </c>
      <c r="Z35" s="4">
        <v>43.2</v>
      </c>
      <c r="AA35" s="4">
        <v>26.8</v>
      </c>
      <c r="AB35" s="4">
        <v>13.4</v>
      </c>
      <c r="AC35" s="4">
        <v>27</v>
      </c>
      <c r="AD35" s="4">
        <v>25.8</v>
      </c>
      <c r="AE35" s="4">
        <v>33.4</v>
      </c>
      <c r="AF35" s="4">
        <v>30.8</v>
      </c>
      <c r="AG35" s="4" t="s">
        <v>82</v>
      </c>
      <c r="AH35" s="4">
        <f t="shared" si="9"/>
        <v>43.2</v>
      </c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 x14ac:dyDescent="0.25">
      <c r="A36" s="10" t="s">
        <v>83</v>
      </c>
      <c r="B36" s="11" t="s">
        <v>35</v>
      </c>
      <c r="C36" s="11"/>
      <c r="D36" s="11"/>
      <c r="E36" s="11"/>
      <c r="F36" s="12"/>
      <c r="G36" s="7">
        <v>0.2</v>
      </c>
      <c r="H36" s="4">
        <v>120</v>
      </c>
      <c r="I36" s="4" t="s">
        <v>84</v>
      </c>
      <c r="J36" s="4"/>
      <c r="K36" s="4"/>
      <c r="L36" s="4">
        <f t="shared" si="2"/>
        <v>0</v>
      </c>
      <c r="M36" s="4"/>
      <c r="N36" s="4"/>
      <c r="O36" s="4">
        <v>100</v>
      </c>
      <c r="P36" s="4">
        <f t="shared" si="7"/>
        <v>0</v>
      </c>
      <c r="Q36" s="9"/>
      <c r="R36" s="9">
        <f>IFERROR(VLOOKUP(A36,заказ!A:B,2,0),0)</f>
        <v>0</v>
      </c>
      <c r="S36" s="9"/>
      <c r="T36" s="4"/>
      <c r="U36" s="4" t="e">
        <f t="shared" si="8"/>
        <v>#DIV/0!</v>
      </c>
      <c r="V36" s="4" t="e">
        <f t="shared" si="5"/>
        <v>#DIV/0!</v>
      </c>
      <c r="W36" s="4">
        <v>0</v>
      </c>
      <c r="X36" s="4">
        <v>0</v>
      </c>
      <c r="Y36" s="4">
        <v>0</v>
      </c>
      <c r="Z36" s="4">
        <v>0</v>
      </c>
      <c r="AA36" s="4">
        <v>0.4</v>
      </c>
      <c r="AB36" s="4">
        <v>0.4</v>
      </c>
      <c r="AC36" s="4">
        <v>0.2</v>
      </c>
      <c r="AD36" s="4">
        <v>13.8</v>
      </c>
      <c r="AE36" s="4">
        <v>10.8</v>
      </c>
      <c r="AF36" s="4">
        <v>12.8</v>
      </c>
      <c r="AG36" s="4" t="s">
        <v>53</v>
      </c>
      <c r="AH36" s="4">
        <f t="shared" si="9"/>
        <v>0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ht="15.75" thickBot="1" x14ac:dyDescent="0.3">
      <c r="A37" s="21" t="s">
        <v>85</v>
      </c>
      <c r="B37" s="22" t="s">
        <v>35</v>
      </c>
      <c r="C37" s="22"/>
      <c r="D37" s="22">
        <v>20</v>
      </c>
      <c r="E37" s="22">
        <v>20</v>
      </c>
      <c r="F37" s="23"/>
      <c r="G37" s="19">
        <v>0</v>
      </c>
      <c r="H37" s="18" t="e">
        <v>#N/A</v>
      </c>
      <c r="I37" s="18" t="s">
        <v>49</v>
      </c>
      <c r="J37" s="18" t="s">
        <v>83</v>
      </c>
      <c r="K37" s="18">
        <v>23</v>
      </c>
      <c r="L37" s="18">
        <f t="shared" si="2"/>
        <v>-3</v>
      </c>
      <c r="M37" s="18"/>
      <c r="N37" s="18"/>
      <c r="O37" s="18"/>
      <c r="P37" s="18">
        <f t="shared" si="7"/>
        <v>4</v>
      </c>
      <c r="Q37" s="20"/>
      <c r="R37" s="9">
        <f>IFERROR(VLOOKUP(A37,заказ!A:B,2,0),0)</f>
        <v>0</v>
      </c>
      <c r="S37" s="20"/>
      <c r="T37" s="18"/>
      <c r="U37" s="4">
        <f t="shared" si="8"/>
        <v>0</v>
      </c>
      <c r="V37" s="18">
        <f t="shared" si="5"/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/>
      <c r="AH37" s="4">
        <f t="shared" si="9"/>
        <v>0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x14ac:dyDescent="0.25">
      <c r="A38" s="10" t="s">
        <v>86</v>
      </c>
      <c r="B38" s="11" t="s">
        <v>39</v>
      </c>
      <c r="C38" s="11"/>
      <c r="D38" s="11"/>
      <c r="E38" s="11"/>
      <c r="F38" s="12"/>
      <c r="G38" s="7">
        <v>1</v>
      </c>
      <c r="H38" s="4">
        <v>120</v>
      </c>
      <c r="I38" s="4" t="s">
        <v>87</v>
      </c>
      <c r="J38" s="4"/>
      <c r="K38" s="4"/>
      <c r="L38" s="4">
        <f t="shared" si="2"/>
        <v>0</v>
      </c>
      <c r="M38" s="4"/>
      <c r="N38" s="4"/>
      <c r="O38" s="4">
        <v>0</v>
      </c>
      <c r="P38" s="4">
        <f t="shared" si="7"/>
        <v>0</v>
      </c>
      <c r="Q38" s="9">
        <f>18*(P38+P39)-O38-O39-F38-F39</f>
        <v>14.655399999999997</v>
      </c>
      <c r="R38" s="9">
        <f>IFERROR(VLOOKUP(A38,заказ!A:B,2,0),0)</f>
        <v>15</v>
      </c>
      <c r="S38" s="9"/>
      <c r="T38" s="4"/>
      <c r="U38" s="4" t="e">
        <f t="shared" si="8"/>
        <v>#DIV/0!</v>
      </c>
      <c r="V38" s="4" t="e">
        <f t="shared" si="5"/>
        <v>#DIV/0!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 t="s">
        <v>88</v>
      </c>
      <c r="AH38" s="4">
        <f t="shared" si="9"/>
        <v>15</v>
      </c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 ht="15.75" thickBot="1" x14ac:dyDescent="0.3">
      <c r="A39" s="21" t="s">
        <v>89</v>
      </c>
      <c r="B39" s="22" t="s">
        <v>39</v>
      </c>
      <c r="C39" s="22">
        <v>36.744999999999997</v>
      </c>
      <c r="D39" s="22">
        <v>25.571000000000002</v>
      </c>
      <c r="E39" s="22">
        <v>11.173999999999999</v>
      </c>
      <c r="F39" s="23">
        <v>25.571000000000002</v>
      </c>
      <c r="G39" s="19">
        <v>0</v>
      </c>
      <c r="H39" s="18" t="e">
        <v>#N/A</v>
      </c>
      <c r="I39" s="18" t="s">
        <v>49</v>
      </c>
      <c r="J39" s="18" t="s">
        <v>86</v>
      </c>
      <c r="K39" s="18">
        <v>11.7</v>
      </c>
      <c r="L39" s="18">
        <f t="shared" si="2"/>
        <v>-0.5259999999999998</v>
      </c>
      <c r="M39" s="18"/>
      <c r="N39" s="18"/>
      <c r="O39" s="18">
        <v>0</v>
      </c>
      <c r="P39" s="18">
        <f t="shared" si="7"/>
        <v>2.2347999999999999</v>
      </c>
      <c r="Q39" s="20"/>
      <c r="R39" s="9">
        <f>IFERROR(VLOOKUP(A39,заказ!A:B,2,0),0)</f>
        <v>0</v>
      </c>
      <c r="S39" s="20"/>
      <c r="T39" s="18"/>
      <c r="U39" s="4">
        <f t="shared" si="8"/>
        <v>11.442187220332917</v>
      </c>
      <c r="V39" s="18">
        <f t="shared" si="5"/>
        <v>11.442187220332917</v>
      </c>
      <c r="W39" s="18">
        <v>0.63300000000000001</v>
      </c>
      <c r="X39" s="18">
        <v>0</v>
      </c>
      <c r="Y39" s="18">
        <v>0.71199999999999997</v>
      </c>
      <c r="Z39" s="18">
        <v>1.2849999999999999</v>
      </c>
      <c r="AA39" s="18">
        <v>1.369</v>
      </c>
      <c r="AB39" s="18">
        <v>4.0060000000000002</v>
      </c>
      <c r="AC39" s="18">
        <v>6.5810000000000004</v>
      </c>
      <c r="AD39" s="18">
        <v>3.0019999999999998</v>
      </c>
      <c r="AE39" s="18">
        <v>0</v>
      </c>
      <c r="AF39" s="18">
        <v>0</v>
      </c>
      <c r="AG39" s="18"/>
      <c r="AH39" s="4">
        <f t="shared" si="9"/>
        <v>0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 x14ac:dyDescent="0.25">
      <c r="A40" s="10" t="s">
        <v>90</v>
      </c>
      <c r="B40" s="11" t="s">
        <v>35</v>
      </c>
      <c r="C40" s="11"/>
      <c r="D40" s="11"/>
      <c r="E40" s="11"/>
      <c r="F40" s="12"/>
      <c r="G40" s="7">
        <v>0.2</v>
      </c>
      <c r="H40" s="4">
        <v>120</v>
      </c>
      <c r="I40" s="4" t="s">
        <v>91</v>
      </c>
      <c r="J40" s="4"/>
      <c r="K40" s="4"/>
      <c r="L40" s="4">
        <f t="shared" si="2"/>
        <v>0</v>
      </c>
      <c r="M40" s="4"/>
      <c r="N40" s="4"/>
      <c r="O40" s="4">
        <v>490</v>
      </c>
      <c r="P40" s="4">
        <f t="shared" si="7"/>
        <v>0</v>
      </c>
      <c r="Q40" s="9"/>
      <c r="R40" s="9">
        <f>IFERROR(VLOOKUP(A40,заказ!A:B,2,0),0)</f>
        <v>0</v>
      </c>
      <c r="S40" s="9"/>
      <c r="T40" s="4"/>
      <c r="U40" s="4" t="e">
        <f t="shared" si="8"/>
        <v>#DIV/0!</v>
      </c>
      <c r="V40" s="4" t="e">
        <f t="shared" si="5"/>
        <v>#DIV/0!</v>
      </c>
      <c r="W40" s="4">
        <v>0</v>
      </c>
      <c r="X40" s="4">
        <v>-0.2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2.6</v>
      </c>
      <c r="AE40" s="4">
        <v>10.4</v>
      </c>
      <c r="AF40" s="4">
        <v>12.8</v>
      </c>
      <c r="AG40" s="4" t="s">
        <v>82</v>
      </c>
      <c r="AH40" s="4">
        <f t="shared" si="9"/>
        <v>0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 ht="15.75" thickBot="1" x14ac:dyDescent="0.3">
      <c r="A41" s="21" t="s">
        <v>92</v>
      </c>
      <c r="B41" s="22" t="s">
        <v>35</v>
      </c>
      <c r="C41" s="22">
        <v>35</v>
      </c>
      <c r="D41" s="22"/>
      <c r="E41" s="22">
        <v>35</v>
      </c>
      <c r="F41" s="23"/>
      <c r="G41" s="19">
        <v>0</v>
      </c>
      <c r="H41" s="18" t="e">
        <v>#N/A</v>
      </c>
      <c r="I41" s="18" t="s">
        <v>49</v>
      </c>
      <c r="J41" s="18" t="s">
        <v>90</v>
      </c>
      <c r="K41" s="18">
        <v>43</v>
      </c>
      <c r="L41" s="18">
        <f t="shared" si="2"/>
        <v>-8</v>
      </c>
      <c r="M41" s="18"/>
      <c r="N41" s="18"/>
      <c r="O41" s="18">
        <v>0</v>
      </c>
      <c r="P41" s="18">
        <f t="shared" si="7"/>
        <v>7</v>
      </c>
      <c r="Q41" s="20"/>
      <c r="R41" s="9">
        <f>IFERROR(VLOOKUP(A41,заказ!A:B,2,0),0)</f>
        <v>0</v>
      </c>
      <c r="S41" s="20"/>
      <c r="T41" s="18"/>
      <c r="U41" s="4">
        <f t="shared" si="8"/>
        <v>0</v>
      </c>
      <c r="V41" s="18">
        <f t="shared" si="5"/>
        <v>0</v>
      </c>
      <c r="W41" s="18">
        <v>33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/>
      <c r="AH41" s="4">
        <f t="shared" si="9"/>
        <v>0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x14ac:dyDescent="0.25">
      <c r="A42" s="10" t="s">
        <v>93</v>
      </c>
      <c r="B42" s="11" t="s">
        <v>39</v>
      </c>
      <c r="C42" s="11"/>
      <c r="D42" s="11"/>
      <c r="E42" s="11"/>
      <c r="F42" s="12"/>
      <c r="G42" s="7">
        <v>1</v>
      </c>
      <c r="H42" s="4">
        <v>120</v>
      </c>
      <c r="I42" s="4" t="s">
        <v>94</v>
      </c>
      <c r="J42" s="4"/>
      <c r="K42" s="4"/>
      <c r="L42" s="4">
        <f t="shared" si="2"/>
        <v>0</v>
      </c>
      <c r="M42" s="4"/>
      <c r="N42" s="4"/>
      <c r="O42" s="4">
        <v>150</v>
      </c>
      <c r="P42" s="4">
        <f t="shared" si="7"/>
        <v>0</v>
      </c>
      <c r="Q42" s="9">
        <f>20*(P42+P43+P44)-O42-O43-F42-F43-O44-F44</f>
        <v>25.468000000000018</v>
      </c>
      <c r="R42" s="9">
        <f>IFERROR(VLOOKUP(A42,заказ!A:B,2,0),0)</f>
        <v>30</v>
      </c>
      <c r="S42" s="9"/>
      <c r="T42" s="4"/>
      <c r="U42" s="4" t="e">
        <f t="shared" si="8"/>
        <v>#DIV/0!</v>
      </c>
      <c r="V42" s="4" t="e">
        <f t="shared" si="5"/>
        <v>#DIV/0!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19.342400000000001</v>
      </c>
      <c r="AF42" s="4">
        <v>26.932400000000001</v>
      </c>
      <c r="AG42" s="4" t="s">
        <v>95</v>
      </c>
      <c r="AH42" s="4">
        <f t="shared" si="9"/>
        <v>30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spans="1:51" x14ac:dyDescent="0.25">
      <c r="A43" s="24" t="s">
        <v>96</v>
      </c>
      <c r="B43" s="25" t="s">
        <v>39</v>
      </c>
      <c r="C43" s="25"/>
      <c r="D43" s="25"/>
      <c r="E43" s="25">
        <v>7.1319999999999997</v>
      </c>
      <c r="F43" s="26">
        <v>-7.1319999999999997</v>
      </c>
      <c r="G43" s="19">
        <v>0</v>
      </c>
      <c r="H43" s="18" t="e">
        <v>#N/A</v>
      </c>
      <c r="I43" s="18" t="s">
        <v>49</v>
      </c>
      <c r="J43" s="18" t="s">
        <v>93</v>
      </c>
      <c r="K43" s="18">
        <v>8</v>
      </c>
      <c r="L43" s="18">
        <f t="shared" si="2"/>
        <v>-0.86800000000000033</v>
      </c>
      <c r="M43" s="18"/>
      <c r="N43" s="18"/>
      <c r="O43" s="18"/>
      <c r="P43" s="18">
        <f t="shared" si="7"/>
        <v>1.4263999999999999</v>
      </c>
      <c r="Q43" s="20"/>
      <c r="R43" s="9">
        <f>IFERROR(VLOOKUP(A43,заказ!A:B,2,0),0)</f>
        <v>0</v>
      </c>
      <c r="S43" s="20"/>
      <c r="T43" s="18"/>
      <c r="U43" s="4">
        <f t="shared" si="8"/>
        <v>-5</v>
      </c>
      <c r="V43" s="18">
        <f t="shared" si="5"/>
        <v>-5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/>
      <c r="AH43" s="4">
        <f t="shared" si="9"/>
        <v>0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51" ht="15.75" thickBot="1" x14ac:dyDescent="0.3">
      <c r="A44" s="21" t="s">
        <v>97</v>
      </c>
      <c r="B44" s="22" t="s">
        <v>39</v>
      </c>
      <c r="C44" s="22">
        <v>204.136</v>
      </c>
      <c r="D44" s="22">
        <v>132.28800000000001</v>
      </c>
      <c r="E44" s="22">
        <v>68.024000000000001</v>
      </c>
      <c r="F44" s="23">
        <v>132.28800000000001</v>
      </c>
      <c r="G44" s="19">
        <v>0</v>
      </c>
      <c r="H44" s="18" t="e">
        <v>#N/A</v>
      </c>
      <c r="I44" s="18" t="s">
        <v>49</v>
      </c>
      <c r="J44" s="18" t="s">
        <v>93</v>
      </c>
      <c r="K44" s="18">
        <v>70.2</v>
      </c>
      <c r="L44" s="18">
        <f t="shared" si="2"/>
        <v>-2.1760000000000019</v>
      </c>
      <c r="M44" s="18"/>
      <c r="N44" s="18"/>
      <c r="O44" s="18">
        <v>0</v>
      </c>
      <c r="P44" s="18">
        <f t="shared" si="7"/>
        <v>13.604800000000001</v>
      </c>
      <c r="Q44" s="20"/>
      <c r="R44" s="9">
        <f>IFERROR(VLOOKUP(A44,заказ!A:B,2,0),0)</f>
        <v>0</v>
      </c>
      <c r="S44" s="20"/>
      <c r="T44" s="18"/>
      <c r="U44" s="4">
        <f t="shared" si="8"/>
        <v>9.7236269551922856</v>
      </c>
      <c r="V44" s="18">
        <f t="shared" si="5"/>
        <v>9.7236269551922856</v>
      </c>
      <c r="W44" s="18">
        <v>15.0684</v>
      </c>
      <c r="X44" s="18">
        <v>13.948399999999999</v>
      </c>
      <c r="Y44" s="18">
        <v>16.728000000000002</v>
      </c>
      <c r="Z44" s="18">
        <v>22.4146</v>
      </c>
      <c r="AA44" s="18">
        <v>13.4756</v>
      </c>
      <c r="AB44" s="18">
        <v>8.9150000000000009</v>
      </c>
      <c r="AC44" s="18">
        <v>0</v>
      </c>
      <c r="AD44" s="18">
        <v>7.923</v>
      </c>
      <c r="AE44" s="18">
        <v>0</v>
      </c>
      <c r="AF44" s="18">
        <v>0</v>
      </c>
      <c r="AG44" s="18"/>
      <c r="AH44" s="4">
        <f t="shared" si="9"/>
        <v>0</v>
      </c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 x14ac:dyDescent="0.25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 ht="15.75" thickBot="1" x14ac:dyDescent="0.3">
      <c r="A46" s="4" t="s">
        <v>46</v>
      </c>
      <c r="B46" s="4" t="s">
        <v>35</v>
      </c>
      <c r="C46" s="4">
        <v>197</v>
      </c>
      <c r="D46" s="4">
        <v>62</v>
      </c>
      <c r="E46" s="4">
        <v>131</v>
      </c>
      <c r="F46" s="4">
        <v>62</v>
      </c>
      <c r="G46" s="7">
        <v>0.18</v>
      </c>
      <c r="H46" s="4">
        <v>120</v>
      </c>
      <c r="I46" s="4"/>
      <c r="J46" s="4"/>
      <c r="K46" s="4">
        <v>135</v>
      </c>
      <c r="L46" s="4">
        <f>E46-K46</f>
        <v>-4</v>
      </c>
      <c r="M46" s="4"/>
      <c r="N46" s="4"/>
      <c r="O46" s="4">
        <v>350</v>
      </c>
      <c r="P46" s="4">
        <f t="shared" si="7"/>
        <v>26.2</v>
      </c>
      <c r="Q46" s="9">
        <v>100</v>
      </c>
      <c r="R46" s="9">
        <f>Q46</f>
        <v>100</v>
      </c>
      <c r="S46" s="9"/>
      <c r="T46" s="4"/>
      <c r="U46" s="4">
        <f t="shared" si="8"/>
        <v>19.541984732824428</v>
      </c>
      <c r="V46" s="4">
        <f>(F46+O46)/P46</f>
        <v>15.725190839694656</v>
      </c>
      <c r="W46" s="4">
        <v>25.8</v>
      </c>
      <c r="X46" s="4">
        <v>4</v>
      </c>
      <c r="Y46" s="4">
        <v>0</v>
      </c>
      <c r="Z46" s="4">
        <v>23.2</v>
      </c>
      <c r="AA46" s="4">
        <v>13.4</v>
      </c>
      <c r="AB46" s="4">
        <v>12</v>
      </c>
      <c r="AC46" s="4">
        <v>25.4</v>
      </c>
      <c r="AD46" s="4">
        <v>11.2</v>
      </c>
      <c r="AE46" s="4">
        <v>1.4</v>
      </c>
      <c r="AF46" s="4">
        <v>19.399999999999999</v>
      </c>
      <c r="AG46" s="4"/>
      <c r="AH46" s="4">
        <f t="shared" si="9"/>
        <v>18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 x14ac:dyDescent="0.25">
      <c r="A47" s="10" t="s">
        <v>47</v>
      </c>
      <c r="B47" s="11" t="s">
        <v>35</v>
      </c>
      <c r="C47" s="11">
        <v>257</v>
      </c>
      <c r="D47" s="11">
        <v>177</v>
      </c>
      <c r="E47" s="11">
        <v>69</v>
      </c>
      <c r="F47" s="12">
        <v>177</v>
      </c>
      <c r="G47" s="7">
        <v>0.18</v>
      </c>
      <c r="H47" s="4">
        <v>120</v>
      </c>
      <c r="I47" s="4"/>
      <c r="J47" s="4"/>
      <c r="K47" s="4">
        <v>80</v>
      </c>
      <c r="L47" s="4">
        <f>E47-K47</f>
        <v>-11</v>
      </c>
      <c r="M47" s="4"/>
      <c r="N47" s="4"/>
      <c r="O47" s="4">
        <v>0</v>
      </c>
      <c r="P47" s="4">
        <f t="shared" si="7"/>
        <v>13.8</v>
      </c>
      <c r="Q47" s="9">
        <v>150</v>
      </c>
      <c r="R47" s="9">
        <f t="shared" ref="R47:R50" si="13">Q47</f>
        <v>150</v>
      </c>
      <c r="S47" s="9"/>
      <c r="T47" s="4"/>
      <c r="U47" s="4">
        <f t="shared" si="8"/>
        <v>23.695652173913043</v>
      </c>
      <c r="V47" s="4">
        <f>(F47+O47)/P47</f>
        <v>12.826086956521738</v>
      </c>
      <c r="W47" s="4">
        <v>8.6</v>
      </c>
      <c r="X47" s="4">
        <v>10.199999999999999</v>
      </c>
      <c r="Y47" s="4">
        <v>21.6</v>
      </c>
      <c r="Z47" s="4">
        <v>23.2</v>
      </c>
      <c r="AA47" s="4">
        <v>13.2</v>
      </c>
      <c r="AB47" s="4">
        <v>6</v>
      </c>
      <c r="AC47" s="4">
        <v>9.6</v>
      </c>
      <c r="AD47" s="4">
        <v>14.2</v>
      </c>
      <c r="AE47" s="4">
        <v>19.399999999999999</v>
      </c>
      <c r="AF47" s="4">
        <v>23.6</v>
      </c>
      <c r="AG47" s="4"/>
      <c r="AH47" s="4">
        <f t="shared" si="9"/>
        <v>27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1" ht="15.75" thickBot="1" x14ac:dyDescent="0.3">
      <c r="A48" s="21" t="s">
        <v>48</v>
      </c>
      <c r="B48" s="22" t="s">
        <v>35</v>
      </c>
      <c r="C48" s="22"/>
      <c r="D48" s="22"/>
      <c r="E48" s="22">
        <v>10</v>
      </c>
      <c r="F48" s="23">
        <v>-10</v>
      </c>
      <c r="G48" s="19">
        <v>0</v>
      </c>
      <c r="H48" s="18" t="e">
        <v>#N/A</v>
      </c>
      <c r="I48" s="18" t="s">
        <v>49</v>
      </c>
      <c r="J48" s="18" t="s">
        <v>47</v>
      </c>
      <c r="K48" s="18"/>
      <c r="L48" s="18">
        <f>E48-K48</f>
        <v>10</v>
      </c>
      <c r="M48" s="18"/>
      <c r="N48" s="18"/>
      <c r="O48" s="18"/>
      <c r="P48" s="18">
        <f t="shared" si="7"/>
        <v>2</v>
      </c>
      <c r="Q48" s="20"/>
      <c r="R48" s="9">
        <f t="shared" si="13"/>
        <v>0</v>
      </c>
      <c r="S48" s="20"/>
      <c r="T48" s="18"/>
      <c r="U48" s="4">
        <f t="shared" si="8"/>
        <v>-5</v>
      </c>
      <c r="V48" s="18">
        <f>(F48+O48)/P48</f>
        <v>-5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/>
      <c r="AH48" s="4">
        <f t="shared" si="9"/>
        <v>0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1" x14ac:dyDescent="0.25">
      <c r="A49" s="15" t="s">
        <v>34</v>
      </c>
      <c r="B49" s="15" t="s">
        <v>35</v>
      </c>
      <c r="C49" s="15"/>
      <c r="D49" s="15"/>
      <c r="E49" s="15"/>
      <c r="F49" s="15"/>
      <c r="G49" s="16">
        <v>0</v>
      </c>
      <c r="H49" s="15"/>
      <c r="I49" s="15">
        <v>4421577</v>
      </c>
      <c r="J49" s="15"/>
      <c r="K49" s="15"/>
      <c r="L49" s="15">
        <f>E49-K49</f>
        <v>0</v>
      </c>
      <c r="M49" s="15"/>
      <c r="N49" s="15"/>
      <c r="O49" s="15">
        <v>0</v>
      </c>
      <c r="P49" s="15">
        <f t="shared" si="7"/>
        <v>0</v>
      </c>
      <c r="Q49" s="17"/>
      <c r="R49" s="9">
        <f t="shared" si="13"/>
        <v>0</v>
      </c>
      <c r="S49" s="17"/>
      <c r="T49" s="15"/>
      <c r="U49" s="4" t="e">
        <f t="shared" si="8"/>
        <v>#DIV/0!</v>
      </c>
      <c r="V49" s="15" t="e">
        <f>(F49+O49)/P49</f>
        <v>#DIV/0!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 t="s">
        <v>36</v>
      </c>
      <c r="AH49" s="4">
        <f t="shared" si="9"/>
        <v>0</v>
      </c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x14ac:dyDescent="0.25">
      <c r="A50" s="15" t="s">
        <v>37</v>
      </c>
      <c r="B50" s="15" t="s">
        <v>35</v>
      </c>
      <c r="C50" s="15"/>
      <c r="D50" s="15"/>
      <c r="E50" s="15"/>
      <c r="F50" s="15"/>
      <c r="G50" s="16">
        <v>0</v>
      </c>
      <c r="H50" s="15"/>
      <c r="I50" s="15">
        <v>4421584</v>
      </c>
      <c r="J50" s="15"/>
      <c r="K50" s="15"/>
      <c r="L50" s="15">
        <f>E50-K50</f>
        <v>0</v>
      </c>
      <c r="M50" s="15"/>
      <c r="N50" s="15"/>
      <c r="O50" s="15">
        <v>0</v>
      </c>
      <c r="P50" s="15">
        <f t="shared" si="7"/>
        <v>0</v>
      </c>
      <c r="Q50" s="17"/>
      <c r="R50" s="9">
        <f t="shared" si="13"/>
        <v>0</v>
      </c>
      <c r="S50" s="17"/>
      <c r="T50" s="15"/>
      <c r="U50" s="4" t="e">
        <f t="shared" si="8"/>
        <v>#DIV/0!</v>
      </c>
      <c r="V50" s="15" t="e">
        <f>(F50+O50)/P50</f>
        <v>#DIV/0!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 t="s">
        <v>36</v>
      </c>
      <c r="AH50" s="4">
        <f t="shared" si="9"/>
        <v>0</v>
      </c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1" x14ac:dyDescent="0.25">
      <c r="A51" s="4"/>
      <c r="B51" s="4"/>
      <c r="C51" s="4"/>
      <c r="D51" s="4"/>
      <c r="E51" s="4"/>
      <c r="F51" s="4"/>
      <c r="G51" s="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1:51" x14ac:dyDescent="0.25">
      <c r="A52" s="4"/>
      <c r="B52" s="4"/>
      <c r="C52" s="4"/>
      <c r="D52" s="4"/>
      <c r="E52" s="4"/>
      <c r="F52" s="4"/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1:51" x14ac:dyDescent="0.25">
      <c r="A53" s="4"/>
      <c r="B53" s="4"/>
      <c r="C53" s="4"/>
      <c r="D53" s="4"/>
      <c r="E53" s="4"/>
      <c r="F53" s="4"/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 spans="1:51" x14ac:dyDescent="0.25">
      <c r="A54" s="4"/>
      <c r="B54" s="4"/>
      <c r="C54" s="4"/>
      <c r="D54" s="4"/>
      <c r="E54" s="4"/>
      <c r="F54" s="4"/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 spans="1:51" x14ac:dyDescent="0.25">
      <c r="A55" s="4"/>
      <c r="B55" s="4"/>
      <c r="C55" s="4"/>
      <c r="D55" s="4"/>
      <c r="E55" s="4"/>
      <c r="F55" s="4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spans="1:51" x14ac:dyDescent="0.25">
      <c r="A56" s="4"/>
      <c r="B56" s="4"/>
      <c r="C56" s="4"/>
      <c r="D56" s="4"/>
      <c r="E56" s="4"/>
      <c r="F56" s="4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 x14ac:dyDescent="0.25">
      <c r="A57" s="4"/>
      <c r="B57" s="4"/>
      <c r="C57" s="4"/>
      <c r="D57" s="4"/>
      <c r="E57" s="4"/>
      <c r="F57" s="4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1" x14ac:dyDescent="0.25">
      <c r="A58" s="4"/>
      <c r="B58" s="4"/>
      <c r="C58" s="4"/>
      <c r="D58" s="4"/>
      <c r="E58" s="4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spans="1:51" x14ac:dyDescent="0.25">
      <c r="A59" s="4"/>
      <c r="B59" s="4"/>
      <c r="C59" s="4"/>
      <c r="D59" s="4"/>
      <c r="E59" s="4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 spans="1:51" x14ac:dyDescent="0.25">
      <c r="A60" s="4"/>
      <c r="B60" s="4"/>
      <c r="C60" s="4"/>
      <c r="D60" s="4"/>
      <c r="E60" s="4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</row>
    <row r="61" spans="1:51" x14ac:dyDescent="0.25">
      <c r="A61" s="4"/>
      <c r="B61" s="4"/>
      <c r="C61" s="4"/>
      <c r="D61" s="4"/>
      <c r="E61" s="4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</row>
    <row r="62" spans="1:51" x14ac:dyDescent="0.25">
      <c r="A62" s="4"/>
      <c r="B62" s="4"/>
      <c r="C62" s="4"/>
      <c r="D62" s="4"/>
      <c r="E62" s="4"/>
      <c r="F62" s="4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</row>
    <row r="63" spans="1:51" x14ac:dyDescent="0.25">
      <c r="A63" s="4"/>
      <c r="B63" s="4"/>
      <c r="C63" s="4"/>
      <c r="D63" s="4"/>
      <c r="E63" s="4"/>
      <c r="F63" s="4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 spans="1:51" x14ac:dyDescent="0.25">
      <c r="A64" s="4"/>
      <c r="B64" s="4"/>
      <c r="C64" s="4"/>
      <c r="D64" s="4"/>
      <c r="E64" s="4"/>
      <c r="F64" s="4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 spans="1:51" x14ac:dyDescent="0.25">
      <c r="A65" s="4"/>
      <c r="B65" s="4"/>
      <c r="C65" s="4"/>
      <c r="D65" s="4"/>
      <c r="E65" s="4"/>
      <c r="F65" s="4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 x14ac:dyDescent="0.25">
      <c r="A66" s="4"/>
      <c r="B66" s="4"/>
      <c r="C66" s="4"/>
      <c r="D66" s="4"/>
      <c r="E66" s="4"/>
      <c r="F66" s="4"/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 x14ac:dyDescent="0.25">
      <c r="A67" s="4"/>
      <c r="B67" s="4"/>
      <c r="C67" s="4"/>
      <c r="D67" s="4"/>
      <c r="E67" s="4"/>
      <c r="F67" s="4"/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 x14ac:dyDescent="0.25">
      <c r="A68" s="4"/>
      <c r="B68" s="4"/>
      <c r="C68" s="4"/>
      <c r="D68" s="4"/>
      <c r="E68" s="4"/>
      <c r="F68" s="4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1" x14ac:dyDescent="0.25">
      <c r="A69" s="4"/>
      <c r="B69" s="4"/>
      <c r="C69" s="4"/>
      <c r="D69" s="4"/>
      <c r="E69" s="4"/>
      <c r="F69" s="4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1" x14ac:dyDescent="0.25">
      <c r="A70" s="4"/>
      <c r="B70" s="4"/>
      <c r="C70" s="4"/>
      <c r="D70" s="4"/>
      <c r="E70" s="4"/>
      <c r="F70" s="4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 x14ac:dyDescent="0.25">
      <c r="A71" s="4"/>
      <c r="B71" s="4"/>
      <c r="C71" s="4"/>
      <c r="D71" s="4"/>
      <c r="E71" s="4"/>
      <c r="F71" s="4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1" x14ac:dyDescent="0.25">
      <c r="A72" s="4"/>
      <c r="B72" s="4"/>
      <c r="C72" s="4"/>
      <c r="D72" s="4"/>
      <c r="E72" s="4"/>
      <c r="F72" s="4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1" x14ac:dyDescent="0.25">
      <c r="A73" s="4"/>
      <c r="B73" s="4"/>
      <c r="C73" s="4"/>
      <c r="D73" s="4"/>
      <c r="E73" s="4"/>
      <c r="F73" s="4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1:51" x14ac:dyDescent="0.25">
      <c r="A74" s="4"/>
      <c r="B74" s="4"/>
      <c r="C74" s="4"/>
      <c r="D74" s="4"/>
      <c r="E74" s="4"/>
      <c r="F74" s="4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 spans="1:51" x14ac:dyDescent="0.25">
      <c r="A75" s="4"/>
      <c r="B75" s="4"/>
      <c r="C75" s="4"/>
      <c r="D75" s="4"/>
      <c r="E75" s="4"/>
      <c r="F75" s="4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</row>
    <row r="76" spans="1:51" x14ac:dyDescent="0.25">
      <c r="A76" s="4"/>
      <c r="B76" s="4"/>
      <c r="C76" s="4"/>
      <c r="D76" s="4"/>
      <c r="E76" s="4"/>
      <c r="F76" s="4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</row>
    <row r="77" spans="1:51" x14ac:dyDescent="0.25">
      <c r="A77" s="4"/>
      <c r="B77" s="4"/>
      <c r="C77" s="4"/>
      <c r="D77" s="4"/>
      <c r="E77" s="4"/>
      <c r="F77" s="4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1" x14ac:dyDescent="0.25">
      <c r="A78" s="4"/>
      <c r="B78" s="4"/>
      <c r="C78" s="4"/>
      <c r="D78" s="4"/>
      <c r="E78" s="4"/>
      <c r="F78" s="4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 spans="1:51" x14ac:dyDescent="0.25">
      <c r="A79" s="4"/>
      <c r="B79" s="4"/>
      <c r="C79" s="4"/>
      <c r="D79" s="4"/>
      <c r="E79" s="4"/>
      <c r="F79" s="4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1" x14ac:dyDescent="0.25">
      <c r="A80" s="4"/>
      <c r="B80" s="4"/>
      <c r="C80" s="4"/>
      <c r="D80" s="4"/>
      <c r="E80" s="4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1" x14ac:dyDescent="0.25">
      <c r="A81" s="4"/>
      <c r="B81" s="4"/>
      <c r="C81" s="4"/>
      <c r="D81" s="4"/>
      <c r="E81" s="4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1" x14ac:dyDescent="0.25">
      <c r="A82" s="4"/>
      <c r="B82" s="4"/>
      <c r="C82" s="4"/>
      <c r="D82" s="4"/>
      <c r="E82" s="4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spans="1:51" x14ac:dyDescent="0.25">
      <c r="A83" s="4"/>
      <c r="B83" s="4"/>
      <c r="C83" s="4"/>
      <c r="D83" s="4"/>
      <c r="E83" s="4"/>
      <c r="F83" s="4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spans="1:51" x14ac:dyDescent="0.25">
      <c r="A84" s="4"/>
      <c r="B84" s="4"/>
      <c r="C84" s="4"/>
      <c r="D84" s="4"/>
      <c r="E84" s="4"/>
      <c r="F84" s="4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spans="1:51" x14ac:dyDescent="0.25">
      <c r="A85" s="4"/>
      <c r="B85" s="4"/>
      <c r="C85" s="4"/>
      <c r="D85" s="4"/>
      <c r="E85" s="4"/>
      <c r="F85" s="4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1:51" x14ac:dyDescent="0.25">
      <c r="A86" s="4"/>
      <c r="B86" s="4"/>
      <c r="C86" s="4"/>
      <c r="D86" s="4"/>
      <c r="E86" s="4"/>
      <c r="F86" s="4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spans="1:51" x14ac:dyDescent="0.25">
      <c r="A87" s="4"/>
      <c r="B87" s="4"/>
      <c r="C87" s="4"/>
      <c r="D87" s="4"/>
      <c r="E87" s="4"/>
      <c r="F87" s="4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1:51" x14ac:dyDescent="0.25">
      <c r="A88" s="4"/>
      <c r="B88" s="4"/>
      <c r="C88" s="4"/>
      <c r="D88" s="4"/>
      <c r="E88" s="4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spans="1:51" x14ac:dyDescent="0.25">
      <c r="A89" s="4"/>
      <c r="B89" s="4"/>
      <c r="C89" s="4"/>
      <c r="D89" s="4"/>
      <c r="E89" s="4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1:51" x14ac:dyDescent="0.25">
      <c r="A90" s="4"/>
      <c r="B90" s="4"/>
      <c r="C90" s="4"/>
      <c r="D90" s="4"/>
      <c r="E90" s="4"/>
      <c r="F90" s="4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1" x14ac:dyDescent="0.25">
      <c r="A91" s="4"/>
      <c r="B91" s="4"/>
      <c r="C91" s="4"/>
      <c r="D91" s="4"/>
      <c r="E91" s="4"/>
      <c r="F91" s="4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1" x14ac:dyDescent="0.25">
      <c r="A92" s="4"/>
      <c r="B92" s="4"/>
      <c r="C92" s="4"/>
      <c r="D92" s="4"/>
      <c r="E92" s="4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1" x14ac:dyDescent="0.25">
      <c r="A93" s="4"/>
      <c r="B93" s="4"/>
      <c r="C93" s="4"/>
      <c r="D93" s="4"/>
      <c r="E93" s="4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1:51" x14ac:dyDescent="0.25">
      <c r="A94" s="4"/>
      <c r="B94" s="4"/>
      <c r="C94" s="4"/>
      <c r="D94" s="4"/>
      <c r="E94" s="4"/>
      <c r="F94" s="4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1:51" x14ac:dyDescent="0.25">
      <c r="A95" s="4"/>
      <c r="B95" s="4"/>
      <c r="C95" s="4"/>
      <c r="D95" s="4"/>
      <c r="E95" s="4"/>
      <c r="F95" s="4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1:51" x14ac:dyDescent="0.25">
      <c r="A96" s="4"/>
      <c r="B96" s="4"/>
      <c r="C96" s="4"/>
      <c r="D96" s="4"/>
      <c r="E96" s="4"/>
      <c r="F96" s="4"/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 x14ac:dyDescent="0.25">
      <c r="A97" s="4"/>
      <c r="B97" s="4"/>
      <c r="C97" s="4"/>
      <c r="D97" s="4"/>
      <c r="E97" s="4"/>
      <c r="F97" s="4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 x14ac:dyDescent="0.25">
      <c r="A98" s="4"/>
      <c r="B98" s="4"/>
      <c r="C98" s="4"/>
      <c r="D98" s="4"/>
      <c r="E98" s="4"/>
      <c r="F98" s="4"/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 x14ac:dyDescent="0.25">
      <c r="A99" s="4"/>
      <c r="B99" s="4"/>
      <c r="C99" s="4"/>
      <c r="D99" s="4"/>
      <c r="E99" s="4"/>
      <c r="F99" s="4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 x14ac:dyDescent="0.25">
      <c r="A100" s="4"/>
      <c r="B100" s="4"/>
      <c r="C100" s="4"/>
      <c r="D100" s="4"/>
      <c r="E100" s="4"/>
      <c r="F100" s="4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spans="1:51" x14ac:dyDescent="0.25">
      <c r="A101" s="4"/>
      <c r="B101" s="4"/>
      <c r="C101" s="4"/>
      <c r="D101" s="4"/>
      <c r="E101" s="4"/>
      <c r="F101" s="4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 x14ac:dyDescent="0.25">
      <c r="A102" s="4"/>
      <c r="B102" s="4"/>
      <c r="C102" s="4"/>
      <c r="D102" s="4"/>
      <c r="E102" s="4"/>
      <c r="F102" s="4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1" x14ac:dyDescent="0.25">
      <c r="A103" s="4"/>
      <c r="B103" s="4"/>
      <c r="C103" s="4"/>
      <c r="D103" s="4"/>
      <c r="E103" s="4"/>
      <c r="F103" s="4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 x14ac:dyDescent="0.25">
      <c r="A104" s="4"/>
      <c r="B104" s="4"/>
      <c r="C104" s="4"/>
      <c r="D104" s="4"/>
      <c r="E104" s="4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 x14ac:dyDescent="0.25">
      <c r="A105" s="4"/>
      <c r="B105" s="4"/>
      <c r="C105" s="4"/>
      <c r="D105" s="4"/>
      <c r="E105" s="4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 x14ac:dyDescent="0.25">
      <c r="A106" s="4"/>
      <c r="B106" s="4"/>
      <c r="C106" s="4"/>
      <c r="D106" s="4"/>
      <c r="E106" s="4"/>
      <c r="F106" s="4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 x14ac:dyDescent="0.25">
      <c r="A107" s="4"/>
      <c r="B107" s="4"/>
      <c r="C107" s="4"/>
      <c r="D107" s="4"/>
      <c r="E107" s="4"/>
      <c r="F107" s="4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spans="1:51" x14ac:dyDescent="0.25">
      <c r="A108" s="4"/>
      <c r="B108" s="4"/>
      <c r="C108" s="4"/>
      <c r="D108" s="4"/>
      <c r="E108" s="4"/>
      <c r="F108" s="4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1" x14ac:dyDescent="0.25">
      <c r="A109" s="4"/>
      <c r="B109" s="4"/>
      <c r="C109" s="4"/>
      <c r="D109" s="4"/>
      <c r="E109" s="4"/>
      <c r="F109" s="4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 x14ac:dyDescent="0.25">
      <c r="A110" s="4"/>
      <c r="B110" s="4"/>
      <c r="C110" s="4"/>
      <c r="D110" s="4"/>
      <c r="E110" s="4"/>
      <c r="F110" s="4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 spans="1:51" x14ac:dyDescent="0.25">
      <c r="A111" s="4"/>
      <c r="B111" s="4"/>
      <c r="C111" s="4"/>
      <c r="D111" s="4"/>
      <c r="E111" s="4"/>
      <c r="F111" s="4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</row>
    <row r="112" spans="1:51" x14ac:dyDescent="0.25">
      <c r="A112" s="4"/>
      <c r="B112" s="4"/>
      <c r="C112" s="4"/>
      <c r="D112" s="4"/>
      <c r="E112" s="4"/>
      <c r="F112" s="4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</row>
    <row r="113" spans="1:51" x14ac:dyDescent="0.25">
      <c r="A113" s="4"/>
      <c r="B113" s="4"/>
      <c r="C113" s="4"/>
      <c r="D113" s="4"/>
      <c r="E113" s="4"/>
      <c r="F113" s="4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 x14ac:dyDescent="0.25">
      <c r="A114" s="4"/>
      <c r="B114" s="4"/>
      <c r="C114" s="4"/>
      <c r="D114" s="4"/>
      <c r="E114" s="4"/>
      <c r="F114" s="4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 spans="1:51" x14ac:dyDescent="0.25">
      <c r="A115" s="4"/>
      <c r="B115" s="4"/>
      <c r="C115" s="4"/>
      <c r="D115" s="4"/>
      <c r="E115" s="4"/>
      <c r="F115" s="4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1" x14ac:dyDescent="0.25">
      <c r="A116" s="4"/>
      <c r="B116" s="4"/>
      <c r="C116" s="4"/>
      <c r="D116" s="4"/>
      <c r="E116" s="4"/>
      <c r="F116" s="4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spans="1:51" x14ac:dyDescent="0.25">
      <c r="A117" s="4"/>
      <c r="B117" s="4"/>
      <c r="C117" s="4"/>
      <c r="D117" s="4"/>
      <c r="E117" s="4"/>
      <c r="F117" s="4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spans="1:51" x14ac:dyDescent="0.25">
      <c r="A118" s="4"/>
      <c r="B118" s="4"/>
      <c r="C118" s="4"/>
      <c r="D118" s="4"/>
      <c r="E118" s="4"/>
      <c r="F118" s="4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spans="1:51" x14ac:dyDescent="0.25">
      <c r="A119" s="4"/>
      <c r="B119" s="4"/>
      <c r="C119" s="4"/>
      <c r="D119" s="4"/>
      <c r="E119" s="4"/>
      <c r="F119" s="4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spans="1:51" x14ac:dyDescent="0.25">
      <c r="A120" s="4"/>
      <c r="B120" s="4"/>
      <c r="C120" s="4"/>
      <c r="D120" s="4"/>
      <c r="E120" s="4"/>
      <c r="F120" s="4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spans="1:51" x14ac:dyDescent="0.25">
      <c r="A121" s="4"/>
      <c r="B121" s="4"/>
      <c r="C121" s="4"/>
      <c r="D121" s="4"/>
      <c r="E121" s="4"/>
      <c r="F121" s="4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 x14ac:dyDescent="0.25">
      <c r="A122" s="4"/>
      <c r="B122" s="4"/>
      <c r="C122" s="4"/>
      <c r="D122" s="4"/>
      <c r="E122" s="4"/>
      <c r="F122" s="4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spans="1:51" x14ac:dyDescent="0.25">
      <c r="A123" s="4"/>
      <c r="B123" s="4"/>
      <c r="C123" s="4"/>
      <c r="D123" s="4"/>
      <c r="E123" s="4"/>
      <c r="F123" s="4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spans="1:51" x14ac:dyDescent="0.25">
      <c r="A124" s="4"/>
      <c r="B124" s="4"/>
      <c r="C124" s="4"/>
      <c r="D124" s="4"/>
      <c r="E124" s="4"/>
      <c r="F124" s="4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 spans="1:51" x14ac:dyDescent="0.25">
      <c r="A125" s="4"/>
      <c r="B125" s="4"/>
      <c r="C125" s="4"/>
      <c r="D125" s="4"/>
      <c r="E125" s="4"/>
      <c r="F125" s="4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 spans="1:51" x14ac:dyDescent="0.25">
      <c r="A126" s="4"/>
      <c r="B126" s="4"/>
      <c r="C126" s="4"/>
      <c r="D126" s="4"/>
      <c r="E126" s="4"/>
      <c r="F126" s="4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spans="1:51" x14ac:dyDescent="0.25">
      <c r="A127" s="4"/>
      <c r="B127" s="4"/>
      <c r="C127" s="4"/>
      <c r="D127" s="4"/>
      <c r="E127" s="4"/>
      <c r="F127" s="4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1" x14ac:dyDescent="0.25">
      <c r="A128" s="4"/>
      <c r="B128" s="4"/>
      <c r="C128" s="4"/>
      <c r="D128" s="4"/>
      <c r="E128" s="4"/>
      <c r="F128" s="4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1" x14ac:dyDescent="0.25">
      <c r="A129" s="4"/>
      <c r="B129" s="4"/>
      <c r="C129" s="4"/>
      <c r="D129" s="4"/>
      <c r="E129" s="4"/>
      <c r="F129" s="4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 x14ac:dyDescent="0.25">
      <c r="A130" s="4"/>
      <c r="B130" s="4"/>
      <c r="C130" s="4"/>
      <c r="D130" s="4"/>
      <c r="E130" s="4"/>
      <c r="F130" s="4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 spans="1:51" x14ac:dyDescent="0.25">
      <c r="A131" s="4"/>
      <c r="B131" s="4"/>
      <c r="C131" s="4"/>
      <c r="D131" s="4"/>
      <c r="E131" s="4"/>
      <c r="F131" s="4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 spans="1:51" x14ac:dyDescent="0.25">
      <c r="A132" s="4"/>
      <c r="B132" s="4"/>
      <c r="C132" s="4"/>
      <c r="D132" s="4"/>
      <c r="E132" s="4"/>
      <c r="F132" s="4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 spans="1:51" x14ac:dyDescent="0.25">
      <c r="A133" s="4"/>
      <c r="B133" s="4"/>
      <c r="C133" s="4"/>
      <c r="D133" s="4"/>
      <c r="E133" s="4"/>
      <c r="F133" s="4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spans="1:51" x14ac:dyDescent="0.25">
      <c r="A134" s="4"/>
      <c r="B134" s="4"/>
      <c r="C134" s="4"/>
      <c r="D134" s="4"/>
      <c r="E134" s="4"/>
      <c r="F134" s="4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 spans="1:51" x14ac:dyDescent="0.25">
      <c r="A135" s="4"/>
      <c r="B135" s="4"/>
      <c r="C135" s="4"/>
      <c r="D135" s="4"/>
      <c r="E135" s="4"/>
      <c r="F135" s="4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 x14ac:dyDescent="0.25">
      <c r="A136" s="4"/>
      <c r="B136" s="4"/>
      <c r="C136" s="4"/>
      <c r="D136" s="4"/>
      <c r="E136" s="4"/>
      <c r="F136" s="4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spans="1:51" x14ac:dyDescent="0.25">
      <c r="A137" s="4"/>
      <c r="B137" s="4"/>
      <c r="C137" s="4"/>
      <c r="D137" s="4"/>
      <c r="E137" s="4"/>
      <c r="F137" s="4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 spans="1:51" x14ac:dyDescent="0.25">
      <c r="A138" s="4"/>
      <c r="B138" s="4"/>
      <c r="C138" s="4"/>
      <c r="D138" s="4"/>
      <c r="E138" s="4"/>
      <c r="F138" s="4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</row>
    <row r="139" spans="1:51" x14ac:dyDescent="0.25">
      <c r="A139" s="4"/>
      <c r="B139" s="4"/>
      <c r="C139" s="4"/>
      <c r="D139" s="4"/>
      <c r="E139" s="4"/>
      <c r="F139" s="4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spans="1:51" x14ac:dyDescent="0.25">
      <c r="A140" s="4"/>
      <c r="B140" s="4"/>
      <c r="C140" s="4"/>
      <c r="D140" s="4"/>
      <c r="E140" s="4"/>
      <c r="F140" s="4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</row>
    <row r="141" spans="1:51" x14ac:dyDescent="0.25">
      <c r="A141" s="4"/>
      <c r="B141" s="4"/>
      <c r="C141" s="4"/>
      <c r="D141" s="4"/>
      <c r="E141" s="4"/>
      <c r="F141" s="4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 spans="1:51" x14ac:dyDescent="0.25">
      <c r="A142" s="4"/>
      <c r="B142" s="4"/>
      <c r="C142" s="4"/>
      <c r="D142" s="4"/>
      <c r="E142" s="4"/>
      <c r="F142" s="4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 spans="1:51" x14ac:dyDescent="0.25">
      <c r="A143" s="4"/>
      <c r="B143" s="4"/>
      <c r="C143" s="4"/>
      <c r="D143" s="4"/>
      <c r="E143" s="4"/>
      <c r="F143" s="4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 spans="1:51" x14ac:dyDescent="0.25">
      <c r="A144" s="4"/>
      <c r="B144" s="4"/>
      <c r="C144" s="4"/>
      <c r="D144" s="4"/>
      <c r="E144" s="4"/>
      <c r="F144" s="4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spans="1:51" x14ac:dyDescent="0.25">
      <c r="A145" s="4"/>
      <c r="B145" s="4"/>
      <c r="C145" s="4"/>
      <c r="D145" s="4"/>
      <c r="E145" s="4"/>
      <c r="F145" s="4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 spans="1:51" x14ac:dyDescent="0.25">
      <c r="A146" s="4"/>
      <c r="B146" s="4"/>
      <c r="C146" s="4"/>
      <c r="D146" s="4"/>
      <c r="E146" s="4"/>
      <c r="F146" s="4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 spans="1:51" x14ac:dyDescent="0.25">
      <c r="A147" s="4"/>
      <c r="B147" s="4"/>
      <c r="C147" s="4"/>
      <c r="D147" s="4"/>
      <c r="E147" s="4"/>
      <c r="F147" s="4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 spans="1:51" x14ac:dyDescent="0.25">
      <c r="A148" s="4"/>
      <c r="B148" s="4"/>
      <c r="C148" s="4"/>
      <c r="D148" s="4"/>
      <c r="E148" s="4"/>
      <c r="F148" s="4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1" x14ac:dyDescent="0.25">
      <c r="A149" s="4"/>
      <c r="B149" s="4"/>
      <c r="C149" s="4"/>
      <c r="D149" s="4"/>
      <c r="E149" s="4"/>
      <c r="F149" s="4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 spans="1:51" x14ac:dyDescent="0.25">
      <c r="A150" s="4"/>
      <c r="B150" s="4"/>
      <c r="C150" s="4"/>
      <c r="D150" s="4"/>
      <c r="E150" s="4"/>
      <c r="F150" s="4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 spans="1:51" x14ac:dyDescent="0.25">
      <c r="A151" s="4"/>
      <c r="B151" s="4"/>
      <c r="C151" s="4"/>
      <c r="D151" s="4"/>
      <c r="E151" s="4"/>
      <c r="F151" s="4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 spans="1:51" x14ac:dyDescent="0.25">
      <c r="A152" s="4"/>
      <c r="B152" s="4"/>
      <c r="C152" s="4"/>
      <c r="D152" s="4"/>
      <c r="E152" s="4"/>
      <c r="F152" s="4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 spans="1:51" x14ac:dyDescent="0.25">
      <c r="A153" s="4"/>
      <c r="B153" s="4"/>
      <c r="C153" s="4"/>
      <c r="D153" s="4"/>
      <c r="E153" s="4"/>
      <c r="F153" s="4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1" x14ac:dyDescent="0.25">
      <c r="A154" s="4"/>
      <c r="B154" s="4"/>
      <c r="C154" s="4"/>
      <c r="D154" s="4"/>
      <c r="E154" s="4"/>
      <c r="F154" s="4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 spans="1:51" x14ac:dyDescent="0.25">
      <c r="A155" s="4"/>
      <c r="B155" s="4"/>
      <c r="C155" s="4"/>
      <c r="D155" s="4"/>
      <c r="E155" s="4"/>
      <c r="F155" s="4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 spans="1:51" x14ac:dyDescent="0.25">
      <c r="A156" s="4"/>
      <c r="B156" s="4"/>
      <c r="C156" s="4"/>
      <c r="D156" s="4"/>
      <c r="E156" s="4"/>
      <c r="F156" s="4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 spans="1:51" x14ac:dyDescent="0.25">
      <c r="A157" s="4"/>
      <c r="B157" s="4"/>
      <c r="C157" s="4"/>
      <c r="D157" s="4"/>
      <c r="E157" s="4"/>
      <c r="F157" s="4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 spans="1:51" x14ac:dyDescent="0.25">
      <c r="A158" s="4"/>
      <c r="B158" s="4"/>
      <c r="C158" s="4"/>
      <c r="D158" s="4"/>
      <c r="E158" s="4"/>
      <c r="F158" s="4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</row>
    <row r="159" spans="1:51" x14ac:dyDescent="0.25">
      <c r="A159" s="4"/>
      <c r="B159" s="4"/>
      <c r="C159" s="4"/>
      <c r="D159" s="4"/>
      <c r="E159" s="4"/>
      <c r="F159" s="4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 spans="1:51" x14ac:dyDescent="0.25">
      <c r="A160" s="4"/>
      <c r="B160" s="4"/>
      <c r="C160" s="4"/>
      <c r="D160" s="4"/>
      <c r="E160" s="4"/>
      <c r="F160" s="4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</row>
    <row r="161" spans="1:51" x14ac:dyDescent="0.25">
      <c r="A161" s="4"/>
      <c r="B161" s="4"/>
      <c r="C161" s="4"/>
      <c r="D161" s="4"/>
      <c r="E161" s="4"/>
      <c r="F161" s="4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 x14ac:dyDescent="0.25">
      <c r="A162" s="4"/>
      <c r="B162" s="4"/>
      <c r="C162" s="4"/>
      <c r="D162" s="4"/>
      <c r="E162" s="4"/>
      <c r="F162" s="4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spans="1:51" x14ac:dyDescent="0.25">
      <c r="A163" s="4"/>
      <c r="B163" s="4"/>
      <c r="C163" s="4"/>
      <c r="D163" s="4"/>
      <c r="E163" s="4"/>
      <c r="F163" s="4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spans="1:51" x14ac:dyDescent="0.25">
      <c r="A164" s="4"/>
      <c r="B164" s="4"/>
      <c r="C164" s="4"/>
      <c r="D164" s="4"/>
      <c r="E164" s="4"/>
      <c r="F164" s="4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spans="1:51" x14ac:dyDescent="0.25">
      <c r="A165" s="4"/>
      <c r="B165" s="4"/>
      <c r="C165" s="4"/>
      <c r="D165" s="4"/>
      <c r="E165" s="4"/>
      <c r="F165" s="4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spans="1:51" x14ac:dyDescent="0.25">
      <c r="A166" s="4"/>
      <c r="B166" s="4"/>
      <c r="C166" s="4"/>
      <c r="D166" s="4"/>
      <c r="E166" s="4"/>
      <c r="F166" s="4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spans="1:51" x14ac:dyDescent="0.25">
      <c r="A167" s="4"/>
      <c r="B167" s="4"/>
      <c r="C167" s="4"/>
      <c r="D167" s="4"/>
      <c r="E167" s="4"/>
      <c r="F167" s="4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spans="1:51" x14ac:dyDescent="0.25">
      <c r="A168" s="4"/>
      <c r="B168" s="4"/>
      <c r="C168" s="4"/>
      <c r="D168" s="4"/>
      <c r="E168" s="4"/>
      <c r="F168" s="4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spans="1:51" x14ac:dyDescent="0.25">
      <c r="A169" s="4"/>
      <c r="B169" s="4"/>
      <c r="C169" s="4"/>
      <c r="D169" s="4"/>
      <c r="E169" s="4"/>
      <c r="F169" s="4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 x14ac:dyDescent="0.25">
      <c r="A170" s="4"/>
      <c r="B170" s="4"/>
      <c r="C170" s="4"/>
      <c r="D170" s="4"/>
      <c r="E170" s="4"/>
      <c r="F170" s="4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spans="1:51" x14ac:dyDescent="0.25">
      <c r="A171" s="4"/>
      <c r="B171" s="4"/>
      <c r="C171" s="4"/>
      <c r="D171" s="4"/>
      <c r="E171" s="4"/>
      <c r="F171" s="4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spans="1:51" x14ac:dyDescent="0.25">
      <c r="A172" s="4"/>
      <c r="B172" s="4"/>
      <c r="C172" s="4"/>
      <c r="D172" s="4"/>
      <c r="E172" s="4"/>
      <c r="F172" s="4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spans="1:51" x14ac:dyDescent="0.25">
      <c r="A173" s="4"/>
      <c r="B173" s="4"/>
      <c r="C173" s="4"/>
      <c r="D173" s="4"/>
      <c r="E173" s="4"/>
      <c r="F173" s="4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spans="1:51" x14ac:dyDescent="0.25">
      <c r="A174" s="4"/>
      <c r="B174" s="4"/>
      <c r="C174" s="4"/>
      <c r="D174" s="4"/>
      <c r="E174" s="4"/>
      <c r="F174" s="4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spans="1:51" x14ac:dyDescent="0.25">
      <c r="A175" s="4"/>
      <c r="B175" s="4"/>
      <c r="C175" s="4"/>
      <c r="D175" s="4"/>
      <c r="E175" s="4"/>
      <c r="F175" s="4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spans="1:51" x14ac:dyDescent="0.25">
      <c r="A176" s="4"/>
      <c r="B176" s="4"/>
      <c r="C176" s="4"/>
      <c r="D176" s="4"/>
      <c r="E176" s="4"/>
      <c r="F176" s="4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 spans="1:51" x14ac:dyDescent="0.25">
      <c r="A177" s="4"/>
      <c r="B177" s="4"/>
      <c r="C177" s="4"/>
      <c r="D177" s="4"/>
      <c r="E177" s="4"/>
      <c r="F177" s="4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spans="1:51" x14ac:dyDescent="0.25">
      <c r="A178" s="4"/>
      <c r="B178" s="4"/>
      <c r="C178" s="4"/>
      <c r="D178" s="4"/>
      <c r="E178" s="4"/>
      <c r="F178" s="4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 spans="1:51" x14ac:dyDescent="0.25">
      <c r="A179" s="4"/>
      <c r="B179" s="4"/>
      <c r="C179" s="4"/>
      <c r="D179" s="4"/>
      <c r="E179" s="4"/>
      <c r="F179" s="4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 spans="1:51" x14ac:dyDescent="0.25">
      <c r="A180" s="4"/>
      <c r="B180" s="4"/>
      <c r="C180" s="4"/>
      <c r="D180" s="4"/>
      <c r="E180" s="4"/>
      <c r="F180" s="4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 spans="1:51" x14ac:dyDescent="0.25">
      <c r="A181" s="4"/>
      <c r="B181" s="4"/>
      <c r="C181" s="4"/>
      <c r="D181" s="4"/>
      <c r="E181" s="4"/>
      <c r="F181" s="4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 spans="1:51" x14ac:dyDescent="0.25">
      <c r="A182" s="4"/>
      <c r="B182" s="4"/>
      <c r="C182" s="4"/>
      <c r="D182" s="4"/>
      <c r="E182" s="4"/>
      <c r="F182" s="4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 spans="1:51" x14ac:dyDescent="0.25">
      <c r="A183" s="4"/>
      <c r="B183" s="4"/>
      <c r="C183" s="4"/>
      <c r="D183" s="4"/>
      <c r="E183" s="4"/>
      <c r="F183" s="4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 spans="1:51" x14ac:dyDescent="0.25">
      <c r="A184" s="4"/>
      <c r="B184" s="4"/>
      <c r="C184" s="4"/>
      <c r="D184" s="4"/>
      <c r="E184" s="4"/>
      <c r="F184" s="4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 spans="1:51" x14ac:dyDescent="0.25">
      <c r="A185" s="4"/>
      <c r="B185" s="4"/>
      <c r="C185" s="4"/>
      <c r="D185" s="4"/>
      <c r="E185" s="4"/>
      <c r="F185" s="4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spans="1:51" x14ac:dyDescent="0.25">
      <c r="A186" s="4"/>
      <c r="B186" s="4"/>
      <c r="C186" s="4"/>
      <c r="D186" s="4"/>
      <c r="E186" s="4"/>
      <c r="F186" s="4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 spans="1:51" x14ac:dyDescent="0.25">
      <c r="A187" s="4"/>
      <c r="B187" s="4"/>
      <c r="C187" s="4"/>
      <c r="D187" s="4"/>
      <c r="E187" s="4"/>
      <c r="F187" s="4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 spans="1:51" x14ac:dyDescent="0.25">
      <c r="A188" s="4"/>
      <c r="B188" s="4"/>
      <c r="C188" s="4"/>
      <c r="D188" s="4"/>
      <c r="E188" s="4"/>
      <c r="F188" s="4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 spans="1:51" x14ac:dyDescent="0.25">
      <c r="A189" s="4"/>
      <c r="B189" s="4"/>
      <c r="C189" s="4"/>
      <c r="D189" s="4"/>
      <c r="E189" s="4"/>
      <c r="F189" s="4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 spans="1:51" x14ac:dyDescent="0.25">
      <c r="A190" s="4"/>
      <c r="B190" s="4"/>
      <c r="C190" s="4"/>
      <c r="D190" s="4"/>
      <c r="E190" s="4"/>
      <c r="F190" s="4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 spans="1:51" x14ac:dyDescent="0.25">
      <c r="A191" s="4"/>
      <c r="B191" s="4"/>
      <c r="C191" s="4"/>
      <c r="D191" s="4"/>
      <c r="E191" s="4"/>
      <c r="F191" s="4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 spans="1:51" x14ac:dyDescent="0.25">
      <c r="A192" s="4"/>
      <c r="B192" s="4"/>
      <c r="C192" s="4"/>
      <c r="D192" s="4"/>
      <c r="E192" s="4"/>
      <c r="F192" s="4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 spans="1:51" x14ac:dyDescent="0.25">
      <c r="A193" s="4"/>
      <c r="B193" s="4"/>
      <c r="C193" s="4"/>
      <c r="D193" s="4"/>
      <c r="E193" s="4"/>
      <c r="F193" s="4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 spans="1:51" x14ac:dyDescent="0.25">
      <c r="A194" s="4"/>
      <c r="B194" s="4"/>
      <c r="C194" s="4"/>
      <c r="D194" s="4"/>
      <c r="E194" s="4"/>
      <c r="F194" s="4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</row>
    <row r="195" spans="1:51" x14ac:dyDescent="0.25">
      <c r="A195" s="4"/>
      <c r="B195" s="4"/>
      <c r="C195" s="4"/>
      <c r="D195" s="4"/>
      <c r="E195" s="4"/>
      <c r="F195" s="4"/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</row>
    <row r="196" spans="1:51" x14ac:dyDescent="0.25">
      <c r="A196" s="4"/>
      <c r="B196" s="4"/>
      <c r="C196" s="4"/>
      <c r="D196" s="4"/>
      <c r="E196" s="4"/>
      <c r="F196" s="4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</row>
    <row r="197" spans="1:51" x14ac:dyDescent="0.25">
      <c r="A197" s="4"/>
      <c r="B197" s="4"/>
      <c r="C197" s="4"/>
      <c r="D197" s="4"/>
      <c r="E197" s="4"/>
      <c r="F197" s="4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</row>
    <row r="198" spans="1:51" x14ac:dyDescent="0.25">
      <c r="A198" s="4"/>
      <c r="B198" s="4"/>
      <c r="C198" s="4"/>
      <c r="D198" s="4"/>
      <c r="E198" s="4"/>
      <c r="F198" s="4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</row>
    <row r="199" spans="1:51" x14ac:dyDescent="0.25">
      <c r="A199" s="4"/>
      <c r="B199" s="4"/>
      <c r="C199" s="4"/>
      <c r="D199" s="4"/>
      <c r="E199" s="4"/>
      <c r="F199" s="4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</row>
    <row r="200" spans="1:51" x14ac:dyDescent="0.25">
      <c r="A200" s="4"/>
      <c r="B200" s="4"/>
      <c r="C200" s="4"/>
      <c r="D200" s="4"/>
      <c r="E200" s="4"/>
      <c r="F200" s="4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</row>
    <row r="201" spans="1:51" x14ac:dyDescent="0.25">
      <c r="A201" s="4"/>
      <c r="B201" s="4"/>
      <c r="C201" s="4"/>
      <c r="D201" s="4"/>
      <c r="E201" s="4"/>
      <c r="F201" s="4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</row>
    <row r="202" spans="1:51" x14ac:dyDescent="0.25">
      <c r="A202" s="4"/>
      <c r="B202" s="4"/>
      <c r="C202" s="4"/>
      <c r="D202" s="4"/>
      <c r="E202" s="4"/>
      <c r="F202" s="4"/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</row>
    <row r="203" spans="1:51" x14ac:dyDescent="0.25">
      <c r="A203" s="4"/>
      <c r="B203" s="4"/>
      <c r="C203" s="4"/>
      <c r="D203" s="4"/>
      <c r="E203" s="4"/>
      <c r="F203" s="4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</row>
    <row r="204" spans="1:51" x14ac:dyDescent="0.25">
      <c r="A204" s="4"/>
      <c r="B204" s="4"/>
      <c r="C204" s="4"/>
      <c r="D204" s="4"/>
      <c r="E204" s="4"/>
      <c r="F204" s="4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</row>
    <row r="205" spans="1:51" x14ac:dyDescent="0.25">
      <c r="A205" s="4"/>
      <c r="B205" s="4"/>
      <c r="C205" s="4"/>
      <c r="D205" s="4"/>
      <c r="E205" s="4"/>
      <c r="F205" s="4"/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</row>
    <row r="206" spans="1:51" x14ac:dyDescent="0.25">
      <c r="A206" s="4"/>
      <c r="B206" s="4"/>
      <c r="C206" s="4"/>
      <c r="D206" s="4"/>
      <c r="E206" s="4"/>
      <c r="F206" s="4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</row>
    <row r="207" spans="1:51" x14ac:dyDescent="0.25">
      <c r="A207" s="4"/>
      <c r="B207" s="4"/>
      <c r="C207" s="4"/>
      <c r="D207" s="4"/>
      <c r="E207" s="4"/>
      <c r="F207" s="4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</row>
    <row r="208" spans="1:51" x14ac:dyDescent="0.25">
      <c r="A208" s="4"/>
      <c r="B208" s="4"/>
      <c r="C208" s="4"/>
      <c r="D208" s="4"/>
      <c r="E208" s="4"/>
      <c r="F208" s="4"/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</row>
    <row r="209" spans="1:51" x14ac:dyDescent="0.25">
      <c r="A209" s="4"/>
      <c r="B209" s="4"/>
      <c r="C209" s="4"/>
      <c r="D209" s="4"/>
      <c r="E209" s="4"/>
      <c r="F209" s="4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 spans="1:51" x14ac:dyDescent="0.25">
      <c r="A210" s="4"/>
      <c r="B210" s="4"/>
      <c r="C210" s="4"/>
      <c r="D210" s="4"/>
      <c r="E210" s="4"/>
      <c r="F210" s="4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</row>
    <row r="211" spans="1:51" x14ac:dyDescent="0.25">
      <c r="A211" s="4"/>
      <c r="B211" s="4"/>
      <c r="C211" s="4"/>
      <c r="D211" s="4"/>
      <c r="E211" s="4"/>
      <c r="F211" s="4"/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 spans="1:51" x14ac:dyDescent="0.25">
      <c r="A212" s="4"/>
      <c r="B212" s="4"/>
      <c r="C212" s="4"/>
      <c r="D212" s="4"/>
      <c r="E212" s="4"/>
      <c r="F212" s="4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</row>
    <row r="213" spans="1:51" x14ac:dyDescent="0.25">
      <c r="A213" s="4"/>
      <c r="B213" s="4"/>
      <c r="C213" s="4"/>
      <c r="D213" s="4"/>
      <c r="E213" s="4"/>
      <c r="F213" s="4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 spans="1:51" x14ac:dyDescent="0.25">
      <c r="A214" s="4"/>
      <c r="B214" s="4"/>
      <c r="C214" s="4"/>
      <c r="D214" s="4"/>
      <c r="E214" s="4"/>
      <c r="F214" s="4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</row>
    <row r="215" spans="1:51" x14ac:dyDescent="0.25">
      <c r="A215" s="4"/>
      <c r="B215" s="4"/>
      <c r="C215" s="4"/>
      <c r="D215" s="4"/>
      <c r="E215" s="4"/>
      <c r="F215" s="4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</row>
    <row r="216" spans="1:51" x14ac:dyDescent="0.25">
      <c r="A216" s="4"/>
      <c r="B216" s="4"/>
      <c r="C216" s="4"/>
      <c r="D216" s="4"/>
      <c r="E216" s="4"/>
      <c r="F216" s="4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</row>
    <row r="217" spans="1:51" x14ac:dyDescent="0.25">
      <c r="A217" s="4"/>
      <c r="B217" s="4"/>
      <c r="C217" s="4"/>
      <c r="D217" s="4"/>
      <c r="E217" s="4"/>
      <c r="F217" s="4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  <row r="218" spans="1:51" x14ac:dyDescent="0.25">
      <c r="A218" s="4"/>
      <c r="B218" s="4"/>
      <c r="C218" s="4"/>
      <c r="D218" s="4"/>
      <c r="E218" s="4"/>
      <c r="F218" s="4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</row>
    <row r="219" spans="1:51" x14ac:dyDescent="0.25">
      <c r="A219" s="4"/>
      <c r="B219" s="4"/>
      <c r="C219" s="4"/>
      <c r="D219" s="4"/>
      <c r="E219" s="4"/>
      <c r="F219" s="4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</row>
    <row r="220" spans="1:51" x14ac:dyDescent="0.25">
      <c r="A220" s="4"/>
      <c r="B220" s="4"/>
      <c r="C220" s="4"/>
      <c r="D220" s="4"/>
      <c r="E220" s="4"/>
      <c r="F220" s="4"/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</row>
    <row r="221" spans="1:51" x14ac:dyDescent="0.25">
      <c r="A221" s="4"/>
      <c r="B221" s="4"/>
      <c r="C221" s="4"/>
      <c r="D221" s="4"/>
      <c r="E221" s="4"/>
      <c r="F221" s="4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</row>
    <row r="222" spans="1:51" x14ac:dyDescent="0.25">
      <c r="A222" s="4"/>
      <c r="B222" s="4"/>
      <c r="C222" s="4"/>
      <c r="D222" s="4"/>
      <c r="E222" s="4"/>
      <c r="F222" s="4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</row>
    <row r="223" spans="1:51" x14ac:dyDescent="0.25">
      <c r="A223" s="4"/>
      <c r="B223" s="4"/>
      <c r="C223" s="4"/>
      <c r="D223" s="4"/>
      <c r="E223" s="4"/>
      <c r="F223" s="4"/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</row>
    <row r="224" spans="1:51" x14ac:dyDescent="0.25">
      <c r="A224" s="4"/>
      <c r="B224" s="4"/>
      <c r="C224" s="4"/>
      <c r="D224" s="4"/>
      <c r="E224" s="4"/>
      <c r="F224" s="4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</row>
    <row r="225" spans="1:51" x14ac:dyDescent="0.25">
      <c r="A225" s="4"/>
      <c r="B225" s="4"/>
      <c r="C225" s="4"/>
      <c r="D225" s="4"/>
      <c r="E225" s="4"/>
      <c r="F225" s="4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</row>
    <row r="226" spans="1:51" x14ac:dyDescent="0.25">
      <c r="A226" s="4"/>
      <c r="B226" s="4"/>
      <c r="C226" s="4"/>
      <c r="D226" s="4"/>
      <c r="E226" s="4"/>
      <c r="F226" s="4"/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</row>
    <row r="227" spans="1:51" x14ac:dyDescent="0.25">
      <c r="A227" s="4"/>
      <c r="B227" s="4"/>
      <c r="C227" s="4"/>
      <c r="D227" s="4"/>
      <c r="E227" s="4"/>
      <c r="F227" s="4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</row>
    <row r="228" spans="1:51" x14ac:dyDescent="0.25">
      <c r="A228" s="4"/>
      <c r="B228" s="4"/>
      <c r="C228" s="4"/>
      <c r="D228" s="4"/>
      <c r="E228" s="4"/>
      <c r="F228" s="4"/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</row>
    <row r="229" spans="1:51" x14ac:dyDescent="0.25">
      <c r="A229" s="4"/>
      <c r="B229" s="4"/>
      <c r="C229" s="4"/>
      <c r="D229" s="4"/>
      <c r="E229" s="4"/>
      <c r="F229" s="4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</row>
    <row r="230" spans="1:51" x14ac:dyDescent="0.25">
      <c r="A230" s="4"/>
      <c r="B230" s="4"/>
      <c r="C230" s="4"/>
      <c r="D230" s="4"/>
      <c r="E230" s="4"/>
      <c r="F230" s="4"/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</row>
    <row r="231" spans="1:51" x14ac:dyDescent="0.25">
      <c r="A231" s="4"/>
      <c r="B231" s="4"/>
      <c r="C231" s="4"/>
      <c r="D231" s="4"/>
      <c r="E231" s="4"/>
      <c r="F231" s="4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</row>
    <row r="232" spans="1:51" x14ac:dyDescent="0.25">
      <c r="A232" s="4"/>
      <c r="B232" s="4"/>
      <c r="C232" s="4"/>
      <c r="D232" s="4"/>
      <c r="E232" s="4"/>
      <c r="F232" s="4"/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</row>
    <row r="233" spans="1:51" x14ac:dyDescent="0.25">
      <c r="A233" s="4"/>
      <c r="B233" s="4"/>
      <c r="C233" s="4"/>
      <c r="D233" s="4"/>
      <c r="E233" s="4"/>
      <c r="F233" s="4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</row>
    <row r="234" spans="1:51" x14ac:dyDescent="0.25">
      <c r="A234" s="4"/>
      <c r="B234" s="4"/>
      <c r="C234" s="4"/>
      <c r="D234" s="4"/>
      <c r="E234" s="4"/>
      <c r="F234" s="4"/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</row>
    <row r="235" spans="1:51" x14ac:dyDescent="0.25">
      <c r="A235" s="4"/>
      <c r="B235" s="4"/>
      <c r="C235" s="4"/>
      <c r="D235" s="4"/>
      <c r="E235" s="4"/>
      <c r="F235" s="4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</row>
    <row r="236" spans="1:51" x14ac:dyDescent="0.25">
      <c r="A236" s="4"/>
      <c r="B236" s="4"/>
      <c r="C236" s="4"/>
      <c r="D236" s="4"/>
      <c r="E236" s="4"/>
      <c r="F236" s="4"/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</row>
    <row r="237" spans="1:51" x14ac:dyDescent="0.25">
      <c r="A237" s="4"/>
      <c r="B237" s="4"/>
      <c r="C237" s="4"/>
      <c r="D237" s="4"/>
      <c r="E237" s="4"/>
      <c r="F237" s="4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</row>
    <row r="238" spans="1:51" x14ac:dyDescent="0.25">
      <c r="A238" s="4"/>
      <c r="B238" s="4"/>
      <c r="C238" s="4"/>
      <c r="D238" s="4"/>
      <c r="E238" s="4"/>
      <c r="F238" s="4"/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</row>
    <row r="239" spans="1:51" x14ac:dyDescent="0.25">
      <c r="A239" s="4"/>
      <c r="B239" s="4"/>
      <c r="C239" s="4"/>
      <c r="D239" s="4"/>
      <c r="E239" s="4"/>
      <c r="F239" s="4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</row>
    <row r="240" spans="1:51" x14ac:dyDescent="0.25">
      <c r="A240" s="4"/>
      <c r="B240" s="4"/>
      <c r="C240" s="4"/>
      <c r="D240" s="4"/>
      <c r="E240" s="4"/>
      <c r="F240" s="4"/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</row>
    <row r="241" spans="1:51" x14ac:dyDescent="0.25">
      <c r="A241" s="4"/>
      <c r="B241" s="4"/>
      <c r="C241" s="4"/>
      <c r="D241" s="4"/>
      <c r="E241" s="4"/>
      <c r="F241" s="4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</row>
    <row r="242" spans="1:51" x14ac:dyDescent="0.25">
      <c r="A242" s="4"/>
      <c r="B242" s="4"/>
      <c r="C242" s="4"/>
      <c r="D242" s="4"/>
      <c r="E242" s="4"/>
      <c r="F242" s="4"/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</row>
    <row r="243" spans="1:51" x14ac:dyDescent="0.25">
      <c r="A243" s="4"/>
      <c r="B243" s="4"/>
      <c r="C243" s="4"/>
      <c r="D243" s="4"/>
      <c r="E243" s="4"/>
      <c r="F243" s="4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</row>
    <row r="244" spans="1:51" x14ac:dyDescent="0.25">
      <c r="A244" s="4"/>
      <c r="B244" s="4"/>
      <c r="C244" s="4"/>
      <c r="D244" s="4"/>
      <c r="E244" s="4"/>
      <c r="F244" s="4"/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</row>
    <row r="245" spans="1:51" x14ac:dyDescent="0.25">
      <c r="A245" s="4"/>
      <c r="B245" s="4"/>
      <c r="C245" s="4"/>
      <c r="D245" s="4"/>
      <c r="E245" s="4"/>
      <c r="F245" s="4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</row>
    <row r="246" spans="1:51" x14ac:dyDescent="0.25">
      <c r="A246" s="4"/>
      <c r="B246" s="4"/>
      <c r="C246" s="4"/>
      <c r="D246" s="4"/>
      <c r="E246" s="4"/>
      <c r="F246" s="4"/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</row>
    <row r="247" spans="1:51" x14ac:dyDescent="0.25">
      <c r="A247" s="4"/>
      <c r="B247" s="4"/>
      <c r="C247" s="4"/>
      <c r="D247" s="4"/>
      <c r="E247" s="4"/>
      <c r="F247" s="4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</row>
    <row r="248" spans="1:51" x14ac:dyDescent="0.25">
      <c r="A248" s="4"/>
      <c r="B248" s="4"/>
      <c r="C248" s="4"/>
      <c r="D248" s="4"/>
      <c r="E248" s="4"/>
      <c r="F248" s="4"/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</row>
    <row r="249" spans="1:51" x14ac:dyDescent="0.25">
      <c r="A249" s="4"/>
      <c r="B249" s="4"/>
      <c r="C249" s="4"/>
      <c r="D249" s="4"/>
      <c r="E249" s="4"/>
      <c r="F249" s="4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</row>
    <row r="250" spans="1:51" x14ac:dyDescent="0.25">
      <c r="A250" s="4"/>
      <c r="B250" s="4"/>
      <c r="C250" s="4"/>
      <c r="D250" s="4"/>
      <c r="E250" s="4"/>
      <c r="F250" s="4"/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 spans="1:51" x14ac:dyDescent="0.25">
      <c r="A251" s="4"/>
      <c r="B251" s="4"/>
      <c r="C251" s="4"/>
      <c r="D251" s="4"/>
      <c r="E251" s="4"/>
      <c r="F251" s="4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</row>
    <row r="252" spans="1:51" x14ac:dyDescent="0.25">
      <c r="A252" s="4"/>
      <c r="B252" s="4"/>
      <c r="C252" s="4"/>
      <c r="D252" s="4"/>
      <c r="E252" s="4"/>
      <c r="F252" s="4"/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</row>
    <row r="253" spans="1:51" x14ac:dyDescent="0.25">
      <c r="A253" s="4"/>
      <c r="B253" s="4"/>
      <c r="C253" s="4"/>
      <c r="D253" s="4"/>
      <c r="E253" s="4"/>
      <c r="F253" s="4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</row>
    <row r="254" spans="1:51" x14ac:dyDescent="0.25">
      <c r="A254" s="4"/>
      <c r="B254" s="4"/>
      <c r="C254" s="4"/>
      <c r="D254" s="4"/>
      <c r="E254" s="4"/>
      <c r="F254" s="4"/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</row>
    <row r="255" spans="1:51" x14ac:dyDescent="0.25">
      <c r="A255" s="4"/>
      <c r="B255" s="4"/>
      <c r="C255" s="4"/>
      <c r="D255" s="4"/>
      <c r="E255" s="4"/>
      <c r="F255" s="4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</row>
    <row r="256" spans="1:51" x14ac:dyDescent="0.25">
      <c r="A256" s="4"/>
      <c r="B256" s="4"/>
      <c r="C256" s="4"/>
      <c r="D256" s="4"/>
      <c r="E256" s="4"/>
      <c r="F256" s="4"/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</row>
    <row r="257" spans="1:51" x14ac:dyDescent="0.25">
      <c r="A257" s="4"/>
      <c r="B257" s="4"/>
      <c r="C257" s="4"/>
      <c r="D257" s="4"/>
      <c r="E257" s="4"/>
      <c r="F257" s="4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</row>
    <row r="258" spans="1:51" x14ac:dyDescent="0.25">
      <c r="A258" s="4"/>
      <c r="B258" s="4"/>
      <c r="C258" s="4"/>
      <c r="D258" s="4"/>
      <c r="E258" s="4"/>
      <c r="F258" s="4"/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</row>
    <row r="259" spans="1:51" x14ac:dyDescent="0.25">
      <c r="A259" s="4"/>
      <c r="B259" s="4"/>
      <c r="C259" s="4"/>
      <c r="D259" s="4"/>
      <c r="E259" s="4"/>
      <c r="F259" s="4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</row>
    <row r="260" spans="1:51" x14ac:dyDescent="0.25">
      <c r="A260" s="4"/>
      <c r="B260" s="4"/>
      <c r="C260" s="4"/>
      <c r="D260" s="4"/>
      <c r="E260" s="4"/>
      <c r="F260" s="4"/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</row>
    <row r="261" spans="1:51" x14ac:dyDescent="0.25">
      <c r="A261" s="4"/>
      <c r="B261" s="4"/>
      <c r="C261" s="4"/>
      <c r="D261" s="4"/>
      <c r="E261" s="4"/>
      <c r="F261" s="4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</row>
    <row r="262" spans="1:51" x14ac:dyDescent="0.25">
      <c r="A262" s="4"/>
      <c r="B262" s="4"/>
      <c r="C262" s="4"/>
      <c r="D262" s="4"/>
      <c r="E262" s="4"/>
      <c r="F262" s="4"/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</row>
    <row r="263" spans="1:51" x14ac:dyDescent="0.25">
      <c r="A263" s="4"/>
      <c r="B263" s="4"/>
      <c r="C263" s="4"/>
      <c r="D263" s="4"/>
      <c r="E263" s="4"/>
      <c r="F263" s="4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</row>
    <row r="264" spans="1:51" x14ac:dyDescent="0.25">
      <c r="A264" s="4"/>
      <c r="B264" s="4"/>
      <c r="C264" s="4"/>
      <c r="D264" s="4"/>
      <c r="E264" s="4"/>
      <c r="F264" s="4"/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</row>
    <row r="265" spans="1:51" x14ac:dyDescent="0.25">
      <c r="A265" s="4"/>
      <c r="B265" s="4"/>
      <c r="C265" s="4"/>
      <c r="D265" s="4"/>
      <c r="E265" s="4"/>
      <c r="F265" s="4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</row>
    <row r="266" spans="1:51" x14ac:dyDescent="0.25">
      <c r="A266" s="4"/>
      <c r="B266" s="4"/>
      <c r="C266" s="4"/>
      <c r="D266" s="4"/>
      <c r="E266" s="4"/>
      <c r="F266" s="4"/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</row>
    <row r="267" spans="1:51" x14ac:dyDescent="0.25">
      <c r="A267" s="4"/>
      <c r="B267" s="4"/>
      <c r="C267" s="4"/>
      <c r="D267" s="4"/>
      <c r="E267" s="4"/>
      <c r="F267" s="4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</row>
    <row r="268" spans="1:51" x14ac:dyDescent="0.25">
      <c r="A268" s="4"/>
      <c r="B268" s="4"/>
      <c r="C268" s="4"/>
      <c r="D268" s="4"/>
      <c r="E268" s="4"/>
      <c r="F268" s="4"/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</row>
    <row r="269" spans="1:51" x14ac:dyDescent="0.25">
      <c r="A269" s="4"/>
      <c r="B269" s="4"/>
      <c r="C269" s="4"/>
      <c r="D269" s="4"/>
      <c r="E269" s="4"/>
      <c r="F269" s="4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</row>
    <row r="270" spans="1:51" x14ac:dyDescent="0.25">
      <c r="A270" s="4"/>
      <c r="B270" s="4"/>
      <c r="C270" s="4"/>
      <c r="D270" s="4"/>
      <c r="E270" s="4"/>
      <c r="F270" s="4"/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</row>
    <row r="271" spans="1:51" x14ac:dyDescent="0.25">
      <c r="A271" s="4"/>
      <c r="B271" s="4"/>
      <c r="C271" s="4"/>
      <c r="D271" s="4"/>
      <c r="E271" s="4"/>
      <c r="F271" s="4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</row>
    <row r="272" spans="1:51" x14ac:dyDescent="0.25">
      <c r="A272" s="4"/>
      <c r="B272" s="4"/>
      <c r="C272" s="4"/>
      <c r="D272" s="4"/>
      <c r="E272" s="4"/>
      <c r="F272" s="4"/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</row>
    <row r="273" spans="1:51" x14ac:dyDescent="0.25">
      <c r="A273" s="4"/>
      <c r="B273" s="4"/>
      <c r="C273" s="4"/>
      <c r="D273" s="4"/>
      <c r="E273" s="4"/>
      <c r="F273" s="4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</row>
    <row r="274" spans="1:51" x14ac:dyDescent="0.25">
      <c r="A274" s="4"/>
      <c r="B274" s="4"/>
      <c r="C274" s="4"/>
      <c r="D274" s="4"/>
      <c r="E274" s="4"/>
      <c r="F274" s="4"/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</row>
    <row r="275" spans="1:51" x14ac:dyDescent="0.25">
      <c r="A275" s="4"/>
      <c r="B275" s="4"/>
      <c r="C275" s="4"/>
      <c r="D275" s="4"/>
      <c r="E275" s="4"/>
      <c r="F275" s="4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76" spans="1:51" x14ac:dyDescent="0.25">
      <c r="A276" s="4"/>
      <c r="B276" s="4"/>
      <c r="C276" s="4"/>
      <c r="D276" s="4"/>
      <c r="E276" s="4"/>
      <c r="F276" s="4"/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</row>
    <row r="277" spans="1:51" x14ac:dyDescent="0.25">
      <c r="A277" s="4"/>
      <c r="B277" s="4"/>
      <c r="C277" s="4"/>
      <c r="D277" s="4"/>
      <c r="E277" s="4"/>
      <c r="F277" s="4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</row>
    <row r="278" spans="1:51" x14ac:dyDescent="0.25">
      <c r="A278" s="4"/>
      <c r="B278" s="4"/>
      <c r="C278" s="4"/>
      <c r="D278" s="4"/>
      <c r="E278" s="4"/>
      <c r="F278" s="4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</row>
    <row r="279" spans="1:51" x14ac:dyDescent="0.25">
      <c r="A279" s="4"/>
      <c r="B279" s="4"/>
      <c r="C279" s="4"/>
      <c r="D279" s="4"/>
      <c r="E279" s="4"/>
      <c r="F279" s="4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</row>
    <row r="280" spans="1:51" x14ac:dyDescent="0.25">
      <c r="A280" s="4"/>
      <c r="B280" s="4"/>
      <c r="C280" s="4"/>
      <c r="D280" s="4"/>
      <c r="E280" s="4"/>
      <c r="F280" s="4"/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</row>
    <row r="281" spans="1:51" x14ac:dyDescent="0.25">
      <c r="A281" s="4"/>
      <c r="B281" s="4"/>
      <c r="C281" s="4"/>
      <c r="D281" s="4"/>
      <c r="E281" s="4"/>
      <c r="F281" s="4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</row>
    <row r="282" spans="1:51" x14ac:dyDescent="0.25">
      <c r="A282" s="4"/>
      <c r="B282" s="4"/>
      <c r="C282" s="4"/>
      <c r="D282" s="4"/>
      <c r="E282" s="4"/>
      <c r="F282" s="4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</row>
    <row r="283" spans="1:51" x14ac:dyDescent="0.25">
      <c r="A283" s="4"/>
      <c r="B283" s="4"/>
      <c r="C283" s="4"/>
      <c r="D283" s="4"/>
      <c r="E283" s="4"/>
      <c r="F283" s="4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</row>
    <row r="284" spans="1:51" x14ac:dyDescent="0.25">
      <c r="A284" s="4"/>
      <c r="B284" s="4"/>
      <c r="C284" s="4"/>
      <c r="D284" s="4"/>
      <c r="E284" s="4"/>
      <c r="F284" s="4"/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</row>
    <row r="285" spans="1:51" x14ac:dyDescent="0.25">
      <c r="A285" s="4"/>
      <c r="B285" s="4"/>
      <c r="C285" s="4"/>
      <c r="D285" s="4"/>
      <c r="E285" s="4"/>
      <c r="F285" s="4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</row>
    <row r="286" spans="1:51" x14ac:dyDescent="0.25">
      <c r="A286" s="4"/>
      <c r="B286" s="4"/>
      <c r="C286" s="4"/>
      <c r="D286" s="4"/>
      <c r="E286" s="4"/>
      <c r="F286" s="4"/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</row>
    <row r="287" spans="1:51" x14ac:dyDescent="0.25">
      <c r="A287" s="4"/>
      <c r="B287" s="4"/>
      <c r="C287" s="4"/>
      <c r="D287" s="4"/>
      <c r="E287" s="4"/>
      <c r="F287" s="4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</row>
    <row r="288" spans="1:51" x14ac:dyDescent="0.25">
      <c r="A288" s="4"/>
      <c r="B288" s="4"/>
      <c r="C288" s="4"/>
      <c r="D288" s="4"/>
      <c r="E288" s="4"/>
      <c r="F288" s="4"/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</row>
    <row r="289" spans="1:51" x14ac:dyDescent="0.25">
      <c r="A289" s="4"/>
      <c r="B289" s="4"/>
      <c r="C289" s="4"/>
      <c r="D289" s="4"/>
      <c r="E289" s="4"/>
      <c r="F289" s="4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</row>
    <row r="290" spans="1:51" x14ac:dyDescent="0.25">
      <c r="A290" s="4"/>
      <c r="B290" s="4"/>
      <c r="C290" s="4"/>
      <c r="D290" s="4"/>
      <c r="E290" s="4"/>
      <c r="F290" s="4"/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</row>
    <row r="291" spans="1:51" x14ac:dyDescent="0.25">
      <c r="A291" s="4"/>
      <c r="B291" s="4"/>
      <c r="C291" s="4"/>
      <c r="D291" s="4"/>
      <c r="E291" s="4"/>
      <c r="F291" s="4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</row>
    <row r="292" spans="1:51" x14ac:dyDescent="0.25">
      <c r="A292" s="4"/>
      <c r="B292" s="4"/>
      <c r="C292" s="4"/>
      <c r="D292" s="4"/>
      <c r="E292" s="4"/>
      <c r="F292" s="4"/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</row>
    <row r="293" spans="1:51" x14ac:dyDescent="0.25">
      <c r="A293" s="4"/>
      <c r="B293" s="4"/>
      <c r="C293" s="4"/>
      <c r="D293" s="4"/>
      <c r="E293" s="4"/>
      <c r="F293" s="4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</row>
    <row r="294" spans="1:51" x14ac:dyDescent="0.25">
      <c r="A294" s="4"/>
      <c r="B294" s="4"/>
      <c r="C294" s="4"/>
      <c r="D294" s="4"/>
      <c r="E294" s="4"/>
      <c r="F294" s="4"/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</row>
    <row r="295" spans="1:51" x14ac:dyDescent="0.25">
      <c r="A295" s="4"/>
      <c r="B295" s="4"/>
      <c r="C295" s="4"/>
      <c r="D295" s="4"/>
      <c r="E295" s="4"/>
      <c r="F295" s="4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</row>
    <row r="296" spans="1:51" x14ac:dyDescent="0.25">
      <c r="A296" s="4"/>
      <c r="B296" s="4"/>
      <c r="C296" s="4"/>
      <c r="D296" s="4"/>
      <c r="E296" s="4"/>
      <c r="F296" s="4"/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</row>
    <row r="297" spans="1:51" x14ac:dyDescent="0.25">
      <c r="A297" s="4"/>
      <c r="B297" s="4"/>
      <c r="C297" s="4"/>
      <c r="D297" s="4"/>
      <c r="E297" s="4"/>
      <c r="F297" s="4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</row>
    <row r="298" spans="1:51" x14ac:dyDescent="0.25">
      <c r="A298" s="4"/>
      <c r="B298" s="4"/>
      <c r="C298" s="4"/>
      <c r="D298" s="4"/>
      <c r="E298" s="4"/>
      <c r="F298" s="4"/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</row>
    <row r="299" spans="1:51" x14ac:dyDescent="0.25">
      <c r="A299" s="4"/>
      <c r="B299" s="4"/>
      <c r="C299" s="4"/>
      <c r="D299" s="4"/>
      <c r="E299" s="4"/>
      <c r="F299" s="4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</row>
    <row r="300" spans="1:51" x14ac:dyDescent="0.25">
      <c r="A300" s="4"/>
      <c r="B300" s="4"/>
      <c r="C300" s="4"/>
      <c r="D300" s="4"/>
      <c r="E300" s="4"/>
      <c r="F300" s="4"/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</row>
    <row r="301" spans="1:51" x14ac:dyDescent="0.25">
      <c r="A301" s="4"/>
      <c r="B301" s="4"/>
      <c r="C301" s="4"/>
      <c r="D301" s="4"/>
      <c r="E301" s="4"/>
      <c r="F301" s="4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</row>
    <row r="302" spans="1:51" x14ac:dyDescent="0.25">
      <c r="A302" s="4"/>
      <c r="B302" s="4"/>
      <c r="C302" s="4"/>
      <c r="D302" s="4"/>
      <c r="E302" s="4"/>
      <c r="F302" s="4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</row>
    <row r="303" spans="1:51" x14ac:dyDescent="0.25">
      <c r="A303" s="4"/>
      <c r="B303" s="4"/>
      <c r="C303" s="4"/>
      <c r="D303" s="4"/>
      <c r="E303" s="4"/>
      <c r="F303" s="4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</row>
    <row r="304" spans="1:51" x14ac:dyDescent="0.25">
      <c r="A304" s="4"/>
      <c r="B304" s="4"/>
      <c r="C304" s="4"/>
      <c r="D304" s="4"/>
      <c r="E304" s="4"/>
      <c r="F304" s="4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</row>
    <row r="305" spans="1:51" x14ac:dyDescent="0.25">
      <c r="A305" s="4"/>
      <c r="B305" s="4"/>
      <c r="C305" s="4"/>
      <c r="D305" s="4"/>
      <c r="E305" s="4"/>
      <c r="F305" s="4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</row>
    <row r="306" spans="1:51" x14ac:dyDescent="0.25">
      <c r="A306" s="4"/>
      <c r="B306" s="4"/>
      <c r="C306" s="4"/>
      <c r="D306" s="4"/>
      <c r="E306" s="4"/>
      <c r="F306" s="4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</row>
    <row r="307" spans="1:51" x14ac:dyDescent="0.25">
      <c r="A307" s="4"/>
      <c r="B307" s="4"/>
      <c r="C307" s="4"/>
      <c r="D307" s="4"/>
      <c r="E307" s="4"/>
      <c r="F307" s="4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</row>
    <row r="308" spans="1:51" x14ac:dyDescent="0.25">
      <c r="A308" s="4"/>
      <c r="B308" s="4"/>
      <c r="C308" s="4"/>
      <c r="D308" s="4"/>
      <c r="E308" s="4"/>
      <c r="F308" s="4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</row>
    <row r="309" spans="1:51" x14ac:dyDescent="0.25">
      <c r="A309" s="4"/>
      <c r="B309" s="4"/>
      <c r="C309" s="4"/>
      <c r="D309" s="4"/>
      <c r="E309" s="4"/>
      <c r="F309" s="4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</row>
    <row r="310" spans="1:51" x14ac:dyDescent="0.25">
      <c r="A310" s="4"/>
      <c r="B310" s="4"/>
      <c r="C310" s="4"/>
      <c r="D310" s="4"/>
      <c r="E310" s="4"/>
      <c r="F310" s="4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</row>
    <row r="311" spans="1:51" x14ac:dyDescent="0.25">
      <c r="A311" s="4"/>
      <c r="B311" s="4"/>
      <c r="C311" s="4"/>
      <c r="D311" s="4"/>
      <c r="E311" s="4"/>
      <c r="F311" s="4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</row>
    <row r="312" spans="1:51" x14ac:dyDescent="0.25">
      <c r="A312" s="4"/>
      <c r="B312" s="4"/>
      <c r="C312" s="4"/>
      <c r="D312" s="4"/>
      <c r="E312" s="4"/>
      <c r="F312" s="4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</row>
    <row r="313" spans="1:51" x14ac:dyDescent="0.25">
      <c r="A313" s="4"/>
      <c r="B313" s="4"/>
      <c r="C313" s="4"/>
      <c r="D313" s="4"/>
      <c r="E313" s="4"/>
      <c r="F313" s="4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</row>
    <row r="314" spans="1:51" x14ac:dyDescent="0.25">
      <c r="A314" s="4"/>
      <c r="B314" s="4"/>
      <c r="C314" s="4"/>
      <c r="D314" s="4"/>
      <c r="E314" s="4"/>
      <c r="F314" s="4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</row>
    <row r="315" spans="1:51" x14ac:dyDescent="0.25">
      <c r="A315" s="4"/>
      <c r="B315" s="4"/>
      <c r="C315" s="4"/>
      <c r="D315" s="4"/>
      <c r="E315" s="4"/>
      <c r="F315" s="4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</row>
    <row r="316" spans="1:51" x14ac:dyDescent="0.25">
      <c r="A316" s="4"/>
      <c r="B316" s="4"/>
      <c r="C316" s="4"/>
      <c r="D316" s="4"/>
      <c r="E316" s="4"/>
      <c r="F316" s="4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</row>
    <row r="317" spans="1:51" x14ac:dyDescent="0.25">
      <c r="A317" s="4"/>
      <c r="B317" s="4"/>
      <c r="C317" s="4"/>
      <c r="D317" s="4"/>
      <c r="E317" s="4"/>
      <c r="F317" s="4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</row>
    <row r="318" spans="1:51" x14ac:dyDescent="0.25">
      <c r="A318" s="4"/>
      <c r="B318" s="4"/>
      <c r="C318" s="4"/>
      <c r="D318" s="4"/>
      <c r="E318" s="4"/>
      <c r="F318" s="4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</row>
    <row r="319" spans="1:51" x14ac:dyDescent="0.25">
      <c r="A319" s="4"/>
      <c r="B319" s="4"/>
      <c r="C319" s="4"/>
      <c r="D319" s="4"/>
      <c r="E319" s="4"/>
      <c r="F319" s="4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</row>
    <row r="320" spans="1:51" x14ac:dyDescent="0.25">
      <c r="A320" s="4"/>
      <c r="B320" s="4"/>
      <c r="C320" s="4"/>
      <c r="D320" s="4"/>
      <c r="E320" s="4"/>
      <c r="F320" s="4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</row>
    <row r="321" spans="1:51" x14ac:dyDescent="0.25">
      <c r="A321" s="4"/>
      <c r="B321" s="4"/>
      <c r="C321" s="4"/>
      <c r="D321" s="4"/>
      <c r="E321" s="4"/>
      <c r="F321" s="4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 spans="1:51" x14ac:dyDescent="0.25">
      <c r="A322" s="4"/>
      <c r="B322" s="4"/>
      <c r="C322" s="4"/>
      <c r="D322" s="4"/>
      <c r="E322" s="4"/>
      <c r="F322" s="4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</row>
    <row r="323" spans="1:51" x14ac:dyDescent="0.25">
      <c r="A323" s="4"/>
      <c r="B323" s="4"/>
      <c r="C323" s="4"/>
      <c r="D323" s="4"/>
      <c r="E323" s="4"/>
      <c r="F323" s="4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</row>
    <row r="324" spans="1:51" x14ac:dyDescent="0.25">
      <c r="A324" s="4"/>
      <c r="B324" s="4"/>
      <c r="C324" s="4"/>
      <c r="D324" s="4"/>
      <c r="E324" s="4"/>
      <c r="F324" s="4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</row>
    <row r="325" spans="1:51" x14ac:dyDescent="0.25">
      <c r="A325" s="4"/>
      <c r="B325" s="4"/>
      <c r="C325" s="4"/>
      <c r="D325" s="4"/>
      <c r="E325" s="4"/>
      <c r="F325" s="4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 spans="1:51" x14ac:dyDescent="0.25">
      <c r="A326" s="4"/>
      <c r="B326" s="4"/>
      <c r="C326" s="4"/>
      <c r="D326" s="4"/>
      <c r="E326" s="4"/>
      <c r="F326" s="4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  <row r="327" spans="1:51" x14ac:dyDescent="0.25">
      <c r="A327" s="4"/>
      <c r="B327" s="4"/>
      <c r="C327" s="4"/>
      <c r="D327" s="4"/>
      <c r="E327" s="4"/>
      <c r="F327" s="4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</row>
    <row r="328" spans="1:51" x14ac:dyDescent="0.25">
      <c r="A328" s="4"/>
      <c r="B328" s="4"/>
      <c r="C328" s="4"/>
      <c r="D328" s="4"/>
      <c r="E328" s="4"/>
      <c r="F328" s="4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</row>
    <row r="329" spans="1:51" x14ac:dyDescent="0.25">
      <c r="A329" s="4"/>
      <c r="B329" s="4"/>
      <c r="C329" s="4"/>
      <c r="D329" s="4"/>
      <c r="E329" s="4"/>
      <c r="F329" s="4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 spans="1:51" x14ac:dyDescent="0.25">
      <c r="A330" s="4"/>
      <c r="B330" s="4"/>
      <c r="C330" s="4"/>
      <c r="D330" s="4"/>
      <c r="E330" s="4"/>
      <c r="F330" s="4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</row>
    <row r="331" spans="1:51" x14ac:dyDescent="0.25">
      <c r="A331" s="4"/>
      <c r="B331" s="4"/>
      <c r="C331" s="4"/>
      <c r="D331" s="4"/>
      <c r="E331" s="4"/>
      <c r="F331" s="4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</row>
    <row r="332" spans="1:51" x14ac:dyDescent="0.25">
      <c r="A332" s="4"/>
      <c r="B332" s="4"/>
      <c r="C332" s="4"/>
      <c r="D332" s="4"/>
      <c r="E332" s="4"/>
      <c r="F332" s="4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</row>
    <row r="333" spans="1:51" x14ac:dyDescent="0.25">
      <c r="A333" s="4"/>
      <c r="B333" s="4"/>
      <c r="C333" s="4"/>
      <c r="D333" s="4"/>
      <c r="E333" s="4"/>
      <c r="F333" s="4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</row>
    <row r="334" spans="1:51" x14ac:dyDescent="0.25">
      <c r="A334" s="4"/>
      <c r="B334" s="4"/>
      <c r="C334" s="4"/>
      <c r="D334" s="4"/>
      <c r="E334" s="4"/>
      <c r="F334" s="4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</row>
    <row r="335" spans="1:51" x14ac:dyDescent="0.25">
      <c r="A335" s="4"/>
      <c r="B335" s="4"/>
      <c r="C335" s="4"/>
      <c r="D335" s="4"/>
      <c r="E335" s="4"/>
      <c r="F335" s="4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</row>
    <row r="336" spans="1:51" x14ac:dyDescent="0.25">
      <c r="A336" s="4"/>
      <c r="B336" s="4"/>
      <c r="C336" s="4"/>
      <c r="D336" s="4"/>
      <c r="E336" s="4"/>
      <c r="F336" s="4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</row>
    <row r="337" spans="1:51" x14ac:dyDescent="0.25">
      <c r="A337" s="4"/>
      <c r="B337" s="4"/>
      <c r="C337" s="4"/>
      <c r="D337" s="4"/>
      <c r="E337" s="4"/>
      <c r="F337" s="4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 spans="1:51" x14ac:dyDescent="0.25">
      <c r="A338" s="4"/>
      <c r="B338" s="4"/>
      <c r="C338" s="4"/>
      <c r="D338" s="4"/>
      <c r="E338" s="4"/>
      <c r="F338" s="4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</row>
    <row r="339" spans="1:51" x14ac:dyDescent="0.25">
      <c r="A339" s="4"/>
      <c r="B339" s="4"/>
      <c r="C339" s="4"/>
      <c r="D339" s="4"/>
      <c r="E339" s="4"/>
      <c r="F339" s="4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</row>
    <row r="340" spans="1:51" x14ac:dyDescent="0.25">
      <c r="A340" s="4"/>
      <c r="B340" s="4"/>
      <c r="C340" s="4"/>
      <c r="D340" s="4"/>
      <c r="E340" s="4"/>
      <c r="F340" s="4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</row>
    <row r="341" spans="1:51" x14ac:dyDescent="0.25">
      <c r="A341" s="4"/>
      <c r="B341" s="4"/>
      <c r="C341" s="4"/>
      <c r="D341" s="4"/>
      <c r="E341" s="4"/>
      <c r="F341" s="4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</row>
    <row r="342" spans="1:51" x14ac:dyDescent="0.25">
      <c r="A342" s="4"/>
      <c r="B342" s="4"/>
      <c r="C342" s="4"/>
      <c r="D342" s="4"/>
      <c r="E342" s="4"/>
      <c r="F342" s="4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</row>
    <row r="343" spans="1:51" x14ac:dyDescent="0.25">
      <c r="A343" s="4"/>
      <c r="B343" s="4"/>
      <c r="C343" s="4"/>
      <c r="D343" s="4"/>
      <c r="E343" s="4"/>
      <c r="F343" s="4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</row>
    <row r="344" spans="1:51" x14ac:dyDescent="0.25">
      <c r="A344" s="4"/>
      <c r="B344" s="4"/>
      <c r="C344" s="4"/>
      <c r="D344" s="4"/>
      <c r="E344" s="4"/>
      <c r="F344" s="4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</row>
    <row r="345" spans="1:51" x14ac:dyDescent="0.25">
      <c r="A345" s="4"/>
      <c r="B345" s="4"/>
      <c r="C345" s="4"/>
      <c r="D345" s="4"/>
      <c r="E345" s="4"/>
      <c r="F345" s="4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 spans="1:51" x14ac:dyDescent="0.25">
      <c r="A346" s="4"/>
      <c r="B346" s="4"/>
      <c r="C346" s="4"/>
      <c r="D346" s="4"/>
      <c r="E346" s="4"/>
      <c r="F346" s="4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</row>
    <row r="347" spans="1:51" x14ac:dyDescent="0.25">
      <c r="A347" s="4"/>
      <c r="B347" s="4"/>
      <c r="C347" s="4"/>
      <c r="D347" s="4"/>
      <c r="E347" s="4"/>
      <c r="F347" s="4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</row>
    <row r="348" spans="1:51" x14ac:dyDescent="0.25">
      <c r="A348" s="4"/>
      <c r="B348" s="4"/>
      <c r="C348" s="4"/>
      <c r="D348" s="4"/>
      <c r="E348" s="4"/>
      <c r="F348" s="4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</row>
    <row r="349" spans="1:51" x14ac:dyDescent="0.25">
      <c r="A349" s="4"/>
      <c r="B349" s="4"/>
      <c r="C349" s="4"/>
      <c r="D349" s="4"/>
      <c r="E349" s="4"/>
      <c r="F349" s="4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</row>
    <row r="350" spans="1:51" x14ac:dyDescent="0.25">
      <c r="A350" s="4"/>
      <c r="B350" s="4"/>
      <c r="C350" s="4"/>
      <c r="D350" s="4"/>
      <c r="E350" s="4"/>
      <c r="F350" s="4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</row>
    <row r="351" spans="1:51" x14ac:dyDescent="0.25">
      <c r="A351" s="4"/>
      <c r="B351" s="4"/>
      <c r="C351" s="4"/>
      <c r="D351" s="4"/>
      <c r="E351" s="4"/>
      <c r="F351" s="4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</row>
    <row r="352" spans="1:51" x14ac:dyDescent="0.25">
      <c r="A352" s="4"/>
      <c r="B352" s="4"/>
      <c r="C352" s="4"/>
      <c r="D352" s="4"/>
      <c r="E352" s="4"/>
      <c r="F352" s="4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</row>
    <row r="353" spans="1:51" x14ac:dyDescent="0.25">
      <c r="A353" s="4"/>
      <c r="B353" s="4"/>
      <c r="C353" s="4"/>
      <c r="D353" s="4"/>
      <c r="E353" s="4"/>
      <c r="F353" s="4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 spans="1:51" x14ac:dyDescent="0.25">
      <c r="A354" s="4"/>
      <c r="B354" s="4"/>
      <c r="C354" s="4"/>
      <c r="D354" s="4"/>
      <c r="E354" s="4"/>
      <c r="F354" s="4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</row>
    <row r="355" spans="1:51" x14ac:dyDescent="0.25">
      <c r="A355" s="4"/>
      <c r="B355" s="4"/>
      <c r="C355" s="4"/>
      <c r="D355" s="4"/>
      <c r="E355" s="4"/>
      <c r="F355" s="4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</row>
    <row r="356" spans="1:51" x14ac:dyDescent="0.25">
      <c r="A356" s="4"/>
      <c r="B356" s="4"/>
      <c r="C356" s="4"/>
      <c r="D356" s="4"/>
      <c r="E356" s="4"/>
      <c r="F356" s="4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</row>
    <row r="357" spans="1:51" x14ac:dyDescent="0.25">
      <c r="A357" s="4"/>
      <c r="B357" s="4"/>
      <c r="C357" s="4"/>
      <c r="D357" s="4"/>
      <c r="E357" s="4"/>
      <c r="F357" s="4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</row>
    <row r="358" spans="1:51" x14ac:dyDescent="0.25">
      <c r="A358" s="4"/>
      <c r="B358" s="4"/>
      <c r="C358" s="4"/>
      <c r="D358" s="4"/>
      <c r="E358" s="4"/>
      <c r="F358" s="4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</row>
    <row r="359" spans="1:51" x14ac:dyDescent="0.25">
      <c r="A359" s="4"/>
      <c r="B359" s="4"/>
      <c r="C359" s="4"/>
      <c r="D359" s="4"/>
      <c r="E359" s="4"/>
      <c r="F359" s="4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</row>
    <row r="360" spans="1:51" x14ac:dyDescent="0.25">
      <c r="A360" s="4"/>
      <c r="B360" s="4"/>
      <c r="C360" s="4"/>
      <c r="D360" s="4"/>
      <c r="E360" s="4"/>
      <c r="F360" s="4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</row>
    <row r="361" spans="1:51" x14ac:dyDescent="0.25">
      <c r="A361" s="4"/>
      <c r="B361" s="4"/>
      <c r="C361" s="4"/>
      <c r="D361" s="4"/>
      <c r="E361" s="4"/>
      <c r="F361" s="4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</row>
    <row r="362" spans="1:51" x14ac:dyDescent="0.25">
      <c r="A362" s="4"/>
      <c r="B362" s="4"/>
      <c r="C362" s="4"/>
      <c r="D362" s="4"/>
      <c r="E362" s="4"/>
      <c r="F362" s="4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</row>
    <row r="363" spans="1:51" x14ac:dyDescent="0.25">
      <c r="A363" s="4"/>
      <c r="B363" s="4"/>
      <c r="C363" s="4"/>
      <c r="D363" s="4"/>
      <c r="E363" s="4"/>
      <c r="F363" s="4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</row>
    <row r="364" spans="1:51" x14ac:dyDescent="0.25">
      <c r="A364" s="4"/>
      <c r="B364" s="4"/>
      <c r="C364" s="4"/>
      <c r="D364" s="4"/>
      <c r="E364" s="4"/>
      <c r="F364" s="4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</row>
    <row r="365" spans="1:51" x14ac:dyDescent="0.25">
      <c r="A365" s="4"/>
      <c r="B365" s="4"/>
      <c r="C365" s="4"/>
      <c r="D365" s="4"/>
      <c r="E365" s="4"/>
      <c r="F365" s="4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</row>
    <row r="366" spans="1:51" x14ac:dyDescent="0.25">
      <c r="A366" s="4"/>
      <c r="B366" s="4"/>
      <c r="C366" s="4"/>
      <c r="D366" s="4"/>
      <c r="E366" s="4"/>
      <c r="F366" s="4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</row>
    <row r="367" spans="1:51" x14ac:dyDescent="0.25">
      <c r="A367" s="4"/>
      <c r="B367" s="4"/>
      <c r="C367" s="4"/>
      <c r="D367" s="4"/>
      <c r="E367" s="4"/>
      <c r="F367" s="4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</row>
    <row r="368" spans="1:51" x14ac:dyDescent="0.25">
      <c r="A368" s="4"/>
      <c r="B368" s="4"/>
      <c r="C368" s="4"/>
      <c r="D368" s="4"/>
      <c r="E368" s="4"/>
      <c r="F368" s="4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</row>
    <row r="369" spans="1:51" x14ac:dyDescent="0.25">
      <c r="A369" s="4"/>
      <c r="B369" s="4"/>
      <c r="C369" s="4"/>
      <c r="D369" s="4"/>
      <c r="E369" s="4"/>
      <c r="F369" s="4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</row>
    <row r="370" spans="1:51" x14ac:dyDescent="0.25">
      <c r="A370" s="4"/>
      <c r="B370" s="4"/>
      <c r="C370" s="4"/>
      <c r="D370" s="4"/>
      <c r="E370" s="4"/>
      <c r="F370" s="4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</row>
    <row r="371" spans="1:51" x14ac:dyDescent="0.25">
      <c r="A371" s="4"/>
      <c r="B371" s="4"/>
      <c r="C371" s="4"/>
      <c r="D371" s="4"/>
      <c r="E371" s="4"/>
      <c r="F371" s="4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</row>
    <row r="372" spans="1:51" x14ac:dyDescent="0.25">
      <c r="A372" s="4"/>
      <c r="B372" s="4"/>
      <c r="C372" s="4"/>
      <c r="D372" s="4"/>
      <c r="E372" s="4"/>
      <c r="F372" s="4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</row>
    <row r="373" spans="1:51" x14ac:dyDescent="0.25">
      <c r="A373" s="4"/>
      <c r="B373" s="4"/>
      <c r="C373" s="4"/>
      <c r="D373" s="4"/>
      <c r="E373" s="4"/>
      <c r="F373" s="4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</row>
    <row r="374" spans="1:51" x14ac:dyDescent="0.25">
      <c r="A374" s="4"/>
      <c r="B374" s="4"/>
      <c r="C374" s="4"/>
      <c r="D374" s="4"/>
      <c r="E374" s="4"/>
      <c r="F374" s="4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</row>
    <row r="375" spans="1:51" x14ac:dyDescent="0.25">
      <c r="A375" s="4"/>
      <c r="B375" s="4"/>
      <c r="C375" s="4"/>
      <c r="D375" s="4"/>
      <c r="E375" s="4"/>
      <c r="F375" s="4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</row>
    <row r="376" spans="1:51" x14ac:dyDescent="0.25">
      <c r="A376" s="4"/>
      <c r="B376" s="4"/>
      <c r="C376" s="4"/>
      <c r="D376" s="4"/>
      <c r="E376" s="4"/>
      <c r="F376" s="4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</row>
    <row r="377" spans="1:51" x14ac:dyDescent="0.25">
      <c r="A377" s="4"/>
      <c r="B377" s="4"/>
      <c r="C377" s="4"/>
      <c r="D377" s="4"/>
      <c r="E377" s="4"/>
      <c r="F377" s="4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</row>
    <row r="378" spans="1:51" x14ac:dyDescent="0.25">
      <c r="A378" s="4"/>
      <c r="B378" s="4"/>
      <c r="C378" s="4"/>
      <c r="D378" s="4"/>
      <c r="E378" s="4"/>
      <c r="F378" s="4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</row>
    <row r="379" spans="1:51" x14ac:dyDescent="0.25">
      <c r="A379" s="4"/>
      <c r="B379" s="4"/>
      <c r="C379" s="4"/>
      <c r="D379" s="4"/>
      <c r="E379" s="4"/>
      <c r="F379" s="4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</row>
    <row r="380" spans="1:51" x14ac:dyDescent="0.25">
      <c r="A380" s="4"/>
      <c r="B380" s="4"/>
      <c r="C380" s="4"/>
      <c r="D380" s="4"/>
      <c r="E380" s="4"/>
      <c r="F380" s="4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</row>
    <row r="381" spans="1:51" x14ac:dyDescent="0.25">
      <c r="A381" s="4"/>
      <c r="B381" s="4"/>
      <c r="C381" s="4"/>
      <c r="D381" s="4"/>
      <c r="E381" s="4"/>
      <c r="F381" s="4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</row>
    <row r="382" spans="1:51" x14ac:dyDescent="0.25">
      <c r="A382" s="4"/>
      <c r="B382" s="4"/>
      <c r="C382" s="4"/>
      <c r="D382" s="4"/>
      <c r="E382" s="4"/>
      <c r="F382" s="4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</row>
    <row r="383" spans="1:51" x14ac:dyDescent="0.25">
      <c r="A383" s="4"/>
      <c r="B383" s="4"/>
      <c r="C383" s="4"/>
      <c r="D383" s="4"/>
      <c r="E383" s="4"/>
      <c r="F383" s="4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</row>
    <row r="384" spans="1:51" x14ac:dyDescent="0.25">
      <c r="A384" s="4"/>
      <c r="B384" s="4"/>
      <c r="C384" s="4"/>
      <c r="D384" s="4"/>
      <c r="E384" s="4"/>
      <c r="F384" s="4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</row>
    <row r="385" spans="1:51" x14ac:dyDescent="0.25">
      <c r="A385" s="4"/>
      <c r="B385" s="4"/>
      <c r="C385" s="4"/>
      <c r="D385" s="4"/>
      <c r="E385" s="4"/>
      <c r="F385" s="4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</row>
    <row r="386" spans="1:51" x14ac:dyDescent="0.25">
      <c r="A386" s="4"/>
      <c r="B386" s="4"/>
      <c r="C386" s="4"/>
      <c r="D386" s="4"/>
      <c r="E386" s="4"/>
      <c r="F386" s="4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</row>
    <row r="387" spans="1:51" x14ac:dyDescent="0.25">
      <c r="A387" s="4"/>
      <c r="B387" s="4"/>
      <c r="C387" s="4"/>
      <c r="D387" s="4"/>
      <c r="E387" s="4"/>
      <c r="F387" s="4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</row>
    <row r="388" spans="1:51" x14ac:dyDescent="0.25">
      <c r="A388" s="4"/>
      <c r="B388" s="4"/>
      <c r="C388" s="4"/>
      <c r="D388" s="4"/>
      <c r="E388" s="4"/>
      <c r="F388" s="4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</row>
    <row r="389" spans="1:51" x14ac:dyDescent="0.25">
      <c r="A389" s="4"/>
      <c r="B389" s="4"/>
      <c r="C389" s="4"/>
      <c r="D389" s="4"/>
      <c r="E389" s="4"/>
      <c r="F389" s="4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</row>
    <row r="390" spans="1:51" x14ac:dyDescent="0.25">
      <c r="A390" s="4"/>
      <c r="B390" s="4"/>
      <c r="C390" s="4"/>
      <c r="D390" s="4"/>
      <c r="E390" s="4"/>
      <c r="F390" s="4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</row>
    <row r="391" spans="1:51" x14ac:dyDescent="0.25">
      <c r="A391" s="4"/>
      <c r="B391" s="4"/>
      <c r="C391" s="4"/>
      <c r="D391" s="4"/>
      <c r="E391" s="4"/>
      <c r="F391" s="4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</row>
    <row r="392" spans="1:51" x14ac:dyDescent="0.25">
      <c r="A392" s="4"/>
      <c r="B392" s="4"/>
      <c r="C392" s="4"/>
      <c r="D392" s="4"/>
      <c r="E392" s="4"/>
      <c r="F392" s="4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</row>
    <row r="393" spans="1:51" x14ac:dyDescent="0.25">
      <c r="A393" s="4"/>
      <c r="B393" s="4"/>
      <c r="C393" s="4"/>
      <c r="D393" s="4"/>
      <c r="E393" s="4"/>
      <c r="F393" s="4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</row>
    <row r="394" spans="1:51" x14ac:dyDescent="0.25">
      <c r="A394" s="4"/>
      <c r="B394" s="4"/>
      <c r="C394" s="4"/>
      <c r="D394" s="4"/>
      <c r="E394" s="4"/>
      <c r="F394" s="4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</row>
    <row r="395" spans="1:51" x14ac:dyDescent="0.25">
      <c r="A395" s="4"/>
      <c r="B395" s="4"/>
      <c r="C395" s="4"/>
      <c r="D395" s="4"/>
      <c r="E395" s="4"/>
      <c r="F395" s="4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</row>
    <row r="396" spans="1:51" x14ac:dyDescent="0.25">
      <c r="A396" s="4"/>
      <c r="B396" s="4"/>
      <c r="C396" s="4"/>
      <c r="D396" s="4"/>
      <c r="E396" s="4"/>
      <c r="F396" s="4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</row>
    <row r="397" spans="1:51" x14ac:dyDescent="0.25">
      <c r="A397" s="4"/>
      <c r="B397" s="4"/>
      <c r="C397" s="4"/>
      <c r="D397" s="4"/>
      <c r="E397" s="4"/>
      <c r="F397" s="4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</row>
    <row r="398" spans="1:51" x14ac:dyDescent="0.25">
      <c r="A398" s="4"/>
      <c r="B398" s="4"/>
      <c r="C398" s="4"/>
      <c r="D398" s="4"/>
      <c r="E398" s="4"/>
      <c r="F398" s="4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</row>
    <row r="399" spans="1:51" x14ac:dyDescent="0.25">
      <c r="A399" s="4"/>
      <c r="B399" s="4"/>
      <c r="C399" s="4"/>
      <c r="D399" s="4"/>
      <c r="E399" s="4"/>
      <c r="F399" s="4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</row>
    <row r="400" spans="1:51" x14ac:dyDescent="0.25">
      <c r="A400" s="4"/>
      <c r="B400" s="4"/>
      <c r="C400" s="4"/>
      <c r="D400" s="4"/>
      <c r="E400" s="4"/>
      <c r="F400" s="4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</row>
    <row r="401" spans="1:51" x14ac:dyDescent="0.25">
      <c r="A401" s="4"/>
      <c r="B401" s="4"/>
      <c r="C401" s="4"/>
      <c r="D401" s="4"/>
      <c r="E401" s="4"/>
      <c r="F401" s="4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 spans="1:51" x14ac:dyDescent="0.25">
      <c r="A402" s="4"/>
      <c r="B402" s="4"/>
      <c r="C402" s="4"/>
      <c r="D402" s="4"/>
      <c r="E402" s="4"/>
      <c r="F402" s="4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</row>
    <row r="403" spans="1:51" x14ac:dyDescent="0.25">
      <c r="A403" s="4"/>
      <c r="B403" s="4"/>
      <c r="C403" s="4"/>
      <c r="D403" s="4"/>
      <c r="E403" s="4"/>
      <c r="F403" s="4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</row>
    <row r="404" spans="1:51" x14ac:dyDescent="0.25">
      <c r="A404" s="4"/>
      <c r="B404" s="4"/>
      <c r="C404" s="4"/>
      <c r="D404" s="4"/>
      <c r="E404" s="4"/>
      <c r="F404" s="4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</row>
    <row r="405" spans="1:51" x14ac:dyDescent="0.25">
      <c r="A405" s="4"/>
      <c r="B405" s="4"/>
      <c r="C405" s="4"/>
      <c r="D405" s="4"/>
      <c r="E405" s="4"/>
      <c r="F405" s="4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</row>
    <row r="406" spans="1:51" x14ac:dyDescent="0.25">
      <c r="A406" s="4"/>
      <c r="B406" s="4"/>
      <c r="C406" s="4"/>
      <c r="D406" s="4"/>
      <c r="E406" s="4"/>
      <c r="F406" s="4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</row>
    <row r="407" spans="1:51" x14ac:dyDescent="0.25">
      <c r="A407" s="4"/>
      <c r="B407" s="4"/>
      <c r="C407" s="4"/>
      <c r="D407" s="4"/>
      <c r="E407" s="4"/>
      <c r="F407" s="4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</row>
    <row r="408" spans="1:51" x14ac:dyDescent="0.25">
      <c r="A408" s="4"/>
      <c r="B408" s="4"/>
      <c r="C408" s="4"/>
      <c r="D408" s="4"/>
      <c r="E408" s="4"/>
      <c r="F408" s="4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</row>
    <row r="409" spans="1:51" x14ac:dyDescent="0.25">
      <c r="A409" s="4"/>
      <c r="B409" s="4"/>
      <c r="C409" s="4"/>
      <c r="D409" s="4"/>
      <c r="E409" s="4"/>
      <c r="F409" s="4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 spans="1:51" x14ac:dyDescent="0.25">
      <c r="A410" s="4"/>
      <c r="B410" s="4"/>
      <c r="C410" s="4"/>
      <c r="D410" s="4"/>
      <c r="E410" s="4"/>
      <c r="F410" s="4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</row>
    <row r="411" spans="1:51" x14ac:dyDescent="0.25">
      <c r="A411" s="4"/>
      <c r="B411" s="4"/>
      <c r="C411" s="4"/>
      <c r="D411" s="4"/>
      <c r="E411" s="4"/>
      <c r="F411" s="4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</row>
    <row r="412" spans="1:51" x14ac:dyDescent="0.25">
      <c r="A412" s="4"/>
      <c r="B412" s="4"/>
      <c r="C412" s="4"/>
      <c r="D412" s="4"/>
      <c r="E412" s="4"/>
      <c r="F412" s="4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 spans="1:51" x14ac:dyDescent="0.25">
      <c r="A413" s="4"/>
      <c r="B413" s="4"/>
      <c r="C413" s="4"/>
      <c r="D413" s="4"/>
      <c r="E413" s="4"/>
      <c r="F413" s="4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</row>
    <row r="414" spans="1:51" x14ac:dyDescent="0.25">
      <c r="A414" s="4"/>
      <c r="B414" s="4"/>
      <c r="C414" s="4"/>
      <c r="D414" s="4"/>
      <c r="E414" s="4"/>
      <c r="F414" s="4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</row>
    <row r="415" spans="1:51" x14ac:dyDescent="0.25">
      <c r="A415" s="4"/>
      <c r="B415" s="4"/>
      <c r="C415" s="4"/>
      <c r="D415" s="4"/>
      <c r="E415" s="4"/>
      <c r="F415" s="4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</row>
    <row r="416" spans="1:51" x14ac:dyDescent="0.25">
      <c r="A416" s="4"/>
      <c r="B416" s="4"/>
      <c r="C416" s="4"/>
      <c r="D416" s="4"/>
      <c r="E416" s="4"/>
      <c r="F416" s="4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</row>
    <row r="417" spans="1:51" x14ac:dyDescent="0.25">
      <c r="A417" s="4"/>
      <c r="B417" s="4"/>
      <c r="C417" s="4"/>
      <c r="D417" s="4"/>
      <c r="E417" s="4"/>
      <c r="F417" s="4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 spans="1:51" x14ac:dyDescent="0.25">
      <c r="A418" s="4"/>
      <c r="B418" s="4"/>
      <c r="C418" s="4"/>
      <c r="D418" s="4"/>
      <c r="E418" s="4"/>
      <c r="F418" s="4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</row>
    <row r="419" spans="1:51" x14ac:dyDescent="0.25">
      <c r="A419" s="4"/>
      <c r="B419" s="4"/>
      <c r="C419" s="4"/>
      <c r="D419" s="4"/>
      <c r="E419" s="4"/>
      <c r="F419" s="4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 spans="1:51" x14ac:dyDescent="0.25">
      <c r="A420" s="4"/>
      <c r="B420" s="4"/>
      <c r="C420" s="4"/>
      <c r="D420" s="4"/>
      <c r="E420" s="4"/>
      <c r="F420" s="4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 spans="1:51" x14ac:dyDescent="0.25">
      <c r="A421" s="4"/>
      <c r="B421" s="4"/>
      <c r="C421" s="4"/>
      <c r="D421" s="4"/>
      <c r="E421" s="4"/>
      <c r="F421" s="4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 spans="1:51" x14ac:dyDescent="0.25">
      <c r="A422" s="4"/>
      <c r="B422" s="4"/>
      <c r="C422" s="4"/>
      <c r="D422" s="4"/>
      <c r="E422" s="4"/>
      <c r="F422" s="4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 spans="1:51" x14ac:dyDescent="0.25">
      <c r="A423" s="4"/>
      <c r="B423" s="4"/>
      <c r="C423" s="4"/>
      <c r="D423" s="4"/>
      <c r="E423" s="4"/>
      <c r="F423" s="4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 spans="1:51" x14ac:dyDescent="0.25">
      <c r="A424" s="4"/>
      <c r="B424" s="4"/>
      <c r="C424" s="4"/>
      <c r="D424" s="4"/>
      <c r="E424" s="4"/>
      <c r="F424" s="4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 spans="1:51" x14ac:dyDescent="0.25">
      <c r="A425" s="4"/>
      <c r="B425" s="4"/>
      <c r="C425" s="4"/>
      <c r="D425" s="4"/>
      <c r="E425" s="4"/>
      <c r="F425" s="4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spans="1:51" x14ac:dyDescent="0.25">
      <c r="A426" s="4"/>
      <c r="B426" s="4"/>
      <c r="C426" s="4"/>
      <c r="D426" s="4"/>
      <c r="E426" s="4"/>
      <c r="F426" s="4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 spans="1:51" x14ac:dyDescent="0.25">
      <c r="A427" s="4"/>
      <c r="B427" s="4"/>
      <c r="C427" s="4"/>
      <c r="D427" s="4"/>
      <c r="E427" s="4"/>
      <c r="F427" s="4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 spans="1:51" x14ac:dyDescent="0.25">
      <c r="A428" s="4"/>
      <c r="B428" s="4"/>
      <c r="C428" s="4"/>
      <c r="D428" s="4"/>
      <c r="E428" s="4"/>
      <c r="F428" s="4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 spans="1:51" x14ac:dyDescent="0.25">
      <c r="A429" s="4"/>
      <c r="B429" s="4"/>
      <c r="C429" s="4"/>
      <c r="D429" s="4"/>
      <c r="E429" s="4"/>
      <c r="F429" s="4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 spans="1:51" x14ac:dyDescent="0.25">
      <c r="A430" s="4"/>
      <c r="B430" s="4"/>
      <c r="C430" s="4"/>
      <c r="D430" s="4"/>
      <c r="E430" s="4"/>
      <c r="F430" s="4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 spans="1:51" x14ac:dyDescent="0.25">
      <c r="A431" s="4"/>
      <c r="B431" s="4"/>
      <c r="C431" s="4"/>
      <c r="D431" s="4"/>
      <c r="E431" s="4"/>
      <c r="F431" s="4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 spans="1:51" x14ac:dyDescent="0.25">
      <c r="A432" s="4"/>
      <c r="B432" s="4"/>
      <c r="C432" s="4"/>
      <c r="D432" s="4"/>
      <c r="E432" s="4"/>
      <c r="F432" s="4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 spans="1:51" x14ac:dyDescent="0.25">
      <c r="A433" s="4"/>
      <c r="B433" s="4"/>
      <c r="C433" s="4"/>
      <c r="D433" s="4"/>
      <c r="E433" s="4"/>
      <c r="F433" s="4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spans="1:51" x14ac:dyDescent="0.25">
      <c r="A434" s="4"/>
      <c r="B434" s="4"/>
      <c r="C434" s="4"/>
      <c r="D434" s="4"/>
      <c r="E434" s="4"/>
      <c r="F434" s="4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 spans="1:51" x14ac:dyDescent="0.25">
      <c r="A435" s="4"/>
      <c r="B435" s="4"/>
      <c r="C435" s="4"/>
      <c r="D435" s="4"/>
      <c r="E435" s="4"/>
      <c r="F435" s="4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 spans="1:51" x14ac:dyDescent="0.25">
      <c r="A436" s="4"/>
      <c r="B436" s="4"/>
      <c r="C436" s="4"/>
      <c r="D436" s="4"/>
      <c r="E436" s="4"/>
      <c r="F436" s="4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 spans="1:51" x14ac:dyDescent="0.25">
      <c r="A437" s="4"/>
      <c r="B437" s="4"/>
      <c r="C437" s="4"/>
      <c r="D437" s="4"/>
      <c r="E437" s="4"/>
      <c r="F437" s="4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 spans="1:51" x14ac:dyDescent="0.25">
      <c r="A438" s="4"/>
      <c r="B438" s="4"/>
      <c r="C438" s="4"/>
      <c r="D438" s="4"/>
      <c r="E438" s="4"/>
      <c r="F438" s="4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 spans="1:51" x14ac:dyDescent="0.25">
      <c r="A439" s="4"/>
      <c r="B439" s="4"/>
      <c r="C439" s="4"/>
      <c r="D439" s="4"/>
      <c r="E439" s="4"/>
      <c r="F439" s="4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 spans="1:51" x14ac:dyDescent="0.25">
      <c r="A440" s="4"/>
      <c r="B440" s="4"/>
      <c r="C440" s="4"/>
      <c r="D440" s="4"/>
      <c r="E440" s="4"/>
      <c r="F440" s="4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 spans="1:51" x14ac:dyDescent="0.25">
      <c r="A441" s="4"/>
      <c r="B441" s="4"/>
      <c r="C441" s="4"/>
      <c r="D441" s="4"/>
      <c r="E441" s="4"/>
      <c r="F441" s="4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spans="1:51" x14ac:dyDescent="0.25">
      <c r="A442" s="4"/>
      <c r="B442" s="4"/>
      <c r="C442" s="4"/>
      <c r="D442" s="4"/>
      <c r="E442" s="4"/>
      <c r="F442" s="4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 spans="1:51" x14ac:dyDescent="0.25">
      <c r="A443" s="4"/>
      <c r="B443" s="4"/>
      <c r="C443" s="4"/>
      <c r="D443" s="4"/>
      <c r="E443" s="4"/>
      <c r="F443" s="4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  <row r="444" spans="1:51" x14ac:dyDescent="0.25">
      <c r="A444" s="4"/>
      <c r="B444" s="4"/>
      <c r="C444" s="4"/>
      <c r="D444" s="4"/>
      <c r="E444" s="4"/>
      <c r="F444" s="4"/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</row>
    <row r="445" spans="1:51" x14ac:dyDescent="0.25">
      <c r="A445" s="4"/>
      <c r="B445" s="4"/>
      <c r="C445" s="4"/>
      <c r="D445" s="4"/>
      <c r="E445" s="4"/>
      <c r="F445" s="4"/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</row>
    <row r="446" spans="1:51" x14ac:dyDescent="0.25">
      <c r="A446" s="4"/>
      <c r="B446" s="4"/>
      <c r="C446" s="4"/>
      <c r="D446" s="4"/>
      <c r="E446" s="4"/>
      <c r="F446" s="4"/>
      <c r="G446" s="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</row>
  </sheetData>
  <autoFilter ref="A3:AH44" xr:uid="{D43CD009-1F97-4416-97C3-84FA99C4A3C4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9D49-A5D2-4F91-83F0-B8F1FA9879DA}">
  <dimension ref="A1:B19"/>
  <sheetViews>
    <sheetView workbookViewId="0">
      <selection activeCell="A22" sqref="A22"/>
    </sheetView>
  </sheetViews>
  <sheetFormatPr defaultRowHeight="15" x14ac:dyDescent="0.25"/>
  <cols>
    <col min="1" max="1" width="98.140625" bestFit="1" customWidth="1"/>
  </cols>
  <sheetData>
    <row r="1" spans="1:2" x14ac:dyDescent="0.25">
      <c r="A1" t="s">
        <v>42</v>
      </c>
      <c r="B1">
        <v>112</v>
      </c>
    </row>
    <row r="2" spans="1:2" x14ac:dyDescent="0.25">
      <c r="A2" t="s">
        <v>43</v>
      </c>
      <c r="B2">
        <v>128</v>
      </c>
    </row>
    <row r="3" spans="1:2" x14ac:dyDescent="0.25">
      <c r="A3" t="s">
        <v>50</v>
      </c>
      <c r="B3">
        <v>16</v>
      </c>
    </row>
    <row r="4" spans="1:2" x14ac:dyDescent="0.25">
      <c r="A4" t="s">
        <v>51</v>
      </c>
      <c r="B4">
        <v>84</v>
      </c>
    </row>
    <row r="5" spans="1:2" x14ac:dyDescent="0.25">
      <c r="A5" t="s">
        <v>52</v>
      </c>
      <c r="B5">
        <v>36</v>
      </c>
    </row>
    <row r="6" spans="1:2" x14ac:dyDescent="0.25">
      <c r="A6" t="s">
        <v>54</v>
      </c>
      <c r="B6">
        <v>15</v>
      </c>
    </row>
    <row r="7" spans="1:2" x14ac:dyDescent="0.25">
      <c r="A7" t="s">
        <v>56</v>
      </c>
      <c r="B7">
        <v>40</v>
      </c>
    </row>
    <row r="8" spans="1:2" x14ac:dyDescent="0.25">
      <c r="A8" t="s">
        <v>57</v>
      </c>
      <c r="B8">
        <v>120</v>
      </c>
    </row>
    <row r="9" spans="1:2" x14ac:dyDescent="0.25">
      <c r="A9" t="s">
        <v>58</v>
      </c>
      <c r="B9">
        <v>100</v>
      </c>
    </row>
    <row r="10" spans="1:2" x14ac:dyDescent="0.25">
      <c r="A10" t="s">
        <v>60</v>
      </c>
      <c r="B10">
        <v>70</v>
      </c>
    </row>
    <row r="11" spans="1:2" x14ac:dyDescent="0.25">
      <c r="A11" t="s">
        <v>61</v>
      </c>
      <c r="B11">
        <v>130</v>
      </c>
    </row>
    <row r="12" spans="1:2" x14ac:dyDescent="0.25">
      <c r="A12" t="s">
        <v>62</v>
      </c>
      <c r="B12">
        <v>10</v>
      </c>
    </row>
    <row r="13" spans="1:2" x14ac:dyDescent="0.25">
      <c r="A13" t="s">
        <v>63</v>
      </c>
      <c r="B13">
        <v>16</v>
      </c>
    </row>
    <row r="14" spans="1:2" x14ac:dyDescent="0.25">
      <c r="A14" t="s">
        <v>68</v>
      </c>
      <c r="B14">
        <v>16</v>
      </c>
    </row>
    <row r="15" spans="1:2" x14ac:dyDescent="0.25">
      <c r="A15" t="s">
        <v>74</v>
      </c>
      <c r="B15">
        <v>16</v>
      </c>
    </row>
    <row r="16" spans="1:2" x14ac:dyDescent="0.25">
      <c r="A16" t="s">
        <v>75</v>
      </c>
      <c r="B16">
        <v>96</v>
      </c>
    </row>
    <row r="17" spans="1:2" x14ac:dyDescent="0.25">
      <c r="A17" t="s">
        <v>81</v>
      </c>
      <c r="B17">
        <v>432</v>
      </c>
    </row>
    <row r="18" spans="1:2" x14ac:dyDescent="0.25">
      <c r="A18" t="s">
        <v>86</v>
      </c>
      <c r="B18">
        <v>15</v>
      </c>
    </row>
    <row r="19" spans="1:2" x14ac:dyDescent="0.25">
      <c r="A19" t="s">
        <v>93</v>
      </c>
      <c r="B19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2025-09-08T10:02:53Z</dcterms:created>
  <dcterms:modified xsi:type="dcterms:W3CDTF">2025-09-10T11:01:28Z</dcterms:modified>
</cp:coreProperties>
</file>