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9,25 Ост СЫР филиалы\"/>
    </mc:Choice>
  </mc:AlternateContent>
  <xr:revisionPtr revIDLastSave="0" documentId="13_ncr:1_{E558F29C-FDA7-49FE-8A5D-2EF1D1446C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2" i="1" l="1"/>
  <c r="R38" i="1"/>
  <c r="R36" i="1"/>
  <c r="R23" i="1"/>
  <c r="R21" i="1"/>
  <c r="R45" i="1"/>
  <c r="R34" i="1"/>
  <c r="R32" i="1"/>
  <c r="R31" i="1"/>
  <c r="R19" i="1"/>
  <c r="R16" i="1"/>
  <c r="R15" i="1"/>
  <c r="R9" i="1"/>
  <c r="Q48" i="1"/>
  <c r="U48" i="1" s="1"/>
  <c r="Q6" i="1"/>
  <c r="U6" i="1" s="1"/>
  <c r="Q7" i="1"/>
  <c r="Q8" i="1"/>
  <c r="U8" i="1" s="1"/>
  <c r="Q9" i="1"/>
  <c r="Q45" i="1"/>
  <c r="U45" i="1" s="1"/>
  <c r="Q46" i="1"/>
  <c r="U46" i="1" s="1"/>
  <c r="Q10" i="1"/>
  <c r="U10" i="1" s="1"/>
  <c r="Q11" i="1"/>
  <c r="Q12" i="1"/>
  <c r="U12" i="1" s="1"/>
  <c r="Q13" i="1"/>
  <c r="U13" i="1" s="1"/>
  <c r="Q14" i="1"/>
  <c r="U14" i="1" s="1"/>
  <c r="Q15" i="1"/>
  <c r="U15" i="1" s="1"/>
  <c r="Q16" i="1"/>
  <c r="U16" i="1" s="1"/>
  <c r="Q17" i="1"/>
  <c r="U17" i="1" s="1"/>
  <c r="Q18" i="1"/>
  <c r="U18" i="1" s="1"/>
  <c r="Q19" i="1"/>
  <c r="U19" i="1" s="1"/>
  <c r="Q20" i="1"/>
  <c r="U20" i="1" s="1"/>
  <c r="Q21" i="1"/>
  <c r="Q22" i="1"/>
  <c r="U22" i="1" s="1"/>
  <c r="Q23" i="1"/>
  <c r="U23" i="1" s="1"/>
  <c r="Q24" i="1"/>
  <c r="U24" i="1" s="1"/>
  <c r="Q25" i="1"/>
  <c r="U25" i="1" s="1"/>
  <c r="Q26" i="1"/>
  <c r="U26" i="1" s="1"/>
  <c r="Q27" i="1"/>
  <c r="U27" i="1" s="1"/>
  <c r="Q28" i="1"/>
  <c r="U28" i="1" s="1"/>
  <c r="Q29" i="1"/>
  <c r="U29" i="1" s="1"/>
  <c r="Q30" i="1"/>
  <c r="U30" i="1" s="1"/>
  <c r="Q31" i="1"/>
  <c r="Q32" i="1"/>
  <c r="U32" i="1" s="1"/>
  <c r="Q33" i="1"/>
  <c r="U33" i="1" s="1"/>
  <c r="Q34" i="1"/>
  <c r="U34" i="1" s="1"/>
  <c r="Q35" i="1"/>
  <c r="U35" i="1" s="1"/>
  <c r="Q36" i="1"/>
  <c r="U36" i="1" s="1"/>
  <c r="Q37" i="1"/>
  <c r="U37" i="1" s="1"/>
  <c r="Q38" i="1"/>
  <c r="U38" i="1" s="1"/>
  <c r="Q39" i="1"/>
  <c r="U39" i="1" s="1"/>
  <c r="Q40" i="1"/>
  <c r="U40" i="1" s="1"/>
  <c r="Q41" i="1"/>
  <c r="U41" i="1" s="1"/>
  <c r="Q42" i="1"/>
  <c r="U42" i="1" s="1"/>
  <c r="Q43" i="1"/>
  <c r="U43" i="1" s="1"/>
  <c r="Q47" i="1"/>
  <c r="V47" i="1" s="1"/>
  <c r="U21" i="1" l="1"/>
  <c r="U31" i="1"/>
  <c r="U11" i="1"/>
  <c r="U9" i="1"/>
  <c r="U7" i="1"/>
  <c r="V41" i="1"/>
  <c r="V37" i="1"/>
  <c r="V33" i="1"/>
  <c r="V29" i="1"/>
  <c r="V25" i="1"/>
  <c r="V21" i="1"/>
  <c r="V17" i="1"/>
  <c r="V13" i="1"/>
  <c r="V46" i="1"/>
  <c r="V7" i="1"/>
  <c r="V43" i="1"/>
  <c r="V39" i="1"/>
  <c r="V35" i="1"/>
  <c r="V31" i="1"/>
  <c r="V27" i="1"/>
  <c r="V23" i="1"/>
  <c r="V19" i="1"/>
  <c r="V15" i="1"/>
  <c r="V11" i="1"/>
  <c r="V9" i="1"/>
  <c r="V48" i="1"/>
  <c r="U47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45" i="1"/>
  <c r="V8" i="1"/>
  <c r="V6" i="1"/>
  <c r="L43" i="1"/>
  <c r="AH42" i="1"/>
  <c r="L42" i="1"/>
  <c r="L41" i="1"/>
  <c r="AH40" i="1"/>
  <c r="L40" i="1"/>
  <c r="L39" i="1"/>
  <c r="AH38" i="1"/>
  <c r="L38" i="1"/>
  <c r="L37" i="1"/>
  <c r="AH36" i="1"/>
  <c r="L36" i="1"/>
  <c r="AH35" i="1"/>
  <c r="L35" i="1"/>
  <c r="AH34" i="1"/>
  <c r="L34" i="1"/>
  <c r="L33" i="1"/>
  <c r="AH32" i="1"/>
  <c r="L32" i="1"/>
  <c r="AH31" i="1"/>
  <c r="L31" i="1"/>
  <c r="AH30" i="1"/>
  <c r="L30" i="1"/>
  <c r="L29" i="1"/>
  <c r="AH28" i="1"/>
  <c r="L28" i="1"/>
  <c r="L27" i="1"/>
  <c r="L26" i="1"/>
  <c r="AH25" i="1"/>
  <c r="L25" i="1"/>
  <c r="L24" i="1"/>
  <c r="AH23" i="1"/>
  <c r="L23" i="1"/>
  <c r="L22" i="1"/>
  <c r="AH21" i="1"/>
  <c r="L21" i="1"/>
  <c r="AH20" i="1"/>
  <c r="L20" i="1"/>
  <c r="AH19" i="1"/>
  <c r="L19" i="1"/>
  <c r="AH18" i="1"/>
  <c r="L18" i="1"/>
  <c r="AH17" i="1"/>
  <c r="L17" i="1"/>
  <c r="AH16" i="1"/>
  <c r="L16" i="1"/>
  <c r="AH15" i="1"/>
  <c r="L15" i="1"/>
  <c r="AH14" i="1"/>
  <c r="L14" i="1"/>
  <c r="L13" i="1"/>
  <c r="AH12" i="1"/>
  <c r="L12" i="1"/>
  <c r="AH11" i="1"/>
  <c r="L11" i="1"/>
  <c r="AH10" i="1"/>
  <c r="L10" i="1"/>
  <c r="AH46" i="1"/>
  <c r="L46" i="1"/>
  <c r="AH45" i="1"/>
  <c r="L45" i="1"/>
  <c r="AH9" i="1"/>
  <c r="L9" i="1"/>
  <c r="AH8" i="1"/>
  <c r="L8" i="1"/>
  <c r="AH7" i="1"/>
  <c r="L7" i="1"/>
  <c r="L6" i="1"/>
  <c r="AH48" i="1"/>
  <c r="L48" i="1"/>
  <c r="AH47" i="1"/>
  <c r="L47" i="1"/>
  <c r="AF5" i="1"/>
  <c r="AE5" i="1"/>
  <c r="AD5" i="1"/>
  <c r="AC5" i="1"/>
  <c r="AB5" i="1"/>
  <c r="AA5" i="1"/>
  <c r="Z5" i="1"/>
  <c r="Y5" i="1"/>
  <c r="X5" i="1"/>
  <c r="W5" i="1"/>
  <c r="S5" i="1"/>
  <c r="R5" i="1"/>
  <c r="Q5" i="1"/>
  <c r="P5" i="1"/>
  <c r="O5" i="1"/>
  <c r="N5" i="1"/>
  <c r="M5" i="1"/>
  <c r="K5" i="1"/>
  <c r="F5" i="1"/>
  <c r="E5" i="1"/>
  <c r="L5" i="1" l="1"/>
  <c r="AH5" i="1"/>
</calcChain>
</file>

<file path=xl/sharedStrings.xml><?xml version="1.0" encoding="utf-8"?>
<sst xmlns="http://schemas.openxmlformats.org/spreadsheetml/2006/main" count="167" uniqueCount="96">
  <si>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</si>
  <si>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</si>
  <si>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</si>
  <si>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</si>
  <si>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</si>
  <si>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</si>
  <si>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</si>
  <si>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</si>
  <si>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</si>
  <si>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</si>
  <si>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</si>
  <si>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</si>
  <si>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</si>
  <si>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</si>
  <si>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</si>
  <si>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</si>
  <si>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</si>
  <si>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</si>
  <si>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</si>
  <si>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</si>
  <si>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</si>
  <si>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</si>
  <si>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</si>
  <si>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</si>
  <si>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08,09,</t>
  </si>
  <si>
    <t>15,09,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</si>
  <si>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</si>
  <si>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</si>
  <si>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</si>
  <si>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</si>
  <si>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</si>
  <si>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</si>
  <si>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</si>
  <si>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</si>
  <si>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</si>
  <si>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4421577 Спред растительно-сливочный "Сливочный вкус" 82,5% 180гр  Останкино</t>
  </si>
  <si>
    <t>шт</t>
  </si>
  <si>
    <t>нужно увеличить продажи!!!</t>
  </si>
  <si>
    <t>4421584 Спред растительно-сливочный "Сливочный вкус" 72,5% 180гр  Останкино</t>
  </si>
  <si>
    <t>9752634 Сыр Бурмакинский полутвердый Сливочный  Останкино</t>
  </si>
  <si>
    <t>кг</t>
  </si>
  <si>
    <t>не в матрице</t>
  </si>
  <si>
    <t>9988421 Творожный Сыр 60 % С маринованными огурчиками и укропом  Останкино</t>
  </si>
  <si>
    <t>26,08,25 списание 140шт (недостача)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</si>
  <si>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</si>
  <si>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</si>
  <si>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</si>
  <si>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</si>
  <si>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</si>
  <si>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</si>
  <si>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</si>
  <si>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18,08,25 завод не отгрузил</t>
  </si>
  <si>
    <t>Сыр "Пармезан" с массовой долей жира в сухом веществе 40%  Останкино</t>
  </si>
  <si>
    <t>нет потребности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</si>
  <si>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</si>
  <si>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</si>
  <si>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</si>
  <si>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</si>
  <si>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</si>
  <si>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</si>
  <si>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</si>
  <si>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</si>
  <si>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</si>
  <si>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</si>
  <si>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</si>
  <si>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</si>
  <si>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</si>
  <si>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</si>
  <si>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</si>
  <si>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</si>
  <si>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</si>
  <si>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</si>
  <si>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</si>
  <si>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</si>
  <si>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</si>
  <si>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</si>
  <si>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</si>
  <si>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</si>
  <si>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</si>
  <si>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</si>
  <si>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</si>
  <si>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</si>
  <si>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</si>
  <si>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</si>
  <si>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</si>
  <si>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</si>
  <si>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</si>
  <si>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</si>
  <si>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</si>
  <si>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</si>
  <si>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</si>
  <si>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</si>
  <si>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(150кг) / 04,08,25 завод отгрузил 160кг из заказанных 500кг</t>
  </si>
  <si>
    <t>Сыч/Прод Коровино Тильзитер Оригин 50% ВЕС НОВАЯ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</si>
  <si>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ОШИБКА завода</t>
    </r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</si>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</sst>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9.85546875" customWidth="1"/>
    <col min="34" max="34" width="7" customWidth="1"/>
    <col min="35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25</v>
      </c>
      <c r="R4" s="1"/>
      <c r="S4" s="1"/>
      <c r="T4" s="1"/>
      <c r="U4" s="1"/>
      <c r="V4" s="1"/>
      <c r="W4" s="1" t="s">
        <v>24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5736.8729999999996</v>
      </c>
      <c r="F5" s="4">
        <f>SUM(F6:F496)</f>
        <v>10086.41</v>
      </c>
      <c r="G5" s="7"/>
      <c r="H5" s="1"/>
      <c r="I5" s="1"/>
      <c r="J5" s="1"/>
      <c r="K5" s="4">
        <f t="shared" ref="K5:S5" si="0">SUM(K6:K496)</f>
        <v>5960.3459999999995</v>
      </c>
      <c r="L5" s="4">
        <f t="shared" si="0"/>
        <v>-223.47299999999996</v>
      </c>
      <c r="M5" s="4">
        <f t="shared" si="0"/>
        <v>0</v>
      </c>
      <c r="N5" s="4">
        <f t="shared" si="0"/>
        <v>0</v>
      </c>
      <c r="O5" s="4">
        <f t="shared" si="0"/>
        <v>6487</v>
      </c>
      <c r="P5" s="4">
        <f t="shared" si="0"/>
        <v>7360</v>
      </c>
      <c r="Q5" s="4">
        <f t="shared" si="0"/>
        <v>1147.3745999999999</v>
      </c>
      <c r="R5" s="4">
        <f t="shared" si="0"/>
        <v>2623.1050000000005</v>
      </c>
      <c r="S5" s="4">
        <f t="shared" si="0"/>
        <v>0</v>
      </c>
      <c r="T5" s="1"/>
      <c r="U5" s="1"/>
      <c r="V5" s="1"/>
      <c r="W5" s="4">
        <f t="shared" ref="W5:AF5" si="1">SUM(W6:W496)</f>
        <v>1191.2129999999997</v>
      </c>
      <c r="X5" s="4">
        <f t="shared" si="1"/>
        <v>1208.5332000000001</v>
      </c>
      <c r="Y5" s="4">
        <f t="shared" si="1"/>
        <v>1222.8132000000001</v>
      </c>
      <c r="Z5" s="4">
        <f t="shared" si="1"/>
        <v>1064.4526000000001</v>
      </c>
      <c r="AA5" s="4">
        <f t="shared" si="1"/>
        <v>1265.1536000000003</v>
      </c>
      <c r="AB5" s="4">
        <f t="shared" si="1"/>
        <v>1083.5396000000001</v>
      </c>
      <c r="AC5" s="4">
        <f t="shared" si="1"/>
        <v>1070.3581999999999</v>
      </c>
      <c r="AD5" s="4">
        <f t="shared" si="1"/>
        <v>1293.7654</v>
      </c>
      <c r="AE5" s="4">
        <f t="shared" si="1"/>
        <v>920.05260000000021</v>
      </c>
      <c r="AF5" s="4">
        <f t="shared" si="1"/>
        <v>1081.6954000000001</v>
      </c>
      <c r="AG5" s="1"/>
      <c r="AH5" s="4">
        <f>SUM(AH6:AH496)</f>
        <v>1331.405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39</v>
      </c>
      <c r="B6" s="15" t="s">
        <v>40</v>
      </c>
      <c r="C6" s="15">
        <v>116.3</v>
      </c>
      <c r="D6" s="15"/>
      <c r="E6" s="15">
        <v>-2.5219999999999998</v>
      </c>
      <c r="F6" s="15">
        <v>116.3</v>
      </c>
      <c r="G6" s="16">
        <v>0</v>
      </c>
      <c r="H6" s="15" t="e">
        <v>#N/A</v>
      </c>
      <c r="I6" s="15" t="s">
        <v>41</v>
      </c>
      <c r="J6" s="15"/>
      <c r="K6" s="15"/>
      <c r="L6" s="15">
        <f t="shared" ref="L6:L43" si="2">E6-K6</f>
        <v>-2.5219999999999998</v>
      </c>
      <c r="M6" s="15"/>
      <c r="N6" s="15"/>
      <c r="O6" s="15">
        <v>0</v>
      </c>
      <c r="P6" s="15">
        <v>0</v>
      </c>
      <c r="Q6" s="15">
        <f t="shared" ref="Q6:Q43" si="3">E6/5</f>
        <v>-0.50439999999999996</v>
      </c>
      <c r="R6" s="17"/>
      <c r="S6" s="17"/>
      <c r="T6" s="15"/>
      <c r="U6" s="15">
        <f t="shared" ref="U6:U43" si="4">(F6+O6+P6+R6)/Q6</f>
        <v>-230.57097541633627</v>
      </c>
      <c r="V6" s="15">
        <f t="shared" ref="V6:V43" si="5">(F6+O6+P6)/Q6</f>
        <v>-230.57097541633627</v>
      </c>
      <c r="W6" s="15">
        <v>0</v>
      </c>
      <c r="X6" s="15">
        <v>0</v>
      </c>
      <c r="Y6" s="15">
        <v>0.77200000000000002</v>
      </c>
      <c r="Z6" s="15">
        <v>1.294</v>
      </c>
      <c r="AA6" s="15">
        <v>0.64960000000000007</v>
      </c>
      <c r="AB6" s="15">
        <v>2.6576</v>
      </c>
      <c r="AC6" s="15">
        <v>1.4432</v>
      </c>
      <c r="AD6" s="15">
        <v>7.4383999999999997</v>
      </c>
      <c r="AE6" s="15">
        <v>7.9047999999999998</v>
      </c>
      <c r="AF6" s="15">
        <v>10.992000000000001</v>
      </c>
      <c r="AG6" s="25" t="s">
        <v>94</v>
      </c>
      <c r="AH6" s="15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42</v>
      </c>
      <c r="B7" s="1" t="s">
        <v>36</v>
      </c>
      <c r="C7" s="1">
        <v>-1</v>
      </c>
      <c r="D7" s="1"/>
      <c r="E7" s="1">
        <v>2</v>
      </c>
      <c r="F7" s="1">
        <v>-3</v>
      </c>
      <c r="G7" s="7">
        <v>0.14000000000000001</v>
      </c>
      <c r="H7" s="1">
        <v>180</v>
      </c>
      <c r="I7" s="1">
        <v>9988421</v>
      </c>
      <c r="J7" s="1"/>
      <c r="K7" s="1">
        <v>2</v>
      </c>
      <c r="L7" s="1">
        <f t="shared" si="2"/>
        <v>0</v>
      </c>
      <c r="M7" s="1"/>
      <c r="N7" s="1"/>
      <c r="O7" s="1">
        <v>160</v>
      </c>
      <c r="P7" s="1">
        <v>0</v>
      </c>
      <c r="Q7" s="1">
        <f t="shared" si="3"/>
        <v>0.4</v>
      </c>
      <c r="R7" s="9"/>
      <c r="S7" s="9"/>
      <c r="T7" s="1"/>
      <c r="U7" s="1">
        <f t="shared" si="4"/>
        <v>392.5</v>
      </c>
      <c r="V7" s="1">
        <f t="shared" si="5"/>
        <v>392.5</v>
      </c>
      <c r="W7" s="1">
        <v>0</v>
      </c>
      <c r="X7" s="1">
        <v>9.6</v>
      </c>
      <c r="Y7" s="1">
        <v>8.1999999999999993</v>
      </c>
      <c r="Z7" s="1">
        <v>-0.4</v>
      </c>
      <c r="AA7" s="1">
        <v>4.5999999999999996</v>
      </c>
      <c r="AB7" s="1">
        <v>7.6</v>
      </c>
      <c r="AC7" s="1">
        <v>3.4</v>
      </c>
      <c r="AD7" s="1">
        <v>8.6</v>
      </c>
      <c r="AE7" s="1">
        <v>6.6</v>
      </c>
      <c r="AF7" s="1">
        <v>5</v>
      </c>
      <c r="AG7" s="1" t="s">
        <v>43</v>
      </c>
      <c r="AH7" s="1">
        <f t="shared" ref="AH7:AH12" si="6">G7*R7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44</v>
      </c>
      <c r="B8" s="1" t="s">
        <v>36</v>
      </c>
      <c r="C8" s="1">
        <v>72</v>
      </c>
      <c r="D8" s="1">
        <v>32</v>
      </c>
      <c r="E8" s="1">
        <v>104</v>
      </c>
      <c r="F8" s="1"/>
      <c r="G8" s="7">
        <v>0.18</v>
      </c>
      <c r="H8" s="1">
        <v>270</v>
      </c>
      <c r="I8" s="1">
        <v>9988438</v>
      </c>
      <c r="J8" s="1"/>
      <c r="K8" s="1">
        <v>107</v>
      </c>
      <c r="L8" s="1">
        <f t="shared" si="2"/>
        <v>-3</v>
      </c>
      <c r="M8" s="1"/>
      <c r="N8" s="1"/>
      <c r="O8" s="1">
        <v>144</v>
      </c>
      <c r="P8" s="1">
        <v>304</v>
      </c>
      <c r="Q8" s="1">
        <f t="shared" si="3"/>
        <v>20.8</v>
      </c>
      <c r="R8" s="9"/>
      <c r="S8" s="9"/>
      <c r="T8" s="1"/>
      <c r="U8" s="1">
        <f t="shared" si="4"/>
        <v>21.538461538461537</v>
      </c>
      <c r="V8" s="1">
        <f t="shared" si="5"/>
        <v>21.538461538461537</v>
      </c>
      <c r="W8" s="1">
        <v>29.2</v>
      </c>
      <c r="X8" s="1">
        <v>21.2</v>
      </c>
      <c r="Y8" s="1">
        <v>15.6</v>
      </c>
      <c r="Z8" s="1">
        <v>9.1999999999999993</v>
      </c>
      <c r="AA8" s="1">
        <v>18.8</v>
      </c>
      <c r="AB8" s="1">
        <v>19.600000000000001</v>
      </c>
      <c r="AC8" s="1">
        <v>9.4</v>
      </c>
      <c r="AD8" s="1">
        <v>16.600000000000001</v>
      </c>
      <c r="AE8" s="1">
        <v>22.6</v>
      </c>
      <c r="AF8" s="1">
        <v>12.4</v>
      </c>
      <c r="AG8" s="1"/>
      <c r="AH8" s="1">
        <f t="shared" si="6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45</v>
      </c>
      <c r="B9" s="1" t="s">
        <v>36</v>
      </c>
      <c r="C9" s="1">
        <v>2</v>
      </c>
      <c r="D9" s="1">
        <v>192</v>
      </c>
      <c r="E9" s="1">
        <v>104</v>
      </c>
      <c r="F9" s="1">
        <v>90</v>
      </c>
      <c r="G9" s="7">
        <v>0.18</v>
      </c>
      <c r="H9" s="1">
        <v>270</v>
      </c>
      <c r="I9" s="1">
        <v>9988445</v>
      </c>
      <c r="J9" s="1"/>
      <c r="K9" s="1">
        <v>104</v>
      </c>
      <c r="L9" s="1">
        <f t="shared" si="2"/>
        <v>0</v>
      </c>
      <c r="M9" s="1"/>
      <c r="N9" s="1"/>
      <c r="O9" s="1">
        <v>128</v>
      </c>
      <c r="P9" s="1">
        <v>64</v>
      </c>
      <c r="Q9" s="1">
        <f t="shared" si="3"/>
        <v>20.8</v>
      </c>
      <c r="R9" s="9">
        <f t="shared" ref="R9" si="7">20*Q9-P9-O9-F9</f>
        <v>134</v>
      </c>
      <c r="S9" s="9"/>
      <c r="T9" s="1"/>
      <c r="U9" s="1">
        <f t="shared" si="4"/>
        <v>20</v>
      </c>
      <c r="V9" s="1">
        <f t="shared" si="5"/>
        <v>13.557692307692307</v>
      </c>
      <c r="W9" s="1">
        <v>20.2</v>
      </c>
      <c r="X9" s="1">
        <v>20.399999999999999</v>
      </c>
      <c r="Y9" s="1">
        <v>20.6</v>
      </c>
      <c r="Z9" s="1">
        <v>16.600000000000001</v>
      </c>
      <c r="AA9" s="1">
        <v>15</v>
      </c>
      <c r="AB9" s="1">
        <v>22</v>
      </c>
      <c r="AC9" s="1">
        <v>12.4</v>
      </c>
      <c r="AD9" s="1">
        <v>16.2</v>
      </c>
      <c r="AE9" s="1">
        <v>20.399999999999999</v>
      </c>
      <c r="AF9" s="1">
        <v>15.4</v>
      </c>
      <c r="AG9" s="1"/>
      <c r="AH9" s="1">
        <f t="shared" si="6"/>
        <v>24.119999999999997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48</v>
      </c>
      <c r="B10" s="1" t="s">
        <v>36</v>
      </c>
      <c r="C10" s="1">
        <v>42</v>
      </c>
      <c r="D10" s="1">
        <v>32</v>
      </c>
      <c r="E10" s="1">
        <v>32</v>
      </c>
      <c r="F10" s="1">
        <v>42</v>
      </c>
      <c r="G10" s="7">
        <v>0.4</v>
      </c>
      <c r="H10" s="1">
        <v>270</v>
      </c>
      <c r="I10" s="1">
        <v>9988452</v>
      </c>
      <c r="J10" s="1"/>
      <c r="K10" s="1">
        <v>30</v>
      </c>
      <c r="L10" s="1">
        <f t="shared" si="2"/>
        <v>2</v>
      </c>
      <c r="M10" s="1"/>
      <c r="N10" s="1"/>
      <c r="O10" s="1">
        <v>64</v>
      </c>
      <c r="P10" s="1">
        <v>32</v>
      </c>
      <c r="Q10" s="1">
        <f t="shared" si="3"/>
        <v>6.4</v>
      </c>
      <c r="R10" s="9"/>
      <c r="S10" s="9"/>
      <c r="T10" s="1"/>
      <c r="U10" s="1">
        <f t="shared" si="4"/>
        <v>21.5625</v>
      </c>
      <c r="V10" s="1">
        <f t="shared" si="5"/>
        <v>21.5625</v>
      </c>
      <c r="W10" s="1">
        <v>7.8</v>
      </c>
      <c r="X10" s="1">
        <v>9.6</v>
      </c>
      <c r="Y10" s="1">
        <v>7.2</v>
      </c>
      <c r="Z10" s="1">
        <v>5.2</v>
      </c>
      <c r="AA10" s="1">
        <v>4.2</v>
      </c>
      <c r="AB10" s="1">
        <v>5.2</v>
      </c>
      <c r="AC10" s="1">
        <v>4.2</v>
      </c>
      <c r="AD10" s="1">
        <v>12.2</v>
      </c>
      <c r="AE10" s="1">
        <v>6</v>
      </c>
      <c r="AF10" s="1">
        <v>6.4</v>
      </c>
      <c r="AG10" s="1"/>
      <c r="AH10" s="1">
        <f t="shared" si="6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49</v>
      </c>
      <c r="B11" s="1" t="s">
        <v>36</v>
      </c>
      <c r="C11" s="1">
        <v>44</v>
      </c>
      <c r="D11" s="1"/>
      <c r="E11" s="1">
        <v>17</v>
      </c>
      <c r="F11" s="1">
        <v>27</v>
      </c>
      <c r="G11" s="7">
        <v>0.4</v>
      </c>
      <c r="H11" s="1">
        <v>270</v>
      </c>
      <c r="I11" s="1">
        <v>9988476</v>
      </c>
      <c r="J11" s="1"/>
      <c r="K11" s="1">
        <v>17</v>
      </c>
      <c r="L11" s="1">
        <f t="shared" si="2"/>
        <v>0</v>
      </c>
      <c r="M11" s="1"/>
      <c r="N11" s="1"/>
      <c r="O11" s="1">
        <v>56</v>
      </c>
      <c r="P11" s="1">
        <v>0</v>
      </c>
      <c r="Q11" s="1">
        <f t="shared" si="3"/>
        <v>3.4</v>
      </c>
      <c r="R11" s="9"/>
      <c r="S11" s="9"/>
      <c r="T11" s="1"/>
      <c r="U11" s="1">
        <f t="shared" si="4"/>
        <v>24.411764705882355</v>
      </c>
      <c r="V11" s="1">
        <f t="shared" si="5"/>
        <v>24.411764705882355</v>
      </c>
      <c r="W11" s="1">
        <v>3</v>
      </c>
      <c r="X11" s="1">
        <v>7.6</v>
      </c>
      <c r="Y11" s="1">
        <v>4</v>
      </c>
      <c r="Z11" s="1">
        <v>0.2</v>
      </c>
      <c r="AA11" s="1">
        <v>1.2</v>
      </c>
      <c r="AB11" s="1">
        <v>6.6</v>
      </c>
      <c r="AC11" s="1">
        <v>2.4</v>
      </c>
      <c r="AD11" s="1">
        <v>2.6</v>
      </c>
      <c r="AE11" s="1">
        <v>3.8</v>
      </c>
      <c r="AF11" s="1">
        <v>3.2</v>
      </c>
      <c r="AG11" s="1"/>
      <c r="AH11" s="1">
        <f t="shared" si="6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36</v>
      </c>
      <c r="C12" s="1"/>
      <c r="D12" s="1">
        <v>600</v>
      </c>
      <c r="E12" s="1">
        <v>156</v>
      </c>
      <c r="F12" s="1">
        <v>443</v>
      </c>
      <c r="G12" s="7">
        <v>0.18</v>
      </c>
      <c r="H12" s="1">
        <v>150</v>
      </c>
      <c r="I12" s="1">
        <v>5034819</v>
      </c>
      <c r="J12" s="1"/>
      <c r="K12" s="1">
        <v>152</v>
      </c>
      <c r="L12" s="1">
        <f t="shared" si="2"/>
        <v>4</v>
      </c>
      <c r="M12" s="1"/>
      <c r="N12" s="1"/>
      <c r="O12" s="1">
        <v>198</v>
      </c>
      <c r="P12" s="1">
        <v>0</v>
      </c>
      <c r="Q12" s="1">
        <f t="shared" si="3"/>
        <v>31.2</v>
      </c>
      <c r="R12" s="9"/>
      <c r="S12" s="9"/>
      <c r="T12" s="1"/>
      <c r="U12" s="1">
        <f t="shared" si="4"/>
        <v>20.544871794871796</v>
      </c>
      <c r="V12" s="1">
        <f t="shared" si="5"/>
        <v>20.544871794871796</v>
      </c>
      <c r="W12" s="1">
        <v>-0.6</v>
      </c>
      <c r="X12" s="1">
        <v>-0.2</v>
      </c>
      <c r="Y12" s="1">
        <v>35.6</v>
      </c>
      <c r="Z12" s="1">
        <v>26.2</v>
      </c>
      <c r="AA12" s="1">
        <v>44.8</v>
      </c>
      <c r="AB12" s="1">
        <v>48.6</v>
      </c>
      <c r="AC12" s="1">
        <v>21.4</v>
      </c>
      <c r="AD12" s="1">
        <v>42.8</v>
      </c>
      <c r="AE12" s="1">
        <v>41.4</v>
      </c>
      <c r="AF12" s="1">
        <v>37.6</v>
      </c>
      <c r="AG12" s="1" t="s">
        <v>51</v>
      </c>
      <c r="AH12" s="1">
        <f t="shared" si="6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1" t="s">
        <v>52</v>
      </c>
      <c r="B13" s="21" t="s">
        <v>40</v>
      </c>
      <c r="C13" s="21"/>
      <c r="D13" s="21"/>
      <c r="E13" s="21"/>
      <c r="F13" s="21"/>
      <c r="G13" s="22"/>
      <c r="H13" s="21">
        <v>150</v>
      </c>
      <c r="I13" s="21">
        <v>5041251</v>
      </c>
      <c r="J13" s="21"/>
      <c r="K13" s="21"/>
      <c r="L13" s="21">
        <f t="shared" si="2"/>
        <v>0</v>
      </c>
      <c r="M13" s="21"/>
      <c r="N13" s="21"/>
      <c r="O13" s="21">
        <v>0</v>
      </c>
      <c r="P13" s="21">
        <v>0</v>
      </c>
      <c r="Q13" s="21">
        <f t="shared" si="3"/>
        <v>0</v>
      </c>
      <c r="R13" s="23"/>
      <c r="S13" s="23"/>
      <c r="T13" s="21"/>
      <c r="U13" s="21" t="e">
        <f t="shared" si="4"/>
        <v>#DIV/0!</v>
      </c>
      <c r="V13" s="21" t="e">
        <f t="shared" si="5"/>
        <v>#DIV/0!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 t="s">
        <v>53</v>
      </c>
      <c r="AH13" s="2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54</v>
      </c>
      <c r="B14" s="1" t="s">
        <v>36</v>
      </c>
      <c r="C14" s="1">
        <v>180</v>
      </c>
      <c r="D14" s="1"/>
      <c r="E14" s="1">
        <v>31</v>
      </c>
      <c r="F14" s="1">
        <v>147</v>
      </c>
      <c r="G14" s="7">
        <v>0.1</v>
      </c>
      <c r="H14" s="1">
        <v>90</v>
      </c>
      <c r="I14" s="1">
        <v>8444163</v>
      </c>
      <c r="J14" s="1"/>
      <c r="K14" s="1">
        <v>30</v>
      </c>
      <c r="L14" s="1">
        <f t="shared" si="2"/>
        <v>1</v>
      </c>
      <c r="M14" s="1"/>
      <c r="N14" s="1"/>
      <c r="O14" s="1">
        <v>0</v>
      </c>
      <c r="P14" s="1">
        <v>0</v>
      </c>
      <c r="Q14" s="1">
        <f t="shared" si="3"/>
        <v>6.2</v>
      </c>
      <c r="R14" s="9"/>
      <c r="S14" s="9"/>
      <c r="T14" s="1"/>
      <c r="U14" s="1">
        <f t="shared" si="4"/>
        <v>23.709677419354836</v>
      </c>
      <c r="V14" s="1">
        <f t="shared" si="5"/>
        <v>23.709677419354836</v>
      </c>
      <c r="W14" s="1">
        <v>4.4000000000000004</v>
      </c>
      <c r="X14" s="1">
        <v>6.6</v>
      </c>
      <c r="Y14" s="1">
        <v>10</v>
      </c>
      <c r="Z14" s="1">
        <v>15.2</v>
      </c>
      <c r="AA14" s="1">
        <v>4</v>
      </c>
      <c r="AB14" s="1">
        <v>8.6</v>
      </c>
      <c r="AC14" s="1">
        <v>2.6</v>
      </c>
      <c r="AD14" s="1">
        <v>-0.2</v>
      </c>
      <c r="AE14" s="1">
        <v>12</v>
      </c>
      <c r="AF14" s="1">
        <v>8.6</v>
      </c>
      <c r="AG14" s="26" t="s">
        <v>37</v>
      </c>
      <c r="AH14" s="1">
        <f t="shared" ref="AH14:AH21" si="8">G14*R14</f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55</v>
      </c>
      <c r="B15" s="1" t="s">
        <v>36</v>
      </c>
      <c r="C15" s="1">
        <v>247</v>
      </c>
      <c r="D15" s="1">
        <v>800</v>
      </c>
      <c r="E15" s="1">
        <v>268</v>
      </c>
      <c r="F15" s="1">
        <v>772</v>
      </c>
      <c r="G15" s="7">
        <v>0.18</v>
      </c>
      <c r="H15" s="1">
        <v>150</v>
      </c>
      <c r="I15" s="1">
        <v>5038411</v>
      </c>
      <c r="J15" s="1"/>
      <c r="K15" s="1">
        <v>278</v>
      </c>
      <c r="L15" s="1">
        <f t="shared" si="2"/>
        <v>-10</v>
      </c>
      <c r="M15" s="1"/>
      <c r="N15" s="1"/>
      <c r="O15" s="1">
        <v>0</v>
      </c>
      <c r="P15" s="1">
        <v>30</v>
      </c>
      <c r="Q15" s="1">
        <f t="shared" si="3"/>
        <v>53.6</v>
      </c>
      <c r="R15" s="9">
        <f t="shared" ref="R15:R19" si="9">20*Q15-P15-O15-F15</f>
        <v>270</v>
      </c>
      <c r="S15" s="9"/>
      <c r="T15" s="1"/>
      <c r="U15" s="1">
        <f t="shared" si="4"/>
        <v>20</v>
      </c>
      <c r="V15" s="1">
        <f t="shared" si="5"/>
        <v>14.962686567164178</v>
      </c>
      <c r="W15" s="1">
        <v>54</v>
      </c>
      <c r="X15" s="1">
        <v>47</v>
      </c>
      <c r="Y15" s="1">
        <v>76.400000000000006</v>
      </c>
      <c r="Z15" s="1">
        <v>52.2</v>
      </c>
      <c r="AA15" s="1">
        <v>63.2</v>
      </c>
      <c r="AB15" s="1">
        <v>50.4</v>
      </c>
      <c r="AC15" s="1">
        <v>74.2</v>
      </c>
      <c r="AD15" s="1">
        <v>62</v>
      </c>
      <c r="AE15" s="1">
        <v>51</v>
      </c>
      <c r="AF15" s="1">
        <v>24.4</v>
      </c>
      <c r="AG15" s="1"/>
      <c r="AH15" s="1">
        <f t="shared" si="8"/>
        <v>48.6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56</v>
      </c>
      <c r="B16" s="1" t="s">
        <v>36</v>
      </c>
      <c r="C16" s="1">
        <v>437</v>
      </c>
      <c r="D16" s="1">
        <v>100</v>
      </c>
      <c r="E16" s="1">
        <v>362</v>
      </c>
      <c r="F16" s="1">
        <v>151</v>
      </c>
      <c r="G16" s="7">
        <v>0.18</v>
      </c>
      <c r="H16" s="1">
        <v>150</v>
      </c>
      <c r="I16" s="1">
        <v>5038459</v>
      </c>
      <c r="J16" s="1"/>
      <c r="K16" s="1">
        <v>389</v>
      </c>
      <c r="L16" s="1">
        <f t="shared" si="2"/>
        <v>-27</v>
      </c>
      <c r="M16" s="1"/>
      <c r="N16" s="1"/>
      <c r="O16" s="1">
        <v>1100</v>
      </c>
      <c r="P16" s="1">
        <v>150</v>
      </c>
      <c r="Q16" s="1">
        <f t="shared" si="3"/>
        <v>72.400000000000006</v>
      </c>
      <c r="R16" s="9">
        <f t="shared" si="9"/>
        <v>47</v>
      </c>
      <c r="S16" s="9"/>
      <c r="T16" s="1"/>
      <c r="U16" s="1">
        <f t="shared" si="4"/>
        <v>20</v>
      </c>
      <c r="V16" s="1">
        <f t="shared" si="5"/>
        <v>19.350828729281766</v>
      </c>
      <c r="W16" s="1">
        <v>88</v>
      </c>
      <c r="X16" s="1">
        <v>100.4</v>
      </c>
      <c r="Y16" s="1">
        <v>73.2</v>
      </c>
      <c r="Z16" s="1">
        <v>26.6</v>
      </c>
      <c r="AA16" s="1">
        <v>97.4</v>
      </c>
      <c r="AB16" s="1">
        <v>105.6</v>
      </c>
      <c r="AC16" s="1">
        <v>55.4</v>
      </c>
      <c r="AD16" s="1">
        <v>67.2</v>
      </c>
      <c r="AE16" s="1">
        <v>84.6</v>
      </c>
      <c r="AF16" s="1">
        <v>69.400000000000006</v>
      </c>
      <c r="AG16" s="1"/>
      <c r="AH16" s="1">
        <f t="shared" si="8"/>
        <v>8.4599999999999991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57</v>
      </c>
      <c r="B17" s="1" t="s">
        <v>36</v>
      </c>
      <c r="C17" s="1">
        <v>250</v>
      </c>
      <c r="D17" s="1">
        <v>600</v>
      </c>
      <c r="E17" s="1">
        <v>172</v>
      </c>
      <c r="F17" s="1">
        <v>672</v>
      </c>
      <c r="G17" s="7">
        <v>0.18</v>
      </c>
      <c r="H17" s="1">
        <v>150</v>
      </c>
      <c r="I17" s="1">
        <v>5038831</v>
      </c>
      <c r="J17" s="1"/>
      <c r="K17" s="1">
        <v>200</v>
      </c>
      <c r="L17" s="1">
        <f t="shared" si="2"/>
        <v>-28</v>
      </c>
      <c r="M17" s="1"/>
      <c r="N17" s="1"/>
      <c r="O17" s="1">
        <v>0</v>
      </c>
      <c r="P17" s="1">
        <v>300</v>
      </c>
      <c r="Q17" s="1">
        <f t="shared" si="3"/>
        <v>34.4</v>
      </c>
      <c r="R17" s="9"/>
      <c r="S17" s="9"/>
      <c r="T17" s="1"/>
      <c r="U17" s="1">
        <f t="shared" si="4"/>
        <v>28.255813953488374</v>
      </c>
      <c r="V17" s="1">
        <f t="shared" si="5"/>
        <v>28.255813953488374</v>
      </c>
      <c r="W17" s="1">
        <v>58.2</v>
      </c>
      <c r="X17" s="1">
        <v>31.8</v>
      </c>
      <c r="Y17" s="1">
        <v>68.400000000000006</v>
      </c>
      <c r="Z17" s="1">
        <v>50.6</v>
      </c>
      <c r="AA17" s="1">
        <v>33.6</v>
      </c>
      <c r="AB17" s="1">
        <v>22.8</v>
      </c>
      <c r="AC17" s="1">
        <v>60.8</v>
      </c>
      <c r="AD17" s="1">
        <v>46.2</v>
      </c>
      <c r="AE17" s="1">
        <v>25.6</v>
      </c>
      <c r="AF17" s="1">
        <v>20</v>
      </c>
      <c r="AG17" s="1"/>
      <c r="AH17" s="1">
        <f t="shared" si="8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58</v>
      </c>
      <c r="B18" s="1" t="s">
        <v>36</v>
      </c>
      <c r="C18" s="1">
        <v>21</v>
      </c>
      <c r="D18" s="1">
        <v>600</v>
      </c>
      <c r="E18" s="1">
        <v>132</v>
      </c>
      <c r="F18" s="1">
        <v>436</v>
      </c>
      <c r="G18" s="7">
        <v>0.18</v>
      </c>
      <c r="H18" s="1">
        <v>120</v>
      </c>
      <c r="I18" s="1">
        <v>5038855</v>
      </c>
      <c r="J18" s="1"/>
      <c r="K18" s="1">
        <v>187</v>
      </c>
      <c r="L18" s="1">
        <f t="shared" si="2"/>
        <v>-55</v>
      </c>
      <c r="M18" s="1"/>
      <c r="N18" s="1"/>
      <c r="O18" s="1">
        <v>450</v>
      </c>
      <c r="P18" s="1">
        <v>0</v>
      </c>
      <c r="Q18" s="1">
        <f t="shared" si="3"/>
        <v>26.4</v>
      </c>
      <c r="R18" s="9"/>
      <c r="S18" s="9"/>
      <c r="T18" s="1"/>
      <c r="U18" s="1">
        <f t="shared" si="4"/>
        <v>33.560606060606062</v>
      </c>
      <c r="V18" s="1">
        <f t="shared" si="5"/>
        <v>33.560606060606062</v>
      </c>
      <c r="W18" s="1">
        <v>46.2</v>
      </c>
      <c r="X18" s="1">
        <v>58.2</v>
      </c>
      <c r="Y18" s="1">
        <v>52.2</v>
      </c>
      <c r="Z18" s="1">
        <v>24.4</v>
      </c>
      <c r="AA18" s="1">
        <v>42.4</v>
      </c>
      <c r="AB18" s="1">
        <v>64</v>
      </c>
      <c r="AC18" s="1">
        <v>28</v>
      </c>
      <c r="AD18" s="1">
        <v>40.200000000000003</v>
      </c>
      <c r="AE18" s="1">
        <v>41.8</v>
      </c>
      <c r="AF18" s="1">
        <v>27</v>
      </c>
      <c r="AG18" s="1"/>
      <c r="AH18" s="1">
        <f t="shared" si="8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59</v>
      </c>
      <c r="B19" s="1" t="s">
        <v>36</v>
      </c>
      <c r="C19" s="1">
        <v>618</v>
      </c>
      <c r="D19" s="1">
        <v>600</v>
      </c>
      <c r="E19" s="1">
        <v>483</v>
      </c>
      <c r="F19" s="1">
        <v>734</v>
      </c>
      <c r="G19" s="7">
        <v>0.18</v>
      </c>
      <c r="H19" s="1">
        <v>150</v>
      </c>
      <c r="I19" s="1">
        <v>5038435</v>
      </c>
      <c r="J19" s="1"/>
      <c r="K19" s="1">
        <v>491</v>
      </c>
      <c r="L19" s="1">
        <f t="shared" si="2"/>
        <v>-8</v>
      </c>
      <c r="M19" s="1"/>
      <c r="N19" s="1"/>
      <c r="O19" s="1">
        <v>650</v>
      </c>
      <c r="P19" s="1">
        <v>250</v>
      </c>
      <c r="Q19" s="1">
        <f t="shared" si="3"/>
        <v>96.6</v>
      </c>
      <c r="R19" s="9">
        <f t="shared" si="9"/>
        <v>298</v>
      </c>
      <c r="S19" s="9"/>
      <c r="T19" s="1"/>
      <c r="U19" s="1">
        <f t="shared" si="4"/>
        <v>20</v>
      </c>
      <c r="V19" s="1">
        <f t="shared" si="5"/>
        <v>16.915113871635612</v>
      </c>
      <c r="W19" s="1">
        <v>105</v>
      </c>
      <c r="X19" s="1">
        <v>117.8</v>
      </c>
      <c r="Y19" s="1">
        <v>110.4</v>
      </c>
      <c r="Z19" s="1">
        <v>114.6</v>
      </c>
      <c r="AA19" s="1">
        <v>119.6</v>
      </c>
      <c r="AB19" s="1">
        <v>121.6</v>
      </c>
      <c r="AC19" s="1">
        <v>74</v>
      </c>
      <c r="AD19" s="1">
        <v>92.2</v>
      </c>
      <c r="AE19" s="1">
        <v>126.4</v>
      </c>
      <c r="AF19" s="1">
        <v>114</v>
      </c>
      <c r="AG19" s="1"/>
      <c r="AH19" s="1">
        <f t="shared" si="8"/>
        <v>53.64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" t="s">
        <v>60</v>
      </c>
      <c r="B20" s="1" t="s">
        <v>36</v>
      </c>
      <c r="C20" s="1">
        <v>108</v>
      </c>
      <c r="D20" s="1">
        <v>400</v>
      </c>
      <c r="E20" s="1">
        <v>187</v>
      </c>
      <c r="F20" s="1">
        <v>317</v>
      </c>
      <c r="G20" s="7">
        <v>0.18</v>
      </c>
      <c r="H20" s="1">
        <v>120</v>
      </c>
      <c r="I20" s="1">
        <v>5038398</v>
      </c>
      <c r="J20" s="1"/>
      <c r="K20" s="1">
        <v>191</v>
      </c>
      <c r="L20" s="1">
        <f t="shared" si="2"/>
        <v>-4</v>
      </c>
      <c r="M20" s="1"/>
      <c r="N20" s="1"/>
      <c r="O20" s="1">
        <v>150</v>
      </c>
      <c r="P20" s="1">
        <v>500</v>
      </c>
      <c r="Q20" s="1">
        <f t="shared" si="3"/>
        <v>37.4</v>
      </c>
      <c r="R20" s="9"/>
      <c r="S20" s="9"/>
      <c r="T20" s="1"/>
      <c r="U20" s="1">
        <f t="shared" si="4"/>
        <v>25.855614973262032</v>
      </c>
      <c r="V20" s="1">
        <f t="shared" si="5"/>
        <v>25.855614973262032</v>
      </c>
      <c r="W20" s="1">
        <v>55.2</v>
      </c>
      <c r="X20" s="1">
        <v>46.8</v>
      </c>
      <c r="Y20" s="1">
        <v>48.8</v>
      </c>
      <c r="Z20" s="1">
        <v>36</v>
      </c>
      <c r="AA20" s="1">
        <v>38.200000000000003</v>
      </c>
      <c r="AB20" s="1">
        <v>19.8</v>
      </c>
      <c r="AC20" s="1">
        <v>60.4</v>
      </c>
      <c r="AD20" s="1">
        <v>46.8</v>
      </c>
      <c r="AE20" s="1">
        <v>20.2</v>
      </c>
      <c r="AF20" s="1">
        <v>27.6</v>
      </c>
      <c r="AG20" s="1"/>
      <c r="AH20" s="1">
        <f t="shared" si="8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61</v>
      </c>
      <c r="B21" s="11" t="s">
        <v>40</v>
      </c>
      <c r="C21" s="11"/>
      <c r="D21" s="11"/>
      <c r="E21" s="11"/>
      <c r="F21" s="12"/>
      <c r="G21" s="7">
        <v>1</v>
      </c>
      <c r="H21" s="1">
        <v>150</v>
      </c>
      <c r="I21" s="1">
        <v>8785242</v>
      </c>
      <c r="J21" s="1"/>
      <c r="K21" s="1"/>
      <c r="L21" s="1">
        <f t="shared" si="2"/>
        <v>0</v>
      </c>
      <c r="M21" s="1"/>
      <c r="N21" s="1"/>
      <c r="O21" s="1">
        <v>82</v>
      </c>
      <c r="P21" s="1">
        <v>0</v>
      </c>
      <c r="Q21" s="1">
        <f t="shared" si="3"/>
        <v>0</v>
      </c>
      <c r="R21" s="9">
        <f>20*(Q21+Q22)-P21-P22-O21-O22-F21-F22</f>
        <v>240.29900000000004</v>
      </c>
      <c r="S21" s="9"/>
      <c r="T21" s="1"/>
      <c r="U21" s="1" t="e">
        <f t="shared" si="4"/>
        <v>#DIV/0!</v>
      </c>
      <c r="V21" s="1" t="e">
        <f t="shared" si="5"/>
        <v>#DIV/0!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/>
      <c r="AH21" s="1">
        <f t="shared" si="8"/>
        <v>240.29900000000004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8" t="s">
        <v>62</v>
      </c>
      <c r="B22" s="19" t="s">
        <v>40</v>
      </c>
      <c r="C22" s="19">
        <v>126.194</v>
      </c>
      <c r="D22" s="19">
        <v>34.161999999999999</v>
      </c>
      <c r="E22" s="19">
        <v>96.531000000000006</v>
      </c>
      <c r="F22" s="20">
        <v>63.825000000000003</v>
      </c>
      <c r="G22" s="16">
        <v>0</v>
      </c>
      <c r="H22" s="15" t="e">
        <v>#N/A</v>
      </c>
      <c r="I22" s="15" t="s">
        <v>63</v>
      </c>
      <c r="J22" s="15" t="s">
        <v>61</v>
      </c>
      <c r="K22" s="15">
        <v>82.1</v>
      </c>
      <c r="L22" s="15">
        <f t="shared" si="2"/>
        <v>14.431000000000012</v>
      </c>
      <c r="M22" s="15"/>
      <c r="N22" s="15"/>
      <c r="O22" s="15">
        <v>0</v>
      </c>
      <c r="P22" s="15">
        <v>0</v>
      </c>
      <c r="Q22" s="15">
        <f t="shared" si="3"/>
        <v>19.3062</v>
      </c>
      <c r="R22" s="17"/>
      <c r="S22" s="17"/>
      <c r="T22" s="15"/>
      <c r="U22" s="15">
        <f t="shared" si="4"/>
        <v>3.3059328091493927</v>
      </c>
      <c r="V22" s="15">
        <f t="shared" si="5"/>
        <v>3.3059328091493927</v>
      </c>
      <c r="W22" s="15">
        <v>7.9689999999999994</v>
      </c>
      <c r="X22" s="15">
        <v>11.6342</v>
      </c>
      <c r="Y22" s="15">
        <v>11.9636</v>
      </c>
      <c r="Z22" s="15">
        <v>11.2174</v>
      </c>
      <c r="AA22" s="15">
        <v>3.8721999999999999</v>
      </c>
      <c r="AB22" s="15">
        <v>7.5739999999999998</v>
      </c>
      <c r="AC22" s="15">
        <v>10.336</v>
      </c>
      <c r="AD22" s="15">
        <v>7.8872</v>
      </c>
      <c r="AE22" s="15">
        <v>14.7346</v>
      </c>
      <c r="AF22" s="15">
        <v>14.2056</v>
      </c>
      <c r="AG22" s="15"/>
      <c r="AH22" s="15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64</v>
      </c>
      <c r="B23" s="11" t="s">
        <v>40</v>
      </c>
      <c r="C23" s="11"/>
      <c r="D23" s="11"/>
      <c r="E23" s="11"/>
      <c r="F23" s="12"/>
      <c r="G23" s="7">
        <v>1</v>
      </c>
      <c r="H23" s="1">
        <v>150</v>
      </c>
      <c r="I23" s="1">
        <v>8785235</v>
      </c>
      <c r="J23" s="1"/>
      <c r="K23" s="1"/>
      <c r="L23" s="1">
        <f t="shared" si="2"/>
        <v>0</v>
      </c>
      <c r="M23" s="1"/>
      <c r="N23" s="1"/>
      <c r="O23" s="1">
        <v>99</v>
      </c>
      <c r="P23" s="1">
        <v>0</v>
      </c>
      <c r="Q23" s="1">
        <f t="shared" si="3"/>
        <v>0</v>
      </c>
      <c r="R23" s="9">
        <f>20*(Q23+Q24)-P23-P24-O23-O24-F23-F24</f>
        <v>35.198999999999991</v>
      </c>
      <c r="S23" s="9"/>
      <c r="T23" s="1"/>
      <c r="U23" s="1" t="e">
        <f t="shared" si="4"/>
        <v>#DIV/0!</v>
      </c>
      <c r="V23" s="1" t="e">
        <f t="shared" si="5"/>
        <v>#DIV/0!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-4.1599999999999998E-2</v>
      </c>
      <c r="AF23" s="1">
        <v>0</v>
      </c>
      <c r="AG23" s="1"/>
      <c r="AH23" s="1">
        <f>G23*R23</f>
        <v>35.198999999999991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18" t="s">
        <v>65</v>
      </c>
      <c r="B24" s="19" t="s">
        <v>40</v>
      </c>
      <c r="C24" s="19">
        <v>73.061000000000007</v>
      </c>
      <c r="D24" s="19"/>
      <c r="E24" s="19">
        <v>41.451999999999998</v>
      </c>
      <c r="F24" s="20">
        <v>31.609000000000002</v>
      </c>
      <c r="G24" s="16">
        <v>0</v>
      </c>
      <c r="H24" s="15" t="e">
        <v>#N/A</v>
      </c>
      <c r="I24" s="15" t="s">
        <v>63</v>
      </c>
      <c r="J24" s="15" t="s">
        <v>64</v>
      </c>
      <c r="K24" s="15">
        <v>35.200000000000003</v>
      </c>
      <c r="L24" s="15">
        <f t="shared" si="2"/>
        <v>6.2519999999999953</v>
      </c>
      <c r="M24" s="15"/>
      <c r="N24" s="15"/>
      <c r="O24" s="15">
        <v>0</v>
      </c>
      <c r="P24" s="15">
        <v>0</v>
      </c>
      <c r="Q24" s="15">
        <f t="shared" si="3"/>
        <v>8.2904</v>
      </c>
      <c r="R24" s="17"/>
      <c r="S24" s="17"/>
      <c r="T24" s="15"/>
      <c r="U24" s="15">
        <f t="shared" si="4"/>
        <v>3.812723149667085</v>
      </c>
      <c r="V24" s="15">
        <f t="shared" si="5"/>
        <v>3.812723149667085</v>
      </c>
      <c r="W24" s="15">
        <v>8.6568000000000005</v>
      </c>
      <c r="X24" s="15">
        <v>10.3506</v>
      </c>
      <c r="Y24" s="15">
        <v>0</v>
      </c>
      <c r="Z24" s="15">
        <v>3.9994000000000001</v>
      </c>
      <c r="AA24" s="15">
        <v>10.075200000000001</v>
      </c>
      <c r="AB24" s="15">
        <v>3.4003999999999999</v>
      </c>
      <c r="AC24" s="15">
        <v>2.6059999999999999</v>
      </c>
      <c r="AD24" s="15">
        <v>6.4184000000000001</v>
      </c>
      <c r="AE24" s="15">
        <v>7.3662000000000001</v>
      </c>
      <c r="AF24" s="15">
        <v>5.7847999999999997</v>
      </c>
      <c r="AG24" s="15"/>
      <c r="AH24" s="15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66</v>
      </c>
      <c r="B25" s="11" t="s">
        <v>40</v>
      </c>
      <c r="C25" s="11"/>
      <c r="D25" s="11"/>
      <c r="E25" s="11"/>
      <c r="F25" s="12"/>
      <c r="G25" s="7">
        <v>1</v>
      </c>
      <c r="H25" s="1">
        <v>120</v>
      </c>
      <c r="I25" s="1">
        <v>8785204</v>
      </c>
      <c r="J25" s="1"/>
      <c r="K25" s="1"/>
      <c r="L25" s="1">
        <f t="shared" si="2"/>
        <v>0</v>
      </c>
      <c r="M25" s="1"/>
      <c r="N25" s="1"/>
      <c r="O25" s="1">
        <v>148</v>
      </c>
      <c r="P25" s="1">
        <v>248</v>
      </c>
      <c r="Q25" s="1">
        <f t="shared" si="3"/>
        <v>0</v>
      </c>
      <c r="R25" s="9"/>
      <c r="S25" s="9"/>
      <c r="T25" s="1"/>
      <c r="U25" s="1" t="e">
        <f t="shared" si="4"/>
        <v>#DIV/0!</v>
      </c>
      <c r="V25" s="1" t="e">
        <f t="shared" si="5"/>
        <v>#DIV/0!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 t="s">
        <v>67</v>
      </c>
      <c r="AH25" s="1">
        <f>G25*R25</f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18" t="s">
        <v>68</v>
      </c>
      <c r="B26" s="19" t="s">
        <v>40</v>
      </c>
      <c r="C26" s="19">
        <v>71.445999999999998</v>
      </c>
      <c r="D26" s="19"/>
      <c r="E26" s="19">
        <v>71.436999999999998</v>
      </c>
      <c r="F26" s="20">
        <v>8.9999999999999993E-3</v>
      </c>
      <c r="G26" s="16">
        <v>0</v>
      </c>
      <c r="H26" s="15" t="e">
        <v>#N/A</v>
      </c>
      <c r="I26" s="15" t="s">
        <v>63</v>
      </c>
      <c r="J26" s="15" t="s">
        <v>66</v>
      </c>
      <c r="K26" s="15">
        <v>76.099999999999994</v>
      </c>
      <c r="L26" s="15">
        <f t="shared" si="2"/>
        <v>-4.6629999999999967</v>
      </c>
      <c r="M26" s="15"/>
      <c r="N26" s="15"/>
      <c r="O26" s="15">
        <v>0</v>
      </c>
      <c r="P26" s="15">
        <v>0</v>
      </c>
      <c r="Q26" s="15">
        <f t="shared" si="3"/>
        <v>14.2874</v>
      </c>
      <c r="R26" s="17"/>
      <c r="S26" s="17"/>
      <c r="T26" s="15"/>
      <c r="U26" s="15">
        <f t="shared" si="4"/>
        <v>6.2992566877108499E-4</v>
      </c>
      <c r="V26" s="15">
        <f t="shared" si="5"/>
        <v>6.2992566877108499E-4</v>
      </c>
      <c r="W26" s="15">
        <v>23.2364</v>
      </c>
      <c r="X26" s="15">
        <v>17.573399999999999</v>
      </c>
      <c r="Y26" s="15">
        <v>9.7463999999999995</v>
      </c>
      <c r="Z26" s="15">
        <v>15.7812</v>
      </c>
      <c r="AA26" s="15">
        <v>31.811199999999999</v>
      </c>
      <c r="AB26" s="15">
        <v>25.136600000000001</v>
      </c>
      <c r="AC26" s="15">
        <v>19.089600000000001</v>
      </c>
      <c r="AD26" s="15">
        <v>15.354799999999999</v>
      </c>
      <c r="AE26" s="15">
        <v>2.58</v>
      </c>
      <c r="AF26" s="15">
        <v>0</v>
      </c>
      <c r="AG26" s="15"/>
      <c r="AH26" s="15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21" t="s">
        <v>69</v>
      </c>
      <c r="B27" s="21" t="s">
        <v>36</v>
      </c>
      <c r="C27" s="21">
        <v>17</v>
      </c>
      <c r="D27" s="21"/>
      <c r="E27" s="21">
        <v>13</v>
      </c>
      <c r="F27" s="21">
        <v>3</v>
      </c>
      <c r="G27" s="22">
        <v>0</v>
      </c>
      <c r="H27" s="21">
        <v>60</v>
      </c>
      <c r="I27" s="21">
        <v>8444170</v>
      </c>
      <c r="J27" s="21"/>
      <c r="K27" s="21">
        <v>27</v>
      </c>
      <c r="L27" s="21">
        <f t="shared" si="2"/>
        <v>-14</v>
      </c>
      <c r="M27" s="21"/>
      <c r="N27" s="21"/>
      <c r="O27" s="21">
        <v>0</v>
      </c>
      <c r="P27" s="21">
        <v>64</v>
      </c>
      <c r="Q27" s="21">
        <f t="shared" si="3"/>
        <v>2.6</v>
      </c>
      <c r="R27" s="23"/>
      <c r="S27" s="23"/>
      <c r="T27" s="21"/>
      <c r="U27" s="21">
        <f t="shared" si="4"/>
        <v>25.76923076923077</v>
      </c>
      <c r="V27" s="21">
        <f t="shared" si="5"/>
        <v>25.76923076923077</v>
      </c>
      <c r="W27" s="21">
        <v>12.2</v>
      </c>
      <c r="X27" s="21">
        <v>13</v>
      </c>
      <c r="Y27" s="21">
        <v>9.4</v>
      </c>
      <c r="Z27" s="21">
        <v>7.6</v>
      </c>
      <c r="AA27" s="21">
        <v>6.8</v>
      </c>
      <c r="AB27" s="21">
        <v>14.6</v>
      </c>
      <c r="AC27" s="21">
        <v>4.2</v>
      </c>
      <c r="AD27" s="21">
        <v>-0.8</v>
      </c>
      <c r="AE27" s="21">
        <v>10.6</v>
      </c>
      <c r="AF27" s="21">
        <v>6.8</v>
      </c>
      <c r="AG27" s="24" t="s">
        <v>70</v>
      </c>
      <c r="AH27" s="2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71</v>
      </c>
      <c r="B28" s="11" t="s">
        <v>40</v>
      </c>
      <c r="C28" s="11">
        <v>2.4E-2</v>
      </c>
      <c r="D28" s="11"/>
      <c r="E28" s="11"/>
      <c r="F28" s="12">
        <v>2.4E-2</v>
      </c>
      <c r="G28" s="7">
        <v>1</v>
      </c>
      <c r="H28" s="1">
        <v>120</v>
      </c>
      <c r="I28" s="1">
        <v>5522704</v>
      </c>
      <c r="J28" s="1"/>
      <c r="K28" s="1"/>
      <c r="L28" s="1">
        <f t="shared" si="2"/>
        <v>0</v>
      </c>
      <c r="M28" s="1"/>
      <c r="N28" s="1"/>
      <c r="O28" s="1">
        <v>0</v>
      </c>
      <c r="P28" s="1">
        <v>0</v>
      </c>
      <c r="Q28" s="1">
        <f t="shared" si="3"/>
        <v>0</v>
      </c>
      <c r="R28" s="9"/>
      <c r="S28" s="9"/>
      <c r="T28" s="1"/>
      <c r="U28" s="1" t="e">
        <f t="shared" si="4"/>
        <v>#DIV/0!</v>
      </c>
      <c r="V28" s="1" t="e">
        <f t="shared" si="5"/>
        <v>#DIV/0!</v>
      </c>
      <c r="W28" s="1">
        <v>0</v>
      </c>
      <c r="X28" s="1">
        <v>2.4152</v>
      </c>
      <c r="Y28" s="1">
        <v>0.2366</v>
      </c>
      <c r="Z28" s="1">
        <v>16.424199999999999</v>
      </c>
      <c r="AA28" s="1">
        <v>-0.08</v>
      </c>
      <c r="AB28" s="1">
        <v>-0.17599999999999999</v>
      </c>
      <c r="AC28" s="1">
        <v>29.093599999999999</v>
      </c>
      <c r="AD28" s="1">
        <v>11.348800000000001</v>
      </c>
      <c r="AE28" s="1">
        <v>22.174399999999999</v>
      </c>
      <c r="AF28" s="1">
        <v>38.314599999999999</v>
      </c>
      <c r="AG28" s="1"/>
      <c r="AH28" s="1">
        <f>G28*R28</f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18" t="s">
        <v>72</v>
      </c>
      <c r="B29" s="19" t="s">
        <v>40</v>
      </c>
      <c r="C29" s="19">
        <v>561.36900000000003</v>
      </c>
      <c r="D29" s="19"/>
      <c r="E29" s="19">
        <v>30.638000000000002</v>
      </c>
      <c r="F29" s="20">
        <v>526.46299999999997</v>
      </c>
      <c r="G29" s="16">
        <v>0</v>
      </c>
      <c r="H29" s="15" t="e">
        <v>#N/A</v>
      </c>
      <c r="I29" s="15" t="s">
        <v>63</v>
      </c>
      <c r="J29" s="15" t="s">
        <v>71</v>
      </c>
      <c r="K29" s="15">
        <v>28.5</v>
      </c>
      <c r="L29" s="15">
        <f t="shared" si="2"/>
        <v>2.1380000000000017</v>
      </c>
      <c r="M29" s="15"/>
      <c r="N29" s="15"/>
      <c r="O29" s="15">
        <v>0</v>
      </c>
      <c r="P29" s="15">
        <v>0</v>
      </c>
      <c r="Q29" s="15">
        <f t="shared" si="3"/>
        <v>6.1276000000000002</v>
      </c>
      <c r="R29" s="17"/>
      <c r="S29" s="17"/>
      <c r="T29" s="15"/>
      <c r="U29" s="15">
        <f t="shared" si="4"/>
        <v>85.916672106534364</v>
      </c>
      <c r="V29" s="15">
        <f t="shared" si="5"/>
        <v>85.916672106534364</v>
      </c>
      <c r="W29" s="15">
        <v>2.0472000000000001</v>
      </c>
      <c r="X29" s="15">
        <v>2.319</v>
      </c>
      <c r="Y29" s="15">
        <v>7.5267999999999997</v>
      </c>
      <c r="Z29" s="15">
        <v>10.1076</v>
      </c>
      <c r="AA29" s="15">
        <v>4.8250000000000002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26" t="s">
        <v>37</v>
      </c>
      <c r="AH29" s="15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73</v>
      </c>
      <c r="B30" s="1" t="s">
        <v>36</v>
      </c>
      <c r="C30" s="1">
        <v>283</v>
      </c>
      <c r="D30" s="1"/>
      <c r="E30" s="1">
        <v>21</v>
      </c>
      <c r="F30" s="1">
        <v>262</v>
      </c>
      <c r="G30" s="7">
        <v>0.14000000000000001</v>
      </c>
      <c r="H30" s="1">
        <v>180</v>
      </c>
      <c r="I30" s="1">
        <v>9988391</v>
      </c>
      <c r="J30" s="1"/>
      <c r="K30" s="1">
        <v>23</v>
      </c>
      <c r="L30" s="1">
        <f t="shared" si="2"/>
        <v>-2</v>
      </c>
      <c r="M30" s="1"/>
      <c r="N30" s="1"/>
      <c r="O30" s="1">
        <v>0</v>
      </c>
      <c r="P30" s="1">
        <v>0</v>
      </c>
      <c r="Q30" s="1">
        <f t="shared" si="3"/>
        <v>4.2</v>
      </c>
      <c r="R30" s="9"/>
      <c r="S30" s="9"/>
      <c r="T30" s="1"/>
      <c r="U30" s="1">
        <f t="shared" si="4"/>
        <v>62.38095238095238</v>
      </c>
      <c r="V30" s="1">
        <f t="shared" si="5"/>
        <v>62.38095238095238</v>
      </c>
      <c r="W30" s="1">
        <v>12</v>
      </c>
      <c r="X30" s="1">
        <v>10.6</v>
      </c>
      <c r="Y30" s="1">
        <v>3.4</v>
      </c>
      <c r="Z30" s="1">
        <v>12.2</v>
      </c>
      <c r="AA30" s="1">
        <v>14.2</v>
      </c>
      <c r="AB30" s="1">
        <v>14.4</v>
      </c>
      <c r="AC30" s="1">
        <v>9.4</v>
      </c>
      <c r="AD30" s="1">
        <v>15.2</v>
      </c>
      <c r="AE30" s="1">
        <v>11</v>
      </c>
      <c r="AF30" s="1">
        <v>8.8000000000000007</v>
      </c>
      <c r="AG30" s="26" t="s">
        <v>37</v>
      </c>
      <c r="AH30" s="1">
        <f>G30*R30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74</v>
      </c>
      <c r="B31" s="1" t="s">
        <v>36</v>
      </c>
      <c r="C31" s="1">
        <v>173</v>
      </c>
      <c r="D31" s="1">
        <v>400</v>
      </c>
      <c r="E31" s="1">
        <v>211</v>
      </c>
      <c r="F31" s="1">
        <v>362</v>
      </c>
      <c r="G31" s="7">
        <v>0.18</v>
      </c>
      <c r="H31" s="1">
        <v>270</v>
      </c>
      <c r="I31" s="1">
        <v>9988681</v>
      </c>
      <c r="J31" s="1"/>
      <c r="K31" s="1">
        <v>214</v>
      </c>
      <c r="L31" s="1">
        <f t="shared" si="2"/>
        <v>-3</v>
      </c>
      <c r="M31" s="1"/>
      <c r="N31" s="1"/>
      <c r="O31" s="1">
        <v>0</v>
      </c>
      <c r="P31" s="1">
        <v>352</v>
      </c>
      <c r="Q31" s="1">
        <f t="shared" si="3"/>
        <v>42.2</v>
      </c>
      <c r="R31" s="9">
        <f t="shared" ref="R31:R32" si="10">20*Q31-P31-O31-F31</f>
        <v>130</v>
      </c>
      <c r="S31" s="9"/>
      <c r="T31" s="1"/>
      <c r="U31" s="1">
        <f t="shared" si="4"/>
        <v>20</v>
      </c>
      <c r="V31" s="1">
        <f t="shared" si="5"/>
        <v>16.919431279620852</v>
      </c>
      <c r="W31" s="1">
        <v>48</v>
      </c>
      <c r="X31" s="1">
        <v>28.8</v>
      </c>
      <c r="Y31" s="1">
        <v>44.6</v>
      </c>
      <c r="Z31" s="1">
        <v>35</v>
      </c>
      <c r="AA31" s="1">
        <v>39</v>
      </c>
      <c r="AB31" s="1">
        <v>43</v>
      </c>
      <c r="AC31" s="1">
        <v>32.799999999999997</v>
      </c>
      <c r="AD31" s="1">
        <v>29</v>
      </c>
      <c r="AE31" s="1">
        <v>45.8</v>
      </c>
      <c r="AF31" s="1">
        <v>28.6</v>
      </c>
      <c r="AG31" s="1"/>
      <c r="AH31" s="1">
        <f>G31*R31</f>
        <v>23.4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75</v>
      </c>
      <c r="B32" s="1" t="s">
        <v>40</v>
      </c>
      <c r="C32" s="1">
        <v>1.1220000000000001</v>
      </c>
      <c r="D32" s="1">
        <v>353.31799999999998</v>
      </c>
      <c r="E32" s="1">
        <v>133.44</v>
      </c>
      <c r="F32" s="1">
        <v>220.14599999999999</v>
      </c>
      <c r="G32" s="7">
        <v>1</v>
      </c>
      <c r="H32" s="1">
        <v>120</v>
      </c>
      <c r="I32" s="1">
        <v>8785198</v>
      </c>
      <c r="J32" s="1"/>
      <c r="K32" s="1">
        <v>124.9</v>
      </c>
      <c r="L32" s="1">
        <f t="shared" si="2"/>
        <v>8.539999999999992</v>
      </c>
      <c r="M32" s="1"/>
      <c r="N32" s="1"/>
      <c r="O32" s="1">
        <v>33</v>
      </c>
      <c r="P32" s="1">
        <v>248</v>
      </c>
      <c r="Q32" s="1">
        <f t="shared" si="3"/>
        <v>26.687999999999999</v>
      </c>
      <c r="R32" s="9">
        <f t="shared" si="10"/>
        <v>32.614000000000004</v>
      </c>
      <c r="S32" s="9"/>
      <c r="T32" s="1"/>
      <c r="U32" s="1">
        <f t="shared" si="4"/>
        <v>20</v>
      </c>
      <c r="V32" s="1">
        <f t="shared" si="5"/>
        <v>18.777952637889687</v>
      </c>
      <c r="W32" s="1">
        <v>15.8302</v>
      </c>
      <c r="X32" s="1">
        <v>21.600200000000001</v>
      </c>
      <c r="Y32" s="1">
        <v>28.432600000000001</v>
      </c>
      <c r="Z32" s="1">
        <v>11.2202</v>
      </c>
      <c r="AA32" s="1">
        <v>20.719200000000001</v>
      </c>
      <c r="AB32" s="1">
        <v>25.7194</v>
      </c>
      <c r="AC32" s="1">
        <v>16.127400000000002</v>
      </c>
      <c r="AD32" s="1">
        <v>16.9956</v>
      </c>
      <c r="AE32" s="1">
        <v>4.2881999999999998</v>
      </c>
      <c r="AF32" s="1">
        <v>6.4268000000000001</v>
      </c>
      <c r="AG32" s="1"/>
      <c r="AH32" s="1">
        <f>G32*R32</f>
        <v>32.614000000000004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76</v>
      </c>
      <c r="B33" s="15" t="s">
        <v>40</v>
      </c>
      <c r="C33" s="15">
        <v>108.749</v>
      </c>
      <c r="D33" s="15"/>
      <c r="E33" s="15">
        <v>22.861999999999998</v>
      </c>
      <c r="F33" s="15">
        <v>85.887</v>
      </c>
      <c r="G33" s="16">
        <v>0</v>
      </c>
      <c r="H33" s="15" t="e">
        <v>#N/A</v>
      </c>
      <c r="I33" s="15" t="s">
        <v>77</v>
      </c>
      <c r="J33" s="15"/>
      <c r="K33" s="15">
        <v>20</v>
      </c>
      <c r="L33" s="15">
        <f t="shared" si="2"/>
        <v>2.8619999999999983</v>
      </c>
      <c r="M33" s="15"/>
      <c r="N33" s="15"/>
      <c r="O33" s="15">
        <v>0</v>
      </c>
      <c r="P33" s="15">
        <v>0</v>
      </c>
      <c r="Q33" s="15">
        <f t="shared" si="3"/>
        <v>4.5724</v>
      </c>
      <c r="R33" s="17"/>
      <c r="S33" s="17"/>
      <c r="T33" s="15"/>
      <c r="U33" s="15">
        <f t="shared" si="4"/>
        <v>18.783789694689879</v>
      </c>
      <c r="V33" s="15">
        <f t="shared" si="5"/>
        <v>18.783789694689879</v>
      </c>
      <c r="W33" s="15">
        <v>2.5304000000000002</v>
      </c>
      <c r="X33" s="15">
        <v>4.5004</v>
      </c>
      <c r="Y33" s="15">
        <v>6.3575999999999997</v>
      </c>
      <c r="Z33" s="15">
        <v>5.1120000000000001</v>
      </c>
      <c r="AA33" s="15">
        <v>10.9818</v>
      </c>
      <c r="AB33" s="15">
        <v>4.3968000000000007</v>
      </c>
      <c r="AC33" s="15">
        <v>7.7145999999999999</v>
      </c>
      <c r="AD33" s="15">
        <v>3.43</v>
      </c>
      <c r="AE33" s="15">
        <v>1.3495999999999999</v>
      </c>
      <c r="AF33" s="15">
        <v>0</v>
      </c>
      <c r="AG33" s="27" t="s">
        <v>95</v>
      </c>
      <c r="AH33" s="15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78</v>
      </c>
      <c r="B34" s="1" t="s">
        <v>36</v>
      </c>
      <c r="C34" s="1">
        <v>63</v>
      </c>
      <c r="D34" s="1"/>
      <c r="E34" s="1">
        <v>53</v>
      </c>
      <c r="F34" s="1">
        <v>4</v>
      </c>
      <c r="G34" s="7">
        <v>0.1</v>
      </c>
      <c r="H34" s="1">
        <v>60</v>
      </c>
      <c r="I34" s="1">
        <v>8444187</v>
      </c>
      <c r="J34" s="1"/>
      <c r="K34" s="1">
        <v>79</v>
      </c>
      <c r="L34" s="1">
        <f t="shared" si="2"/>
        <v>-26</v>
      </c>
      <c r="M34" s="1"/>
      <c r="N34" s="1"/>
      <c r="O34" s="1">
        <v>150</v>
      </c>
      <c r="P34" s="1">
        <v>30</v>
      </c>
      <c r="Q34" s="1">
        <f t="shared" si="3"/>
        <v>10.6</v>
      </c>
      <c r="R34" s="9">
        <f t="shared" ref="R34" si="11">20*Q34-P34-O34-F34</f>
        <v>28</v>
      </c>
      <c r="S34" s="9"/>
      <c r="T34" s="1"/>
      <c r="U34" s="1">
        <f t="shared" si="4"/>
        <v>20</v>
      </c>
      <c r="V34" s="1">
        <f t="shared" si="5"/>
        <v>17.358490566037737</v>
      </c>
      <c r="W34" s="1">
        <v>14.8</v>
      </c>
      <c r="X34" s="1">
        <v>16.600000000000001</v>
      </c>
      <c r="Y34" s="1">
        <v>-0.8</v>
      </c>
      <c r="Z34" s="1">
        <v>12.2</v>
      </c>
      <c r="AA34" s="1">
        <v>16.600000000000001</v>
      </c>
      <c r="AB34" s="1">
        <v>14.2</v>
      </c>
      <c r="AC34" s="1">
        <v>9.4</v>
      </c>
      <c r="AD34" s="1">
        <v>22</v>
      </c>
      <c r="AE34" s="1">
        <v>24.2</v>
      </c>
      <c r="AF34" s="1">
        <v>10.6</v>
      </c>
      <c r="AG34" s="1"/>
      <c r="AH34" s="1">
        <f>G34*R34</f>
        <v>2.8000000000000003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" t="s">
        <v>79</v>
      </c>
      <c r="B35" s="1" t="s">
        <v>36</v>
      </c>
      <c r="C35" s="1">
        <v>45</v>
      </c>
      <c r="D35" s="1"/>
      <c r="E35" s="1">
        <v>34</v>
      </c>
      <c r="F35" s="1">
        <v>3</v>
      </c>
      <c r="G35" s="7">
        <v>0.1</v>
      </c>
      <c r="H35" s="1">
        <v>90</v>
      </c>
      <c r="I35" s="1">
        <v>8444194</v>
      </c>
      <c r="J35" s="1"/>
      <c r="K35" s="1">
        <v>80</v>
      </c>
      <c r="L35" s="1">
        <f t="shared" si="2"/>
        <v>-46</v>
      </c>
      <c r="M35" s="1"/>
      <c r="N35" s="1"/>
      <c r="O35" s="1">
        <v>150</v>
      </c>
      <c r="P35" s="1">
        <v>48</v>
      </c>
      <c r="Q35" s="1">
        <f t="shared" si="3"/>
        <v>6.8</v>
      </c>
      <c r="R35" s="9"/>
      <c r="S35" s="9"/>
      <c r="T35" s="1"/>
      <c r="U35" s="1">
        <f t="shared" si="4"/>
        <v>29.558823529411764</v>
      </c>
      <c r="V35" s="1">
        <f t="shared" si="5"/>
        <v>29.558823529411764</v>
      </c>
      <c r="W35" s="1">
        <v>15.8</v>
      </c>
      <c r="X35" s="1">
        <v>15.6</v>
      </c>
      <c r="Y35" s="1">
        <v>0</v>
      </c>
      <c r="Z35" s="1">
        <v>9.1999999999999993</v>
      </c>
      <c r="AA35" s="1">
        <v>19.8</v>
      </c>
      <c r="AB35" s="1">
        <v>18.2</v>
      </c>
      <c r="AC35" s="1">
        <v>11</v>
      </c>
      <c r="AD35" s="1">
        <v>11.6</v>
      </c>
      <c r="AE35" s="1">
        <v>26.2</v>
      </c>
      <c r="AF35" s="1">
        <v>22.2</v>
      </c>
      <c r="AG35" s="1"/>
      <c r="AH35" s="1">
        <f>G35*R35</f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80</v>
      </c>
      <c r="B36" s="11" t="s">
        <v>36</v>
      </c>
      <c r="C36" s="11"/>
      <c r="D36" s="11"/>
      <c r="E36" s="11"/>
      <c r="F36" s="12"/>
      <c r="G36" s="7">
        <v>0.2</v>
      </c>
      <c r="H36" s="1">
        <v>120</v>
      </c>
      <c r="I36" s="1" t="s">
        <v>81</v>
      </c>
      <c r="J36" s="1"/>
      <c r="K36" s="1"/>
      <c r="L36" s="1">
        <f t="shared" si="2"/>
        <v>0</v>
      </c>
      <c r="M36" s="1"/>
      <c r="N36" s="1"/>
      <c r="O36" s="1">
        <v>0</v>
      </c>
      <c r="P36" s="1">
        <v>500</v>
      </c>
      <c r="Q36" s="1">
        <f t="shared" si="3"/>
        <v>0</v>
      </c>
      <c r="R36" s="9">
        <f>20*(Q36+Q37)-P36-P37-O36-O37-F36-F37</f>
        <v>20</v>
      </c>
      <c r="S36" s="9"/>
      <c r="T36" s="1"/>
      <c r="U36" s="1" t="e">
        <f t="shared" si="4"/>
        <v>#DIV/0!</v>
      </c>
      <c r="V36" s="1" t="e">
        <f t="shared" si="5"/>
        <v>#DIV/0!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-1</v>
      </c>
      <c r="AE36" s="1">
        <v>4</v>
      </c>
      <c r="AF36" s="1">
        <v>46.2</v>
      </c>
      <c r="AG36" s="1" t="s">
        <v>82</v>
      </c>
      <c r="AH36" s="1">
        <f>G36*R36</f>
        <v>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8" t="s">
        <v>83</v>
      </c>
      <c r="B37" s="19" t="s">
        <v>36</v>
      </c>
      <c r="C37" s="19">
        <v>240</v>
      </c>
      <c r="D37" s="19"/>
      <c r="E37" s="19">
        <v>152</v>
      </c>
      <c r="F37" s="20">
        <v>88</v>
      </c>
      <c r="G37" s="16">
        <v>0</v>
      </c>
      <c r="H37" s="15" t="e">
        <v>#N/A</v>
      </c>
      <c r="I37" s="15" t="s">
        <v>63</v>
      </c>
      <c r="J37" s="15" t="s">
        <v>80</v>
      </c>
      <c r="K37" s="15">
        <v>159</v>
      </c>
      <c r="L37" s="15">
        <f t="shared" si="2"/>
        <v>-7</v>
      </c>
      <c r="M37" s="15"/>
      <c r="N37" s="15"/>
      <c r="O37" s="15">
        <v>0</v>
      </c>
      <c r="P37" s="15">
        <v>0</v>
      </c>
      <c r="Q37" s="15">
        <f t="shared" si="3"/>
        <v>30.4</v>
      </c>
      <c r="R37" s="17"/>
      <c r="S37" s="17"/>
      <c r="T37" s="15"/>
      <c r="U37" s="15">
        <f t="shared" si="4"/>
        <v>2.8947368421052633</v>
      </c>
      <c r="V37" s="15">
        <f t="shared" si="5"/>
        <v>2.8947368421052633</v>
      </c>
      <c r="W37" s="15">
        <v>42</v>
      </c>
      <c r="X37" s="15">
        <v>0</v>
      </c>
      <c r="Y37" s="15">
        <v>0.4</v>
      </c>
      <c r="Z37" s="15">
        <v>29.8</v>
      </c>
      <c r="AA37" s="15">
        <v>40</v>
      </c>
      <c r="AB37" s="15">
        <v>44</v>
      </c>
      <c r="AC37" s="15">
        <v>33.799999999999997</v>
      </c>
      <c r="AD37" s="15">
        <v>43</v>
      </c>
      <c r="AE37" s="15">
        <v>19.600000000000001</v>
      </c>
      <c r="AF37" s="15">
        <v>0</v>
      </c>
      <c r="AG37" s="15"/>
      <c r="AH37" s="15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84</v>
      </c>
      <c r="B38" s="11" t="s">
        <v>40</v>
      </c>
      <c r="C38" s="11"/>
      <c r="D38" s="11"/>
      <c r="E38" s="11"/>
      <c r="F38" s="12"/>
      <c r="G38" s="7">
        <v>1</v>
      </c>
      <c r="H38" s="1">
        <v>120</v>
      </c>
      <c r="I38" s="1" t="s">
        <v>85</v>
      </c>
      <c r="J38" s="1"/>
      <c r="K38" s="1"/>
      <c r="L38" s="1">
        <f t="shared" si="2"/>
        <v>0</v>
      </c>
      <c r="M38" s="1"/>
      <c r="N38" s="1"/>
      <c r="O38" s="1">
        <v>75</v>
      </c>
      <c r="P38" s="1">
        <v>45</v>
      </c>
      <c r="Q38" s="1">
        <f t="shared" si="3"/>
        <v>0</v>
      </c>
      <c r="R38" s="9">
        <f>20*(Q38+Q39)-P38-P39-O38-O39-F38-F39</f>
        <v>649.51400000000001</v>
      </c>
      <c r="S38" s="9"/>
      <c r="T38" s="1"/>
      <c r="U38" s="1" t="e">
        <f t="shared" si="4"/>
        <v>#DIV/0!</v>
      </c>
      <c r="V38" s="1" t="e">
        <f t="shared" si="5"/>
        <v>#DIV/0!</v>
      </c>
      <c r="W38" s="1">
        <v>0</v>
      </c>
      <c r="X38" s="1">
        <v>0</v>
      </c>
      <c r="Y38" s="1">
        <v>-0.40639999999999998</v>
      </c>
      <c r="Z38" s="1">
        <v>-6.7000000000000004E-2</v>
      </c>
      <c r="AA38" s="1">
        <v>0</v>
      </c>
      <c r="AB38" s="1">
        <v>0</v>
      </c>
      <c r="AC38" s="1">
        <v>8.5410000000000004</v>
      </c>
      <c r="AD38" s="1">
        <v>14.818199999999999</v>
      </c>
      <c r="AE38" s="1">
        <v>3.2995999999999999</v>
      </c>
      <c r="AF38" s="1">
        <v>4.3795999999999999</v>
      </c>
      <c r="AG38" s="1"/>
      <c r="AH38" s="1">
        <f>G38*R38</f>
        <v>649.51400000000001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8" t="s">
        <v>86</v>
      </c>
      <c r="B39" s="19" t="s">
        <v>40</v>
      </c>
      <c r="C39" s="19">
        <v>190.71100000000001</v>
      </c>
      <c r="D39" s="19">
        <v>110.89</v>
      </c>
      <c r="E39" s="19">
        <v>214.22300000000001</v>
      </c>
      <c r="F39" s="20">
        <v>87.378</v>
      </c>
      <c r="G39" s="16">
        <v>0</v>
      </c>
      <c r="H39" s="15" t="e">
        <v>#N/A</v>
      </c>
      <c r="I39" s="15" t="s">
        <v>63</v>
      </c>
      <c r="J39" s="15" t="s">
        <v>84</v>
      </c>
      <c r="K39" s="15">
        <v>209.04599999999999</v>
      </c>
      <c r="L39" s="15">
        <f t="shared" si="2"/>
        <v>5.1770000000000209</v>
      </c>
      <c r="M39" s="15"/>
      <c r="N39" s="15"/>
      <c r="O39" s="15">
        <v>0</v>
      </c>
      <c r="P39" s="15">
        <v>0</v>
      </c>
      <c r="Q39" s="15">
        <f t="shared" si="3"/>
        <v>42.8446</v>
      </c>
      <c r="R39" s="17"/>
      <c r="S39" s="17"/>
      <c r="T39" s="15"/>
      <c r="U39" s="15">
        <f t="shared" si="4"/>
        <v>2.0394168693370927</v>
      </c>
      <c r="V39" s="15">
        <f t="shared" si="5"/>
        <v>2.0394168693370927</v>
      </c>
      <c r="W39" s="15">
        <v>20.8368</v>
      </c>
      <c r="X39" s="15">
        <v>21.018000000000001</v>
      </c>
      <c r="Y39" s="15">
        <v>24.27</v>
      </c>
      <c r="Z39" s="15">
        <v>21.260400000000001</v>
      </c>
      <c r="AA39" s="15">
        <v>21.885200000000001</v>
      </c>
      <c r="AB39" s="15">
        <v>12.881600000000001</v>
      </c>
      <c r="AC39" s="15">
        <v>11.610799999999999</v>
      </c>
      <c r="AD39" s="15">
        <v>0.73440000000000005</v>
      </c>
      <c r="AE39" s="15">
        <v>15.3522</v>
      </c>
      <c r="AF39" s="15">
        <v>5.7485999999999997</v>
      </c>
      <c r="AG39" s="15"/>
      <c r="AH39" s="15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87</v>
      </c>
      <c r="B40" s="11" t="s">
        <v>36</v>
      </c>
      <c r="C40" s="11"/>
      <c r="D40" s="11"/>
      <c r="E40" s="11"/>
      <c r="F40" s="12"/>
      <c r="G40" s="7">
        <v>0.2</v>
      </c>
      <c r="H40" s="1">
        <v>120</v>
      </c>
      <c r="I40" s="1" t="s">
        <v>88</v>
      </c>
      <c r="J40" s="1"/>
      <c r="K40" s="1"/>
      <c r="L40" s="1">
        <f t="shared" si="2"/>
        <v>0</v>
      </c>
      <c r="M40" s="1"/>
      <c r="N40" s="1"/>
      <c r="O40" s="1">
        <v>450</v>
      </c>
      <c r="P40" s="1">
        <v>0</v>
      </c>
      <c r="Q40" s="1">
        <f t="shared" si="3"/>
        <v>0</v>
      </c>
      <c r="R40" s="9"/>
      <c r="S40" s="9"/>
      <c r="T40" s="1"/>
      <c r="U40" s="1" t="e">
        <f t="shared" si="4"/>
        <v>#DIV/0!</v>
      </c>
      <c r="V40" s="1" t="e">
        <f t="shared" si="5"/>
        <v>#DIV/0!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13.8</v>
      </c>
      <c r="AF40" s="1">
        <v>26.4</v>
      </c>
      <c r="AG40" s="1"/>
      <c r="AH40" s="1">
        <f>G40*R40</f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8" t="s">
        <v>89</v>
      </c>
      <c r="B41" s="19" t="s">
        <v>36</v>
      </c>
      <c r="C41" s="19"/>
      <c r="D41" s="19">
        <v>410</v>
      </c>
      <c r="E41" s="19">
        <v>101</v>
      </c>
      <c r="F41" s="20">
        <v>308</v>
      </c>
      <c r="G41" s="16">
        <v>0</v>
      </c>
      <c r="H41" s="15" t="e">
        <v>#N/A</v>
      </c>
      <c r="I41" s="15" t="s">
        <v>63</v>
      </c>
      <c r="J41" s="15" t="s">
        <v>87</v>
      </c>
      <c r="K41" s="15">
        <v>105</v>
      </c>
      <c r="L41" s="15">
        <f t="shared" si="2"/>
        <v>-4</v>
      </c>
      <c r="M41" s="15"/>
      <c r="N41" s="15"/>
      <c r="O41" s="15">
        <v>0</v>
      </c>
      <c r="P41" s="15">
        <v>0</v>
      </c>
      <c r="Q41" s="15">
        <f t="shared" si="3"/>
        <v>20.2</v>
      </c>
      <c r="R41" s="17"/>
      <c r="S41" s="17"/>
      <c r="T41" s="15"/>
      <c r="U41" s="15">
        <f t="shared" si="4"/>
        <v>15.247524752475249</v>
      </c>
      <c r="V41" s="15">
        <f t="shared" si="5"/>
        <v>15.247524752475249</v>
      </c>
      <c r="W41" s="15">
        <v>26</v>
      </c>
      <c r="X41" s="15">
        <v>49.6</v>
      </c>
      <c r="Y41" s="15">
        <v>36.6</v>
      </c>
      <c r="Z41" s="15">
        <v>26.4</v>
      </c>
      <c r="AA41" s="15">
        <v>30.8</v>
      </c>
      <c r="AB41" s="15">
        <v>25.4</v>
      </c>
      <c r="AC41" s="15">
        <v>18</v>
      </c>
      <c r="AD41" s="15">
        <v>18.600000000000001</v>
      </c>
      <c r="AE41" s="15">
        <v>14</v>
      </c>
      <c r="AF41" s="15">
        <v>2</v>
      </c>
      <c r="AG41" s="15"/>
      <c r="AH41" s="15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90</v>
      </c>
      <c r="B42" s="11" t="s">
        <v>40</v>
      </c>
      <c r="C42" s="11"/>
      <c r="D42" s="11"/>
      <c r="E42" s="11"/>
      <c r="F42" s="12"/>
      <c r="G42" s="7">
        <v>1</v>
      </c>
      <c r="H42" s="1">
        <v>120</v>
      </c>
      <c r="I42" s="1" t="s">
        <v>91</v>
      </c>
      <c r="J42" s="1"/>
      <c r="K42" s="1"/>
      <c r="L42" s="1">
        <f t="shared" si="2"/>
        <v>0</v>
      </c>
      <c r="M42" s="1"/>
      <c r="N42" s="1"/>
      <c r="O42" s="1">
        <v>300</v>
      </c>
      <c r="P42" s="1">
        <v>495</v>
      </c>
      <c r="Q42" s="1">
        <f t="shared" si="3"/>
        <v>0</v>
      </c>
      <c r="R42" s="9">
        <f>20*(Q42+Q43)-P42-P43-O42-O43-F42-F43</f>
        <v>92.479000000000042</v>
      </c>
      <c r="S42" s="9"/>
      <c r="T42" s="1"/>
      <c r="U42" s="1" t="e">
        <f t="shared" si="4"/>
        <v>#DIV/0!</v>
      </c>
      <c r="V42" s="1" t="e">
        <f t="shared" si="5"/>
        <v>#DIV/0!</v>
      </c>
      <c r="W42" s="1">
        <v>0</v>
      </c>
      <c r="X42" s="1">
        <v>0</v>
      </c>
      <c r="Y42" s="1">
        <v>0</v>
      </c>
      <c r="Z42" s="1">
        <v>0</v>
      </c>
      <c r="AA42" s="1">
        <v>0.75080000000000002</v>
      </c>
      <c r="AB42" s="1">
        <v>0</v>
      </c>
      <c r="AC42" s="1">
        <v>21.098800000000001</v>
      </c>
      <c r="AD42" s="1">
        <v>33.569000000000003</v>
      </c>
      <c r="AE42" s="1">
        <v>0.72160000000000002</v>
      </c>
      <c r="AF42" s="1">
        <v>50.959200000000003</v>
      </c>
      <c r="AG42" s="1" t="s">
        <v>92</v>
      </c>
      <c r="AH42" s="1">
        <f>G42*R42</f>
        <v>92.479000000000042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18" t="s">
        <v>93</v>
      </c>
      <c r="B43" s="19" t="s">
        <v>40</v>
      </c>
      <c r="C43" s="19">
        <v>221.58099999999999</v>
      </c>
      <c r="D43" s="19"/>
      <c r="E43" s="19">
        <v>221.81200000000001</v>
      </c>
      <c r="F43" s="20">
        <v>-0.23100000000000001</v>
      </c>
      <c r="G43" s="16">
        <v>0</v>
      </c>
      <c r="H43" s="15" t="e">
        <v>#N/A</v>
      </c>
      <c r="I43" s="15" t="s">
        <v>63</v>
      </c>
      <c r="J43" s="15" t="s">
        <v>90</v>
      </c>
      <c r="K43" s="15">
        <v>210.5</v>
      </c>
      <c r="L43" s="15">
        <f t="shared" si="2"/>
        <v>11.312000000000012</v>
      </c>
      <c r="M43" s="15"/>
      <c r="N43" s="15"/>
      <c r="O43" s="15">
        <v>0</v>
      </c>
      <c r="P43" s="15">
        <v>0</v>
      </c>
      <c r="Q43" s="15">
        <f t="shared" si="3"/>
        <v>44.362400000000001</v>
      </c>
      <c r="R43" s="17"/>
      <c r="S43" s="17"/>
      <c r="T43" s="15"/>
      <c r="U43" s="15">
        <f t="shared" si="4"/>
        <v>-5.2071123293599983E-3</v>
      </c>
      <c r="V43" s="15">
        <f t="shared" si="5"/>
        <v>-5.2071123293599983E-3</v>
      </c>
      <c r="W43" s="15">
        <v>59.306199999999997</v>
      </c>
      <c r="X43" s="15">
        <v>44.522199999999998</v>
      </c>
      <c r="Y43" s="15">
        <v>46.113999999999997</v>
      </c>
      <c r="Z43" s="15">
        <v>56.903200000000012</v>
      </c>
      <c r="AA43" s="15">
        <v>57.263399999999997</v>
      </c>
      <c r="AB43" s="15">
        <v>38.749200000000002</v>
      </c>
      <c r="AC43" s="15">
        <v>41.097200000000001</v>
      </c>
      <c r="AD43" s="15">
        <v>9.7706</v>
      </c>
      <c r="AE43" s="15">
        <v>46.923000000000002</v>
      </c>
      <c r="AF43" s="15">
        <v>16.084199999999999</v>
      </c>
      <c r="AG43" s="15"/>
      <c r="AH43" s="15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46</v>
      </c>
      <c r="B45" s="1" t="s">
        <v>36</v>
      </c>
      <c r="C45" s="1">
        <v>968</v>
      </c>
      <c r="D45" s="1"/>
      <c r="E45" s="1">
        <v>602</v>
      </c>
      <c r="F45" s="1">
        <v>362</v>
      </c>
      <c r="G45" s="7">
        <v>0.18</v>
      </c>
      <c r="H45" s="1">
        <v>120</v>
      </c>
      <c r="I45" s="1"/>
      <c r="J45" s="1"/>
      <c r="K45" s="1">
        <v>605</v>
      </c>
      <c r="L45" s="1">
        <f>E45-K45</f>
        <v>-3</v>
      </c>
      <c r="M45" s="1"/>
      <c r="N45" s="1"/>
      <c r="O45" s="1">
        <v>700</v>
      </c>
      <c r="P45" s="1">
        <v>700</v>
      </c>
      <c r="Q45" s="1">
        <f>E45/5</f>
        <v>120.4</v>
      </c>
      <c r="R45" s="9">
        <f t="shared" ref="R45" si="12">20*Q45-P45-O45-F45</f>
        <v>646</v>
      </c>
      <c r="S45" s="9"/>
      <c r="T45" s="1"/>
      <c r="U45" s="1">
        <f>(F45+O45+P45+R45)/Q45</f>
        <v>20</v>
      </c>
      <c r="V45" s="1">
        <f>(F45+O45+P45)/Q45</f>
        <v>14.634551495016611</v>
      </c>
      <c r="W45" s="1">
        <v>113.2</v>
      </c>
      <c r="X45" s="1">
        <v>103.6</v>
      </c>
      <c r="Y45" s="1">
        <v>99.4</v>
      </c>
      <c r="Z45" s="1">
        <v>60</v>
      </c>
      <c r="AA45" s="1">
        <v>124.6</v>
      </c>
      <c r="AB45" s="1">
        <v>106</v>
      </c>
      <c r="AC45" s="1">
        <v>103.2</v>
      </c>
      <c r="AD45" s="1">
        <v>185</v>
      </c>
      <c r="AE45" s="1">
        <v>24</v>
      </c>
      <c r="AF45" s="1">
        <v>100.8</v>
      </c>
      <c r="AG45" s="1">
        <v>2860</v>
      </c>
      <c r="AH45" s="1">
        <f>G45*R45</f>
        <v>116.28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47</v>
      </c>
      <c r="B46" s="1" t="s">
        <v>36</v>
      </c>
      <c r="C46" s="1">
        <v>1128</v>
      </c>
      <c r="D46" s="1">
        <v>6000</v>
      </c>
      <c r="E46" s="1">
        <v>1517</v>
      </c>
      <c r="F46" s="1">
        <v>2595</v>
      </c>
      <c r="G46" s="7">
        <v>0.18</v>
      </c>
      <c r="H46" s="1">
        <v>120</v>
      </c>
      <c r="I46" s="1"/>
      <c r="J46" s="1"/>
      <c r="K46" s="1">
        <v>1555</v>
      </c>
      <c r="L46" s="1">
        <f>E46-K46</f>
        <v>-38</v>
      </c>
      <c r="M46" s="1"/>
      <c r="N46" s="1"/>
      <c r="O46" s="1">
        <v>1200</v>
      </c>
      <c r="P46" s="1">
        <v>3000</v>
      </c>
      <c r="Q46" s="1">
        <f>E46/5</f>
        <v>303.39999999999998</v>
      </c>
      <c r="R46" s="9"/>
      <c r="S46" s="9"/>
      <c r="T46" s="1"/>
      <c r="U46" s="1">
        <f>(F46+O46+P46+R46)/Q46</f>
        <v>22.396176664469348</v>
      </c>
      <c r="V46" s="1">
        <f>(F46+O46+P46)/Q46</f>
        <v>22.396176664469348</v>
      </c>
      <c r="W46" s="1">
        <v>248</v>
      </c>
      <c r="X46" s="1">
        <v>320.2</v>
      </c>
      <c r="Y46" s="1">
        <v>308</v>
      </c>
      <c r="Z46" s="1">
        <v>277.60000000000002</v>
      </c>
      <c r="AA46" s="1">
        <v>285.8</v>
      </c>
      <c r="AB46" s="1">
        <v>181</v>
      </c>
      <c r="AC46" s="1">
        <v>271.2</v>
      </c>
      <c r="AD46" s="1">
        <v>390</v>
      </c>
      <c r="AE46" s="1">
        <v>137.80000000000001</v>
      </c>
      <c r="AF46" s="1">
        <v>305.39999999999998</v>
      </c>
      <c r="AG46" s="1">
        <v>2860</v>
      </c>
      <c r="AH46" s="1">
        <f>G46*R46</f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35</v>
      </c>
      <c r="B47" s="1" t="s">
        <v>36</v>
      </c>
      <c r="C47" s="1">
        <v>222</v>
      </c>
      <c r="D47" s="1">
        <v>696</v>
      </c>
      <c r="E47" s="1">
        <v>71</v>
      </c>
      <c r="F47" s="1">
        <v>499</v>
      </c>
      <c r="G47" s="7">
        <v>0.18</v>
      </c>
      <c r="H47" s="1"/>
      <c r="I47" s="1">
        <v>4421577</v>
      </c>
      <c r="J47" s="1"/>
      <c r="K47" s="1">
        <v>69</v>
      </c>
      <c r="L47" s="1">
        <f>E47-K47</f>
        <v>2</v>
      </c>
      <c r="M47" s="1"/>
      <c r="N47" s="1"/>
      <c r="O47" s="1">
        <v>0</v>
      </c>
      <c r="P47" s="1">
        <v>0</v>
      </c>
      <c r="Q47" s="1">
        <f>E47/5</f>
        <v>14.2</v>
      </c>
      <c r="R47" s="9"/>
      <c r="S47" s="9"/>
      <c r="T47" s="1"/>
      <c r="U47" s="1">
        <f>(F47+O47+P47+R47)/Q47</f>
        <v>35.140845070422536</v>
      </c>
      <c r="V47" s="1">
        <f>(F47+O47+P47)/Q47</f>
        <v>35.140845070422536</v>
      </c>
      <c r="W47" s="1">
        <v>20.6</v>
      </c>
      <c r="X47" s="1">
        <v>7.2</v>
      </c>
      <c r="Y47" s="1">
        <v>35.4</v>
      </c>
      <c r="Z47" s="1">
        <v>27.2</v>
      </c>
      <c r="AA47" s="1">
        <v>11.4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26" t="s">
        <v>37</v>
      </c>
      <c r="AH47" s="1">
        <f>G47*R47</f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38</v>
      </c>
      <c r="B48" s="1" t="s">
        <v>36</v>
      </c>
      <c r="C48" s="1">
        <v>423</v>
      </c>
      <c r="D48" s="1">
        <v>600</v>
      </c>
      <c r="E48" s="1">
        <v>82</v>
      </c>
      <c r="F48" s="1">
        <v>641</v>
      </c>
      <c r="G48" s="7">
        <v>0.18</v>
      </c>
      <c r="H48" s="1"/>
      <c r="I48" s="1">
        <v>4421584</v>
      </c>
      <c r="J48" s="1"/>
      <c r="K48" s="1">
        <v>80</v>
      </c>
      <c r="L48" s="1">
        <f>E48-K48</f>
        <v>2</v>
      </c>
      <c r="M48" s="1"/>
      <c r="N48" s="1"/>
      <c r="O48" s="1">
        <v>0</v>
      </c>
      <c r="P48" s="1">
        <v>0</v>
      </c>
      <c r="Q48" s="1">
        <f>E48/5</f>
        <v>16.399999999999999</v>
      </c>
      <c r="R48" s="9"/>
      <c r="S48" s="9"/>
      <c r="T48" s="1"/>
      <c r="U48" s="1">
        <f>(F48+O48+P48+R48)/Q48</f>
        <v>39.085365853658537</v>
      </c>
      <c r="V48" s="1">
        <f>(F48+O48+P48)/Q48</f>
        <v>39.085365853658537</v>
      </c>
      <c r="W48" s="1">
        <v>27.6</v>
      </c>
      <c r="X48" s="1">
        <v>30.6</v>
      </c>
      <c r="Y48" s="1">
        <v>20.8</v>
      </c>
      <c r="Z48" s="1">
        <v>37.4</v>
      </c>
      <c r="AA48" s="1">
        <v>26.4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26" t="s">
        <v>37</v>
      </c>
      <c r="AH48" s="1">
        <f>G48*R48</f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</sheetData>
  <autoFilter ref="A3:AH43" xr:uid="{E29A0D77-584D-4C0A-BCB9-3830876F059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2025-09-15T12:47:14Z</dcterms:created>
  <dcterms:modified xsi:type="dcterms:W3CDTF">2025-09-15T13:31:24Z</dcterms:modified>
</cp:coreProperties>
</file>