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3961E8-AF3D-45B4-B2AF-AEEF6B84FA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O499" i="1"/>
  <c r="BM499" i="1"/>
  <c r="Y499" i="1"/>
  <c r="BP499" i="1" s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Z438" i="1" s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Y517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BP258" i="1" s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1" i="1" s="1"/>
  <c r="BO22" i="1"/>
  <c r="BM22" i="1"/>
  <c r="X508" i="1" s="1"/>
  <c r="Y22" i="1"/>
  <c r="H10" i="1"/>
  <c r="A9" i="1"/>
  <c r="F10" i="1" s="1"/>
  <c r="D7" i="1"/>
  <c r="Q6" i="1"/>
  <c r="P2" i="1"/>
  <c r="BP98" i="1" l="1"/>
  <c r="BN98" i="1"/>
  <c r="Z98" i="1"/>
  <c r="BP132" i="1"/>
  <c r="BN132" i="1"/>
  <c r="Z132" i="1"/>
  <c r="BP182" i="1"/>
  <c r="BN182" i="1"/>
  <c r="Z182" i="1"/>
  <c r="BP207" i="1"/>
  <c r="BN207" i="1"/>
  <c r="Z207" i="1"/>
  <c r="BP242" i="1"/>
  <c r="BN242" i="1"/>
  <c r="Z242" i="1"/>
  <c r="BP268" i="1"/>
  <c r="BN268" i="1"/>
  <c r="Z268" i="1"/>
  <c r="BP309" i="1"/>
  <c r="BN309" i="1"/>
  <c r="Z309" i="1"/>
  <c r="BP344" i="1"/>
  <c r="BN344" i="1"/>
  <c r="Z344" i="1"/>
  <c r="BP390" i="1"/>
  <c r="BN390" i="1"/>
  <c r="Z390" i="1"/>
  <c r="BP415" i="1"/>
  <c r="BN415" i="1"/>
  <c r="Z415" i="1"/>
  <c r="BP446" i="1"/>
  <c r="BN446" i="1"/>
  <c r="Z446" i="1"/>
  <c r="BP468" i="1"/>
  <c r="BN468" i="1"/>
  <c r="Z468" i="1"/>
  <c r="BP482" i="1"/>
  <c r="BN482" i="1"/>
  <c r="Z482" i="1"/>
  <c r="BP484" i="1"/>
  <c r="BN484" i="1"/>
  <c r="Z484" i="1"/>
  <c r="Z31" i="1"/>
  <c r="BN31" i="1"/>
  <c r="Z54" i="1"/>
  <c r="BN54" i="1"/>
  <c r="Z68" i="1"/>
  <c r="BN68" i="1"/>
  <c r="Y71" i="1"/>
  <c r="Z78" i="1"/>
  <c r="BN78" i="1"/>
  <c r="BP89" i="1"/>
  <c r="BN89" i="1"/>
  <c r="Z89" i="1"/>
  <c r="BP113" i="1"/>
  <c r="BN113" i="1"/>
  <c r="Z113" i="1"/>
  <c r="I517" i="1"/>
  <c r="Y168" i="1"/>
  <c r="BP161" i="1"/>
  <c r="BN161" i="1"/>
  <c r="Z161" i="1"/>
  <c r="BP195" i="1"/>
  <c r="BN195" i="1"/>
  <c r="Z195" i="1"/>
  <c r="BP222" i="1"/>
  <c r="BN222" i="1"/>
  <c r="Z222" i="1"/>
  <c r="BP253" i="1"/>
  <c r="BN253" i="1"/>
  <c r="Z253" i="1"/>
  <c r="BP297" i="1"/>
  <c r="BN297" i="1"/>
  <c r="Z297" i="1"/>
  <c r="BP329" i="1"/>
  <c r="BN329" i="1"/>
  <c r="Z329" i="1"/>
  <c r="BP358" i="1"/>
  <c r="BN358" i="1"/>
  <c r="Z358" i="1"/>
  <c r="BP398" i="1"/>
  <c r="BN398" i="1"/>
  <c r="Z398" i="1"/>
  <c r="BP458" i="1"/>
  <c r="BN458" i="1"/>
  <c r="Z458" i="1"/>
  <c r="Y486" i="1"/>
  <c r="Y485" i="1"/>
  <c r="BP481" i="1"/>
  <c r="BN481" i="1"/>
  <c r="Z481" i="1"/>
  <c r="BP483" i="1"/>
  <c r="BN483" i="1"/>
  <c r="Z483" i="1"/>
  <c r="Y92" i="1"/>
  <c r="Y245" i="1"/>
  <c r="Y110" i="1"/>
  <c r="BP315" i="1"/>
  <c r="BN315" i="1"/>
  <c r="Y325" i="1"/>
  <c r="BP320" i="1"/>
  <c r="BN320" i="1"/>
  <c r="Z320" i="1"/>
  <c r="Y331" i="1"/>
  <c r="BP327" i="1"/>
  <c r="BN327" i="1"/>
  <c r="Z327" i="1"/>
  <c r="BP342" i="1"/>
  <c r="BN342" i="1"/>
  <c r="Z342" i="1"/>
  <c r="Y354" i="1"/>
  <c r="BP352" i="1"/>
  <c r="BN352" i="1"/>
  <c r="Z352" i="1"/>
  <c r="Y376" i="1"/>
  <c r="Y375" i="1"/>
  <c r="BP374" i="1"/>
  <c r="BN374" i="1"/>
  <c r="Z374" i="1"/>
  <c r="Z375" i="1" s="1"/>
  <c r="BP378" i="1"/>
  <c r="BN378" i="1"/>
  <c r="Z378" i="1"/>
  <c r="BP396" i="1"/>
  <c r="BN396" i="1"/>
  <c r="Z396" i="1"/>
  <c r="Y417" i="1"/>
  <c r="BP413" i="1"/>
  <c r="BN413" i="1"/>
  <c r="Z413" i="1"/>
  <c r="BP436" i="1"/>
  <c r="BN436" i="1"/>
  <c r="Z436" i="1"/>
  <c r="BP444" i="1"/>
  <c r="BN444" i="1"/>
  <c r="Z444" i="1"/>
  <c r="Y464" i="1"/>
  <c r="BP456" i="1"/>
  <c r="BN456" i="1"/>
  <c r="Z456" i="1"/>
  <c r="Y470" i="1"/>
  <c r="BP466" i="1"/>
  <c r="BN466" i="1"/>
  <c r="Z466" i="1"/>
  <c r="BP494" i="1"/>
  <c r="BN494" i="1"/>
  <c r="Z494" i="1"/>
  <c r="B517" i="1"/>
  <c r="X509" i="1"/>
  <c r="X510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Z107" i="1"/>
  <c r="BN107" i="1"/>
  <c r="Y116" i="1"/>
  <c r="Z119" i="1"/>
  <c r="BN119" i="1"/>
  <c r="Z125" i="1"/>
  <c r="BN125" i="1"/>
  <c r="BP125" i="1"/>
  <c r="Y128" i="1"/>
  <c r="G517" i="1"/>
  <c r="Z136" i="1"/>
  <c r="BN136" i="1"/>
  <c r="BP136" i="1"/>
  <c r="Y139" i="1"/>
  <c r="H517" i="1"/>
  <c r="Y150" i="1"/>
  <c r="Z159" i="1"/>
  <c r="BN159" i="1"/>
  <c r="Z163" i="1"/>
  <c r="BN163" i="1"/>
  <c r="Z171" i="1"/>
  <c r="BN171" i="1"/>
  <c r="Z187" i="1"/>
  <c r="BN187" i="1"/>
  <c r="Y200" i="1"/>
  <c r="Z193" i="1"/>
  <c r="BN193" i="1"/>
  <c r="Z197" i="1"/>
  <c r="BN197" i="1"/>
  <c r="Y212" i="1"/>
  <c r="Z205" i="1"/>
  <c r="BN205" i="1"/>
  <c r="Z209" i="1"/>
  <c r="BN209" i="1"/>
  <c r="Z220" i="1"/>
  <c r="BN220" i="1"/>
  <c r="Z224" i="1"/>
  <c r="BN224" i="1"/>
  <c r="Z230" i="1"/>
  <c r="BN230" i="1"/>
  <c r="BP230" i="1"/>
  <c r="Y233" i="1"/>
  <c r="Z235" i="1"/>
  <c r="Z236" i="1" s="1"/>
  <c r="BN235" i="1"/>
  <c r="BP235" i="1"/>
  <c r="Y236" i="1"/>
  <c r="Z239" i="1"/>
  <c r="BN239" i="1"/>
  <c r="BP239" i="1"/>
  <c r="Z240" i="1"/>
  <c r="BN240" i="1"/>
  <c r="Z244" i="1"/>
  <c r="BN244" i="1"/>
  <c r="Z251" i="1"/>
  <c r="BN251" i="1"/>
  <c r="Z258" i="1"/>
  <c r="BN258" i="1"/>
  <c r="Y262" i="1"/>
  <c r="Z266" i="1"/>
  <c r="BN266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Y304" i="1"/>
  <c r="Z299" i="1"/>
  <c r="BN299" i="1"/>
  <c r="Z307" i="1"/>
  <c r="BN307" i="1"/>
  <c r="Z315" i="1"/>
  <c r="BP321" i="1"/>
  <c r="BN321" i="1"/>
  <c r="Z321" i="1"/>
  <c r="BP334" i="1"/>
  <c r="BN334" i="1"/>
  <c r="Z334" i="1"/>
  <c r="BP346" i="1"/>
  <c r="BN346" i="1"/>
  <c r="Z346" i="1"/>
  <c r="BP368" i="1"/>
  <c r="BN368" i="1"/>
  <c r="Z368" i="1"/>
  <c r="BP392" i="1"/>
  <c r="BN392" i="1"/>
  <c r="Z392" i="1"/>
  <c r="Y404" i="1"/>
  <c r="BP402" i="1"/>
  <c r="BN402" i="1"/>
  <c r="Z402" i="1"/>
  <c r="BP433" i="1"/>
  <c r="BN433" i="1"/>
  <c r="Z433" i="1"/>
  <c r="BP439" i="1"/>
  <c r="BN439" i="1"/>
  <c r="Z439" i="1"/>
  <c r="BP450" i="1"/>
  <c r="BN450" i="1"/>
  <c r="Z450" i="1"/>
  <c r="BP460" i="1"/>
  <c r="BN460" i="1"/>
  <c r="Z460" i="1"/>
  <c r="Y496" i="1"/>
  <c r="Y495" i="1"/>
  <c r="BP493" i="1"/>
  <c r="BN493" i="1"/>
  <c r="Z493" i="1"/>
  <c r="Y324" i="1"/>
  <c r="Y330" i="1"/>
  <c r="Y337" i="1"/>
  <c r="Y355" i="1"/>
  <c r="V517" i="1"/>
  <c r="W517" i="1"/>
  <c r="Y463" i="1"/>
  <c r="Y479" i="1"/>
  <c r="Y501" i="1"/>
  <c r="H9" i="1"/>
  <c r="A10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Y33" i="1"/>
  <c r="C517" i="1"/>
  <c r="Z42" i="1"/>
  <c r="BN42" i="1"/>
  <c r="BP42" i="1"/>
  <c r="Y45" i="1"/>
  <c r="D517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7" i="1"/>
  <c r="Z90" i="1"/>
  <c r="BN90" i="1"/>
  <c r="BP90" i="1"/>
  <c r="Y93" i="1"/>
  <c r="Z95" i="1"/>
  <c r="BN95" i="1"/>
  <c r="BP95" i="1"/>
  <c r="Z97" i="1"/>
  <c r="BN97" i="1"/>
  <c r="Z99" i="1"/>
  <c r="BN99" i="1"/>
  <c r="Y102" i="1"/>
  <c r="F517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BN131" i="1"/>
  <c r="BP131" i="1"/>
  <c r="Y134" i="1"/>
  <c r="Z137" i="1"/>
  <c r="Z138" i="1" s="1"/>
  <c r="BN137" i="1"/>
  <c r="BP137" i="1"/>
  <c r="Z142" i="1"/>
  <c r="Z143" i="1" s="1"/>
  <c r="BN142" i="1"/>
  <c r="BP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92" i="1"/>
  <c r="BN192" i="1"/>
  <c r="Z192" i="1"/>
  <c r="F9" i="1"/>
  <c r="J9" i="1"/>
  <c r="Y24" i="1"/>
  <c r="Y133" i="1"/>
  <c r="Y144" i="1"/>
  <c r="Y156" i="1"/>
  <c r="J517" i="1"/>
  <c r="Y183" i="1"/>
  <c r="Y184" i="1"/>
  <c r="Y189" i="1"/>
  <c r="BP186" i="1"/>
  <c r="BN186" i="1"/>
  <c r="Z186" i="1"/>
  <c r="Z188" i="1" s="1"/>
  <c r="Z194" i="1"/>
  <c r="BN194" i="1"/>
  <c r="Z196" i="1"/>
  <c r="BN196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Z216" i="1" s="1"/>
  <c r="BN214" i="1"/>
  <c r="BP214" i="1"/>
  <c r="Y217" i="1"/>
  <c r="K517" i="1"/>
  <c r="Z221" i="1"/>
  <c r="BN221" i="1"/>
  <c r="Z223" i="1"/>
  <c r="BN223" i="1"/>
  <c r="Z225" i="1"/>
  <c r="BN225" i="1"/>
  <c r="Y228" i="1"/>
  <c r="Z231" i="1"/>
  <c r="Z232" i="1" s="1"/>
  <c r="BN231" i="1"/>
  <c r="BP231" i="1"/>
  <c r="Z241" i="1"/>
  <c r="BN241" i="1"/>
  <c r="Z243" i="1"/>
  <c r="BN243" i="1"/>
  <c r="Y246" i="1"/>
  <c r="L517" i="1"/>
  <c r="Z250" i="1"/>
  <c r="BN250" i="1"/>
  <c r="Z252" i="1"/>
  <c r="BN252" i="1"/>
  <c r="Y255" i="1"/>
  <c r="M517" i="1"/>
  <c r="Z259" i="1"/>
  <c r="Z262" i="1" s="1"/>
  <c r="BN259" i="1"/>
  <c r="BP259" i="1"/>
  <c r="Y263" i="1"/>
  <c r="O517" i="1"/>
  <c r="Z267" i="1"/>
  <c r="BN267" i="1"/>
  <c r="BP267" i="1"/>
  <c r="Y270" i="1"/>
  <c r="Y275" i="1"/>
  <c r="Y284" i="1"/>
  <c r="R517" i="1"/>
  <c r="Z288" i="1"/>
  <c r="BN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BN322" i="1"/>
  <c r="BP322" i="1"/>
  <c r="Z328" i="1"/>
  <c r="Z330" i="1" s="1"/>
  <c r="BN328" i="1"/>
  <c r="BP328" i="1"/>
  <c r="S517" i="1"/>
  <c r="Z335" i="1"/>
  <c r="Z337" i="1" s="1"/>
  <c r="BN335" i="1"/>
  <c r="BP335" i="1"/>
  <c r="Y338" i="1"/>
  <c r="T517" i="1"/>
  <c r="Z343" i="1"/>
  <c r="BN343" i="1"/>
  <c r="Z345" i="1"/>
  <c r="BN345" i="1"/>
  <c r="Z347" i="1"/>
  <c r="BN347" i="1"/>
  <c r="Y350" i="1"/>
  <c r="Z353" i="1"/>
  <c r="Z354" i="1" s="1"/>
  <c r="BN353" i="1"/>
  <c r="BP353" i="1"/>
  <c r="Z357" i="1"/>
  <c r="BN357" i="1"/>
  <c r="BP357" i="1"/>
  <c r="BP369" i="1"/>
  <c r="BN369" i="1"/>
  <c r="Z369" i="1"/>
  <c r="Y380" i="1"/>
  <c r="Y227" i="1"/>
  <c r="Y254" i="1"/>
  <c r="Y294" i="1"/>
  <c r="Y349" i="1"/>
  <c r="Y360" i="1"/>
  <c r="Y363" i="1"/>
  <c r="BP362" i="1"/>
  <c r="BN362" i="1"/>
  <c r="Z362" i="1"/>
  <c r="Z363" i="1" s="1"/>
  <c r="Y364" i="1"/>
  <c r="U517" i="1"/>
  <c r="Y372" i="1"/>
  <c r="BP367" i="1"/>
  <c r="BN367" i="1"/>
  <c r="Z367" i="1"/>
  <c r="Z371" i="1" s="1"/>
  <c r="Y371" i="1"/>
  <c r="BP379" i="1"/>
  <c r="BN379" i="1"/>
  <c r="Z379" i="1"/>
  <c r="Z380" i="1" s="1"/>
  <c r="Y381" i="1"/>
  <c r="Y385" i="1"/>
  <c r="Y399" i="1"/>
  <c r="Y405" i="1"/>
  <c r="Y410" i="1"/>
  <c r="Y418" i="1"/>
  <c r="Y423" i="1"/>
  <c r="Y428" i="1"/>
  <c r="Z517" i="1"/>
  <c r="Y448" i="1"/>
  <c r="BP443" i="1"/>
  <c r="BN443" i="1"/>
  <c r="Z443" i="1"/>
  <c r="Y447" i="1"/>
  <c r="BP451" i="1"/>
  <c r="BN451" i="1"/>
  <c r="Z451" i="1"/>
  <c r="Z453" i="1" s="1"/>
  <c r="BP459" i="1"/>
  <c r="BN459" i="1"/>
  <c r="Z459" i="1"/>
  <c r="BP467" i="1"/>
  <c r="BN467" i="1"/>
  <c r="Z467" i="1"/>
  <c r="BP475" i="1"/>
  <c r="BN475" i="1"/>
  <c r="Z475" i="1"/>
  <c r="BP477" i="1"/>
  <c r="BN477" i="1"/>
  <c r="Z477" i="1"/>
  <c r="Y490" i="1"/>
  <c r="BP488" i="1"/>
  <c r="BN488" i="1"/>
  <c r="Z488" i="1"/>
  <c r="Z383" i="1"/>
  <c r="Z384" i="1" s="1"/>
  <c r="BN383" i="1"/>
  <c r="BP383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BN403" i="1"/>
  <c r="Z408" i="1"/>
  <c r="Z410" i="1" s="1"/>
  <c r="BN408" i="1"/>
  <c r="BP408" i="1"/>
  <c r="Y411" i="1"/>
  <c r="Z414" i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Z437" i="1"/>
  <c r="BN437" i="1"/>
  <c r="BP438" i="1"/>
  <c r="BN438" i="1"/>
  <c r="BP440" i="1"/>
  <c r="BN440" i="1"/>
  <c r="Z440" i="1"/>
  <c r="BP445" i="1"/>
  <c r="BN445" i="1"/>
  <c r="Z445" i="1"/>
  <c r="Y454" i="1"/>
  <c r="Y453" i="1"/>
  <c r="BP457" i="1"/>
  <c r="BN457" i="1"/>
  <c r="Z457" i="1"/>
  <c r="BP461" i="1"/>
  <c r="BN461" i="1"/>
  <c r="Z461" i="1"/>
  <c r="Y469" i="1"/>
  <c r="AA517" i="1"/>
  <c r="Y478" i="1"/>
  <c r="BP474" i="1"/>
  <c r="BN474" i="1"/>
  <c r="Z474" i="1"/>
  <c r="BP476" i="1"/>
  <c r="BN476" i="1"/>
  <c r="Z476" i="1"/>
  <c r="BP489" i="1"/>
  <c r="BN489" i="1"/>
  <c r="Z489" i="1"/>
  <c r="Y491" i="1"/>
  <c r="Z498" i="1"/>
  <c r="BN498" i="1"/>
  <c r="BP498" i="1"/>
  <c r="Z499" i="1"/>
  <c r="BN499" i="1"/>
  <c r="Y500" i="1"/>
  <c r="Y506" i="1"/>
  <c r="Z504" i="1"/>
  <c r="Z505" i="1" s="1"/>
  <c r="BN504" i="1"/>
  <c r="BP504" i="1"/>
  <c r="Y505" i="1"/>
  <c r="Z500" i="1" l="1"/>
  <c r="Z478" i="1"/>
  <c r="Z463" i="1"/>
  <c r="Z404" i="1"/>
  <c r="Z469" i="1"/>
  <c r="Z359" i="1"/>
  <c r="Z324" i="1"/>
  <c r="Z269" i="1"/>
  <c r="Z133" i="1"/>
  <c r="Z92" i="1"/>
  <c r="Z44" i="1"/>
  <c r="Z495" i="1"/>
  <c r="Z485" i="1"/>
  <c r="Z293" i="1"/>
  <c r="Z254" i="1"/>
  <c r="Z245" i="1"/>
  <c r="Z227" i="1"/>
  <c r="Z199" i="1"/>
  <c r="Z173" i="1"/>
  <c r="Z167" i="1"/>
  <c r="Z149" i="1"/>
  <c r="Z122" i="1"/>
  <c r="Z115" i="1"/>
  <c r="Z109" i="1"/>
  <c r="Z80" i="1"/>
  <c r="Z65" i="1"/>
  <c r="Z58" i="1"/>
  <c r="Z32" i="1"/>
  <c r="Z417" i="1"/>
  <c r="Z349" i="1"/>
  <c r="Y511" i="1"/>
  <c r="Y508" i="1"/>
  <c r="Z447" i="1"/>
  <c r="Z399" i="1"/>
  <c r="Z490" i="1"/>
  <c r="Z317" i="1"/>
  <c r="Z311" i="1"/>
  <c r="Z303" i="1"/>
  <c r="Z512" i="1" s="1"/>
  <c r="Z211" i="1"/>
  <c r="Y507" i="1"/>
  <c r="Z101" i="1"/>
  <c r="Y509" i="1"/>
  <c r="Y510" i="1" l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<sst xmlns="http://schemas.openxmlformats.org/spreadsheetml/2006/main" count="2278" uniqueCount="832">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</sst>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45854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811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Среда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6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0.41666666666666669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536</v>
      </c>
      <c r="Y41" s="568">
        <f>IFERROR(IF(X41="",0,CEILING((X41/$H41),1)*$H41),"")</f>
        <v>540</v>
      </c>
      <c r="Z41" s="36">
        <f>IFERROR(IF(Y41=0,"",ROUNDUP(Y41/H41,0)*0.01898),"")</f>
        <v>0.94900000000000007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557.58888888888885</v>
      </c>
      <c r="BN41" s="64">
        <f>IFERROR(Y41*I41/H41,"0")</f>
        <v>561.74999999999989</v>
      </c>
      <c r="BO41" s="64">
        <f>IFERROR(1/J41*(X41/H41),"0")</f>
        <v>0.77546296296296291</v>
      </c>
      <c r="BP41" s="64">
        <f>IFERROR(1/J41*(Y41/H41),"0")</f>
        <v>0.78125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77</v>
      </c>
      <c r="Y43" s="568">
        <f>IFERROR(IF(X43="",0,CEILING((X43/$H43),1)*$H43),"")</f>
        <v>77.7</v>
      </c>
      <c r="Z43" s="36">
        <f>IFERROR(IF(Y43=0,"",ROUNDUP(Y43/H43,0)*0.00902),"")</f>
        <v>0.18942000000000001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81.370270270270268</v>
      </c>
      <c r="BN43" s="64">
        <f>IFERROR(Y43*I43/H43,"0")</f>
        <v>82.11</v>
      </c>
      <c r="BO43" s="64">
        <f>IFERROR(1/J43*(X43/H43),"0")</f>
        <v>0.15765765765765766</v>
      </c>
      <c r="BP43" s="64">
        <f>IFERROR(1/J43*(Y43/H43),"0")</f>
        <v>0.15909090909090909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70.44044044044044</v>
      </c>
      <c r="Y44" s="569">
        <f>IFERROR(Y41/H41,"0")+IFERROR(Y42/H42,"0")+IFERROR(Y43/H43,"0")</f>
        <v>71</v>
      </c>
      <c r="Z44" s="569">
        <f>IFERROR(IF(Z41="",0,Z41),"0")+IFERROR(IF(Z42="",0,Z42),"0")+IFERROR(IF(Z43="",0,Z43),"0")</f>
        <v>1.13842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613</v>
      </c>
      <c r="Y45" s="569">
        <f>IFERROR(SUM(Y41:Y43),"0")</f>
        <v>617.70000000000005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99</v>
      </c>
      <c r="Y52" s="568">
        <f t="shared" ref="Y52:Y57" si="6">IFERROR(IF(X52="",0,CEILING((X52/$H52),1)*$H52),"")</f>
        <v>100.8</v>
      </c>
      <c r="Z52" s="36">
        <f>IFERROR(IF(Y52=0,"",ROUNDUP(Y52/H52,0)*0.01898),"")</f>
        <v>0.17082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102.84508928571429</v>
      </c>
      <c r="BN52" s="64">
        <f t="shared" ref="BN52:BN57" si="8">IFERROR(Y52*I52/H52,"0")</f>
        <v>104.715</v>
      </c>
      <c r="BO52" s="64">
        <f t="shared" ref="BO52:BO57" si="9">IFERROR(1/J52*(X52/H52),"0")</f>
        <v>0.1381138392857143</v>
      </c>
      <c r="BP52" s="64">
        <f t="shared" ref="BP52:BP57" si="10">IFERROR(1/J52*(Y52/H52),"0")</f>
        <v>0.140625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128</v>
      </c>
      <c r="Y53" s="568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133.15555555555554</v>
      </c>
      <c r="BN53" s="64">
        <f t="shared" si="8"/>
        <v>134.82000000000002</v>
      </c>
      <c r="BO53" s="64">
        <f t="shared" si="9"/>
        <v>0.18518518518518517</v>
      </c>
      <c r="BP53" s="64">
        <f t="shared" si="10"/>
        <v>0.18750000000000003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20.691137566137566</v>
      </c>
      <c r="Y58" s="569">
        <f>IFERROR(Y52/H52,"0")+IFERROR(Y53/H53,"0")+IFERROR(Y54/H54,"0")+IFERROR(Y55/H55,"0")+IFERROR(Y56/H56,"0")+IFERROR(Y57/H57,"0")</f>
        <v>21</v>
      </c>
      <c r="Z58" s="569">
        <f>IFERROR(IF(Z52="",0,Z52),"0")+IFERROR(IF(Z53="",0,Z53),"0")+IFERROR(IF(Z54="",0,Z54),"0")+IFERROR(IF(Z55="",0,Z55),"0")+IFERROR(IF(Z56="",0,Z56),"0")+IFERROR(IF(Z57="",0,Z57),"0")</f>
        <v>0.39858000000000005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227</v>
      </c>
      <c r="Y59" s="569">
        <f>IFERROR(SUM(Y52:Y57),"0")</f>
        <v>230.40000000000003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137</v>
      </c>
      <c r="Y61" s="568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142.51805555555555</v>
      </c>
      <c r="BN61" s="64">
        <f>IFERROR(Y61*I61/H61,"0")</f>
        <v>146.05499999999998</v>
      </c>
      <c r="BO61" s="64">
        <f>IFERROR(1/J61*(X61/H61),"0")</f>
        <v>0.19820601851851852</v>
      </c>
      <c r="BP61" s="64">
        <f>IFERROR(1/J61*(Y61/H61),"0")</f>
        <v>0.203125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12.685185185185185</v>
      </c>
      <c r="Y65" s="569">
        <f>IFERROR(Y61/H61,"0")+IFERROR(Y62/H62,"0")+IFERROR(Y63/H63,"0")+IFERROR(Y64/H64,"0")</f>
        <v>13</v>
      </c>
      <c r="Z65" s="569">
        <f>IFERROR(IF(Z61="",0,Z61),"0")+IFERROR(IF(Z62="",0,Z62),"0")+IFERROR(IF(Z63="",0,Z63),"0")+IFERROR(IF(Z64="",0,Z64),"0")</f>
        <v>0.24674000000000001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137</v>
      </c>
      <c r="Y66" s="569">
        <f>IFERROR(SUM(Y61:Y64),"0")</f>
        <v>140.4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279</v>
      </c>
      <c r="Y89" s="568">
        <f>IFERROR(IF(X89="",0,CEILING((X89/$H89),1)*$H89),"")</f>
        <v>280.8</v>
      </c>
      <c r="Z89" s="36">
        <f>IFERROR(IF(Y89=0,"",ROUNDUP(Y89/H89,0)*0.01898),"")</f>
        <v>0.49348000000000003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290.23750000000001</v>
      </c>
      <c r="BN89" s="64">
        <f>IFERROR(Y89*I89/H89,"0")</f>
        <v>292.10999999999996</v>
      </c>
      <c r="BO89" s="64">
        <f>IFERROR(1/J89*(X89/H89),"0")</f>
        <v>0.40364583333333331</v>
      </c>
      <c r="BP89" s="64">
        <f>IFERROR(1/J89*(Y89/H89),"0")</f>
        <v>0.40625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96</v>
      </c>
      <c r="Y91" s="568">
        <f>IFERROR(IF(X91="",0,CEILING((X91/$H91),1)*$H91),"")</f>
        <v>99</v>
      </c>
      <c r="Z91" s="36">
        <f>IFERROR(IF(Y91=0,"",ROUNDUP(Y91/H91,0)*0.00902),"")</f>
        <v>0.19844000000000001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100.47999999999999</v>
      </c>
      <c r="BN91" s="64">
        <f>IFERROR(Y91*I91/H91,"0")</f>
        <v>103.62</v>
      </c>
      <c r="BO91" s="64">
        <f>IFERROR(1/J91*(X91/H91),"0")</f>
        <v>0.1616161616161616</v>
      </c>
      <c r="BP91" s="64">
        <f>IFERROR(1/J91*(Y91/H91),"0")</f>
        <v>0.16666666666666669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47.166666666666664</v>
      </c>
      <c r="Y92" s="569">
        <f>IFERROR(Y89/H89,"0")+IFERROR(Y90/H90,"0")+IFERROR(Y91/H91,"0")</f>
        <v>48</v>
      </c>
      <c r="Z92" s="569">
        <f>IFERROR(IF(Z89="",0,Z89),"0")+IFERROR(IF(Z90="",0,Z90),"0")+IFERROR(IF(Z91="",0,Z91),"0")</f>
        <v>0.69192000000000009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375</v>
      </c>
      <c r="Y93" s="569">
        <f>IFERROR(SUM(Y89:Y91),"0")</f>
        <v>379.8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308</v>
      </c>
      <c r="Y105" s="568">
        <f>IFERROR(IF(X105="",0,CEILING((X105/$H105),1)*$H105),"")</f>
        <v>313.20000000000005</v>
      </c>
      <c r="Z105" s="36">
        <f>IFERROR(IF(Y105=0,"",ROUNDUP(Y105/H105,0)*0.01898),"")</f>
        <v>0.55042000000000002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320.40555555555551</v>
      </c>
      <c r="BN105" s="64">
        <f>IFERROR(Y105*I105/H105,"0")</f>
        <v>325.815</v>
      </c>
      <c r="BO105" s="64">
        <f>IFERROR(1/J105*(X105/H105),"0")</f>
        <v>0.4456018518518518</v>
      </c>
      <c r="BP105" s="64">
        <f>IFERROR(1/J105*(Y105/H105),"0")</f>
        <v>0.45312500000000006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78</v>
      </c>
      <c r="Y107" s="568">
        <f>IFERROR(IF(X107="",0,CEILING((X107/$H107),1)*$H107),"")</f>
        <v>81</v>
      </c>
      <c r="Z107" s="36">
        <f>IFERROR(IF(Y107=0,"",ROUNDUP(Y107/H107,0)*0.00902),"")</f>
        <v>0.16236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81.64</v>
      </c>
      <c r="BN107" s="64">
        <f>IFERROR(Y107*I107/H107,"0")</f>
        <v>84.78</v>
      </c>
      <c r="BO107" s="64">
        <f>IFERROR(1/J107*(X107/H107),"0")</f>
        <v>0.1313131313131313</v>
      </c>
      <c r="BP107" s="64">
        <f>IFERROR(1/J107*(Y107/H107),"0")</f>
        <v>0.13636363636363635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45.851851851851848</v>
      </c>
      <c r="Y109" s="569">
        <f>IFERROR(Y105/H105,"0")+IFERROR(Y106/H106,"0")+IFERROR(Y107/H107,"0")+IFERROR(Y108/H108,"0")</f>
        <v>47</v>
      </c>
      <c r="Z109" s="569">
        <f>IFERROR(IF(Z105="",0,Z105),"0")+IFERROR(IF(Z106="",0,Z106),"0")+IFERROR(IF(Z107="",0,Z107),"0")+IFERROR(IF(Z108="",0,Z108),"0")</f>
        <v>0.71277999999999997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386</v>
      </c>
      <c r="Y110" s="569">
        <f>IFERROR(SUM(Y105:Y108),"0")</f>
        <v>394.20000000000005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hidden="1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hidden="1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724</v>
      </c>
      <c r="Y342" s="568">
        <f t="shared" ref="Y342:Y348" si="58">IFERROR(IF(X342="",0,CEILING((X342/$H342),1)*$H342),"")</f>
        <v>735</v>
      </c>
      <c r="Z342" s="36">
        <f>IFERROR(IF(Y342=0,"",ROUNDUP(Y342/H342,0)*0.02175),"")</f>
        <v>1.06575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747.16800000000001</v>
      </c>
      <c r="BN342" s="64">
        <f t="shared" ref="BN342:BN348" si="60">IFERROR(Y342*I342/H342,"0")</f>
        <v>758.5200000000001</v>
      </c>
      <c r="BO342" s="64">
        <f t="shared" ref="BO342:BO348" si="61">IFERROR(1/J342*(X342/H342),"0")</f>
        <v>1.0055555555555555</v>
      </c>
      <c r="BP342" s="64">
        <f t="shared" ref="BP342:BP348" si="62">IFERROR(1/J342*(Y342/H342),"0")</f>
        <v>1.0208333333333333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311</v>
      </c>
      <c r="Y343" s="568">
        <f t="shared" si="58"/>
        <v>315</v>
      </c>
      <c r="Z343" s="36">
        <f>IFERROR(IF(Y343=0,"",ROUNDUP(Y343/H343,0)*0.02175),"")</f>
        <v>0.45674999999999999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320.952</v>
      </c>
      <c r="BN343" s="64">
        <f t="shared" si="60"/>
        <v>325.08</v>
      </c>
      <c r="BO343" s="64">
        <f t="shared" si="61"/>
        <v>0.43194444444444446</v>
      </c>
      <c r="BP343" s="64">
        <f t="shared" si="62"/>
        <v>0.4375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234</v>
      </c>
      <c r="Y344" s="568">
        <f t="shared" si="58"/>
        <v>240</v>
      </c>
      <c r="Z344" s="36">
        <f>IFERROR(IF(Y344=0,"",ROUNDUP(Y344/H344,0)*0.02175),"")</f>
        <v>0.34799999999999998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241.488</v>
      </c>
      <c r="BN344" s="64">
        <f t="shared" si="60"/>
        <v>247.68</v>
      </c>
      <c r="BO344" s="64">
        <f t="shared" si="61"/>
        <v>0.32499999999999996</v>
      </c>
      <c r="BP344" s="64">
        <f t="shared" si="62"/>
        <v>0.33333333333333331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357</v>
      </c>
      <c r="Y345" s="568">
        <f t="shared" si="58"/>
        <v>360</v>
      </c>
      <c r="Z345" s="36">
        <f>IFERROR(IF(Y345=0,"",ROUNDUP(Y345/H345,0)*0.02175),"")</f>
        <v>0.52200000000000002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368.42400000000004</v>
      </c>
      <c r="BN345" s="64">
        <f t="shared" si="60"/>
        <v>371.52000000000004</v>
      </c>
      <c r="BO345" s="64">
        <f t="shared" si="61"/>
        <v>0.49583333333333335</v>
      </c>
      <c r="BP345" s="64">
        <f t="shared" si="62"/>
        <v>0.5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108.39999999999999</v>
      </c>
      <c r="Y349" s="569">
        <f>IFERROR(Y342/H342,"0")+IFERROR(Y343/H343,"0")+IFERROR(Y344/H344,"0")+IFERROR(Y345/H345,"0")+IFERROR(Y346/H346,"0")+IFERROR(Y347/H347,"0")+IFERROR(Y348/H348,"0")</f>
        <v>110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2.3925000000000001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1626</v>
      </c>
      <c r="Y350" s="569">
        <f>IFERROR(SUM(Y342:Y348),"0")</f>
        <v>1650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666</v>
      </c>
      <c r="Y352" s="568">
        <f>IFERROR(IF(X352="",0,CEILING((X352/$H352),1)*$H352),"")</f>
        <v>675</v>
      </c>
      <c r="Z352" s="36">
        <f>IFERROR(IF(Y352=0,"",ROUNDUP(Y352/H352,0)*0.02175),"")</f>
        <v>0.9787499999999999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687.31200000000001</v>
      </c>
      <c r="BN352" s="64">
        <f>IFERROR(Y352*I352/H352,"0")</f>
        <v>696.6</v>
      </c>
      <c r="BO352" s="64">
        <f>IFERROR(1/J352*(X352/H352),"0")</f>
        <v>0.92499999999999993</v>
      </c>
      <c r="BP352" s="64">
        <f>IFERROR(1/J352*(Y352/H352),"0")</f>
        <v>0.9375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44.4</v>
      </c>
      <c r="Y354" s="569">
        <f>IFERROR(Y352/H352,"0")+IFERROR(Y353/H353,"0")</f>
        <v>45</v>
      </c>
      <c r="Z354" s="569">
        <f>IFERROR(IF(Z352="",0,Z352),"0")+IFERROR(IF(Z353="",0,Z353),"0")</f>
        <v>0.9787499999999999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666</v>
      </c>
      <c r="Y355" s="569">
        <f>IFERROR(SUM(Y352:Y353),"0")</f>
        <v>675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249</v>
      </c>
      <c r="Y434" s="568">
        <f t="shared" si="69"/>
        <v>253.44</v>
      </c>
      <c r="Z434" s="36">
        <f t="shared" si="70"/>
        <v>0.57408000000000003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265.97727272727269</v>
      </c>
      <c r="BN434" s="64">
        <f t="shared" si="72"/>
        <v>270.71999999999997</v>
      </c>
      <c r="BO434" s="64">
        <f t="shared" si="73"/>
        <v>0.45345279720279719</v>
      </c>
      <c r="BP434" s="64">
        <f t="shared" si="74"/>
        <v>0.46153846153846156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445</v>
      </c>
      <c r="Y437" s="568">
        <f t="shared" si="69"/>
        <v>448.8</v>
      </c>
      <c r="Z437" s="36">
        <f t="shared" si="70"/>
        <v>1.0165999999999999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475.34090909090901</v>
      </c>
      <c r="BN437" s="64">
        <f t="shared" si="72"/>
        <v>479.4</v>
      </c>
      <c r="BO437" s="64">
        <f t="shared" si="73"/>
        <v>0.81038752913752921</v>
      </c>
      <c r="BP437" s="64">
        <f t="shared" si="74"/>
        <v>0.8173076923076924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131.43939393939394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133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1.5906799999999999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694</v>
      </c>
      <c r="Y448" s="569">
        <f>IFERROR(SUM(Y432:Y446),"0")</f>
        <v>702.24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112</v>
      </c>
      <c r="Y450" s="568">
        <f>IFERROR(IF(X450="",0,CEILING((X450/$H450),1)*$H450),"")</f>
        <v>116.16000000000001</v>
      </c>
      <c r="Z450" s="36">
        <f>IFERROR(IF(Y450=0,"",ROUNDUP(Y450/H450,0)*0.01196),"")</f>
        <v>0.26312000000000002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119.63636363636363</v>
      </c>
      <c r="BN450" s="64">
        <f>IFERROR(Y450*I450/H450,"0")</f>
        <v>124.08000000000001</v>
      </c>
      <c r="BO450" s="64">
        <f>IFERROR(1/J450*(X450/H450),"0")</f>
        <v>0.20396270396270397</v>
      </c>
      <c r="BP450" s="64">
        <f>IFERROR(1/J450*(Y450/H450),"0")</f>
        <v>0.21153846153846156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21.212121212121211</v>
      </c>
      <c r="Y453" s="569">
        <f>IFERROR(Y450/H450,"0")+IFERROR(Y451/H451,"0")+IFERROR(Y452/H452,"0")</f>
        <v>22</v>
      </c>
      <c r="Z453" s="569">
        <f>IFERROR(IF(Z450="",0,Z450),"0")+IFERROR(IF(Z451="",0,Z451),"0")+IFERROR(IF(Z452="",0,Z452),"0")</f>
        <v>0.26312000000000002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112</v>
      </c>
      <c r="Y454" s="569">
        <f>IFERROR(SUM(Y450:Y452),"0")</f>
        <v>116.16000000000001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177</v>
      </c>
      <c r="Y458" s="568">
        <f t="shared" si="75"/>
        <v>179.52</v>
      </c>
      <c r="Z458" s="36">
        <f>IFERROR(IF(Y458=0,"",ROUNDUP(Y458/H458,0)*0.01196),"")</f>
        <v>0.40664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189.06818181818181</v>
      </c>
      <c r="BN458" s="64">
        <f t="shared" si="77"/>
        <v>191.76</v>
      </c>
      <c r="BO458" s="64">
        <f t="shared" si="78"/>
        <v>0.32233391608391609</v>
      </c>
      <c r="BP458" s="64">
        <f t="shared" si="79"/>
        <v>0.32692307692307693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33.522727272727273</v>
      </c>
      <c r="Y463" s="569">
        <f>IFERROR(Y456/H456,"0")+IFERROR(Y457/H457,"0")+IFERROR(Y458/H458,"0")+IFERROR(Y459/H459,"0")+IFERROR(Y460/H460,"0")+IFERROR(Y461/H461,"0")+IFERROR(Y462/H462,"0")</f>
        <v>34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0.40664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177</v>
      </c>
      <c r="Y464" s="569">
        <f>IFERROR(SUM(Y456:Y462),"0")</f>
        <v>179.52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5013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5085.42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5225.6076423842678</v>
      </c>
      <c r="Y508" s="569">
        <f>IFERROR(SUM(BN22:BN504),"0")</f>
        <v>5301.1350000000002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8</v>
      </c>
      <c r="Y509" s="38">
        <f>ROUNDUP(SUM(BP22:BP504),0)</f>
        <v>8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5425.6076423842678</v>
      </c>
      <c r="Y510" s="569">
        <f>GrossWeightTotalR+PalletQtyTotalR*25</f>
        <v>5501.1350000000002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535.80952413452405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544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8.8201299999999989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617.70000000000005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370.80000000000007</v>
      </c>
      <c r="E517" s="46">
        <f>IFERROR(Y89*1,"0")+IFERROR(Y90*1,"0")+IFERROR(Y91*1,"0")+IFERROR(Y95*1,"0")+IFERROR(Y96*1,"0")+IFERROR(Y97*1,"0")+IFERROR(Y98*1,"0")+IFERROR(Y99*1,"0")+IFERROR(Y100*1,"0")</f>
        <v>379.8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394.20000000000005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2325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997.92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26,00"/>
        <filter val="108,40"/>
        <filter val="112,00"/>
        <filter val="12,69"/>
        <filter val="128,00"/>
        <filter val="131,44"/>
        <filter val="137,00"/>
        <filter val="177,00"/>
        <filter val="20,69"/>
        <filter val="21,21"/>
        <filter val="227,00"/>
        <filter val="234,00"/>
        <filter val="249,00"/>
        <filter val="279,00"/>
        <filter val="308,00"/>
        <filter val="311,00"/>
        <filter val="33,52"/>
        <filter val="357,00"/>
        <filter val="375,00"/>
        <filter val="386,00"/>
        <filter val="44,40"/>
        <filter val="445,00"/>
        <filter val="45,85"/>
        <filter val="47,17"/>
        <filter val="5 013,00"/>
        <filter val="5 225,61"/>
        <filter val="5 425,61"/>
        <filter val="535,81"/>
        <filter val="536,00"/>
        <filter val="613,00"/>
        <filter val="666,00"/>
        <filter val="694,00"/>
        <filter val="70,44"/>
        <filter val="724,00"/>
        <filter val="77,00"/>
        <filter val="78,00"/>
        <filter val="8"/>
        <filter val="96,00"/>
        <filter val="99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2025-07-14T11:45:45Z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