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10,25\20,10,25 Мираторг КИ Ташкент\"/>
    </mc:Choice>
  </mc:AlternateContent>
  <xr:revisionPtr revIDLastSave="0" documentId="13_ncr:1_{EAEAAB13-BA71-47C7-B6D0-0C6EF98110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4" i="1" l="1"/>
  <c r="AN24" i="1" s="1"/>
  <c r="AM23" i="1"/>
  <c r="AN23" i="1" s="1"/>
  <c r="AM22" i="1"/>
  <c r="AN22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2" i="1"/>
  <c r="AN12" i="1" s="1"/>
  <c r="AM11" i="1"/>
  <c r="AN11" i="1" s="1"/>
  <c r="AM10" i="1"/>
  <c r="AN10" i="1" s="1"/>
  <c r="AM9" i="1"/>
  <c r="AN9" i="1" s="1"/>
  <c r="AM8" i="1"/>
  <c r="AN8" i="1" s="1"/>
  <c r="AN7" i="1"/>
  <c r="AM7" i="1"/>
  <c r="AI20" i="1"/>
  <c r="AI18" i="1"/>
  <c r="AI16" i="1"/>
  <c r="AI14" i="1"/>
  <c r="AI7" i="1"/>
  <c r="R8" i="1"/>
  <c r="AI8" i="1" s="1"/>
  <c r="R9" i="1"/>
  <c r="AI9" i="1" s="1"/>
  <c r="R10" i="1"/>
  <c r="AI10" i="1" s="1"/>
  <c r="R11" i="1"/>
  <c r="AI11" i="1" s="1"/>
  <c r="R12" i="1"/>
  <c r="AI12" i="1" s="1"/>
  <c r="R13" i="1"/>
  <c r="R14" i="1"/>
  <c r="R15" i="1"/>
  <c r="AI15" i="1" s="1"/>
  <c r="R16" i="1"/>
  <c r="R17" i="1"/>
  <c r="AI17" i="1" s="1"/>
  <c r="R18" i="1"/>
  <c r="R19" i="1"/>
  <c r="AI19" i="1" s="1"/>
  <c r="R20" i="1"/>
  <c r="R21" i="1"/>
  <c r="R22" i="1"/>
  <c r="AI22" i="1" s="1"/>
  <c r="R23" i="1"/>
  <c r="AI23" i="1" s="1"/>
  <c r="R24" i="1"/>
  <c r="AI24" i="1" s="1"/>
  <c r="R25" i="1"/>
  <c r="R7" i="1"/>
  <c r="AM5" i="1" l="1"/>
  <c r="AN5" i="1"/>
  <c r="AI5" i="1"/>
  <c r="R5" i="1" l="1"/>
  <c r="AJ24" i="1" l="1"/>
  <c r="AK24" i="1" s="1"/>
  <c r="AL24" i="1" s="1"/>
  <c r="AJ23" i="1"/>
  <c r="AK23" i="1" s="1"/>
  <c r="AL23" i="1" s="1"/>
  <c r="AJ22" i="1"/>
  <c r="AK22" i="1" s="1"/>
  <c r="AL22" i="1" s="1"/>
  <c r="AJ20" i="1"/>
  <c r="AK20" i="1" s="1"/>
  <c r="AL20" i="1" s="1"/>
  <c r="AJ19" i="1"/>
  <c r="AK19" i="1" s="1"/>
  <c r="AL19" i="1" s="1"/>
  <c r="AJ18" i="1"/>
  <c r="AK18" i="1" s="1"/>
  <c r="AL18" i="1" s="1"/>
  <c r="AJ17" i="1"/>
  <c r="AK17" i="1" s="1"/>
  <c r="AL17" i="1" s="1"/>
  <c r="AJ16" i="1"/>
  <c r="AK16" i="1" s="1"/>
  <c r="AL16" i="1" s="1"/>
  <c r="AJ15" i="1"/>
  <c r="AK15" i="1" s="1"/>
  <c r="AL15" i="1" s="1"/>
  <c r="AJ14" i="1"/>
  <c r="AK14" i="1" s="1"/>
  <c r="AL14" i="1" s="1"/>
  <c r="AJ8" i="1"/>
  <c r="AK8" i="1" s="1"/>
  <c r="AL8" i="1" s="1"/>
  <c r="AJ9" i="1"/>
  <c r="AK9" i="1" s="1"/>
  <c r="AL9" i="1" s="1"/>
  <c r="AJ10" i="1"/>
  <c r="AK10" i="1" s="1"/>
  <c r="AL10" i="1" s="1"/>
  <c r="AJ11" i="1"/>
  <c r="AK11" i="1" s="1"/>
  <c r="AL11" i="1" s="1"/>
  <c r="AJ12" i="1"/>
  <c r="AK12" i="1" s="1"/>
  <c r="AL12" i="1" s="1"/>
  <c r="AJ7" i="1"/>
  <c r="AK7" i="1" s="1"/>
  <c r="AL7" i="1" s="1"/>
  <c r="AK5" i="1" l="1"/>
  <c r="AL5" i="1"/>
  <c r="AH22" i="1" l="1"/>
  <c r="AH17" i="1"/>
  <c r="P7" i="1"/>
  <c r="P8" i="1"/>
  <c r="AH8" i="1" s="1"/>
  <c r="P9" i="1"/>
  <c r="AH9" i="1" s="1"/>
  <c r="P10" i="1"/>
  <c r="AH10" i="1" s="1"/>
  <c r="P11" i="1"/>
  <c r="P12" i="1"/>
  <c r="AH12" i="1" s="1"/>
  <c r="P13" i="1"/>
  <c r="U13" i="1" s="1"/>
  <c r="P14" i="1"/>
  <c r="P15" i="1"/>
  <c r="AH15" i="1" s="1"/>
  <c r="P16" i="1"/>
  <c r="P17" i="1"/>
  <c r="P18" i="1"/>
  <c r="AH18" i="1" s="1"/>
  <c r="P19" i="1"/>
  <c r="AH19" i="1" s="1"/>
  <c r="P20" i="1"/>
  <c r="AH20" i="1" s="1"/>
  <c r="P21" i="1"/>
  <c r="P22" i="1"/>
  <c r="P23" i="1"/>
  <c r="V23" i="1" s="1"/>
  <c r="P24" i="1"/>
  <c r="P25" i="1"/>
  <c r="U25" i="1" s="1"/>
  <c r="P6" i="1"/>
  <c r="V6" i="1" s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AH11" i="1"/>
  <c r="W11" i="1"/>
  <c r="L11" i="1"/>
  <c r="W10" i="1"/>
  <c r="L10" i="1"/>
  <c r="W9" i="1"/>
  <c r="L9" i="1"/>
  <c r="W8" i="1"/>
  <c r="L8" i="1"/>
  <c r="W7" i="1"/>
  <c r="L7" i="1"/>
  <c r="W6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E5" i="1"/>
  <c r="V18" i="1" l="1"/>
  <c r="V15" i="1"/>
  <c r="AH7" i="1"/>
  <c r="U22" i="1"/>
  <c r="AH16" i="1"/>
  <c r="U12" i="1"/>
  <c r="U11" i="1"/>
  <c r="AH23" i="1"/>
  <c r="AH24" i="1"/>
  <c r="U15" i="1"/>
  <c r="U20" i="1"/>
  <c r="U14" i="1"/>
  <c r="U19" i="1"/>
  <c r="AH14" i="1"/>
  <c r="U18" i="1"/>
  <c r="U17" i="1"/>
  <c r="U10" i="1"/>
  <c r="U9" i="1"/>
  <c r="U8" i="1"/>
  <c r="V16" i="1"/>
  <c r="V17" i="1"/>
  <c r="L5" i="1"/>
  <c r="V14" i="1"/>
  <c r="U6" i="1"/>
  <c r="V25" i="1"/>
  <c r="V24" i="1"/>
  <c r="P5" i="1"/>
  <c r="V13" i="1"/>
  <c r="V22" i="1"/>
  <c r="V12" i="1"/>
  <c r="V21" i="1"/>
  <c r="V11" i="1"/>
  <c r="U21" i="1"/>
  <c r="V20" i="1"/>
  <c r="V10" i="1"/>
  <c r="V19" i="1"/>
  <c r="V9" i="1"/>
  <c r="V8" i="1"/>
  <c r="W5" i="1"/>
  <c r="V7" i="1"/>
  <c r="AH5" i="1" l="1"/>
  <c r="U16" i="1"/>
  <c r="U23" i="1"/>
  <c r="U7" i="1"/>
  <c r="U24" i="1"/>
  <c r="Q5" i="1"/>
</calcChain>
</file>

<file path=xl/sharedStrings.xml><?xml version="1.0" encoding="utf-8"?>
<sst xmlns="http://schemas.openxmlformats.org/spreadsheetml/2006/main" count="117" uniqueCount="80">
  <si>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</si>
  <si>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</si>
  <si>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</si>
  <si>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</si>
  <si>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</si>
  <si>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</si>
  <si>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</si>
  <si>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</si>
  <si>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</si>
  <si>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</si>
  <si>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</si>
  <si>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</si>
  <si>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</si>
  <si>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</si>
  <si>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</si>
  <si>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</si>
  <si>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</si>
  <si>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</si>
  <si>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</si>
  <si>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</si>
  <si>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</si>
  <si>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</si>
  <si>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</si>
  <si>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</si>
  <si>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</si>
  <si>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</si>
  <si>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</si>
  <si>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</si>
  <si>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</si>
  <si>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</si>
  <si>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</si>
  <si>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</si>
  <si>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</si>
  <si>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</si>
  <si>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</si>
  <si>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</si>
  <si>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</si>
  <si>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</si>
  <si>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</si>
  <si>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</si>
  <si>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</si>
  <si>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</si>
  <si>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</si>
  <si>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</si>
  <si>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</si>
  <si>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</si>
  <si>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</si>
  <si>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</si>
  <si>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</si>
  <si>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</si>
  <si>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</si>
  <si>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</si>
  <si>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</si>
  <si>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</si>
  <si>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</si>
  <si>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</si>
  <si>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</si>
  <si>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</si>
  <si>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</si>
  <si>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</si>
  <si>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</si>
  <si>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</si>
  <si>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</si>
  <si>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</si>
  <si>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</si>
  <si>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</si>
  <si>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</si>
  <si>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</si>
  <si>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</si>
  <si>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</si>
  <si>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</si>
  <si>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</si>
  <si>
    <t>27,10,</t>
  </si>
  <si>
    <t>заказ</t>
  </si>
  <si>
    <t>вес кор.</t>
  </si>
  <si>
    <t>КОЛ-ВО кор.</t>
  </si>
  <si>
    <t>ВЕС</t>
  </si>
  <si>
    <t>27,10,(дозаказ)</t>
  </si>
  <si>
    <t>ЗАКАЗ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</si>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</sst>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06,10,25%20&#1090;&#1096;&#1088;&#1089;&#1095;%20&#1084;&#1088;&#1090;&#1088;&#1075;%20&#1082;&#1080;%20&#1086;&#1090;%20&#1051;&#1099;&#1075;&#1080;&#1085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6;&#1087;%20&#1076;&#1074;%2023,10,25%20&#1090;&#1096;&#1088;&#1089;&#1095;%20&#1084;&#1088;&#1090;&#1088;&#1075;%20&#1082;&#1080;%20&#1086;&#1090;%20&#1064;&#1091;&#1074;&#1072;&#1083;&#1086;&#1074;&#1086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29,09,</v>
          </cell>
          <cell r="P4" t="str">
            <v>06,10,</v>
          </cell>
          <cell r="Q4" t="str">
            <v>13,10,</v>
          </cell>
          <cell r="V4" t="str">
            <v>29,09,</v>
          </cell>
          <cell r="W4" t="str">
            <v>22,09,</v>
          </cell>
          <cell r="X4" t="str">
            <v>15,09,</v>
          </cell>
          <cell r="Y4" t="str">
            <v>08,09,</v>
          </cell>
          <cell r="Z4" t="str">
            <v>01,09,</v>
          </cell>
          <cell r="AA4" t="str">
            <v>25,08,</v>
          </cell>
          <cell r="AB4" t="str">
            <v>18,08,</v>
          </cell>
          <cell r="AC4" t="str">
            <v>11,08,</v>
          </cell>
          <cell r="AD4" t="str">
            <v>04,08,</v>
          </cell>
          <cell r="AE4" t="str">
            <v>28,07,</v>
          </cell>
        </row>
        <row r="5">
          <cell r="K5">
            <v>0</v>
          </cell>
          <cell r="L5">
            <v>2213</v>
          </cell>
          <cell r="M5">
            <v>0</v>
          </cell>
          <cell r="N5">
            <v>0</v>
          </cell>
          <cell r="O5">
            <v>3070</v>
          </cell>
          <cell r="P5">
            <v>442.59999999999997</v>
          </cell>
          <cell r="Q5">
            <v>2450</v>
          </cell>
          <cell r="R5">
            <v>2346</v>
          </cell>
          <cell r="V5">
            <v>386.6</v>
          </cell>
          <cell r="W5">
            <v>318.8</v>
          </cell>
          <cell r="X5">
            <v>422.00000000000006</v>
          </cell>
          <cell r="Y5">
            <v>347.79999999999995</v>
          </cell>
          <cell r="Z5">
            <v>320.39999999999998</v>
          </cell>
          <cell r="AA5">
            <v>278.20000000000005</v>
          </cell>
          <cell r="AB5">
            <v>604.4</v>
          </cell>
          <cell r="AC5">
            <v>158.6</v>
          </cell>
          <cell r="AD5">
            <v>442</v>
          </cell>
          <cell r="AE5">
            <v>188.60000000000002</v>
          </cell>
          <cell r="AG5">
            <v>703.75</v>
          </cell>
        </row>
        <row r="6">
          <cell r="I6" t="str">
            <v>не в матрице</v>
          </cell>
          <cell r="L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I7">
            <v>1010027650</v>
          </cell>
          <cell r="L7">
            <v>203</v>
          </cell>
          <cell r="P7">
            <v>40.6</v>
          </cell>
          <cell r="Q7">
            <v>200</v>
          </cell>
          <cell r="R7">
            <v>72</v>
          </cell>
          <cell r="T7">
            <v>28.152709359605911</v>
          </cell>
          <cell r="U7">
            <v>23.226600985221673</v>
          </cell>
          <cell r="V7">
            <v>31.4</v>
          </cell>
          <cell r="W7">
            <v>39.4</v>
          </cell>
          <cell r="X7">
            <v>49.4</v>
          </cell>
          <cell r="Y7">
            <v>-1</v>
          </cell>
          <cell r="Z7">
            <v>6.6</v>
          </cell>
          <cell r="AA7">
            <v>42.8</v>
          </cell>
          <cell r="AB7">
            <v>72.8</v>
          </cell>
          <cell r="AC7">
            <v>0</v>
          </cell>
          <cell r="AD7">
            <v>0</v>
          </cell>
          <cell r="AE7">
            <v>0</v>
          </cell>
          <cell r="AF7" t="str">
            <v>вместо 375гр</v>
          </cell>
          <cell r="AG7">
            <v>60</v>
          </cell>
          <cell r="AH7">
            <v>1.7999999999999998</v>
          </cell>
        </row>
        <row r="8">
          <cell r="I8">
            <v>1010033736</v>
          </cell>
          <cell r="L8">
            <v>146</v>
          </cell>
          <cell r="O8">
            <v>300</v>
          </cell>
          <cell r="P8">
            <v>29.2</v>
          </cell>
          <cell r="Q8">
            <v>200</v>
          </cell>
          <cell r="R8">
            <v>253</v>
          </cell>
          <cell r="T8">
            <v>23.184931506849317</v>
          </cell>
          <cell r="U8">
            <v>16.335616438356166</v>
          </cell>
          <cell r="V8">
            <v>23.8</v>
          </cell>
          <cell r="W8">
            <v>-0.8</v>
          </cell>
          <cell r="X8">
            <v>14</v>
          </cell>
          <cell r="Y8">
            <v>4.8</v>
          </cell>
          <cell r="Z8">
            <v>31.2</v>
          </cell>
          <cell r="AA8">
            <v>6.8</v>
          </cell>
          <cell r="AB8">
            <v>33.6</v>
          </cell>
          <cell r="AC8">
            <v>0</v>
          </cell>
          <cell r="AD8">
            <v>0</v>
          </cell>
          <cell r="AE8">
            <v>0</v>
          </cell>
          <cell r="AF8" t="str">
            <v>вместо 430гр</v>
          </cell>
          <cell r="AG8">
            <v>66</v>
          </cell>
          <cell r="AH8">
            <v>1.65</v>
          </cell>
        </row>
        <row r="9">
          <cell r="I9">
            <v>1010033335</v>
          </cell>
          <cell r="L9">
            <v>5</v>
          </cell>
          <cell r="O9">
            <v>400</v>
          </cell>
          <cell r="P9">
            <v>1</v>
          </cell>
          <cell r="S9" t="str">
            <v>?, заказ</v>
          </cell>
          <cell r="T9">
            <v>401</v>
          </cell>
          <cell r="U9">
            <v>401</v>
          </cell>
          <cell r="V9">
            <v>-0.8</v>
          </cell>
          <cell r="W9">
            <v>3.6</v>
          </cell>
          <cell r="X9">
            <v>10.4</v>
          </cell>
          <cell r="Y9">
            <v>14.4</v>
          </cell>
          <cell r="Z9">
            <v>5.2</v>
          </cell>
          <cell r="AA9">
            <v>8</v>
          </cell>
          <cell r="AB9">
            <v>3</v>
          </cell>
          <cell r="AC9">
            <v>0</v>
          </cell>
          <cell r="AD9">
            <v>0</v>
          </cell>
          <cell r="AE9">
            <v>0</v>
          </cell>
          <cell r="AF9" t="str">
            <v>вместо 300гр</v>
          </cell>
          <cell r="AG9">
            <v>0</v>
          </cell>
          <cell r="AH9">
            <v>1.68</v>
          </cell>
        </row>
        <row r="10">
          <cell r="I10">
            <v>1010016111</v>
          </cell>
          <cell r="L10">
            <v>42</v>
          </cell>
          <cell r="O10">
            <v>150</v>
          </cell>
          <cell r="P10">
            <v>8.4</v>
          </cell>
          <cell r="T10">
            <v>57.38095238095238</v>
          </cell>
          <cell r="U10">
            <v>57.38095238095238</v>
          </cell>
          <cell r="V10">
            <v>7.8</v>
          </cell>
          <cell r="W10">
            <v>10</v>
          </cell>
          <cell r="X10">
            <v>12</v>
          </cell>
          <cell r="Y10">
            <v>10</v>
          </cell>
          <cell r="Z10">
            <v>11.8</v>
          </cell>
          <cell r="AA10">
            <v>13</v>
          </cell>
          <cell r="AB10">
            <v>15.6</v>
          </cell>
          <cell r="AC10">
            <v>6.6</v>
          </cell>
          <cell r="AD10">
            <v>9.8000000000000007</v>
          </cell>
          <cell r="AE10">
            <v>8.6</v>
          </cell>
          <cell r="AF10" t="str">
            <v>нужно увеличить продажи!!!</v>
          </cell>
          <cell r="AG10">
            <v>0</v>
          </cell>
          <cell r="AH10">
            <v>2.4</v>
          </cell>
        </row>
        <row r="11">
          <cell r="I11">
            <v>1010033329</v>
          </cell>
          <cell r="L11">
            <v>-2</v>
          </cell>
          <cell r="O11">
            <v>1200</v>
          </cell>
          <cell r="P11">
            <v>-0.4</v>
          </cell>
          <cell r="S11" t="str">
            <v>?сроки, заказ</v>
          </cell>
          <cell r="T11">
            <v>-3000</v>
          </cell>
          <cell r="U11">
            <v>-3000</v>
          </cell>
          <cell r="V11">
            <v>13.4</v>
          </cell>
          <cell r="W11">
            <v>56.2</v>
          </cell>
          <cell r="X11">
            <v>82.4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str">
            <v>вместо 300гр</v>
          </cell>
          <cell r="AG11">
            <v>0</v>
          </cell>
          <cell r="AH11">
            <v>1.6800000000000002</v>
          </cell>
        </row>
        <row r="12">
          <cell r="I12">
            <v>1010028068</v>
          </cell>
          <cell r="L12">
            <v>0</v>
          </cell>
          <cell r="P12">
            <v>0</v>
          </cell>
          <cell r="T12" t="e">
            <v>#DIV/0!</v>
          </cell>
          <cell r="U12" t="e">
            <v>#DIV/0!</v>
          </cell>
          <cell r="V12">
            <v>-0.2</v>
          </cell>
          <cell r="W12">
            <v>0</v>
          </cell>
          <cell r="X12">
            <v>0</v>
          </cell>
          <cell r="Y12">
            <v>0</v>
          </cell>
          <cell r="Z12">
            <v>-0.2</v>
          </cell>
          <cell r="AA12">
            <v>-1.2</v>
          </cell>
          <cell r="AB12">
            <v>64.2</v>
          </cell>
          <cell r="AC12">
            <v>72.599999999999994</v>
          </cell>
          <cell r="AD12">
            <v>100.6</v>
          </cell>
          <cell r="AE12">
            <v>-0.4</v>
          </cell>
          <cell r="AF12" t="str">
            <v>завод вывел, но остается в бланке заказа</v>
          </cell>
        </row>
        <row r="13">
          <cell r="I13">
            <v>1010015954</v>
          </cell>
          <cell r="L13">
            <v>45</v>
          </cell>
          <cell r="O13">
            <v>80</v>
          </cell>
          <cell r="P13">
            <v>9</v>
          </cell>
          <cell r="T13">
            <v>31.666666666666668</v>
          </cell>
          <cell r="U13">
            <v>31.666666666666668</v>
          </cell>
          <cell r="V13">
            <v>10.199999999999999</v>
          </cell>
          <cell r="W13">
            <v>7.4</v>
          </cell>
          <cell r="X13">
            <v>10.8</v>
          </cell>
          <cell r="Y13">
            <v>14.6</v>
          </cell>
          <cell r="Z13">
            <v>13</v>
          </cell>
          <cell r="AA13">
            <v>9</v>
          </cell>
          <cell r="AB13">
            <v>16</v>
          </cell>
          <cell r="AC13">
            <v>11.4</v>
          </cell>
          <cell r="AD13">
            <v>10.199999999999999</v>
          </cell>
          <cell r="AE13">
            <v>14</v>
          </cell>
          <cell r="AF13" t="str">
            <v>нужно увеличить продажи!!!</v>
          </cell>
          <cell r="AG13">
            <v>0</v>
          </cell>
          <cell r="AH13">
            <v>2.82</v>
          </cell>
        </row>
        <row r="14">
          <cell r="I14">
            <v>1010016092</v>
          </cell>
          <cell r="L14">
            <v>14</v>
          </cell>
          <cell r="O14">
            <v>40</v>
          </cell>
          <cell r="P14">
            <v>2.8</v>
          </cell>
          <cell r="T14">
            <v>68.571428571428569</v>
          </cell>
          <cell r="U14">
            <v>68.571428571428569</v>
          </cell>
          <cell r="V14">
            <v>6.8</v>
          </cell>
          <cell r="W14">
            <v>4</v>
          </cell>
          <cell r="X14">
            <v>5.6</v>
          </cell>
          <cell r="Y14">
            <v>4.2</v>
          </cell>
          <cell r="Z14">
            <v>3.6</v>
          </cell>
          <cell r="AA14">
            <v>4</v>
          </cell>
          <cell r="AB14">
            <v>8.6</v>
          </cell>
          <cell r="AC14">
            <v>7.6</v>
          </cell>
          <cell r="AD14">
            <v>7.8</v>
          </cell>
          <cell r="AE14">
            <v>10</v>
          </cell>
          <cell r="AF14" t="str">
            <v>нужно увеличить продажи!!!</v>
          </cell>
          <cell r="AG14">
            <v>0</v>
          </cell>
          <cell r="AH14">
            <v>2.82</v>
          </cell>
        </row>
        <row r="15">
          <cell r="I15">
            <v>1010015952</v>
          </cell>
          <cell r="L15">
            <v>34</v>
          </cell>
          <cell r="P15">
            <v>6.8</v>
          </cell>
          <cell r="T15">
            <v>27.352941176470591</v>
          </cell>
          <cell r="U15">
            <v>27.352941176470591</v>
          </cell>
          <cell r="V15">
            <v>7.2</v>
          </cell>
          <cell r="W15">
            <v>3.8</v>
          </cell>
          <cell r="X15">
            <v>6.2</v>
          </cell>
          <cell r="Y15">
            <v>12</v>
          </cell>
          <cell r="Z15">
            <v>8.4</v>
          </cell>
          <cell r="AA15">
            <v>5.2</v>
          </cell>
          <cell r="AB15">
            <v>8.6</v>
          </cell>
          <cell r="AC15">
            <v>3.2</v>
          </cell>
          <cell r="AD15">
            <v>5.6</v>
          </cell>
          <cell r="AE15">
            <v>8.6</v>
          </cell>
          <cell r="AF15" t="str">
            <v>нужно увеличить продажи!!!</v>
          </cell>
          <cell r="AG15">
            <v>0</v>
          </cell>
          <cell r="AH15">
            <v>2.82</v>
          </cell>
        </row>
        <row r="16">
          <cell r="I16">
            <v>1010032953</v>
          </cell>
          <cell r="L16">
            <v>30</v>
          </cell>
          <cell r="P16">
            <v>6</v>
          </cell>
          <cell r="S16" t="str">
            <v>низкие продажи</v>
          </cell>
          <cell r="T16">
            <v>161.5</v>
          </cell>
          <cell r="U16">
            <v>161.5</v>
          </cell>
          <cell r="V16">
            <v>0.2</v>
          </cell>
          <cell r="W16">
            <v>0</v>
          </cell>
          <cell r="X16">
            <v>4</v>
          </cell>
          <cell r="Y16">
            <v>51.2</v>
          </cell>
          <cell r="Z16">
            <v>29.6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нужно увеличить продажи!!! / вместо 375гр</v>
          </cell>
          <cell r="AG16">
            <v>0</v>
          </cell>
          <cell r="AH16">
            <v>1.7999999999999998</v>
          </cell>
        </row>
        <row r="17">
          <cell r="I17">
            <v>1010022954</v>
          </cell>
          <cell r="L17">
            <v>230</v>
          </cell>
          <cell r="P17">
            <v>46</v>
          </cell>
          <cell r="Q17">
            <v>200</v>
          </cell>
          <cell r="R17">
            <v>236</v>
          </cell>
          <cell r="T17">
            <v>24.217391304347824</v>
          </cell>
          <cell r="U17">
            <v>19.869565217391305</v>
          </cell>
          <cell r="V17">
            <v>32.200000000000003</v>
          </cell>
          <cell r="W17">
            <v>36.6</v>
          </cell>
          <cell r="X17">
            <v>46.4</v>
          </cell>
          <cell r="Y17">
            <v>55.2</v>
          </cell>
          <cell r="Z17">
            <v>38.200000000000003</v>
          </cell>
          <cell r="AA17">
            <v>39.6</v>
          </cell>
          <cell r="AB17">
            <v>67.599999999999994</v>
          </cell>
          <cell r="AC17">
            <v>-7.2</v>
          </cell>
          <cell r="AD17">
            <v>41.4</v>
          </cell>
          <cell r="AE17">
            <v>37.6</v>
          </cell>
          <cell r="AF17" t="str">
            <v>11,05,25 списание 274шт.</v>
          </cell>
          <cell r="AG17">
            <v>75</v>
          </cell>
          <cell r="AH17">
            <v>2.25</v>
          </cell>
        </row>
        <row r="18">
          <cell r="I18">
            <v>1010016034</v>
          </cell>
          <cell r="L18">
            <v>190</v>
          </cell>
          <cell r="P18">
            <v>38</v>
          </cell>
          <cell r="Q18">
            <v>250</v>
          </cell>
          <cell r="R18">
            <v>140</v>
          </cell>
          <cell r="T18">
            <v>27.894736842105264</v>
          </cell>
          <cell r="U18">
            <v>21.315789473684209</v>
          </cell>
          <cell r="V18">
            <v>28.6</v>
          </cell>
          <cell r="W18">
            <v>27.2</v>
          </cell>
          <cell r="X18">
            <v>43.8</v>
          </cell>
          <cell r="Y18">
            <v>48.8</v>
          </cell>
          <cell r="Z18">
            <v>24.8</v>
          </cell>
          <cell r="AA18">
            <v>34.4</v>
          </cell>
          <cell r="AB18">
            <v>55</v>
          </cell>
          <cell r="AC18">
            <v>-2.4</v>
          </cell>
          <cell r="AD18">
            <v>38.200000000000003</v>
          </cell>
          <cell r="AE18">
            <v>9.1999999999999993</v>
          </cell>
          <cell r="AF18" t="str">
            <v>нужно увеличить продажи / 22,05,25 списание 310шт.</v>
          </cell>
          <cell r="AG18">
            <v>93.75</v>
          </cell>
          <cell r="AH18">
            <v>2.25</v>
          </cell>
        </row>
        <row r="19">
          <cell r="I19">
            <v>1010023122</v>
          </cell>
          <cell r="L19">
            <v>219</v>
          </cell>
          <cell r="P19">
            <v>43.8</v>
          </cell>
          <cell r="R19">
            <v>69</v>
          </cell>
          <cell r="T19">
            <v>23.424657534246577</v>
          </cell>
          <cell r="U19">
            <v>23.424657534246577</v>
          </cell>
          <cell r="V19">
            <v>27.8</v>
          </cell>
          <cell r="W19">
            <v>30.2</v>
          </cell>
          <cell r="X19">
            <v>34.6</v>
          </cell>
          <cell r="Y19">
            <v>18.2</v>
          </cell>
          <cell r="Z19">
            <v>38.799999999999997</v>
          </cell>
          <cell r="AA19">
            <v>-1.2</v>
          </cell>
          <cell r="AB19">
            <v>57</v>
          </cell>
          <cell r="AC19">
            <v>10.199999999999999</v>
          </cell>
          <cell r="AD19">
            <v>38.200000000000003</v>
          </cell>
          <cell r="AE19">
            <v>16.8</v>
          </cell>
          <cell r="AF19" t="str">
            <v>нужно увеличить продажи</v>
          </cell>
          <cell r="AG19">
            <v>0</v>
          </cell>
          <cell r="AH19">
            <v>2.25</v>
          </cell>
        </row>
        <row r="20">
          <cell r="I20" t="str">
            <v>на вывод / 1010030636</v>
          </cell>
          <cell r="L20">
            <v>0</v>
          </cell>
          <cell r="P20">
            <v>0</v>
          </cell>
          <cell r="T20" t="e">
            <v>#DIV/0!</v>
          </cell>
          <cell r="U20" t="e">
            <v>#DIV/0!</v>
          </cell>
          <cell r="V20">
            <v>-0.4</v>
          </cell>
          <cell r="W20">
            <v>0.2</v>
          </cell>
          <cell r="X20">
            <v>-0.2</v>
          </cell>
          <cell r="Y20">
            <v>-0.8</v>
          </cell>
          <cell r="Z20">
            <v>-1.2</v>
          </cell>
          <cell r="AA20">
            <v>0.6</v>
          </cell>
          <cell r="AB20">
            <v>2.4</v>
          </cell>
          <cell r="AC20">
            <v>7.2</v>
          </cell>
          <cell r="AD20">
            <v>5</v>
          </cell>
          <cell r="AE20">
            <v>1.2</v>
          </cell>
          <cell r="AF20" t="str">
            <v>17,09,25 списание 692шт. / на вывод / СРОКИ (17,03,25)</v>
          </cell>
        </row>
        <row r="21">
          <cell r="I21">
            <v>1010033324</v>
          </cell>
          <cell r="L21">
            <v>181</v>
          </cell>
          <cell r="O21">
            <v>400</v>
          </cell>
          <cell r="P21">
            <v>36.200000000000003</v>
          </cell>
          <cell r="Q21">
            <v>200</v>
          </cell>
          <cell r="R21">
            <v>111.00000000000011</v>
          </cell>
          <cell r="T21">
            <v>27.458563535911601</v>
          </cell>
          <cell r="U21">
            <v>21.933701657458563</v>
          </cell>
          <cell r="V21">
            <v>25.4</v>
          </cell>
          <cell r="W21">
            <v>1</v>
          </cell>
          <cell r="X21">
            <v>4.8</v>
          </cell>
          <cell r="Y21">
            <v>16</v>
          </cell>
          <cell r="Z21">
            <v>20</v>
          </cell>
          <cell r="AA21">
            <v>11.8</v>
          </cell>
          <cell r="AB21">
            <v>20.399999999999999</v>
          </cell>
          <cell r="AC21">
            <v>18.600000000000001</v>
          </cell>
          <cell r="AD21">
            <v>31.4</v>
          </cell>
          <cell r="AE21">
            <v>14.4</v>
          </cell>
          <cell r="AF21" t="str">
            <v>новый артикул</v>
          </cell>
          <cell r="AG21">
            <v>60</v>
          </cell>
          <cell r="AH21">
            <v>1.8</v>
          </cell>
        </row>
        <row r="22">
          <cell r="I22">
            <v>1010025585</v>
          </cell>
          <cell r="L22">
            <v>260</v>
          </cell>
          <cell r="O22">
            <v>500</v>
          </cell>
          <cell r="P22">
            <v>52</v>
          </cell>
          <cell r="Q22">
            <v>800</v>
          </cell>
          <cell r="R22">
            <v>718</v>
          </cell>
          <cell r="T22">
            <v>26.576923076923077</v>
          </cell>
          <cell r="U22">
            <v>11.192307692307692</v>
          </cell>
          <cell r="V22">
            <v>48</v>
          </cell>
          <cell r="W22">
            <v>53.2</v>
          </cell>
          <cell r="X22">
            <v>52</v>
          </cell>
          <cell r="Y22">
            <v>57.2</v>
          </cell>
          <cell r="Z22">
            <v>56.8</v>
          </cell>
          <cell r="AA22">
            <v>51</v>
          </cell>
          <cell r="AB22">
            <v>63.4</v>
          </cell>
          <cell r="AC22">
            <v>42.2</v>
          </cell>
          <cell r="AD22">
            <v>54.8</v>
          </cell>
          <cell r="AE22">
            <v>53.4</v>
          </cell>
          <cell r="AG22">
            <v>160</v>
          </cell>
          <cell r="AH22">
            <v>2</v>
          </cell>
        </row>
        <row r="23">
          <cell r="I23">
            <v>1010029655</v>
          </cell>
          <cell r="L23">
            <v>198</v>
          </cell>
          <cell r="P23">
            <v>39.6</v>
          </cell>
          <cell r="Q23">
            <v>300</v>
          </cell>
          <cell r="R23">
            <v>281</v>
          </cell>
          <cell r="T23">
            <v>25.479797979797979</v>
          </cell>
          <cell r="U23">
            <v>17.904040404040405</v>
          </cell>
          <cell r="V23">
            <v>26.8</v>
          </cell>
          <cell r="W23">
            <v>22.2</v>
          </cell>
          <cell r="X23">
            <v>24.8</v>
          </cell>
          <cell r="Y23">
            <v>44.2</v>
          </cell>
          <cell r="Z23">
            <v>36.4</v>
          </cell>
          <cell r="AA23">
            <v>30.8</v>
          </cell>
          <cell r="AB23">
            <v>61.6</v>
          </cell>
          <cell r="AC23">
            <v>-3.8</v>
          </cell>
          <cell r="AD23">
            <v>21.8</v>
          </cell>
          <cell r="AE23">
            <v>15.8</v>
          </cell>
          <cell r="AF23" t="str">
            <v>нужно увеличить продажи / 22,05,25 списание 215шт.</v>
          </cell>
          <cell r="AG23">
            <v>99</v>
          </cell>
          <cell r="AH23">
            <v>1.98</v>
          </cell>
        </row>
        <row r="24">
          <cell r="I24" t="str">
            <v>на вывод (заменили на 300гр)</v>
          </cell>
          <cell r="L24">
            <v>197</v>
          </cell>
          <cell r="P24">
            <v>39.4</v>
          </cell>
          <cell r="T24">
            <v>1.8527918781725889</v>
          </cell>
          <cell r="U24">
            <v>1.8527918781725889</v>
          </cell>
          <cell r="V24">
            <v>19</v>
          </cell>
          <cell r="W24">
            <v>24.6</v>
          </cell>
          <cell r="X24">
            <v>21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str">
            <v>завод перестал отгружать, заменив на 300гр. и снова отгрузил</v>
          </cell>
        </row>
        <row r="25">
          <cell r="I25">
            <v>1010033332</v>
          </cell>
          <cell r="L25">
            <v>221</v>
          </cell>
          <cell r="P25">
            <v>44.2</v>
          </cell>
          <cell r="Q25">
            <v>300</v>
          </cell>
          <cell r="R25">
            <v>466</v>
          </cell>
          <cell r="T25">
            <v>21.244343891402714</v>
          </cell>
          <cell r="U25">
            <v>14.457013574660632</v>
          </cell>
          <cell r="V25">
            <v>79.400000000000006</v>
          </cell>
          <cell r="W25">
            <v>0</v>
          </cell>
          <cell r="X25">
            <v>0</v>
          </cell>
          <cell r="Y25">
            <v>-1.2</v>
          </cell>
          <cell r="Z25">
            <v>-2.6</v>
          </cell>
          <cell r="AA25">
            <v>23.6</v>
          </cell>
          <cell r="AB25">
            <v>54.6</v>
          </cell>
          <cell r="AC25">
            <v>-7.6</v>
          </cell>
          <cell r="AD25">
            <v>77.2</v>
          </cell>
          <cell r="AE25">
            <v>-0.6</v>
          </cell>
          <cell r="AF25" t="str">
            <v>новый артикул</v>
          </cell>
          <cell r="AG25">
            <v>90</v>
          </cell>
          <cell r="AH25">
            <v>1.7999999999999998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>
            <v>45953</v>
          </cell>
          <cell r="O4" t="str">
            <v>13,10,</v>
          </cell>
          <cell r="P4">
            <v>20.100000000000001</v>
          </cell>
          <cell r="Q4" t="str">
            <v>20,10,</v>
          </cell>
        </row>
        <row r="5">
          <cell r="E5">
            <v>1642</v>
          </cell>
          <cell r="F5">
            <v>5856</v>
          </cell>
          <cell r="K5">
            <v>0</v>
          </cell>
          <cell r="L5">
            <v>1642</v>
          </cell>
          <cell r="M5">
            <v>0</v>
          </cell>
          <cell r="N5">
            <v>0</v>
          </cell>
          <cell r="O5">
            <v>2450</v>
          </cell>
          <cell r="P5">
            <v>1540</v>
          </cell>
          <cell r="Q5">
            <v>328.4</v>
          </cell>
          <cell r="R5">
            <v>-1086</v>
          </cell>
          <cell r="S5">
            <v>290</v>
          </cell>
        </row>
        <row r="6">
          <cell r="A6" t="str">
            <v>!!!НЕ ИСПОЛЬЗОВАТЬ!!! Сервелат полусухой с/к ВУ ОХЛ 300гр МИРАТОРГ</v>
          </cell>
          <cell r="B6" t="str">
            <v>шт</v>
          </cell>
          <cell r="C6">
            <v>-9</v>
          </cell>
          <cell r="G6">
            <v>0</v>
          </cell>
          <cell r="I6" t="str">
            <v>не в матрице</v>
          </cell>
          <cell r="L6">
            <v>0</v>
          </cell>
          <cell r="Q6">
            <v>0</v>
          </cell>
        </row>
        <row r="7">
          <cell r="A7" t="str">
            <v>КП Колбаса в/к Балыковая ВУ охл 300г*6  МИРАТОРГ</v>
          </cell>
          <cell r="B7" t="str">
            <v>шт</v>
          </cell>
          <cell r="C7">
            <v>739</v>
          </cell>
          <cell r="E7">
            <v>139</v>
          </cell>
          <cell r="F7">
            <v>476</v>
          </cell>
          <cell r="G7">
            <v>0.3</v>
          </cell>
          <cell r="H7">
            <v>55</v>
          </cell>
          <cell r="I7">
            <v>1010027650</v>
          </cell>
          <cell r="L7">
            <v>139</v>
          </cell>
          <cell r="O7">
            <v>200</v>
          </cell>
          <cell r="Q7">
            <v>27.8</v>
          </cell>
          <cell r="R7">
            <v>19</v>
          </cell>
        </row>
        <row r="8">
          <cell r="A8" t="str">
            <v>Колбаса п/к Краковская ОХЛ ВУ 330г*5 (1,65 кг)  МИРАТОРГ</v>
          </cell>
          <cell r="B8" t="str">
            <v>шт</v>
          </cell>
          <cell r="C8">
            <v>389</v>
          </cell>
          <cell r="E8">
            <v>102</v>
          </cell>
          <cell r="F8">
            <v>237</v>
          </cell>
          <cell r="G8">
            <v>0.33</v>
          </cell>
          <cell r="H8">
            <v>55</v>
          </cell>
          <cell r="I8">
            <v>1010033736</v>
          </cell>
          <cell r="L8">
            <v>102</v>
          </cell>
          <cell r="O8">
            <v>200</v>
          </cell>
          <cell r="P8">
            <v>200</v>
          </cell>
          <cell r="Q8">
            <v>20.399999999999999</v>
          </cell>
          <cell r="R8">
            <v>-127.00000000000006</v>
          </cell>
        </row>
        <row r="9">
          <cell r="A9" t="str">
            <v>Колбаса с/к Сальчичон ВУ ОХЛ 280г*6 (1,68 кг)  МИРАТОРГ</v>
          </cell>
          <cell r="B9" t="str">
            <v>шт</v>
          </cell>
          <cell r="C9">
            <v>472</v>
          </cell>
          <cell r="E9">
            <v>35</v>
          </cell>
          <cell r="F9">
            <v>393</v>
          </cell>
          <cell r="G9">
            <v>0.28000000000000003</v>
          </cell>
          <cell r="H9">
            <v>180</v>
          </cell>
          <cell r="I9">
            <v>1010033335</v>
          </cell>
          <cell r="L9">
            <v>35</v>
          </cell>
          <cell r="Q9">
            <v>7</v>
          </cell>
          <cell r="R9">
            <v>-218</v>
          </cell>
          <cell r="S9">
            <v>100</v>
          </cell>
        </row>
        <row r="10">
          <cell r="A10" t="str">
            <v>Колбаса с/к Сервелат ГОСТ ВУ ОХЛ 0,3кг*6(1,8кг)  МИРАТОРГ</v>
          </cell>
          <cell r="B10" t="str">
            <v>шт</v>
          </cell>
          <cell r="C10">
            <v>366</v>
          </cell>
          <cell r="E10">
            <v>109</v>
          </cell>
          <cell r="F10">
            <v>139</v>
          </cell>
          <cell r="G10">
            <v>0.3</v>
          </cell>
          <cell r="H10">
            <v>150</v>
          </cell>
          <cell r="I10">
            <v>1010033332</v>
          </cell>
          <cell r="L10">
            <v>109</v>
          </cell>
          <cell r="O10">
            <v>300</v>
          </cell>
          <cell r="P10">
            <v>200</v>
          </cell>
          <cell r="Q10">
            <v>21.8</v>
          </cell>
          <cell r="R10">
            <v>-94</v>
          </cell>
        </row>
        <row r="11">
          <cell r="A11" t="str">
            <v>МХБ Ветчина для завтрака ШТ. ОХЛ п/а 400г*6 (2,4кг) МИРАТОРГ</v>
          </cell>
          <cell r="B11" t="str">
            <v>шт</v>
          </cell>
          <cell r="C11">
            <v>410</v>
          </cell>
          <cell r="E11">
            <v>26</v>
          </cell>
          <cell r="F11">
            <v>341</v>
          </cell>
          <cell r="G11">
            <v>0.4</v>
          </cell>
          <cell r="H11">
            <v>75</v>
          </cell>
          <cell r="I11">
            <v>1010016111</v>
          </cell>
          <cell r="L11">
            <v>26</v>
          </cell>
          <cell r="Q11">
            <v>5.2</v>
          </cell>
          <cell r="R11">
            <v>-211</v>
          </cell>
        </row>
        <row r="12">
          <cell r="A12" t="str">
            <v>МХБ Колб полусухая «Салями» ВУ ОХЛ 280гр*6 (1,68кг)  МИРАТОРГ</v>
          </cell>
          <cell r="B12" t="str">
            <v>шт</v>
          </cell>
          <cell r="C12">
            <v>941</v>
          </cell>
          <cell r="E12">
            <v>247</v>
          </cell>
          <cell r="F12">
            <v>567</v>
          </cell>
          <cell r="G12">
            <v>0.28000000000000003</v>
          </cell>
          <cell r="H12">
            <v>120</v>
          </cell>
          <cell r="I12">
            <v>1010033329</v>
          </cell>
          <cell r="L12">
            <v>247</v>
          </cell>
          <cell r="P12">
            <v>500</v>
          </cell>
          <cell r="Q12">
            <v>49.4</v>
          </cell>
          <cell r="R12">
            <v>168</v>
          </cell>
        </row>
        <row r="13">
          <cell r="A13" t="str">
            <v>МХБ Колб полусухая «Салями» ШТ. ВУ ОХЛ 300гр*8  МИРАТОРГ</v>
          </cell>
          <cell r="B13" t="str">
            <v>шт</v>
          </cell>
          <cell r="G13">
            <v>0</v>
          </cell>
          <cell r="H13">
            <v>120</v>
          </cell>
          <cell r="I13">
            <v>1010028068</v>
          </cell>
          <cell r="L13">
            <v>0</v>
          </cell>
          <cell r="Q13">
            <v>0</v>
          </cell>
          <cell r="R13">
            <v>0</v>
          </cell>
        </row>
        <row r="14">
          <cell r="A14" t="str">
            <v>МХБ Колбаса вареная Докторская ШТ. п/а ОХЛ 470г*6 (2,82 кг) МИРАТОРГ</v>
          </cell>
          <cell r="B14" t="str">
            <v>шт</v>
          </cell>
          <cell r="C14">
            <v>242</v>
          </cell>
          <cell r="E14">
            <v>67</v>
          </cell>
          <cell r="F14">
            <v>136</v>
          </cell>
          <cell r="G14">
            <v>0.47</v>
          </cell>
          <cell r="H14">
            <v>75</v>
          </cell>
          <cell r="I14">
            <v>1010015954</v>
          </cell>
          <cell r="L14">
            <v>67</v>
          </cell>
          <cell r="P14">
            <v>120</v>
          </cell>
          <cell r="Q14">
            <v>13.4</v>
          </cell>
          <cell r="R14">
            <v>79</v>
          </cell>
          <cell r="S14">
            <v>40</v>
          </cell>
        </row>
        <row r="15">
          <cell r="A15" t="str">
            <v>МХБ Колбаса вареная Классическая ШТ. ОХЛ п/а 470г*6 (2,82кг) МИРАТОРГ</v>
          </cell>
          <cell r="B15" t="str">
            <v>шт</v>
          </cell>
          <cell r="C15">
            <v>149</v>
          </cell>
          <cell r="E15">
            <v>33</v>
          </cell>
          <cell r="F15">
            <v>82</v>
          </cell>
          <cell r="G15">
            <v>0.47</v>
          </cell>
          <cell r="H15">
            <v>75</v>
          </cell>
          <cell r="I15">
            <v>1010016092</v>
          </cell>
          <cell r="L15">
            <v>33</v>
          </cell>
          <cell r="P15">
            <v>80</v>
          </cell>
          <cell r="Q15">
            <v>6.6</v>
          </cell>
          <cell r="R15">
            <v>3</v>
          </cell>
        </row>
        <row r="16">
          <cell r="A16" t="str">
            <v>МХБ Колбаса вареная Молочная ШТ. п/а ОХЛ 470*6 (2,82 кг) МИРАТОРГ</v>
          </cell>
          <cell r="B16" t="str">
            <v>шт</v>
          </cell>
          <cell r="C16">
            <v>158</v>
          </cell>
          <cell r="E16">
            <v>29</v>
          </cell>
          <cell r="F16">
            <v>86</v>
          </cell>
          <cell r="G16">
            <v>0.47</v>
          </cell>
          <cell r="H16">
            <v>75</v>
          </cell>
          <cell r="I16">
            <v>1010015952</v>
          </cell>
          <cell r="L16">
            <v>29</v>
          </cell>
          <cell r="P16">
            <v>60</v>
          </cell>
          <cell r="Q16">
            <v>5.8</v>
          </cell>
          <cell r="R16">
            <v>-1</v>
          </cell>
          <cell r="S16">
            <v>50</v>
          </cell>
        </row>
        <row r="17">
          <cell r="A17" t="str">
            <v>МХБ Колбаса варено-копченая Сервелат Коньячный Ф/О ОХЛ В/У 300г*6 (1,8кг)  МИРАТОРГ</v>
          </cell>
          <cell r="B17" t="str">
            <v>шт</v>
          </cell>
          <cell r="C17">
            <v>868</v>
          </cell>
          <cell r="E17">
            <v>113</v>
          </cell>
          <cell r="F17">
            <v>664</v>
          </cell>
          <cell r="G17">
            <v>0.3</v>
          </cell>
          <cell r="H17">
            <v>55</v>
          </cell>
          <cell r="I17">
            <v>1010032953</v>
          </cell>
          <cell r="L17">
            <v>113</v>
          </cell>
          <cell r="Q17">
            <v>22.6</v>
          </cell>
          <cell r="R17">
            <v>-99</v>
          </cell>
        </row>
        <row r="18">
          <cell r="A18" t="str">
            <v>МХБ Колбаса варено-копченая Сервелат Финский ШТ. Ф/О ОХЛ В/У 375г*6 (2,25кг) МИРАТОРГ</v>
          </cell>
          <cell r="B18" t="str">
            <v>шт</v>
          </cell>
          <cell r="C18">
            <v>674</v>
          </cell>
          <cell r="E18">
            <v>181</v>
          </cell>
          <cell r="F18">
            <v>396</v>
          </cell>
          <cell r="G18">
            <v>0.375</v>
          </cell>
          <cell r="H18">
            <v>55</v>
          </cell>
          <cell r="I18">
            <v>1010022954</v>
          </cell>
          <cell r="L18">
            <v>181</v>
          </cell>
          <cell r="O18">
            <v>200</v>
          </cell>
          <cell r="P18">
            <v>300</v>
          </cell>
          <cell r="Q18">
            <v>36.200000000000003</v>
          </cell>
          <cell r="R18">
            <v>9.0000000000001137</v>
          </cell>
        </row>
        <row r="19">
          <cell r="A19" t="str">
            <v>МХБ Колбаса варено-копченая Сервелат ШТ. Ф/О ОХЛ В/У 375г*6 (2,25кг) МИРАТОРГ</v>
          </cell>
          <cell r="B19" t="str">
            <v>шт</v>
          </cell>
          <cell r="C19">
            <v>626</v>
          </cell>
          <cell r="E19">
            <v>124</v>
          </cell>
          <cell r="F19">
            <v>391</v>
          </cell>
          <cell r="G19">
            <v>0.375</v>
          </cell>
          <cell r="H19">
            <v>55</v>
          </cell>
          <cell r="I19">
            <v>1010016034</v>
          </cell>
          <cell r="L19">
            <v>124</v>
          </cell>
          <cell r="O19">
            <v>250</v>
          </cell>
          <cell r="Q19">
            <v>24.8</v>
          </cell>
          <cell r="R19">
            <v>-21</v>
          </cell>
          <cell r="S19">
            <v>100</v>
          </cell>
        </row>
        <row r="20">
          <cell r="A20" t="str">
            <v>МХБ Колбаса полукопченая Чесночная ШТ. ф/о ОХЛ 375г*6 (2,25кг) МИРАТОРГ</v>
          </cell>
          <cell r="B20" t="str">
            <v>шт</v>
          </cell>
          <cell r="C20">
            <v>802</v>
          </cell>
          <cell r="E20">
            <v>131</v>
          </cell>
          <cell r="F20">
            <v>563</v>
          </cell>
          <cell r="G20">
            <v>0.375</v>
          </cell>
          <cell r="H20">
            <v>55</v>
          </cell>
          <cell r="I20">
            <v>1010023122</v>
          </cell>
          <cell r="L20">
            <v>131</v>
          </cell>
          <cell r="P20">
            <v>80</v>
          </cell>
          <cell r="Q20">
            <v>26.2</v>
          </cell>
          <cell r="R20">
            <v>12</v>
          </cell>
        </row>
        <row r="21">
          <cell r="A21" t="str">
            <v>МХБ Колбаса с/к "Куршская" ВУ ОХЛ 280г*8 (2,24 кг)  МИРАТОРГ</v>
          </cell>
          <cell r="B21" t="str">
            <v>шт</v>
          </cell>
          <cell r="C21">
            <v>-8</v>
          </cell>
          <cell r="G21">
            <v>0</v>
          </cell>
          <cell r="H21">
            <v>120</v>
          </cell>
          <cell r="I21" t="str">
            <v>на вывод / 1010030636</v>
          </cell>
          <cell r="L21">
            <v>0</v>
          </cell>
          <cell r="Q21">
            <v>0</v>
          </cell>
          <cell r="R21">
            <v>0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B22" t="str">
            <v>шт</v>
          </cell>
          <cell r="C22">
            <v>292</v>
          </cell>
          <cell r="E22">
            <v>30</v>
          </cell>
          <cell r="F22">
            <v>211</v>
          </cell>
          <cell r="G22">
            <v>0.3</v>
          </cell>
          <cell r="H22">
            <v>150</v>
          </cell>
          <cell r="I22">
            <v>1010033324</v>
          </cell>
          <cell r="L22">
            <v>30</v>
          </cell>
          <cell r="O22">
            <v>200</v>
          </cell>
          <cell r="Q22">
            <v>6</v>
          </cell>
          <cell r="R22">
            <v>-261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B23" t="str">
            <v>шт</v>
          </cell>
          <cell r="C23">
            <v>547</v>
          </cell>
          <cell r="E23">
            <v>155</v>
          </cell>
          <cell r="F23">
            <v>276</v>
          </cell>
          <cell r="G23">
            <v>0.2</v>
          </cell>
          <cell r="H23">
            <v>90</v>
          </cell>
          <cell r="I23">
            <v>1010025585</v>
          </cell>
          <cell r="L23">
            <v>155</v>
          </cell>
          <cell r="O23">
            <v>800</v>
          </cell>
          <cell r="Q23">
            <v>31</v>
          </cell>
          <cell r="R23">
            <v>-301</v>
          </cell>
        </row>
        <row r="24">
          <cell r="A24" t="str">
            <v>МХБ Сервелат Мраморный ШТ. в/к ВУ ОХЛ 330г*6 (1,98кг)  МИРАТОРГ</v>
          </cell>
          <cell r="B24" t="str">
            <v>шт</v>
          </cell>
          <cell r="C24">
            <v>557</v>
          </cell>
          <cell r="E24">
            <v>122</v>
          </cell>
          <cell r="F24">
            <v>353</v>
          </cell>
          <cell r="G24">
            <v>0.33</v>
          </cell>
          <cell r="H24">
            <v>55</v>
          </cell>
          <cell r="I24">
            <v>1010029655</v>
          </cell>
          <cell r="L24">
            <v>122</v>
          </cell>
          <cell r="O24">
            <v>300</v>
          </cell>
          <cell r="Q24">
            <v>24.4</v>
          </cell>
          <cell r="R24">
            <v>-43</v>
          </cell>
        </row>
        <row r="25">
          <cell r="A25" t="str">
            <v>Сервелат Коньячный в/к ВУ ОХЛ 375гр  МИРАТОРГ</v>
          </cell>
          <cell r="B25" t="str">
            <v>шт</v>
          </cell>
          <cell r="C25">
            <v>14</v>
          </cell>
          <cell r="E25">
            <v>-1</v>
          </cell>
          <cell r="F25">
            <v>545</v>
          </cell>
          <cell r="G25">
            <v>0</v>
          </cell>
          <cell r="I25" t="str">
            <v>на вывод (заменили на 300гр)</v>
          </cell>
          <cell r="L25">
            <v>-1</v>
          </cell>
          <cell r="Q25">
            <v>-0.2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Q17" sqref="AQ17"/>
    </sheetView>
  </sheetViews>
  <sheetFormatPr defaultRowHeight="15" x14ac:dyDescent="0.25"/>
  <cols>
    <col min="1" max="1" width="52.140625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7" style="24" customWidth="1"/>
    <col min="19" max="19" width="7" customWidth="1"/>
    <col min="20" max="20" width="9.42578125" customWidth="1"/>
    <col min="21" max="22" width="5" customWidth="1"/>
    <col min="23" max="32" width="6" customWidth="1"/>
    <col min="33" max="33" width="12.7109375" customWidth="1"/>
    <col min="34" max="34" width="7" customWidth="1"/>
    <col min="35" max="35" width="7" style="24" customWidth="1"/>
    <col min="36" max="36" width="8.28515625" style="21" bestFit="1" customWidth="1"/>
    <col min="37" max="37" width="8" style="22" customWidth="1"/>
    <col min="38" max="38" width="8" style="23" customWidth="1"/>
    <col min="39" max="39" width="8" style="22" customWidth="1"/>
    <col min="40" max="40" width="8" style="2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6"/>
      <c r="AK1" s="17"/>
      <c r="AL1" s="1"/>
      <c r="AM1" s="1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6"/>
      <c r="AK2" s="17" t="s">
        <v>78</v>
      </c>
      <c r="AL2" s="1"/>
      <c r="AM2" s="17" t="s">
        <v>79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73</v>
      </c>
      <c r="R3" s="3" t="s">
        <v>73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8" t="s">
        <v>74</v>
      </c>
      <c r="AK3" s="18" t="s">
        <v>75</v>
      </c>
      <c r="AL3" s="19" t="s">
        <v>76</v>
      </c>
      <c r="AM3" s="18" t="s">
        <v>75</v>
      </c>
      <c r="AN3" s="19" t="s">
        <v>76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72</v>
      </c>
      <c r="R4" s="1" t="s">
        <v>77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 t="s">
        <v>72</v>
      </c>
      <c r="AI4" s="1" t="s">
        <v>77</v>
      </c>
      <c r="AJ4" s="16"/>
      <c r="AK4" s="17"/>
      <c r="AL4" s="1"/>
      <c r="AM4" s="1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1642</v>
      </c>
      <c r="F5" s="4">
        <f>SUM(F6:F500)</f>
        <v>6404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1642</v>
      </c>
      <c r="M5" s="4">
        <f t="shared" si="0"/>
        <v>0</v>
      </c>
      <c r="N5" s="4">
        <f t="shared" si="0"/>
        <v>0</v>
      </c>
      <c r="O5" s="4">
        <f t="shared" si="0"/>
        <v>2450</v>
      </c>
      <c r="P5" s="4">
        <f t="shared" si="0"/>
        <v>328.4</v>
      </c>
      <c r="Q5" s="4">
        <f t="shared" si="0"/>
        <v>1540</v>
      </c>
      <c r="R5" s="4">
        <f t="shared" ref="R5" si="1">SUM(R6:R500)</f>
        <v>290</v>
      </c>
      <c r="S5" s="4">
        <f t="shared" si="0"/>
        <v>1060</v>
      </c>
      <c r="T5" s="1"/>
      <c r="U5" s="1"/>
      <c r="V5" s="1"/>
      <c r="W5" s="4">
        <f t="shared" ref="W5:AF5" si="2">SUM(W6:W500)</f>
        <v>457.6</v>
      </c>
      <c r="X5" s="4">
        <f t="shared" si="2"/>
        <v>442.6</v>
      </c>
      <c r="Y5" s="4">
        <f t="shared" si="2"/>
        <v>386.6</v>
      </c>
      <c r="Z5" s="4">
        <f t="shared" si="2"/>
        <v>318.8</v>
      </c>
      <c r="AA5" s="4">
        <f t="shared" si="2"/>
        <v>422.00000000000006</v>
      </c>
      <c r="AB5" s="4">
        <f t="shared" si="2"/>
        <v>347.79999999999995</v>
      </c>
      <c r="AC5" s="4">
        <f t="shared" si="2"/>
        <v>320.40000000000003</v>
      </c>
      <c r="AD5" s="4">
        <f t="shared" si="2"/>
        <v>278.2</v>
      </c>
      <c r="AE5" s="4">
        <f t="shared" si="2"/>
        <v>604.4</v>
      </c>
      <c r="AF5" s="4">
        <f t="shared" si="2"/>
        <v>158.59999999999997</v>
      </c>
      <c r="AG5" s="1"/>
      <c r="AH5" s="4">
        <f>SUM(AH6:AH500)</f>
        <v>530.70000000000005</v>
      </c>
      <c r="AI5" s="4">
        <f>SUM(AI6:AI500)</f>
        <v>107.8</v>
      </c>
      <c r="AJ5" s="16"/>
      <c r="AK5" s="20">
        <f>SUM(AK6:AK499)</f>
        <v>262</v>
      </c>
      <c r="AL5" s="4">
        <f t="shared" ref="AL5" si="3">SUM(AL6:AL499)</f>
        <v>527.84999999999991</v>
      </c>
      <c r="AM5" s="20">
        <f>SUM(AM6:AM499)</f>
        <v>49</v>
      </c>
      <c r="AN5" s="4">
        <f t="shared" ref="AN5" si="4">SUM(AN6:AN499)</f>
        <v>109.11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0" t="s">
        <v>35</v>
      </c>
      <c r="C6" s="10">
        <v>-9</v>
      </c>
      <c r="D6" s="10"/>
      <c r="E6" s="10"/>
      <c r="F6" s="10">
        <v>-9</v>
      </c>
      <c r="G6" s="11">
        <v>0</v>
      </c>
      <c r="H6" s="10"/>
      <c r="I6" s="10" t="s">
        <v>36</v>
      </c>
      <c r="J6" s="10"/>
      <c r="K6" s="10"/>
      <c r="L6" s="10">
        <f t="shared" ref="L6:L25" si="5">E6-K6</f>
        <v>0</v>
      </c>
      <c r="M6" s="10"/>
      <c r="N6" s="10"/>
      <c r="O6" s="10"/>
      <c r="P6" s="10">
        <f>E6/5</f>
        <v>0</v>
      </c>
      <c r="Q6" s="12"/>
      <c r="R6" s="12"/>
      <c r="S6" s="12"/>
      <c r="T6" s="10"/>
      <c r="U6" s="10" t="e">
        <f>(F6+O6+Q6)/P6</f>
        <v>#DIV/0!</v>
      </c>
      <c r="V6" s="10" t="e">
        <f>(F6+O6)/P6</f>
        <v>#DIV/0!</v>
      </c>
      <c r="W6" s="10">
        <f>IFERROR(VLOOKUP(A6,[1]TDSheet!$A:$G,3,0),0)/5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10"/>
      <c r="AJ6" s="10"/>
      <c r="AK6" s="10"/>
      <c r="AL6" s="10"/>
      <c r="AM6" s="10"/>
      <c r="AN6" s="10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739</v>
      </c>
      <c r="D7" s="1"/>
      <c r="E7" s="1">
        <v>139</v>
      </c>
      <c r="F7" s="1">
        <v>583</v>
      </c>
      <c r="G7" s="8">
        <v>0.3</v>
      </c>
      <c r="H7" s="1">
        <v>55</v>
      </c>
      <c r="I7" s="1">
        <v>1010027650</v>
      </c>
      <c r="J7" s="1"/>
      <c r="K7" s="1"/>
      <c r="L7" s="1">
        <f t="shared" si="5"/>
        <v>139</v>
      </c>
      <c r="M7" s="1"/>
      <c r="N7" s="1"/>
      <c r="O7" s="1">
        <v>200</v>
      </c>
      <c r="P7" s="1">
        <f t="shared" ref="P7:P25" si="6">E7/5</f>
        <v>27.8</v>
      </c>
      <c r="Q7" s="5"/>
      <c r="R7" s="5">
        <f>IFERROR(VLOOKUP(A7,[3]Sheet!$A:$S,19,0),0)</f>
        <v>0</v>
      </c>
      <c r="S7" s="5"/>
      <c r="T7" s="1"/>
      <c r="U7" s="1">
        <f t="shared" ref="U7:U25" si="7">(F7+O7+Q7)/P7</f>
        <v>28.165467625899279</v>
      </c>
      <c r="V7" s="1">
        <f t="shared" ref="V7:V25" si="8">(F7+O7)/P7</f>
        <v>28.165467625899279</v>
      </c>
      <c r="W7" s="1">
        <f>IFERROR(VLOOKUP(A7,[1]TDSheet!$A:$G,3,0),0)/5</f>
        <v>37.6</v>
      </c>
      <c r="X7" s="1">
        <v>40.6</v>
      </c>
      <c r="Y7" s="1">
        <v>31.4</v>
      </c>
      <c r="Z7" s="1">
        <v>39.4</v>
      </c>
      <c r="AA7" s="1">
        <v>49.4</v>
      </c>
      <c r="AB7" s="1">
        <v>-1</v>
      </c>
      <c r="AC7" s="1">
        <v>6.6</v>
      </c>
      <c r="AD7" s="1">
        <v>42.8</v>
      </c>
      <c r="AE7" s="1">
        <v>72.8</v>
      </c>
      <c r="AF7" s="1">
        <v>0</v>
      </c>
      <c r="AG7" s="1" t="s">
        <v>38</v>
      </c>
      <c r="AH7" s="1">
        <f t="shared" ref="AH7:AH12" si="9">G7*Q7</f>
        <v>0</v>
      </c>
      <c r="AI7" s="1">
        <f>G7*R7</f>
        <v>0</v>
      </c>
      <c r="AJ7" s="16">
        <f>VLOOKUP(I7,[2]Sheet!$I:$AH,26,0)</f>
        <v>1.7999999999999998</v>
      </c>
      <c r="AK7" s="17">
        <f>MROUND(G7*Q7,AJ7)/AJ7</f>
        <v>0</v>
      </c>
      <c r="AL7" s="1">
        <f>AK7*AJ7</f>
        <v>0</v>
      </c>
      <c r="AM7" s="17">
        <f>MROUND(G7*R7,AJ7)/AJ7</f>
        <v>0</v>
      </c>
      <c r="AN7" s="1">
        <f>AM7*AJ7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389</v>
      </c>
      <c r="D8" s="1"/>
      <c r="E8" s="1">
        <v>102</v>
      </c>
      <c r="F8" s="1">
        <v>282</v>
      </c>
      <c r="G8" s="8">
        <v>0.33</v>
      </c>
      <c r="H8" s="1">
        <v>55</v>
      </c>
      <c r="I8" s="1">
        <v>1010033736</v>
      </c>
      <c r="J8" s="1"/>
      <c r="K8" s="1"/>
      <c r="L8" s="1">
        <f t="shared" si="5"/>
        <v>102</v>
      </c>
      <c r="M8" s="1"/>
      <c r="N8" s="1"/>
      <c r="O8" s="1">
        <v>200</v>
      </c>
      <c r="P8" s="1">
        <f t="shared" si="6"/>
        <v>20.399999999999999</v>
      </c>
      <c r="Q8" s="5">
        <v>200</v>
      </c>
      <c r="R8" s="5">
        <f>IFERROR(VLOOKUP(A8,[3]Sheet!$A:$S,19,0),0)</f>
        <v>0</v>
      </c>
      <c r="S8" s="5">
        <v>27.999999999999943</v>
      </c>
      <c r="T8" s="1"/>
      <c r="U8" s="1">
        <f t="shared" si="7"/>
        <v>33.431372549019613</v>
      </c>
      <c r="V8" s="1">
        <f t="shared" si="8"/>
        <v>23.627450980392158</v>
      </c>
      <c r="W8" s="1">
        <f>IFERROR(VLOOKUP(A8,[1]TDSheet!$A:$G,3,0),0)/5</f>
        <v>30</v>
      </c>
      <c r="X8" s="1">
        <v>29.2</v>
      </c>
      <c r="Y8" s="1">
        <v>23.8</v>
      </c>
      <c r="Z8" s="1">
        <v>-0.8</v>
      </c>
      <c r="AA8" s="1">
        <v>14</v>
      </c>
      <c r="AB8" s="1">
        <v>4.8</v>
      </c>
      <c r="AC8" s="1">
        <v>31.2</v>
      </c>
      <c r="AD8" s="1">
        <v>6.8</v>
      </c>
      <c r="AE8" s="1">
        <v>33.6</v>
      </c>
      <c r="AF8" s="1">
        <v>0</v>
      </c>
      <c r="AG8" s="1" t="s">
        <v>40</v>
      </c>
      <c r="AH8" s="1">
        <f t="shared" si="9"/>
        <v>66</v>
      </c>
      <c r="AI8" s="1">
        <f t="shared" ref="AI8:AI24" si="10">G8*R8</f>
        <v>0</v>
      </c>
      <c r="AJ8" s="16">
        <f>VLOOKUP(I8,[2]Sheet!$I:$AH,26,0)</f>
        <v>1.65</v>
      </c>
      <c r="AK8" s="17">
        <f t="shared" ref="AK8:AK12" si="11">MROUND(G8*Q8,AJ8)/AJ8</f>
        <v>40</v>
      </c>
      <c r="AL8" s="1">
        <f t="shared" ref="AL8:AL12" si="12">AK8*AJ8</f>
        <v>66</v>
      </c>
      <c r="AM8" s="17">
        <f t="shared" ref="AM8:AM12" si="13">MROUND(G8*R8,AJ8)/AJ8</f>
        <v>0</v>
      </c>
      <c r="AN8" s="1">
        <f t="shared" ref="AN8:AN12" si="14">AM8*AJ8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35</v>
      </c>
      <c r="C9" s="1">
        <v>472</v>
      </c>
      <c r="D9" s="1"/>
      <c r="E9" s="1">
        <v>35</v>
      </c>
      <c r="F9" s="1">
        <v>429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5"/>
        <v>35</v>
      </c>
      <c r="M9" s="1"/>
      <c r="N9" s="1"/>
      <c r="O9" s="1"/>
      <c r="P9" s="1">
        <f t="shared" si="6"/>
        <v>7</v>
      </c>
      <c r="Q9" s="5"/>
      <c r="R9" s="5">
        <f>IFERROR(VLOOKUP(A9,[3]Sheet!$A:$S,19,0),0)</f>
        <v>100</v>
      </c>
      <c r="S9" s="5"/>
      <c r="T9" s="1"/>
      <c r="U9" s="1">
        <f t="shared" si="7"/>
        <v>61.285714285714285</v>
      </c>
      <c r="V9" s="1">
        <f t="shared" si="8"/>
        <v>61.285714285714285</v>
      </c>
      <c r="W9" s="1">
        <f>IFERROR(VLOOKUP(A9,[1]TDSheet!$A:$G,3,0),0)/5</f>
        <v>4</v>
      </c>
      <c r="X9" s="1">
        <v>1</v>
      </c>
      <c r="Y9" s="1">
        <v>-0.8</v>
      </c>
      <c r="Z9" s="1">
        <v>3.6</v>
      </c>
      <c r="AA9" s="1">
        <v>10.4</v>
      </c>
      <c r="AB9" s="1">
        <v>14.4</v>
      </c>
      <c r="AC9" s="1">
        <v>5.2</v>
      </c>
      <c r="AD9" s="1">
        <v>8</v>
      </c>
      <c r="AE9" s="1">
        <v>3</v>
      </c>
      <c r="AF9" s="1">
        <v>0</v>
      </c>
      <c r="AG9" s="13" t="s">
        <v>68</v>
      </c>
      <c r="AH9" s="1">
        <f t="shared" si="9"/>
        <v>0</v>
      </c>
      <c r="AI9" s="1">
        <f t="shared" si="10"/>
        <v>28.000000000000004</v>
      </c>
      <c r="AJ9" s="16">
        <f>VLOOKUP(I9,[2]Sheet!$I:$AH,26,0)</f>
        <v>1.68</v>
      </c>
      <c r="AK9" s="17">
        <f t="shared" si="11"/>
        <v>0</v>
      </c>
      <c r="AL9" s="1">
        <f t="shared" si="12"/>
        <v>0</v>
      </c>
      <c r="AM9" s="17">
        <f t="shared" si="13"/>
        <v>17</v>
      </c>
      <c r="AN9" s="1">
        <f t="shared" si="14"/>
        <v>28.56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366</v>
      </c>
      <c r="D10" s="1"/>
      <c r="E10" s="1">
        <v>109</v>
      </c>
      <c r="F10" s="1">
        <v>246</v>
      </c>
      <c r="G10" s="8">
        <v>0.3</v>
      </c>
      <c r="H10" s="1">
        <v>150</v>
      </c>
      <c r="I10" s="1">
        <v>1010033332</v>
      </c>
      <c r="J10" s="1"/>
      <c r="K10" s="1"/>
      <c r="L10" s="1">
        <f t="shared" si="5"/>
        <v>109</v>
      </c>
      <c r="M10" s="1"/>
      <c r="N10" s="1"/>
      <c r="O10" s="1">
        <v>300</v>
      </c>
      <c r="P10" s="1">
        <f t="shared" si="6"/>
        <v>21.8</v>
      </c>
      <c r="Q10" s="5">
        <v>200</v>
      </c>
      <c r="R10" s="5">
        <f>IFERROR(VLOOKUP(A10,[3]Sheet!$A:$S,19,0),0)</f>
        <v>0</v>
      </c>
      <c r="S10" s="5"/>
      <c r="T10" s="1"/>
      <c r="U10" s="1">
        <f t="shared" si="7"/>
        <v>34.220183486238533</v>
      </c>
      <c r="V10" s="1">
        <f t="shared" si="8"/>
        <v>25.045871559633028</v>
      </c>
      <c r="W10" s="1">
        <f>IFERROR(VLOOKUP(A10,[1]TDSheet!$A:$G,3,0),0)/5</f>
        <v>53.4</v>
      </c>
      <c r="X10" s="1">
        <v>44.2</v>
      </c>
      <c r="Y10" s="1">
        <v>79.400000000000006</v>
      </c>
      <c r="Z10" s="1">
        <v>0</v>
      </c>
      <c r="AA10" s="1">
        <v>0</v>
      </c>
      <c r="AB10" s="1">
        <v>-1.2</v>
      </c>
      <c r="AC10" s="1">
        <v>-2.6</v>
      </c>
      <c r="AD10" s="1">
        <v>23.6</v>
      </c>
      <c r="AE10" s="1">
        <v>54.6</v>
      </c>
      <c r="AF10" s="1">
        <v>-7.6</v>
      </c>
      <c r="AG10" s="1" t="s">
        <v>44</v>
      </c>
      <c r="AH10" s="1">
        <f t="shared" si="9"/>
        <v>60</v>
      </c>
      <c r="AI10" s="1">
        <f t="shared" si="10"/>
        <v>0</v>
      </c>
      <c r="AJ10" s="16">
        <f>VLOOKUP(I10,[2]Sheet!$I:$AH,26,0)</f>
        <v>1.7999999999999998</v>
      </c>
      <c r="AK10" s="17">
        <f t="shared" si="11"/>
        <v>33</v>
      </c>
      <c r="AL10" s="1">
        <f t="shared" si="12"/>
        <v>59.399999999999991</v>
      </c>
      <c r="AM10" s="17">
        <f t="shared" si="13"/>
        <v>0</v>
      </c>
      <c r="AN10" s="1">
        <f t="shared" si="14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410</v>
      </c>
      <c r="D11" s="1"/>
      <c r="E11" s="1">
        <v>26</v>
      </c>
      <c r="F11" s="1">
        <v>361</v>
      </c>
      <c r="G11" s="8">
        <v>0.4</v>
      </c>
      <c r="H11" s="1">
        <v>75</v>
      </c>
      <c r="I11" s="1">
        <v>1010016111</v>
      </c>
      <c r="J11" s="1"/>
      <c r="K11" s="1"/>
      <c r="L11" s="1">
        <f t="shared" si="5"/>
        <v>26</v>
      </c>
      <c r="M11" s="1"/>
      <c r="N11" s="1"/>
      <c r="O11" s="1"/>
      <c r="P11" s="1">
        <f t="shared" si="6"/>
        <v>5.2</v>
      </c>
      <c r="Q11" s="5"/>
      <c r="R11" s="5">
        <f>IFERROR(VLOOKUP(A11,[3]Sheet!$A:$S,19,0),0)</f>
        <v>0</v>
      </c>
      <c r="S11" s="5"/>
      <c r="T11" s="1"/>
      <c r="U11" s="1">
        <f t="shared" si="7"/>
        <v>69.42307692307692</v>
      </c>
      <c r="V11" s="1">
        <f t="shared" si="8"/>
        <v>69.42307692307692</v>
      </c>
      <c r="W11" s="1">
        <f>IFERROR(VLOOKUP(A11,[1]TDSheet!$A:$G,3,0),0)/5</f>
        <v>13.4</v>
      </c>
      <c r="X11" s="1">
        <v>8.4</v>
      </c>
      <c r="Y11" s="1">
        <v>7.8</v>
      </c>
      <c r="Z11" s="1">
        <v>10</v>
      </c>
      <c r="AA11" s="1">
        <v>12</v>
      </c>
      <c r="AB11" s="1">
        <v>10</v>
      </c>
      <c r="AC11" s="1">
        <v>11.8</v>
      </c>
      <c r="AD11" s="1">
        <v>13</v>
      </c>
      <c r="AE11" s="1">
        <v>15.6</v>
      </c>
      <c r="AF11" s="1">
        <v>6.6</v>
      </c>
      <c r="AG11" s="14" t="s">
        <v>46</v>
      </c>
      <c r="AH11" s="1">
        <f t="shared" si="9"/>
        <v>0</v>
      </c>
      <c r="AI11" s="1">
        <f t="shared" si="10"/>
        <v>0</v>
      </c>
      <c r="AJ11" s="16">
        <f>VLOOKUP(I11,[2]Sheet!$I:$AH,26,0)</f>
        <v>2.4</v>
      </c>
      <c r="AK11" s="17">
        <f t="shared" si="11"/>
        <v>0</v>
      </c>
      <c r="AL11" s="1">
        <f t="shared" si="12"/>
        <v>0</v>
      </c>
      <c r="AM11" s="17">
        <f t="shared" si="13"/>
        <v>0</v>
      </c>
      <c r="AN11" s="1">
        <f t="shared" si="14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35</v>
      </c>
      <c r="C12" s="1">
        <v>941</v>
      </c>
      <c r="D12" s="1"/>
      <c r="E12" s="1">
        <v>247</v>
      </c>
      <c r="F12" s="1">
        <v>693</v>
      </c>
      <c r="G12" s="8">
        <v>0.28000000000000003</v>
      </c>
      <c r="H12" s="1">
        <v>120</v>
      </c>
      <c r="I12" s="1">
        <v>1010033329</v>
      </c>
      <c r="J12" s="1"/>
      <c r="K12" s="1"/>
      <c r="L12" s="1">
        <f t="shared" si="5"/>
        <v>247</v>
      </c>
      <c r="M12" s="1"/>
      <c r="N12" s="1"/>
      <c r="O12" s="1"/>
      <c r="P12" s="1">
        <f t="shared" si="6"/>
        <v>49.4</v>
      </c>
      <c r="Q12" s="5">
        <v>500</v>
      </c>
      <c r="R12" s="5">
        <f>IFERROR(VLOOKUP(A12,[3]Sheet!$A:$S,19,0),0)</f>
        <v>0</v>
      </c>
      <c r="S12" s="5">
        <v>542</v>
      </c>
      <c r="T12" s="1"/>
      <c r="U12" s="1">
        <f t="shared" si="7"/>
        <v>24.149797570850204</v>
      </c>
      <c r="V12" s="1">
        <f t="shared" si="8"/>
        <v>14.02834008097166</v>
      </c>
      <c r="W12" s="1">
        <f>IFERROR(VLOOKUP(A12,[1]TDSheet!$A:$G,3,0),0)/5</f>
        <v>51.4</v>
      </c>
      <c r="X12" s="1">
        <v>-0.4</v>
      </c>
      <c r="Y12" s="1">
        <v>13.4</v>
      </c>
      <c r="Z12" s="1">
        <v>56.2</v>
      </c>
      <c r="AA12" s="1">
        <v>82.4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42</v>
      </c>
      <c r="AH12" s="1">
        <f t="shared" si="9"/>
        <v>140</v>
      </c>
      <c r="AI12" s="1">
        <f t="shared" si="10"/>
        <v>0</v>
      </c>
      <c r="AJ12" s="16">
        <f>VLOOKUP(I12,[2]Sheet!$I:$AH,26,0)</f>
        <v>1.6800000000000002</v>
      </c>
      <c r="AK12" s="17">
        <f t="shared" si="11"/>
        <v>83.000000000000014</v>
      </c>
      <c r="AL12" s="1">
        <f t="shared" si="12"/>
        <v>139.44000000000003</v>
      </c>
      <c r="AM12" s="17">
        <f t="shared" si="13"/>
        <v>0</v>
      </c>
      <c r="AN12" s="1">
        <f t="shared" si="14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35</v>
      </c>
      <c r="C13" s="10"/>
      <c r="D13" s="10"/>
      <c r="E13" s="10"/>
      <c r="F13" s="10"/>
      <c r="G13" s="11">
        <v>0</v>
      </c>
      <c r="H13" s="10">
        <v>120</v>
      </c>
      <c r="I13" s="10">
        <v>1010028068</v>
      </c>
      <c r="J13" s="10"/>
      <c r="K13" s="10"/>
      <c r="L13" s="10">
        <f t="shared" si="5"/>
        <v>0</v>
      </c>
      <c r="M13" s="10"/>
      <c r="N13" s="10"/>
      <c r="O13" s="10"/>
      <c r="P13" s="10">
        <f t="shared" si="6"/>
        <v>0</v>
      </c>
      <c r="Q13" s="5"/>
      <c r="R13" s="5">
        <f>IFERROR(VLOOKUP(A13,[3]Sheet!$A:$S,19,0),0)</f>
        <v>0</v>
      </c>
      <c r="S13" s="12"/>
      <c r="T13" s="10"/>
      <c r="U13" s="10" t="e">
        <f t="shared" si="7"/>
        <v>#DIV/0!</v>
      </c>
      <c r="V13" s="10" t="e">
        <f t="shared" si="8"/>
        <v>#DIV/0!</v>
      </c>
      <c r="W13" s="10">
        <f>IFERROR(VLOOKUP(A13,[1]TDSheet!$A:$G,3,0),0)/5</f>
        <v>0</v>
      </c>
      <c r="X13" s="10">
        <v>0</v>
      </c>
      <c r="Y13" s="10">
        <v>-0.2</v>
      </c>
      <c r="Z13" s="10">
        <v>0</v>
      </c>
      <c r="AA13" s="10">
        <v>0</v>
      </c>
      <c r="AB13" s="10">
        <v>0</v>
      </c>
      <c r="AC13" s="10">
        <v>-0.2</v>
      </c>
      <c r="AD13" s="10">
        <v>-1.2</v>
      </c>
      <c r="AE13" s="10">
        <v>64.2</v>
      </c>
      <c r="AF13" s="10">
        <v>72.599999999999994</v>
      </c>
      <c r="AG13" s="10" t="s">
        <v>49</v>
      </c>
      <c r="AH13" s="10"/>
      <c r="AI13" s="10"/>
      <c r="AJ13" s="10"/>
      <c r="AK13" s="10"/>
      <c r="AL13" s="10"/>
      <c r="AM13" s="10"/>
      <c r="AN13" s="10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242</v>
      </c>
      <c r="D14" s="1"/>
      <c r="E14" s="1">
        <v>67</v>
      </c>
      <c r="F14" s="1">
        <v>160</v>
      </c>
      <c r="G14" s="8">
        <v>0.47</v>
      </c>
      <c r="H14" s="1">
        <v>75</v>
      </c>
      <c r="I14" s="1">
        <v>1010015954</v>
      </c>
      <c r="J14" s="1"/>
      <c r="K14" s="1"/>
      <c r="L14" s="1">
        <f t="shared" si="5"/>
        <v>67</v>
      </c>
      <c r="M14" s="1"/>
      <c r="N14" s="1"/>
      <c r="O14" s="1"/>
      <c r="P14" s="1">
        <f t="shared" si="6"/>
        <v>13.4</v>
      </c>
      <c r="Q14" s="5">
        <v>120</v>
      </c>
      <c r="R14" s="5">
        <f>IFERROR(VLOOKUP(A14,[3]Sheet!$A:$S,19,0),0)</f>
        <v>40</v>
      </c>
      <c r="S14" s="5">
        <v>175</v>
      </c>
      <c r="T14" s="1"/>
      <c r="U14" s="1">
        <f t="shared" si="7"/>
        <v>20.8955223880597</v>
      </c>
      <c r="V14" s="1">
        <f t="shared" si="8"/>
        <v>11.940298507462686</v>
      </c>
      <c r="W14" s="1">
        <f>IFERROR(VLOOKUP(A14,[1]TDSheet!$A:$G,3,0),0)/5</f>
        <v>5.8</v>
      </c>
      <c r="X14" s="1">
        <v>9</v>
      </c>
      <c r="Y14" s="1">
        <v>10.199999999999999</v>
      </c>
      <c r="Z14" s="1">
        <v>7.4</v>
      </c>
      <c r="AA14" s="1">
        <v>10.8</v>
      </c>
      <c r="AB14" s="1">
        <v>14.6</v>
      </c>
      <c r="AC14" s="1">
        <v>13</v>
      </c>
      <c r="AD14" s="1">
        <v>9</v>
      </c>
      <c r="AE14" s="1">
        <v>16</v>
      </c>
      <c r="AF14" s="1">
        <v>11.4</v>
      </c>
      <c r="AG14" s="1"/>
      <c r="AH14" s="1">
        <f t="shared" ref="AH14:AH20" si="15">G14*Q14</f>
        <v>56.4</v>
      </c>
      <c r="AI14" s="1">
        <f t="shared" si="10"/>
        <v>18.799999999999997</v>
      </c>
      <c r="AJ14" s="16">
        <f>VLOOKUP(I14,[2]Sheet!$I:$AH,26,0)</f>
        <v>2.82</v>
      </c>
      <c r="AK14" s="17">
        <f t="shared" ref="AK14:AK20" si="16">MROUND(G14*Q14,AJ14)/AJ14</f>
        <v>20</v>
      </c>
      <c r="AL14" s="1">
        <f t="shared" ref="AL14:AL20" si="17">AK14*AJ14</f>
        <v>56.4</v>
      </c>
      <c r="AM14" s="17">
        <f t="shared" ref="AM14:AM20" si="18">MROUND(G14*R14,AJ14)/AJ14</f>
        <v>7</v>
      </c>
      <c r="AN14" s="1">
        <f t="shared" ref="AN14:AN20" si="19">AM14*AJ14</f>
        <v>19.739999999999998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149</v>
      </c>
      <c r="D15" s="1"/>
      <c r="E15" s="1">
        <v>33</v>
      </c>
      <c r="F15" s="1">
        <v>104</v>
      </c>
      <c r="G15" s="8">
        <v>0.47</v>
      </c>
      <c r="H15" s="1">
        <v>75</v>
      </c>
      <c r="I15" s="1">
        <v>1010016092</v>
      </c>
      <c r="J15" s="1"/>
      <c r="K15" s="1"/>
      <c r="L15" s="1">
        <f t="shared" si="5"/>
        <v>33</v>
      </c>
      <c r="M15" s="1"/>
      <c r="N15" s="1"/>
      <c r="O15" s="1"/>
      <c r="P15" s="1">
        <f t="shared" si="6"/>
        <v>6.6</v>
      </c>
      <c r="Q15" s="5">
        <v>80</v>
      </c>
      <c r="R15" s="5">
        <f>IFERROR(VLOOKUP(A15,[3]Sheet!$A:$S,19,0),0)</f>
        <v>0</v>
      </c>
      <c r="S15" s="5">
        <v>61</v>
      </c>
      <c r="T15" s="1"/>
      <c r="U15" s="1">
        <f t="shared" si="7"/>
        <v>27.878787878787879</v>
      </c>
      <c r="V15" s="1">
        <f t="shared" si="8"/>
        <v>15.757575757575758</v>
      </c>
      <c r="W15" s="1">
        <f>IFERROR(VLOOKUP(A15,[1]TDSheet!$A:$G,3,0),0)/5</f>
        <v>6.2</v>
      </c>
      <c r="X15" s="1">
        <v>2.8</v>
      </c>
      <c r="Y15" s="1">
        <v>6.8</v>
      </c>
      <c r="Z15" s="1">
        <v>4</v>
      </c>
      <c r="AA15" s="1">
        <v>5.6</v>
      </c>
      <c r="AB15" s="1">
        <v>4.2</v>
      </c>
      <c r="AC15" s="1">
        <v>3.6</v>
      </c>
      <c r="AD15" s="1">
        <v>4</v>
      </c>
      <c r="AE15" s="1">
        <v>8.6</v>
      </c>
      <c r="AF15" s="1">
        <v>7.6</v>
      </c>
      <c r="AG15" s="1"/>
      <c r="AH15" s="1">
        <f t="shared" si="15"/>
        <v>37.599999999999994</v>
      </c>
      <c r="AI15" s="1">
        <f t="shared" si="10"/>
        <v>0</v>
      </c>
      <c r="AJ15" s="16">
        <f>VLOOKUP(I15,[2]Sheet!$I:$AH,26,0)</f>
        <v>2.82</v>
      </c>
      <c r="AK15" s="17">
        <f t="shared" si="16"/>
        <v>13</v>
      </c>
      <c r="AL15" s="1">
        <f t="shared" si="17"/>
        <v>36.659999999999997</v>
      </c>
      <c r="AM15" s="17">
        <f t="shared" si="18"/>
        <v>0</v>
      </c>
      <c r="AN15" s="1">
        <f t="shared" si="19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158</v>
      </c>
      <c r="D16" s="1"/>
      <c r="E16" s="1">
        <v>29</v>
      </c>
      <c r="F16" s="1">
        <v>112</v>
      </c>
      <c r="G16" s="8">
        <v>0.47</v>
      </c>
      <c r="H16" s="1">
        <v>75</v>
      </c>
      <c r="I16" s="1">
        <v>1010015952</v>
      </c>
      <c r="J16" s="1"/>
      <c r="K16" s="1"/>
      <c r="L16" s="1">
        <f t="shared" si="5"/>
        <v>29</v>
      </c>
      <c r="M16" s="1"/>
      <c r="N16" s="1"/>
      <c r="O16" s="1"/>
      <c r="P16" s="1">
        <f t="shared" si="6"/>
        <v>5.8</v>
      </c>
      <c r="Q16" s="5">
        <v>60</v>
      </c>
      <c r="R16" s="5">
        <f>IFERROR(VLOOKUP(A16,[3]Sheet!$A:$S,19,0),0)</f>
        <v>50</v>
      </c>
      <c r="S16" s="5">
        <v>33</v>
      </c>
      <c r="T16" s="1"/>
      <c r="U16" s="1">
        <f t="shared" si="7"/>
        <v>29.655172413793103</v>
      </c>
      <c r="V16" s="1">
        <f t="shared" si="8"/>
        <v>19.310344827586206</v>
      </c>
      <c r="W16" s="1">
        <f>IFERROR(VLOOKUP(A16,[1]TDSheet!$A:$G,3,0),0)/5</f>
        <v>5.2</v>
      </c>
      <c r="X16" s="1">
        <v>6.8</v>
      </c>
      <c r="Y16" s="1">
        <v>7.2</v>
      </c>
      <c r="Z16" s="1">
        <v>3.8</v>
      </c>
      <c r="AA16" s="1">
        <v>6.2</v>
      </c>
      <c r="AB16" s="1">
        <v>12</v>
      </c>
      <c r="AC16" s="1">
        <v>8.4</v>
      </c>
      <c r="AD16" s="1">
        <v>5.2</v>
      </c>
      <c r="AE16" s="1">
        <v>8.6</v>
      </c>
      <c r="AF16" s="1">
        <v>3.2</v>
      </c>
      <c r="AG16" s="1"/>
      <c r="AH16" s="1">
        <f t="shared" si="15"/>
        <v>28.2</v>
      </c>
      <c r="AI16" s="1">
        <f t="shared" si="10"/>
        <v>23.5</v>
      </c>
      <c r="AJ16" s="16">
        <f>VLOOKUP(I16,[2]Sheet!$I:$AH,26,0)</f>
        <v>2.82</v>
      </c>
      <c r="AK16" s="17">
        <f t="shared" si="16"/>
        <v>10</v>
      </c>
      <c r="AL16" s="1">
        <f t="shared" si="17"/>
        <v>28.2</v>
      </c>
      <c r="AM16" s="17">
        <f t="shared" si="18"/>
        <v>8</v>
      </c>
      <c r="AN16" s="1">
        <f t="shared" si="19"/>
        <v>22.56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868</v>
      </c>
      <c r="D17" s="1"/>
      <c r="E17" s="1">
        <v>113</v>
      </c>
      <c r="F17" s="1">
        <v>744</v>
      </c>
      <c r="G17" s="8">
        <v>0.3</v>
      </c>
      <c r="H17" s="1">
        <v>55</v>
      </c>
      <c r="I17" s="1">
        <v>1010032953</v>
      </c>
      <c r="J17" s="1"/>
      <c r="K17" s="1"/>
      <c r="L17" s="1">
        <f t="shared" si="5"/>
        <v>113</v>
      </c>
      <c r="M17" s="1"/>
      <c r="N17" s="1"/>
      <c r="O17" s="1"/>
      <c r="P17" s="1">
        <f t="shared" si="6"/>
        <v>22.6</v>
      </c>
      <c r="Q17" s="5"/>
      <c r="R17" s="5">
        <f>IFERROR(VLOOKUP(A17,[3]Sheet!$A:$S,19,0),0)</f>
        <v>0</v>
      </c>
      <c r="S17" s="5"/>
      <c r="T17" s="1"/>
      <c r="U17" s="1">
        <f t="shared" si="7"/>
        <v>32.920353982300881</v>
      </c>
      <c r="V17" s="1">
        <f t="shared" si="8"/>
        <v>32.920353982300881</v>
      </c>
      <c r="W17" s="1">
        <f>IFERROR(VLOOKUP(A17,[1]TDSheet!$A:$G,3,0),0)/5</f>
        <v>19</v>
      </c>
      <c r="X17" s="1">
        <v>6</v>
      </c>
      <c r="Y17" s="1">
        <v>0.2</v>
      </c>
      <c r="Z17" s="1">
        <v>0</v>
      </c>
      <c r="AA17" s="1">
        <v>4</v>
      </c>
      <c r="AB17" s="1">
        <v>51.2</v>
      </c>
      <c r="AC17" s="1">
        <v>29.6</v>
      </c>
      <c r="AD17" s="1">
        <v>0</v>
      </c>
      <c r="AE17" s="1">
        <v>0</v>
      </c>
      <c r="AF17" s="1">
        <v>0</v>
      </c>
      <c r="AG17" s="13" t="s">
        <v>69</v>
      </c>
      <c r="AH17" s="1">
        <f t="shared" si="15"/>
        <v>0</v>
      </c>
      <c r="AI17" s="1">
        <f t="shared" si="10"/>
        <v>0</v>
      </c>
      <c r="AJ17" s="16">
        <f>VLOOKUP(I17,[2]Sheet!$I:$AH,26,0)</f>
        <v>1.7999999999999998</v>
      </c>
      <c r="AK17" s="17">
        <f t="shared" si="16"/>
        <v>0</v>
      </c>
      <c r="AL17" s="1">
        <f t="shared" si="17"/>
        <v>0</v>
      </c>
      <c r="AM17" s="17">
        <f t="shared" si="18"/>
        <v>0</v>
      </c>
      <c r="AN17" s="1">
        <f t="shared" si="19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674</v>
      </c>
      <c r="D18" s="1"/>
      <c r="E18" s="1">
        <v>181</v>
      </c>
      <c r="F18" s="1">
        <v>484</v>
      </c>
      <c r="G18" s="8">
        <v>0.375</v>
      </c>
      <c r="H18" s="1">
        <v>55</v>
      </c>
      <c r="I18" s="1">
        <v>1010022954</v>
      </c>
      <c r="J18" s="1"/>
      <c r="K18" s="1"/>
      <c r="L18" s="1">
        <f t="shared" si="5"/>
        <v>181</v>
      </c>
      <c r="M18" s="1"/>
      <c r="N18" s="1"/>
      <c r="O18" s="1">
        <v>200</v>
      </c>
      <c r="P18" s="1">
        <f t="shared" si="6"/>
        <v>36.200000000000003</v>
      </c>
      <c r="Q18" s="5">
        <v>300</v>
      </c>
      <c r="R18" s="5">
        <f>IFERROR(VLOOKUP(A18,[3]Sheet!$A:$S,19,0),0)</f>
        <v>0</v>
      </c>
      <c r="S18" s="5">
        <v>221.00000000000011</v>
      </c>
      <c r="T18" s="1"/>
      <c r="U18" s="1">
        <f t="shared" si="7"/>
        <v>27.182320441988949</v>
      </c>
      <c r="V18" s="1">
        <f t="shared" si="8"/>
        <v>18.895027624309392</v>
      </c>
      <c r="W18" s="1">
        <f>IFERROR(VLOOKUP(A18,[1]TDSheet!$A:$G,3,0),0)/5</f>
        <v>44.8</v>
      </c>
      <c r="X18" s="1">
        <v>46</v>
      </c>
      <c r="Y18" s="1">
        <v>32.200000000000003</v>
      </c>
      <c r="Z18" s="1">
        <v>36.6</v>
      </c>
      <c r="AA18" s="1">
        <v>46.4</v>
      </c>
      <c r="AB18" s="1">
        <v>55.2</v>
      </c>
      <c r="AC18" s="1">
        <v>38.200000000000003</v>
      </c>
      <c r="AD18" s="1">
        <v>39.6</v>
      </c>
      <c r="AE18" s="1">
        <v>67.599999999999994</v>
      </c>
      <c r="AF18" s="1">
        <v>-7.2</v>
      </c>
      <c r="AG18" s="1" t="s">
        <v>55</v>
      </c>
      <c r="AH18" s="1">
        <f t="shared" si="15"/>
        <v>112.5</v>
      </c>
      <c r="AI18" s="1">
        <f t="shared" si="10"/>
        <v>0</v>
      </c>
      <c r="AJ18" s="16">
        <f>VLOOKUP(I18,[2]Sheet!$I:$AH,26,0)</f>
        <v>2.25</v>
      </c>
      <c r="AK18" s="17">
        <f t="shared" si="16"/>
        <v>50</v>
      </c>
      <c r="AL18" s="1">
        <f t="shared" si="17"/>
        <v>112.5</v>
      </c>
      <c r="AM18" s="17">
        <f t="shared" si="18"/>
        <v>0</v>
      </c>
      <c r="AN18" s="1">
        <f t="shared" si="19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35</v>
      </c>
      <c r="C19" s="1">
        <v>626</v>
      </c>
      <c r="D19" s="1"/>
      <c r="E19" s="1">
        <v>124</v>
      </c>
      <c r="F19" s="1">
        <v>489</v>
      </c>
      <c r="G19" s="8">
        <v>0.375</v>
      </c>
      <c r="H19" s="1">
        <v>55</v>
      </c>
      <c r="I19" s="1">
        <v>1010016034</v>
      </c>
      <c r="J19" s="1"/>
      <c r="K19" s="1"/>
      <c r="L19" s="1">
        <f t="shared" si="5"/>
        <v>124</v>
      </c>
      <c r="M19" s="1"/>
      <c r="N19" s="1"/>
      <c r="O19" s="1">
        <v>250</v>
      </c>
      <c r="P19" s="1">
        <f t="shared" si="6"/>
        <v>24.8</v>
      </c>
      <c r="Q19" s="5"/>
      <c r="R19" s="5">
        <f>IFERROR(VLOOKUP(A19,[3]Sheet!$A:$S,19,0),0)</f>
        <v>100</v>
      </c>
      <c r="S19" s="5"/>
      <c r="T19" s="1"/>
      <c r="U19" s="1">
        <f t="shared" si="7"/>
        <v>29.798387096774192</v>
      </c>
      <c r="V19" s="1">
        <f t="shared" si="8"/>
        <v>29.798387096774192</v>
      </c>
      <c r="W19" s="1">
        <f>IFERROR(VLOOKUP(A19,[1]TDSheet!$A:$G,3,0),0)/5</f>
        <v>31.8</v>
      </c>
      <c r="X19" s="1">
        <v>38</v>
      </c>
      <c r="Y19" s="1">
        <v>28.6</v>
      </c>
      <c r="Z19" s="1">
        <v>27.2</v>
      </c>
      <c r="AA19" s="1">
        <v>43.8</v>
      </c>
      <c r="AB19" s="1">
        <v>48.8</v>
      </c>
      <c r="AC19" s="1">
        <v>24.8</v>
      </c>
      <c r="AD19" s="1">
        <v>34.4</v>
      </c>
      <c r="AE19" s="1">
        <v>55</v>
      </c>
      <c r="AF19" s="1">
        <v>-2.4</v>
      </c>
      <c r="AG19" s="15" t="s">
        <v>57</v>
      </c>
      <c r="AH19" s="1">
        <f t="shared" si="15"/>
        <v>0</v>
      </c>
      <c r="AI19" s="1">
        <f t="shared" si="10"/>
        <v>37.5</v>
      </c>
      <c r="AJ19" s="16">
        <f>VLOOKUP(I19,[2]Sheet!$I:$AH,26,0)</f>
        <v>2.25</v>
      </c>
      <c r="AK19" s="17">
        <f t="shared" si="16"/>
        <v>0</v>
      </c>
      <c r="AL19" s="1">
        <f t="shared" si="17"/>
        <v>0</v>
      </c>
      <c r="AM19" s="17">
        <f t="shared" si="18"/>
        <v>17</v>
      </c>
      <c r="AN19" s="1">
        <f t="shared" si="19"/>
        <v>38.25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35</v>
      </c>
      <c r="C20" s="1">
        <v>802</v>
      </c>
      <c r="D20" s="1"/>
      <c r="E20" s="1">
        <v>131</v>
      </c>
      <c r="F20" s="1">
        <v>669</v>
      </c>
      <c r="G20" s="8">
        <v>0.375</v>
      </c>
      <c r="H20" s="1">
        <v>55</v>
      </c>
      <c r="I20" s="1">
        <v>1010023122</v>
      </c>
      <c r="J20" s="1"/>
      <c r="K20" s="1"/>
      <c r="L20" s="1">
        <f t="shared" si="5"/>
        <v>131</v>
      </c>
      <c r="M20" s="1"/>
      <c r="N20" s="1"/>
      <c r="O20" s="1"/>
      <c r="P20" s="1">
        <f t="shared" si="6"/>
        <v>26.2</v>
      </c>
      <c r="Q20" s="5">
        <v>80</v>
      </c>
      <c r="R20" s="5">
        <f>IFERROR(VLOOKUP(A20,[3]Sheet!$A:$S,19,0),0)</f>
        <v>0</v>
      </c>
      <c r="S20" s="5"/>
      <c r="T20" s="1"/>
      <c r="U20" s="1">
        <f t="shared" si="7"/>
        <v>28.587786259541986</v>
      </c>
      <c r="V20" s="1">
        <f t="shared" si="8"/>
        <v>25.534351145038169</v>
      </c>
      <c r="W20" s="1">
        <f>IFERROR(VLOOKUP(A20,[1]TDSheet!$A:$G,3,0),0)/5</f>
        <v>43.4</v>
      </c>
      <c r="X20" s="1">
        <v>43.8</v>
      </c>
      <c r="Y20" s="1">
        <v>27.8</v>
      </c>
      <c r="Z20" s="1">
        <v>30.2</v>
      </c>
      <c r="AA20" s="1">
        <v>34.6</v>
      </c>
      <c r="AB20" s="1">
        <v>18.2</v>
      </c>
      <c r="AC20" s="1">
        <v>38.799999999999997</v>
      </c>
      <c r="AD20" s="1">
        <v>-1.2</v>
      </c>
      <c r="AE20" s="1">
        <v>57</v>
      </c>
      <c r="AF20" s="1">
        <v>10.199999999999999</v>
      </c>
      <c r="AG20" s="14" t="s">
        <v>46</v>
      </c>
      <c r="AH20" s="1">
        <f t="shared" si="15"/>
        <v>30</v>
      </c>
      <c r="AI20" s="1">
        <f t="shared" si="10"/>
        <v>0</v>
      </c>
      <c r="AJ20" s="16">
        <f>VLOOKUP(I20,[2]Sheet!$I:$AH,26,0)</f>
        <v>2.25</v>
      </c>
      <c r="AK20" s="17">
        <f t="shared" si="16"/>
        <v>13</v>
      </c>
      <c r="AL20" s="1">
        <f t="shared" si="17"/>
        <v>29.25</v>
      </c>
      <c r="AM20" s="17">
        <f t="shared" si="18"/>
        <v>0</v>
      </c>
      <c r="AN20" s="1">
        <f t="shared" si="19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59</v>
      </c>
      <c r="B21" s="10" t="s">
        <v>35</v>
      </c>
      <c r="C21" s="10">
        <v>-8</v>
      </c>
      <c r="D21" s="10"/>
      <c r="E21" s="10"/>
      <c r="F21" s="10">
        <v>-8</v>
      </c>
      <c r="G21" s="11">
        <v>0</v>
      </c>
      <c r="H21" s="10">
        <v>120</v>
      </c>
      <c r="I21" s="10" t="s">
        <v>60</v>
      </c>
      <c r="J21" s="10"/>
      <c r="K21" s="10"/>
      <c r="L21" s="10">
        <f t="shared" si="5"/>
        <v>0</v>
      </c>
      <c r="M21" s="10"/>
      <c r="N21" s="10"/>
      <c r="O21" s="10"/>
      <c r="P21" s="10">
        <f t="shared" si="6"/>
        <v>0</v>
      </c>
      <c r="Q21" s="5"/>
      <c r="R21" s="5">
        <f>IFERROR(VLOOKUP(A21,[3]Sheet!$A:$S,19,0),0)</f>
        <v>0</v>
      </c>
      <c r="S21" s="12"/>
      <c r="T21" s="10"/>
      <c r="U21" s="10" t="e">
        <f t="shared" si="7"/>
        <v>#DIV/0!</v>
      </c>
      <c r="V21" s="10" t="e">
        <f t="shared" si="8"/>
        <v>#DIV/0!</v>
      </c>
      <c r="W21" s="10">
        <f>IFERROR(VLOOKUP(A21,[1]TDSheet!$A:$G,3,0),0)/5</f>
        <v>0</v>
      </c>
      <c r="X21" s="10">
        <v>0</v>
      </c>
      <c r="Y21" s="10">
        <v>-0.4</v>
      </c>
      <c r="Z21" s="10">
        <v>0.2</v>
      </c>
      <c r="AA21" s="10">
        <v>-0.2</v>
      </c>
      <c r="AB21" s="10">
        <v>-0.8</v>
      </c>
      <c r="AC21" s="10">
        <v>-1.2</v>
      </c>
      <c r="AD21" s="10">
        <v>0.6</v>
      </c>
      <c r="AE21" s="10">
        <v>2.4</v>
      </c>
      <c r="AF21" s="10">
        <v>7.2</v>
      </c>
      <c r="AG21" s="10" t="s">
        <v>61</v>
      </c>
      <c r="AH21" s="10"/>
      <c r="AI21" s="10"/>
      <c r="AJ21" s="10"/>
      <c r="AK21" s="10"/>
      <c r="AL21" s="10"/>
      <c r="AM21" s="10"/>
      <c r="AN21" s="10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35</v>
      </c>
      <c r="C22" s="1">
        <v>292</v>
      </c>
      <c r="D22" s="1"/>
      <c r="E22" s="1">
        <v>30</v>
      </c>
      <c r="F22" s="1">
        <v>262</v>
      </c>
      <c r="G22" s="8">
        <v>0.3</v>
      </c>
      <c r="H22" s="1">
        <v>150</v>
      </c>
      <c r="I22" s="1">
        <v>1010033324</v>
      </c>
      <c r="J22" s="1"/>
      <c r="K22" s="1"/>
      <c r="L22" s="1">
        <f t="shared" si="5"/>
        <v>30</v>
      </c>
      <c r="M22" s="1"/>
      <c r="N22" s="1"/>
      <c r="O22" s="1">
        <v>200</v>
      </c>
      <c r="P22" s="1">
        <f t="shared" si="6"/>
        <v>6</v>
      </c>
      <c r="Q22" s="5"/>
      <c r="R22" s="5">
        <f>IFERROR(VLOOKUP(A22,[3]Sheet!$A:$S,19,0),0)</f>
        <v>0</v>
      </c>
      <c r="S22" s="5"/>
      <c r="T22" s="1"/>
      <c r="U22" s="1">
        <f t="shared" si="7"/>
        <v>77</v>
      </c>
      <c r="V22" s="1">
        <f t="shared" si="8"/>
        <v>77</v>
      </c>
      <c r="W22" s="1">
        <f>IFERROR(VLOOKUP(A22,[1]TDSheet!$A:$G,3,0),0)/5</f>
        <v>17.8</v>
      </c>
      <c r="X22" s="1">
        <v>36.200000000000003</v>
      </c>
      <c r="Y22" s="1">
        <v>25.4</v>
      </c>
      <c r="Z22" s="1">
        <v>1</v>
      </c>
      <c r="AA22" s="1">
        <v>4.8</v>
      </c>
      <c r="AB22" s="1">
        <v>16</v>
      </c>
      <c r="AC22" s="1">
        <v>20</v>
      </c>
      <c r="AD22" s="1">
        <v>11.8</v>
      </c>
      <c r="AE22" s="1">
        <v>20.399999999999999</v>
      </c>
      <c r="AF22" s="1">
        <v>18.600000000000001</v>
      </c>
      <c r="AG22" s="13" t="s">
        <v>70</v>
      </c>
      <c r="AH22" s="1">
        <f>G22*Q22</f>
        <v>0</v>
      </c>
      <c r="AI22" s="1">
        <f t="shared" si="10"/>
        <v>0</v>
      </c>
      <c r="AJ22" s="16">
        <f>VLOOKUP(I22,[2]Sheet!$I:$AH,26,0)</f>
        <v>1.8</v>
      </c>
      <c r="AK22" s="17">
        <f t="shared" ref="AK22:AK24" si="20">MROUND(G22*Q22,AJ22)/AJ22</f>
        <v>0</v>
      </c>
      <c r="AL22" s="1">
        <f t="shared" ref="AL22:AL24" si="21">AK22*AJ22</f>
        <v>0</v>
      </c>
      <c r="AM22" s="17">
        <f t="shared" ref="AM22:AM24" si="22">MROUND(G22*R22,AJ22)/AJ22</f>
        <v>0</v>
      </c>
      <c r="AN22" s="1">
        <f t="shared" ref="AN22:AN24" si="23">AM22*AJ22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35</v>
      </c>
      <c r="C23" s="1">
        <v>547</v>
      </c>
      <c r="D23" s="1"/>
      <c r="E23" s="1">
        <v>155</v>
      </c>
      <c r="F23" s="1">
        <v>380</v>
      </c>
      <c r="G23" s="8">
        <v>0.2</v>
      </c>
      <c r="H23" s="1">
        <v>90</v>
      </c>
      <c r="I23" s="1">
        <v>1010025585</v>
      </c>
      <c r="J23" s="1"/>
      <c r="K23" s="1"/>
      <c r="L23" s="1">
        <f t="shared" si="5"/>
        <v>155</v>
      </c>
      <c r="M23" s="1"/>
      <c r="N23" s="1"/>
      <c r="O23" s="1">
        <v>800</v>
      </c>
      <c r="P23" s="1">
        <f t="shared" si="6"/>
        <v>31</v>
      </c>
      <c r="Q23" s="5"/>
      <c r="R23" s="5">
        <f>IFERROR(VLOOKUP(A23,[3]Sheet!$A:$S,19,0),0)</f>
        <v>0</v>
      </c>
      <c r="S23" s="5"/>
      <c r="T23" s="1"/>
      <c r="U23" s="1">
        <f t="shared" si="7"/>
        <v>38.064516129032256</v>
      </c>
      <c r="V23" s="1">
        <f t="shared" si="8"/>
        <v>38.064516129032256</v>
      </c>
      <c r="W23" s="1">
        <f>IFERROR(VLOOKUP(A23,[1]TDSheet!$A:$G,3,0),0)/5</f>
        <v>53</v>
      </c>
      <c r="X23" s="1">
        <v>52</v>
      </c>
      <c r="Y23" s="1">
        <v>48</v>
      </c>
      <c r="Z23" s="1">
        <v>53.2</v>
      </c>
      <c r="AA23" s="1">
        <v>52</v>
      </c>
      <c r="AB23" s="1">
        <v>57.2</v>
      </c>
      <c r="AC23" s="1">
        <v>56.8</v>
      </c>
      <c r="AD23" s="1">
        <v>51</v>
      </c>
      <c r="AE23" s="1">
        <v>63.4</v>
      </c>
      <c r="AF23" s="1">
        <v>42.2</v>
      </c>
      <c r="AG23" s="14" t="s">
        <v>46</v>
      </c>
      <c r="AH23" s="1">
        <f>G23*Q23</f>
        <v>0</v>
      </c>
      <c r="AI23" s="1">
        <f t="shared" si="10"/>
        <v>0</v>
      </c>
      <c r="AJ23" s="16">
        <f>VLOOKUP(I23,[2]Sheet!$I:$AH,26,0)</f>
        <v>2</v>
      </c>
      <c r="AK23" s="17">
        <f t="shared" si="20"/>
        <v>0</v>
      </c>
      <c r="AL23" s="1">
        <f t="shared" si="21"/>
        <v>0</v>
      </c>
      <c r="AM23" s="17">
        <f t="shared" si="22"/>
        <v>0</v>
      </c>
      <c r="AN23" s="1">
        <f t="shared" si="23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35</v>
      </c>
      <c r="C24" s="1">
        <v>557</v>
      </c>
      <c r="D24" s="1"/>
      <c r="E24" s="1">
        <v>122</v>
      </c>
      <c r="F24" s="1">
        <v>423</v>
      </c>
      <c r="G24" s="8">
        <v>0.33</v>
      </c>
      <c r="H24" s="1">
        <v>55</v>
      </c>
      <c r="I24" s="1">
        <v>1010029655</v>
      </c>
      <c r="J24" s="1"/>
      <c r="K24" s="1"/>
      <c r="L24" s="1">
        <f t="shared" si="5"/>
        <v>122</v>
      </c>
      <c r="M24" s="1"/>
      <c r="N24" s="1"/>
      <c r="O24" s="1">
        <v>300</v>
      </c>
      <c r="P24" s="1">
        <f t="shared" si="6"/>
        <v>24.4</v>
      </c>
      <c r="Q24" s="5"/>
      <c r="R24" s="5">
        <f>IFERROR(VLOOKUP(A24,[3]Sheet!$A:$S,19,0),0)</f>
        <v>0</v>
      </c>
      <c r="S24" s="5"/>
      <c r="T24" s="1"/>
      <c r="U24" s="1">
        <f t="shared" si="7"/>
        <v>29.631147540983608</v>
      </c>
      <c r="V24" s="1">
        <f t="shared" si="8"/>
        <v>29.631147540983608</v>
      </c>
      <c r="W24" s="1">
        <f>IFERROR(VLOOKUP(A24,[1]TDSheet!$A:$G,3,0),0)/5</f>
        <v>29.8</v>
      </c>
      <c r="X24" s="1">
        <v>39.6</v>
      </c>
      <c r="Y24" s="1">
        <v>26.8</v>
      </c>
      <c r="Z24" s="1">
        <v>22.2</v>
      </c>
      <c r="AA24" s="1">
        <v>24.8</v>
      </c>
      <c r="AB24" s="1">
        <v>44.2</v>
      </c>
      <c r="AC24" s="1">
        <v>36.4</v>
      </c>
      <c r="AD24" s="1">
        <v>30.8</v>
      </c>
      <c r="AE24" s="1">
        <v>61.6</v>
      </c>
      <c r="AF24" s="1">
        <v>-3.8</v>
      </c>
      <c r="AG24" s="13" t="s">
        <v>71</v>
      </c>
      <c r="AH24" s="1">
        <f>G24*Q24</f>
        <v>0</v>
      </c>
      <c r="AI24" s="1">
        <f t="shared" si="10"/>
        <v>0</v>
      </c>
      <c r="AJ24" s="16">
        <f>VLOOKUP(I24,[2]Sheet!$I:$AH,26,0)</f>
        <v>1.98</v>
      </c>
      <c r="AK24" s="17">
        <f t="shared" si="20"/>
        <v>0</v>
      </c>
      <c r="AL24" s="1">
        <f t="shared" si="21"/>
        <v>0</v>
      </c>
      <c r="AM24" s="17">
        <f t="shared" si="22"/>
        <v>0</v>
      </c>
      <c r="AN24" s="1">
        <f t="shared" si="23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65</v>
      </c>
      <c r="B25" s="10" t="s">
        <v>35</v>
      </c>
      <c r="C25" s="10">
        <v>14</v>
      </c>
      <c r="D25" s="10"/>
      <c r="E25" s="10">
        <v>-1</v>
      </c>
      <c r="F25" s="10"/>
      <c r="G25" s="11">
        <v>0</v>
      </c>
      <c r="H25" s="10"/>
      <c r="I25" s="10" t="s">
        <v>66</v>
      </c>
      <c r="J25" s="10"/>
      <c r="K25" s="10"/>
      <c r="L25" s="10">
        <f t="shared" si="5"/>
        <v>-1</v>
      </c>
      <c r="M25" s="10"/>
      <c r="N25" s="10"/>
      <c r="O25" s="10"/>
      <c r="P25" s="10">
        <f t="shared" si="6"/>
        <v>-0.2</v>
      </c>
      <c r="Q25" s="5"/>
      <c r="R25" s="5">
        <f>IFERROR(VLOOKUP(A25,[3]Sheet!$A:$S,19,0),0)</f>
        <v>0</v>
      </c>
      <c r="S25" s="12"/>
      <c r="T25" s="10"/>
      <c r="U25" s="10">
        <f t="shared" si="7"/>
        <v>0</v>
      </c>
      <c r="V25" s="10">
        <f t="shared" si="8"/>
        <v>0</v>
      </c>
      <c r="W25" s="10">
        <f>IFERROR(VLOOKUP(A25,[1]TDSheet!$A:$G,3,0),0)/5</f>
        <v>11</v>
      </c>
      <c r="X25" s="10">
        <v>39.4</v>
      </c>
      <c r="Y25" s="10">
        <v>19</v>
      </c>
      <c r="Z25" s="10">
        <v>24.6</v>
      </c>
      <c r="AA25" s="10">
        <v>21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67</v>
      </c>
      <c r="AH25" s="10"/>
      <c r="AI25" s="10"/>
      <c r="AJ25" s="10"/>
      <c r="AK25" s="10"/>
      <c r="AL25" s="10"/>
      <c r="AM25" s="10"/>
      <c r="AN25" s="10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6"/>
      <c r="AK26" s="17"/>
      <c r="AL26" s="1"/>
      <c r="AM26" s="17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6"/>
      <c r="AK27" s="17"/>
      <c r="AL27" s="1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6"/>
      <c r="AK28" s="17"/>
      <c r="AL28" s="1"/>
      <c r="AM28" s="17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6"/>
      <c r="AK29" s="17"/>
      <c r="AL29" s="1"/>
      <c r="AM29" s="1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6"/>
      <c r="AK30" s="17"/>
      <c r="AL30" s="1"/>
      <c r="AM30" s="17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6"/>
      <c r="AK31" s="17"/>
      <c r="AL31" s="1"/>
      <c r="AM31" s="17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6"/>
      <c r="AK32" s="17"/>
      <c r="AL32" s="1"/>
      <c r="AM32" s="17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6"/>
      <c r="AK33" s="17"/>
      <c r="AL33" s="1"/>
      <c r="AM33" s="1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7"/>
      <c r="AL34" s="1"/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7"/>
      <c r="AL35" s="1"/>
      <c r="AM35" s="17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6"/>
      <c r="AK36" s="17"/>
      <c r="AL36" s="1"/>
      <c r="AM36" s="17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7"/>
      <c r="AL37" s="1"/>
      <c r="AM37" s="17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7"/>
      <c r="AL38" s="1"/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7"/>
      <c r="AL39" s="1"/>
      <c r="AM39" s="17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7"/>
      <c r="AL40" s="1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6"/>
      <c r="AK41" s="17"/>
      <c r="AL41" s="1"/>
      <c r="AM41" s="17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6"/>
      <c r="AK42" s="17"/>
      <c r="AL42" s="1"/>
      <c r="AM42" s="17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6"/>
      <c r="AK43" s="17"/>
      <c r="AL43" s="1"/>
      <c r="AM43" s="17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6"/>
      <c r="AK44" s="17"/>
      <c r="AL44" s="1"/>
      <c r="AM44" s="17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6"/>
      <c r="AK45" s="17"/>
      <c r="AL45" s="1"/>
      <c r="AM45" s="17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6"/>
      <c r="AK46" s="17"/>
      <c r="AL46" s="1"/>
      <c r="AM46" s="17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6"/>
      <c r="AK47" s="17"/>
      <c r="AL47" s="1"/>
      <c r="AM47" s="17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6"/>
      <c r="AK48" s="17"/>
      <c r="AL48" s="1"/>
      <c r="AM48" s="17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6"/>
      <c r="AK49" s="17"/>
      <c r="AL49" s="1"/>
      <c r="AM49" s="17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6"/>
      <c r="AK50" s="17"/>
      <c r="AL50" s="1"/>
      <c r="AM50" s="17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6"/>
      <c r="AK51" s="17"/>
      <c r="AL51" s="1"/>
      <c r="AM51" s="17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7"/>
      <c r="AL52" s="1"/>
      <c r="AM52" s="17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7"/>
      <c r="AL53" s="1"/>
      <c r="AM53" s="17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6"/>
      <c r="AK54" s="17"/>
      <c r="AL54" s="1"/>
      <c r="AM54" s="17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7"/>
      <c r="AL55" s="1"/>
      <c r="AM55" s="17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7"/>
      <c r="AL56" s="1"/>
      <c r="AM56" s="17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7"/>
      <c r="AL57" s="1"/>
      <c r="AM57" s="17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7"/>
      <c r="AL58" s="1"/>
      <c r="AM58" s="17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6"/>
      <c r="AK59" s="17"/>
      <c r="AL59" s="1"/>
      <c r="AM59" s="17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6"/>
      <c r="AK60" s="17"/>
      <c r="AL60" s="1"/>
      <c r="AM60" s="17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6"/>
      <c r="AK61" s="17"/>
      <c r="AL61" s="1"/>
      <c r="AM61" s="17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6"/>
      <c r="AK62" s="17"/>
      <c r="AL62" s="1"/>
      <c r="AM62" s="17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6"/>
      <c r="AK63" s="17"/>
      <c r="AL63" s="1"/>
      <c r="AM63" s="17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6"/>
      <c r="AK64" s="17"/>
      <c r="AL64" s="1"/>
      <c r="AM64" s="17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6"/>
      <c r="AK65" s="17"/>
      <c r="AL65" s="1"/>
      <c r="AM65" s="17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6"/>
      <c r="AK66" s="17"/>
      <c r="AL66" s="1"/>
      <c r="AM66" s="17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6"/>
      <c r="AK67" s="17"/>
      <c r="AL67" s="1"/>
      <c r="AM67" s="1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6"/>
      <c r="AK68" s="17"/>
      <c r="AL68" s="1"/>
      <c r="AM68" s="17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6"/>
      <c r="AK69" s="17"/>
      <c r="AL69" s="1"/>
      <c r="AM69" s="17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7"/>
      <c r="AL70" s="1"/>
      <c r="AM70" s="17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7"/>
      <c r="AL71" s="1"/>
      <c r="AM71" s="17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6"/>
      <c r="AK72" s="17"/>
      <c r="AL72" s="1"/>
      <c r="AM72" s="17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7"/>
      <c r="AL73" s="1"/>
      <c r="AM73" s="17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7"/>
      <c r="AL74" s="1"/>
      <c r="AM74" s="17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7"/>
      <c r="AL75" s="1"/>
      <c r="AM75" s="17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7"/>
      <c r="AL76" s="1"/>
      <c r="AM76" s="17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6"/>
      <c r="AK77" s="17"/>
      <c r="AL77" s="1"/>
      <c r="AM77" s="17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6"/>
      <c r="AK78" s="17"/>
      <c r="AL78" s="1"/>
      <c r="AM78" s="17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6"/>
      <c r="AK79" s="17"/>
      <c r="AL79" s="1"/>
      <c r="AM79" s="17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6"/>
      <c r="AK80" s="17"/>
      <c r="AL80" s="1"/>
      <c r="AM80" s="17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6"/>
      <c r="AK81" s="17"/>
      <c r="AL81" s="1"/>
      <c r="AM81" s="17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6"/>
      <c r="AK82" s="17"/>
      <c r="AL82" s="1"/>
      <c r="AM82" s="17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6"/>
      <c r="AK83" s="17"/>
      <c r="AL83" s="1"/>
      <c r="AM83" s="17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6"/>
      <c r="AK84" s="17"/>
      <c r="AL84" s="1"/>
      <c r="AM84" s="17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6"/>
      <c r="AK85" s="17"/>
      <c r="AL85" s="1"/>
      <c r="AM85" s="17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6"/>
      <c r="AK86" s="17"/>
      <c r="AL86" s="1"/>
      <c r="AM86" s="17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6"/>
      <c r="AK87" s="17"/>
      <c r="AL87" s="1"/>
      <c r="AM87" s="17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6"/>
      <c r="AK88" s="17"/>
      <c r="AL88" s="1"/>
      <c r="AM88" s="17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6"/>
      <c r="AK89" s="17"/>
      <c r="AL89" s="1"/>
      <c r="AM89" s="17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6"/>
      <c r="AK90" s="17"/>
      <c r="AL90" s="1"/>
      <c r="AM90" s="17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6"/>
      <c r="AK91" s="17"/>
      <c r="AL91" s="1"/>
      <c r="AM91" s="17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6"/>
      <c r="AK92" s="17"/>
      <c r="AL92" s="1"/>
      <c r="AM92" s="17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6"/>
      <c r="AK93" s="17"/>
      <c r="AL93" s="1"/>
      <c r="AM93" s="17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6"/>
      <c r="AK94" s="17"/>
      <c r="AL94" s="1"/>
      <c r="AM94" s="17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6"/>
      <c r="AK95" s="17"/>
      <c r="AL95" s="1"/>
      <c r="AM95" s="17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6"/>
      <c r="AK96" s="17"/>
      <c r="AL96" s="1"/>
      <c r="AM96" s="17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6"/>
      <c r="AK97" s="17"/>
      <c r="AL97" s="1"/>
      <c r="AM97" s="17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6"/>
      <c r="AK98" s="17"/>
      <c r="AL98" s="1"/>
      <c r="AM98" s="17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6"/>
      <c r="AK99" s="17"/>
      <c r="AL99" s="1"/>
      <c r="AM99" s="17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6"/>
      <c r="AK100" s="17"/>
      <c r="AL100" s="1"/>
      <c r="AM100" s="17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6"/>
      <c r="AK101" s="17"/>
      <c r="AL101" s="1"/>
      <c r="AM101" s="17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6"/>
      <c r="AK102" s="17"/>
      <c r="AL102" s="1"/>
      <c r="AM102" s="17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6"/>
      <c r="AK103" s="17"/>
      <c r="AL103" s="1"/>
      <c r="AM103" s="17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6"/>
      <c r="AK104" s="17"/>
      <c r="AL104" s="1"/>
      <c r="AM104" s="17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6"/>
      <c r="AK105" s="17"/>
      <c r="AL105" s="1"/>
      <c r="AM105" s="17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6"/>
      <c r="AK106" s="17"/>
      <c r="AL106" s="1"/>
      <c r="AM106" s="17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6"/>
      <c r="AK107" s="17"/>
      <c r="AL107" s="1"/>
      <c r="AM107" s="17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6"/>
      <c r="AK108" s="17"/>
      <c r="AL108" s="1"/>
      <c r="AM108" s="17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6"/>
      <c r="AK109" s="17"/>
      <c r="AL109" s="1"/>
      <c r="AM109" s="17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6"/>
      <c r="AK110" s="17"/>
      <c r="AL110" s="1"/>
      <c r="AM110" s="17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6"/>
      <c r="AK111" s="17"/>
      <c r="AL111" s="1"/>
      <c r="AM111" s="17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6"/>
      <c r="AK112" s="17"/>
      <c r="AL112" s="1"/>
      <c r="AM112" s="17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6"/>
      <c r="AK113" s="17"/>
      <c r="AL113" s="1"/>
      <c r="AM113" s="17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6"/>
      <c r="AK114" s="17"/>
      <c r="AL114" s="1"/>
      <c r="AM114" s="17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6"/>
      <c r="AK115" s="17"/>
      <c r="AL115" s="1"/>
      <c r="AM115" s="17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6"/>
      <c r="AK116" s="17"/>
      <c r="AL116" s="1"/>
      <c r="AM116" s="17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6"/>
      <c r="AK117" s="17"/>
      <c r="AL117" s="1"/>
      <c r="AM117" s="17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6"/>
      <c r="AK118" s="17"/>
      <c r="AL118" s="1"/>
      <c r="AM118" s="17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6"/>
      <c r="AK119" s="17"/>
      <c r="AL119" s="1"/>
      <c r="AM119" s="17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6"/>
      <c r="AK120" s="17"/>
      <c r="AL120" s="1"/>
      <c r="AM120" s="17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6"/>
      <c r="AK121" s="17"/>
      <c r="AL121" s="1"/>
      <c r="AM121" s="17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6"/>
      <c r="AK122" s="17"/>
      <c r="AL122" s="1"/>
      <c r="AM122" s="17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6"/>
      <c r="AK123" s="17"/>
      <c r="AL123" s="1"/>
      <c r="AM123" s="17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6"/>
      <c r="AK124" s="17"/>
      <c r="AL124" s="1"/>
      <c r="AM124" s="17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6"/>
      <c r="AK125" s="17"/>
      <c r="AL125" s="1"/>
      <c r="AM125" s="17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6"/>
      <c r="AK126" s="17"/>
      <c r="AL126" s="1"/>
      <c r="AM126" s="17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6"/>
      <c r="AK127" s="17"/>
      <c r="AL127" s="1"/>
      <c r="AM127" s="17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6"/>
      <c r="AK128" s="17"/>
      <c r="AL128" s="1"/>
      <c r="AM128" s="17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6"/>
      <c r="AK129" s="17"/>
      <c r="AL129" s="1"/>
      <c r="AM129" s="17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6"/>
      <c r="AK130" s="17"/>
      <c r="AL130" s="1"/>
      <c r="AM130" s="17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6"/>
      <c r="AK131" s="17"/>
      <c r="AL131" s="1"/>
      <c r="AM131" s="17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6"/>
      <c r="AK132" s="17"/>
      <c r="AL132" s="1"/>
      <c r="AM132" s="17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6"/>
      <c r="AK133" s="17"/>
      <c r="AL133" s="1"/>
      <c r="AM133" s="17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6"/>
      <c r="AK134" s="17"/>
      <c r="AL134" s="1"/>
      <c r="AM134" s="17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6"/>
      <c r="AK135" s="17"/>
      <c r="AL135" s="1"/>
      <c r="AM135" s="17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6"/>
      <c r="AK136" s="17"/>
      <c r="AL136" s="1"/>
      <c r="AM136" s="17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6"/>
      <c r="AK137" s="17"/>
      <c r="AL137" s="1"/>
      <c r="AM137" s="17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6"/>
      <c r="AK138" s="17"/>
      <c r="AL138" s="1"/>
      <c r="AM138" s="17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6"/>
      <c r="AK139" s="17"/>
      <c r="AL139" s="1"/>
      <c r="AM139" s="17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6"/>
      <c r="AK140" s="17"/>
      <c r="AL140" s="1"/>
      <c r="AM140" s="17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6"/>
      <c r="AK141" s="17"/>
      <c r="AL141" s="1"/>
      <c r="AM141" s="17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6"/>
      <c r="AK142" s="17"/>
      <c r="AL142" s="1"/>
      <c r="AM142" s="17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6"/>
      <c r="AK143" s="17"/>
      <c r="AL143" s="1"/>
      <c r="AM143" s="17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6"/>
      <c r="AK144" s="17"/>
      <c r="AL144" s="1"/>
      <c r="AM144" s="17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6"/>
      <c r="AK145" s="17"/>
      <c r="AL145" s="1"/>
      <c r="AM145" s="17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6"/>
      <c r="AK146" s="17"/>
      <c r="AL146" s="1"/>
      <c r="AM146" s="17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6"/>
      <c r="AK147" s="17"/>
      <c r="AL147" s="1"/>
      <c r="AM147" s="17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6"/>
      <c r="AK148" s="17"/>
      <c r="AL148" s="1"/>
      <c r="AM148" s="17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6"/>
      <c r="AK149" s="17"/>
      <c r="AL149" s="1"/>
      <c r="AM149" s="17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6"/>
      <c r="AK150" s="17"/>
      <c r="AL150" s="1"/>
      <c r="AM150" s="17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6"/>
      <c r="AK151" s="17"/>
      <c r="AL151" s="1"/>
      <c r="AM151" s="17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6"/>
      <c r="AK152" s="17"/>
      <c r="AL152" s="1"/>
      <c r="AM152" s="17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6"/>
      <c r="AK153" s="17"/>
      <c r="AL153" s="1"/>
      <c r="AM153" s="17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6"/>
      <c r="AK154" s="17"/>
      <c r="AL154" s="1"/>
      <c r="AM154" s="17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6"/>
      <c r="AK155" s="17"/>
      <c r="AL155" s="1"/>
      <c r="AM155" s="17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6"/>
      <c r="AK156" s="17"/>
      <c r="AL156" s="1"/>
      <c r="AM156" s="17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6"/>
      <c r="AK157" s="17"/>
      <c r="AL157" s="1"/>
      <c r="AM157" s="17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6"/>
      <c r="AK158" s="17"/>
      <c r="AL158" s="1"/>
      <c r="AM158" s="17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6"/>
      <c r="AK159" s="17"/>
      <c r="AL159" s="1"/>
      <c r="AM159" s="17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6"/>
      <c r="AK160" s="17"/>
      <c r="AL160" s="1"/>
      <c r="AM160" s="17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6"/>
      <c r="AK161" s="17"/>
      <c r="AL161" s="1"/>
      <c r="AM161" s="17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6"/>
      <c r="AK162" s="17"/>
      <c r="AL162" s="1"/>
      <c r="AM162" s="17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6"/>
      <c r="AK163" s="17"/>
      <c r="AL163" s="1"/>
      <c r="AM163" s="17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6"/>
      <c r="AK164" s="17"/>
      <c r="AL164" s="1"/>
      <c r="AM164" s="17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6"/>
      <c r="AK165" s="17"/>
      <c r="AL165" s="1"/>
      <c r="AM165" s="17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6"/>
      <c r="AK166" s="17"/>
      <c r="AL166" s="1"/>
      <c r="AM166" s="17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6"/>
      <c r="AK167" s="17"/>
      <c r="AL167" s="1"/>
      <c r="AM167" s="17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6"/>
      <c r="AK168" s="17"/>
      <c r="AL168" s="1"/>
      <c r="AM168" s="17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6"/>
      <c r="AK169" s="17"/>
      <c r="AL169" s="1"/>
      <c r="AM169" s="17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6"/>
      <c r="AK170" s="17"/>
      <c r="AL170" s="1"/>
      <c r="AM170" s="17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6"/>
      <c r="AK171" s="17"/>
      <c r="AL171" s="1"/>
      <c r="AM171" s="17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6"/>
      <c r="AK172" s="17"/>
      <c r="AL172" s="1"/>
      <c r="AM172" s="17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6"/>
      <c r="AK173" s="17"/>
      <c r="AL173" s="1"/>
      <c r="AM173" s="17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6"/>
      <c r="AK174" s="17"/>
      <c r="AL174" s="1"/>
      <c r="AM174" s="17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6"/>
      <c r="AK175" s="17"/>
      <c r="AL175" s="1"/>
      <c r="AM175" s="17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6"/>
      <c r="AK176" s="17"/>
      <c r="AL176" s="1"/>
      <c r="AM176" s="17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6"/>
      <c r="AK177" s="17"/>
      <c r="AL177" s="1"/>
      <c r="AM177" s="17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6"/>
      <c r="AK178" s="17"/>
      <c r="AL178" s="1"/>
      <c r="AM178" s="17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6"/>
      <c r="AK179" s="17"/>
      <c r="AL179" s="1"/>
      <c r="AM179" s="17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6"/>
      <c r="AK180" s="17"/>
      <c r="AL180" s="1"/>
      <c r="AM180" s="17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6"/>
      <c r="AK181" s="17"/>
      <c r="AL181" s="1"/>
      <c r="AM181" s="17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6"/>
      <c r="AK182" s="17"/>
      <c r="AL182" s="1"/>
      <c r="AM182" s="17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6"/>
      <c r="AK183" s="17"/>
      <c r="AL183" s="1"/>
      <c r="AM183" s="17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6"/>
      <c r="AK184" s="17"/>
      <c r="AL184" s="1"/>
      <c r="AM184" s="17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6"/>
      <c r="AK185" s="17"/>
      <c r="AL185" s="1"/>
      <c r="AM185" s="17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6"/>
      <c r="AK186" s="17"/>
      <c r="AL186" s="1"/>
      <c r="AM186" s="17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6"/>
      <c r="AK187" s="17"/>
      <c r="AL187" s="1"/>
      <c r="AM187" s="17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6"/>
      <c r="AK188" s="17"/>
      <c r="AL188" s="1"/>
      <c r="AM188" s="17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6"/>
      <c r="AK189" s="17"/>
      <c r="AL189" s="1"/>
      <c r="AM189" s="17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6"/>
      <c r="AK190" s="17"/>
      <c r="AL190" s="1"/>
      <c r="AM190" s="17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6"/>
      <c r="AK191" s="17"/>
      <c r="AL191" s="1"/>
      <c r="AM191" s="17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6"/>
      <c r="AK192" s="17"/>
      <c r="AL192" s="1"/>
      <c r="AM192" s="17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6"/>
      <c r="AK193" s="17"/>
      <c r="AL193" s="1"/>
      <c r="AM193" s="17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6"/>
      <c r="AK194" s="17"/>
      <c r="AL194" s="1"/>
      <c r="AM194" s="17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6"/>
      <c r="AK195" s="17"/>
      <c r="AL195" s="1"/>
      <c r="AM195" s="17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6"/>
      <c r="AK196" s="17"/>
      <c r="AL196" s="1"/>
      <c r="AM196" s="17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6"/>
      <c r="AK197" s="17"/>
      <c r="AL197" s="1"/>
      <c r="AM197" s="17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6"/>
      <c r="AK198" s="17"/>
      <c r="AL198" s="1"/>
      <c r="AM198" s="17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6"/>
      <c r="AK199" s="17"/>
      <c r="AL199" s="1"/>
      <c r="AM199" s="17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6"/>
      <c r="AK200" s="17"/>
      <c r="AL200" s="1"/>
      <c r="AM200" s="17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6"/>
      <c r="AK201" s="17"/>
      <c r="AL201" s="1"/>
      <c r="AM201" s="17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6"/>
      <c r="AK202" s="17"/>
      <c r="AL202" s="1"/>
      <c r="AM202" s="17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6"/>
      <c r="AK203" s="17"/>
      <c r="AL203" s="1"/>
      <c r="AM203" s="17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6"/>
      <c r="AK204" s="17"/>
      <c r="AL204" s="1"/>
      <c r="AM204" s="17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6"/>
      <c r="AK205" s="17"/>
      <c r="AL205" s="1"/>
      <c r="AM205" s="17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6"/>
      <c r="AK206" s="17"/>
      <c r="AL206" s="1"/>
      <c r="AM206" s="17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6"/>
      <c r="AK207" s="17"/>
      <c r="AL207" s="1"/>
      <c r="AM207" s="17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6"/>
      <c r="AK208" s="17"/>
      <c r="AL208" s="1"/>
      <c r="AM208" s="17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6"/>
      <c r="AK209" s="17"/>
      <c r="AL209" s="1"/>
      <c r="AM209" s="17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6"/>
      <c r="AK210" s="17"/>
      <c r="AL210" s="1"/>
      <c r="AM210" s="17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6"/>
      <c r="AK211" s="17"/>
      <c r="AL211" s="1"/>
      <c r="AM211" s="17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6"/>
      <c r="AK212" s="17"/>
      <c r="AL212" s="1"/>
      <c r="AM212" s="17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6"/>
      <c r="AK213" s="17"/>
      <c r="AL213" s="1"/>
      <c r="AM213" s="17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6"/>
      <c r="AK214" s="17"/>
      <c r="AL214" s="1"/>
      <c r="AM214" s="17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6"/>
      <c r="AK215" s="17"/>
      <c r="AL215" s="1"/>
      <c r="AM215" s="17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6"/>
      <c r="AK216" s="17"/>
      <c r="AL216" s="1"/>
      <c r="AM216" s="17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6"/>
      <c r="AK217" s="17"/>
      <c r="AL217" s="1"/>
      <c r="AM217" s="17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6"/>
      <c r="AK218" s="17"/>
      <c r="AL218" s="1"/>
      <c r="AM218" s="17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6"/>
      <c r="AK219" s="17"/>
      <c r="AL219" s="1"/>
      <c r="AM219" s="17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6"/>
      <c r="AK220" s="17"/>
      <c r="AL220" s="1"/>
      <c r="AM220" s="17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6"/>
      <c r="AK221" s="17"/>
      <c r="AL221" s="1"/>
      <c r="AM221" s="17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6"/>
      <c r="AK222" s="17"/>
      <c r="AL222" s="1"/>
      <c r="AM222" s="17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6"/>
      <c r="AK223" s="17"/>
      <c r="AL223" s="1"/>
      <c r="AM223" s="17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6"/>
      <c r="AK224" s="17"/>
      <c r="AL224" s="1"/>
      <c r="AM224" s="17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6"/>
      <c r="AK225" s="17"/>
      <c r="AL225" s="1"/>
      <c r="AM225" s="17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6"/>
      <c r="AK226" s="17"/>
      <c r="AL226" s="1"/>
      <c r="AM226" s="17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6"/>
      <c r="AK227" s="17"/>
      <c r="AL227" s="1"/>
      <c r="AM227" s="17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6"/>
      <c r="AK228" s="17"/>
      <c r="AL228" s="1"/>
      <c r="AM228" s="17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6"/>
      <c r="AK229" s="17"/>
      <c r="AL229" s="1"/>
      <c r="AM229" s="17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6"/>
      <c r="AK230" s="17"/>
      <c r="AL230" s="1"/>
      <c r="AM230" s="17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6"/>
      <c r="AK231" s="17"/>
      <c r="AL231" s="1"/>
      <c r="AM231" s="17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6"/>
      <c r="AK232" s="17"/>
      <c r="AL232" s="1"/>
      <c r="AM232" s="17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6"/>
      <c r="AK233" s="17"/>
      <c r="AL233" s="1"/>
      <c r="AM233" s="17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6"/>
      <c r="AK234" s="17"/>
      <c r="AL234" s="1"/>
      <c r="AM234" s="17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6"/>
      <c r="AK235" s="17"/>
      <c r="AL235" s="1"/>
      <c r="AM235" s="17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6"/>
      <c r="AK236" s="17"/>
      <c r="AL236" s="1"/>
      <c r="AM236" s="17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6"/>
      <c r="AK237" s="17"/>
      <c r="AL237" s="1"/>
      <c r="AM237" s="17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6"/>
      <c r="AK238" s="17"/>
      <c r="AL238" s="1"/>
      <c r="AM238" s="17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6"/>
      <c r="AK239" s="17"/>
      <c r="AL239" s="1"/>
      <c r="AM239" s="17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6"/>
      <c r="AK240" s="17"/>
      <c r="AL240" s="1"/>
      <c r="AM240" s="17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6"/>
      <c r="AK241" s="17"/>
      <c r="AL241" s="1"/>
      <c r="AM241" s="17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6"/>
      <c r="AK242" s="17"/>
      <c r="AL242" s="1"/>
      <c r="AM242" s="17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6"/>
      <c r="AK243" s="17"/>
      <c r="AL243" s="1"/>
      <c r="AM243" s="17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6"/>
      <c r="AK244" s="17"/>
      <c r="AL244" s="1"/>
      <c r="AM244" s="17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6"/>
      <c r="AK245" s="17"/>
      <c r="AL245" s="1"/>
      <c r="AM245" s="17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6"/>
      <c r="AK246" s="17"/>
      <c r="AL246" s="1"/>
      <c r="AM246" s="17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6"/>
      <c r="AK247" s="17"/>
      <c r="AL247" s="1"/>
      <c r="AM247" s="17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6"/>
      <c r="AK248" s="17"/>
      <c r="AL248" s="1"/>
      <c r="AM248" s="17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6"/>
      <c r="AK249" s="17"/>
      <c r="AL249" s="1"/>
      <c r="AM249" s="17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6"/>
      <c r="AK250" s="17"/>
      <c r="AL250" s="1"/>
      <c r="AM250" s="17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6"/>
      <c r="AK251" s="17"/>
      <c r="AL251" s="1"/>
      <c r="AM251" s="17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6"/>
      <c r="AK252" s="17"/>
      <c r="AL252" s="1"/>
      <c r="AM252" s="17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6"/>
      <c r="AK253" s="17"/>
      <c r="AL253" s="1"/>
      <c r="AM253" s="17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6"/>
      <c r="AK254" s="17"/>
      <c r="AL254" s="1"/>
      <c r="AM254" s="17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6"/>
      <c r="AK255" s="17"/>
      <c r="AL255" s="1"/>
      <c r="AM255" s="17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6"/>
      <c r="AK256" s="17"/>
      <c r="AL256" s="1"/>
      <c r="AM256" s="17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6"/>
      <c r="AK257" s="17"/>
      <c r="AL257" s="1"/>
      <c r="AM257" s="17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6"/>
      <c r="AK258" s="17"/>
      <c r="AL258" s="1"/>
      <c r="AM258" s="17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6"/>
      <c r="AK259" s="17"/>
      <c r="AL259" s="1"/>
      <c r="AM259" s="17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6"/>
      <c r="AK260" s="17"/>
      <c r="AL260" s="1"/>
      <c r="AM260" s="17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6"/>
      <c r="AK261" s="17"/>
      <c r="AL261" s="1"/>
      <c r="AM261" s="17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6"/>
      <c r="AK262" s="17"/>
      <c r="AL262" s="1"/>
      <c r="AM262" s="17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6"/>
      <c r="AK263" s="17"/>
      <c r="AL263" s="1"/>
      <c r="AM263" s="17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6"/>
      <c r="AK264" s="17"/>
      <c r="AL264" s="1"/>
      <c r="AM264" s="17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6"/>
      <c r="AK265" s="17"/>
      <c r="AL265" s="1"/>
      <c r="AM265" s="17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6"/>
      <c r="AK266" s="17"/>
      <c r="AL266" s="1"/>
      <c r="AM266" s="17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6"/>
      <c r="AK267" s="17"/>
      <c r="AL267" s="1"/>
      <c r="AM267" s="17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6"/>
      <c r="AK268" s="17"/>
      <c r="AL268" s="1"/>
      <c r="AM268" s="17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6"/>
      <c r="AK269" s="17"/>
      <c r="AL269" s="1"/>
      <c r="AM269" s="17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6"/>
      <c r="AK270" s="17"/>
      <c r="AL270" s="1"/>
      <c r="AM270" s="17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6"/>
      <c r="AK271" s="17"/>
      <c r="AL271" s="1"/>
      <c r="AM271" s="17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6"/>
      <c r="AK272" s="17"/>
      <c r="AL272" s="1"/>
      <c r="AM272" s="17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6"/>
      <c r="AK273" s="17"/>
      <c r="AL273" s="1"/>
      <c r="AM273" s="17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6"/>
      <c r="AK274" s="17"/>
      <c r="AL274" s="1"/>
      <c r="AM274" s="17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6"/>
      <c r="AK275" s="17"/>
      <c r="AL275" s="1"/>
      <c r="AM275" s="17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6"/>
      <c r="AK276" s="17"/>
      <c r="AL276" s="1"/>
      <c r="AM276" s="17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6"/>
      <c r="AK277" s="17"/>
      <c r="AL277" s="1"/>
      <c r="AM277" s="17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6"/>
      <c r="AK278" s="17"/>
      <c r="AL278" s="1"/>
      <c r="AM278" s="17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6"/>
      <c r="AK279" s="17"/>
      <c r="AL279" s="1"/>
      <c r="AM279" s="17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6"/>
      <c r="AK280" s="17"/>
      <c r="AL280" s="1"/>
      <c r="AM280" s="17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6"/>
      <c r="AK281" s="17"/>
      <c r="AL281" s="1"/>
      <c r="AM281" s="17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6"/>
      <c r="AK282" s="17"/>
      <c r="AL282" s="1"/>
      <c r="AM282" s="17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6"/>
      <c r="AK283" s="17"/>
      <c r="AL283" s="1"/>
      <c r="AM283" s="17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6"/>
      <c r="AK284" s="17"/>
      <c r="AL284" s="1"/>
      <c r="AM284" s="17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6"/>
      <c r="AK285" s="17"/>
      <c r="AL285" s="1"/>
      <c r="AM285" s="17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6"/>
      <c r="AK286" s="17"/>
      <c r="AL286" s="1"/>
      <c r="AM286" s="17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6"/>
      <c r="AK287" s="17"/>
      <c r="AL287" s="1"/>
      <c r="AM287" s="17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6"/>
      <c r="AK288" s="17"/>
      <c r="AL288" s="1"/>
      <c r="AM288" s="17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6"/>
      <c r="AK289" s="17"/>
      <c r="AL289" s="1"/>
      <c r="AM289" s="17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6"/>
      <c r="AK290" s="17"/>
      <c r="AL290" s="1"/>
      <c r="AM290" s="17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6"/>
      <c r="AK291" s="17"/>
      <c r="AL291" s="1"/>
      <c r="AM291" s="17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6"/>
      <c r="AK292" s="17"/>
      <c r="AL292" s="1"/>
      <c r="AM292" s="17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6"/>
      <c r="AK293" s="17"/>
      <c r="AL293" s="1"/>
      <c r="AM293" s="17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6"/>
      <c r="AK294" s="17"/>
      <c r="AL294" s="1"/>
      <c r="AM294" s="17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6"/>
      <c r="AK295" s="17"/>
      <c r="AL295" s="1"/>
      <c r="AM295" s="17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6"/>
      <c r="AK296" s="17"/>
      <c r="AL296" s="1"/>
      <c r="AM296" s="17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6"/>
      <c r="AK297" s="17"/>
      <c r="AL297" s="1"/>
      <c r="AM297" s="17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6"/>
      <c r="AK298" s="17"/>
      <c r="AL298" s="1"/>
      <c r="AM298" s="17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6"/>
      <c r="AK299" s="17"/>
      <c r="AL299" s="1"/>
      <c r="AM299" s="17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6"/>
      <c r="AK300" s="17"/>
      <c r="AL300" s="1"/>
      <c r="AM300" s="17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6"/>
      <c r="AK301" s="17"/>
      <c r="AL301" s="1"/>
      <c r="AM301" s="17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6"/>
      <c r="AK302" s="17"/>
      <c r="AL302" s="1"/>
      <c r="AM302" s="17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6"/>
      <c r="AK303" s="17"/>
      <c r="AL303" s="1"/>
      <c r="AM303" s="17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6"/>
      <c r="AK304" s="17"/>
      <c r="AL304" s="1"/>
      <c r="AM304" s="17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6"/>
      <c r="AK305" s="17"/>
      <c r="AL305" s="1"/>
      <c r="AM305" s="17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6"/>
      <c r="AK306" s="17"/>
      <c r="AL306" s="1"/>
      <c r="AM306" s="17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6"/>
      <c r="AK307" s="17"/>
      <c r="AL307" s="1"/>
      <c r="AM307" s="17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6"/>
      <c r="AK308" s="17"/>
      <c r="AL308" s="1"/>
      <c r="AM308" s="17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6"/>
      <c r="AK309" s="17"/>
      <c r="AL309" s="1"/>
      <c r="AM309" s="17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6"/>
      <c r="AK310" s="17"/>
      <c r="AL310" s="1"/>
      <c r="AM310" s="17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6"/>
      <c r="AK311" s="17"/>
      <c r="AL311" s="1"/>
      <c r="AM311" s="17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6"/>
      <c r="AK312" s="17"/>
      <c r="AL312" s="1"/>
      <c r="AM312" s="17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6"/>
      <c r="AK313" s="17"/>
      <c r="AL313" s="1"/>
      <c r="AM313" s="17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6"/>
      <c r="AK314" s="17"/>
      <c r="AL314" s="1"/>
      <c r="AM314" s="17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6"/>
      <c r="AK315" s="17"/>
      <c r="AL315" s="1"/>
      <c r="AM315" s="17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6"/>
      <c r="AK316" s="17"/>
      <c r="AL316" s="1"/>
      <c r="AM316" s="17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6"/>
      <c r="AK317" s="17"/>
      <c r="AL317" s="1"/>
      <c r="AM317" s="17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6"/>
      <c r="AK318" s="17"/>
      <c r="AL318" s="1"/>
      <c r="AM318" s="17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6"/>
      <c r="AK319" s="17"/>
      <c r="AL319" s="1"/>
      <c r="AM319" s="17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6"/>
      <c r="AK320" s="17"/>
      <c r="AL320" s="1"/>
      <c r="AM320" s="17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6"/>
      <c r="AK321" s="17"/>
      <c r="AL321" s="1"/>
      <c r="AM321" s="17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6"/>
      <c r="AK322" s="17"/>
      <c r="AL322" s="1"/>
      <c r="AM322" s="17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6"/>
      <c r="AK323" s="17"/>
      <c r="AL323" s="1"/>
      <c r="AM323" s="17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6"/>
      <c r="AK324" s="17"/>
      <c r="AL324" s="1"/>
      <c r="AM324" s="17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6"/>
      <c r="AK325" s="17"/>
      <c r="AL325" s="1"/>
      <c r="AM325" s="17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6"/>
      <c r="AK326" s="17"/>
      <c r="AL326" s="1"/>
      <c r="AM326" s="17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6"/>
      <c r="AK327" s="17"/>
      <c r="AL327" s="1"/>
      <c r="AM327" s="17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6"/>
      <c r="AK328" s="17"/>
      <c r="AL328" s="1"/>
      <c r="AM328" s="17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6"/>
      <c r="AK329" s="17"/>
      <c r="AL329" s="1"/>
      <c r="AM329" s="17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6"/>
      <c r="AK330" s="17"/>
      <c r="AL330" s="1"/>
      <c r="AM330" s="17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6"/>
      <c r="AK331" s="17"/>
      <c r="AL331" s="1"/>
      <c r="AM331" s="17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6"/>
      <c r="AK332" s="17"/>
      <c r="AL332" s="1"/>
      <c r="AM332" s="17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6"/>
      <c r="AK333" s="17"/>
      <c r="AL333" s="1"/>
      <c r="AM333" s="17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6"/>
      <c r="AK334" s="17"/>
      <c r="AL334" s="1"/>
      <c r="AM334" s="17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6"/>
      <c r="AK335" s="17"/>
      <c r="AL335" s="1"/>
      <c r="AM335" s="17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6"/>
      <c r="AK336" s="17"/>
      <c r="AL336" s="1"/>
      <c r="AM336" s="17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6"/>
      <c r="AK337" s="17"/>
      <c r="AL337" s="1"/>
      <c r="AM337" s="17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6"/>
      <c r="AK338" s="17"/>
      <c r="AL338" s="1"/>
      <c r="AM338" s="17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6"/>
      <c r="AK339" s="17"/>
      <c r="AL339" s="1"/>
      <c r="AM339" s="17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6"/>
      <c r="AK340" s="17"/>
      <c r="AL340" s="1"/>
      <c r="AM340" s="17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6"/>
      <c r="AK341" s="17"/>
      <c r="AL341" s="1"/>
      <c r="AM341" s="17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6"/>
      <c r="AK342" s="17"/>
      <c r="AL342" s="1"/>
      <c r="AM342" s="17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6"/>
      <c r="AK343" s="17"/>
      <c r="AL343" s="1"/>
      <c r="AM343" s="17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6"/>
      <c r="AK344" s="17"/>
      <c r="AL344" s="1"/>
      <c r="AM344" s="17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6"/>
      <c r="AK345" s="17"/>
      <c r="AL345" s="1"/>
      <c r="AM345" s="17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6"/>
      <c r="AK346" s="17"/>
      <c r="AL346" s="1"/>
      <c r="AM346" s="17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6"/>
      <c r="AK347" s="17"/>
      <c r="AL347" s="1"/>
      <c r="AM347" s="17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6"/>
      <c r="AK348" s="17"/>
      <c r="AL348" s="1"/>
      <c r="AM348" s="17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6"/>
      <c r="AK349" s="17"/>
      <c r="AL349" s="1"/>
      <c r="AM349" s="17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6"/>
      <c r="AK350" s="17"/>
      <c r="AL350" s="1"/>
      <c r="AM350" s="17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6"/>
      <c r="AK351" s="17"/>
      <c r="AL351" s="1"/>
      <c r="AM351" s="17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6"/>
      <c r="AK352" s="17"/>
      <c r="AL352" s="1"/>
      <c r="AM352" s="17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6"/>
      <c r="AK353" s="17"/>
      <c r="AL353" s="1"/>
      <c r="AM353" s="17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6"/>
      <c r="AK354" s="17"/>
      <c r="AL354" s="1"/>
      <c r="AM354" s="17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6"/>
      <c r="AK355" s="17"/>
      <c r="AL355" s="1"/>
      <c r="AM355" s="17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6"/>
      <c r="AK356" s="17"/>
      <c r="AL356" s="1"/>
      <c r="AM356" s="17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6"/>
      <c r="AK357" s="17"/>
      <c r="AL357" s="1"/>
      <c r="AM357" s="17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6"/>
      <c r="AK358" s="17"/>
      <c r="AL358" s="1"/>
      <c r="AM358" s="17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6"/>
      <c r="AK359" s="17"/>
      <c r="AL359" s="1"/>
      <c r="AM359" s="17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6"/>
      <c r="AK360" s="17"/>
      <c r="AL360" s="1"/>
      <c r="AM360" s="17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6"/>
      <c r="AK361" s="17"/>
      <c r="AL361" s="1"/>
      <c r="AM361" s="17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6"/>
      <c r="AK362" s="17"/>
      <c r="AL362" s="1"/>
      <c r="AM362" s="17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6"/>
      <c r="AK363" s="17"/>
      <c r="AL363" s="1"/>
      <c r="AM363" s="17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6"/>
      <c r="AK364" s="17"/>
      <c r="AL364" s="1"/>
      <c r="AM364" s="17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6"/>
      <c r="AK365" s="17"/>
      <c r="AL365" s="1"/>
      <c r="AM365" s="17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6"/>
      <c r="AK366" s="17"/>
      <c r="AL366" s="1"/>
      <c r="AM366" s="17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6"/>
      <c r="AK367" s="17"/>
      <c r="AL367" s="1"/>
      <c r="AM367" s="17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6"/>
      <c r="AK368" s="17"/>
      <c r="AL368" s="1"/>
      <c r="AM368" s="17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6"/>
      <c r="AK369" s="17"/>
      <c r="AL369" s="1"/>
      <c r="AM369" s="17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6"/>
      <c r="AK370" s="17"/>
      <c r="AL370" s="1"/>
      <c r="AM370" s="17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6"/>
      <c r="AK371" s="17"/>
      <c r="AL371" s="1"/>
      <c r="AM371" s="17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6"/>
      <c r="AK372" s="17"/>
      <c r="AL372" s="1"/>
      <c r="AM372" s="17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6"/>
      <c r="AK373" s="17"/>
      <c r="AL373" s="1"/>
      <c r="AM373" s="17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6"/>
      <c r="AK374" s="17"/>
      <c r="AL374" s="1"/>
      <c r="AM374" s="17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6"/>
      <c r="AK375" s="17"/>
      <c r="AL375" s="1"/>
      <c r="AM375" s="17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6"/>
      <c r="AK376" s="17"/>
      <c r="AL376" s="1"/>
      <c r="AM376" s="17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6"/>
      <c r="AK377" s="17"/>
      <c r="AL377" s="1"/>
      <c r="AM377" s="17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6"/>
      <c r="AK378" s="17"/>
      <c r="AL378" s="1"/>
      <c r="AM378" s="17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6"/>
      <c r="AK379" s="17"/>
      <c r="AL379" s="1"/>
      <c r="AM379" s="17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6"/>
      <c r="AK380" s="17"/>
      <c r="AL380" s="1"/>
      <c r="AM380" s="17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6"/>
      <c r="AK381" s="17"/>
      <c r="AL381" s="1"/>
      <c r="AM381" s="17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6"/>
      <c r="AK382" s="17"/>
      <c r="AL382" s="1"/>
      <c r="AM382" s="17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6"/>
      <c r="AK383" s="17"/>
      <c r="AL383" s="1"/>
      <c r="AM383" s="17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6"/>
      <c r="AK384" s="17"/>
      <c r="AL384" s="1"/>
      <c r="AM384" s="17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6"/>
      <c r="AK385" s="17"/>
      <c r="AL385" s="1"/>
      <c r="AM385" s="17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6"/>
      <c r="AK386" s="17"/>
      <c r="AL386" s="1"/>
      <c r="AM386" s="17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6"/>
      <c r="AK387" s="17"/>
      <c r="AL387" s="1"/>
      <c r="AM387" s="17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6"/>
      <c r="AK388" s="17"/>
      <c r="AL388" s="1"/>
      <c r="AM388" s="17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6"/>
      <c r="AK389" s="17"/>
      <c r="AL389" s="1"/>
      <c r="AM389" s="17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6"/>
      <c r="AK390" s="17"/>
      <c r="AL390" s="1"/>
      <c r="AM390" s="17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6"/>
      <c r="AK391" s="17"/>
      <c r="AL391" s="1"/>
      <c r="AM391" s="17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6"/>
      <c r="AK392" s="17"/>
      <c r="AL392" s="1"/>
      <c r="AM392" s="17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6"/>
      <c r="AK393" s="17"/>
      <c r="AL393" s="1"/>
      <c r="AM393" s="17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6"/>
      <c r="AK394" s="17"/>
      <c r="AL394" s="1"/>
      <c r="AM394" s="17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6"/>
      <c r="AK395" s="17"/>
      <c r="AL395" s="1"/>
      <c r="AM395" s="17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6"/>
      <c r="AK396" s="17"/>
      <c r="AL396" s="1"/>
      <c r="AM396" s="17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6"/>
      <c r="AK397" s="17"/>
      <c r="AL397" s="1"/>
      <c r="AM397" s="17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6"/>
      <c r="AK398" s="17"/>
      <c r="AL398" s="1"/>
      <c r="AM398" s="17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6"/>
      <c r="AK399" s="17"/>
      <c r="AL399" s="1"/>
      <c r="AM399" s="17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6"/>
      <c r="AK400" s="17"/>
      <c r="AL400" s="1"/>
      <c r="AM400" s="17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6"/>
      <c r="AK401" s="17"/>
      <c r="AL401" s="1"/>
      <c r="AM401" s="17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6"/>
      <c r="AK402" s="17"/>
      <c r="AL402" s="1"/>
      <c r="AM402" s="17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6"/>
      <c r="AK403" s="17"/>
      <c r="AL403" s="1"/>
      <c r="AM403" s="17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6"/>
      <c r="AK404" s="17"/>
      <c r="AL404" s="1"/>
      <c r="AM404" s="17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6"/>
      <c r="AK405" s="17"/>
      <c r="AL405" s="1"/>
      <c r="AM405" s="17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6"/>
      <c r="AK406" s="17"/>
      <c r="AL406" s="1"/>
      <c r="AM406" s="17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6"/>
      <c r="AK407" s="17"/>
      <c r="AL407" s="1"/>
      <c r="AM407" s="17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6"/>
      <c r="AK408" s="17"/>
      <c r="AL408" s="1"/>
      <c r="AM408" s="17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6"/>
      <c r="AK409" s="17"/>
      <c r="AL409" s="1"/>
      <c r="AM409" s="17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6"/>
      <c r="AK410" s="17"/>
      <c r="AL410" s="1"/>
      <c r="AM410" s="17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6"/>
      <c r="AK411" s="17"/>
      <c r="AL411" s="1"/>
      <c r="AM411" s="17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6"/>
      <c r="AK412" s="17"/>
      <c r="AL412" s="1"/>
      <c r="AM412" s="17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6"/>
      <c r="AK413" s="17"/>
      <c r="AL413" s="1"/>
      <c r="AM413" s="17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6"/>
      <c r="AK414" s="17"/>
      <c r="AL414" s="1"/>
      <c r="AM414" s="17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6"/>
      <c r="AK415" s="17"/>
      <c r="AL415" s="1"/>
      <c r="AM415" s="17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6"/>
      <c r="AK416" s="17"/>
      <c r="AL416" s="1"/>
      <c r="AM416" s="17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6"/>
      <c r="AK417" s="17"/>
      <c r="AL417" s="1"/>
      <c r="AM417" s="17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6"/>
      <c r="AK418" s="17"/>
      <c r="AL418" s="1"/>
      <c r="AM418" s="17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6"/>
      <c r="AK419" s="17"/>
      <c r="AL419" s="1"/>
      <c r="AM419" s="17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6"/>
      <c r="AK420" s="17"/>
      <c r="AL420" s="1"/>
      <c r="AM420" s="17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6"/>
      <c r="AK421" s="17"/>
      <c r="AL421" s="1"/>
      <c r="AM421" s="17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6"/>
      <c r="AK422" s="17"/>
      <c r="AL422" s="1"/>
      <c r="AM422" s="17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6"/>
      <c r="AK423" s="17"/>
      <c r="AL423" s="1"/>
      <c r="AM423" s="17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6"/>
      <c r="AK424" s="17"/>
      <c r="AL424" s="1"/>
      <c r="AM424" s="17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6"/>
      <c r="AK425" s="17"/>
      <c r="AL425" s="1"/>
      <c r="AM425" s="17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6"/>
      <c r="AK426" s="17"/>
      <c r="AL426" s="1"/>
      <c r="AM426" s="17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6"/>
      <c r="AK427" s="17"/>
      <c r="AL427" s="1"/>
      <c r="AM427" s="17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6"/>
      <c r="AK428" s="17"/>
      <c r="AL428" s="1"/>
      <c r="AM428" s="17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6"/>
      <c r="AK429" s="17"/>
      <c r="AL429" s="1"/>
      <c r="AM429" s="17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6"/>
      <c r="AK430" s="17"/>
      <c r="AL430" s="1"/>
      <c r="AM430" s="17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6"/>
      <c r="AK431" s="17"/>
      <c r="AL431" s="1"/>
      <c r="AM431" s="17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6"/>
      <c r="AK432" s="17"/>
      <c r="AL432" s="1"/>
      <c r="AM432" s="17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6"/>
      <c r="AK433" s="17"/>
      <c r="AL433" s="1"/>
      <c r="AM433" s="17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6"/>
      <c r="AK434" s="17"/>
      <c r="AL434" s="1"/>
      <c r="AM434" s="17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6"/>
      <c r="AK435" s="17"/>
      <c r="AL435" s="1"/>
      <c r="AM435" s="17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6"/>
      <c r="AK436" s="17"/>
      <c r="AL436" s="1"/>
      <c r="AM436" s="17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6"/>
      <c r="AK437" s="17"/>
      <c r="AL437" s="1"/>
      <c r="AM437" s="17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6"/>
      <c r="AK438" s="17"/>
      <c r="AL438" s="1"/>
      <c r="AM438" s="17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6"/>
      <c r="AK439" s="17"/>
      <c r="AL439" s="1"/>
      <c r="AM439" s="17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6"/>
      <c r="AK440" s="17"/>
      <c r="AL440" s="1"/>
      <c r="AM440" s="17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6"/>
      <c r="AK441" s="17"/>
      <c r="AL441" s="1"/>
      <c r="AM441" s="17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6"/>
      <c r="AK442" s="17"/>
      <c r="AL442" s="1"/>
      <c r="AM442" s="17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6"/>
      <c r="AK443" s="17"/>
      <c r="AL443" s="1"/>
      <c r="AM443" s="17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6"/>
      <c r="AK444" s="17"/>
      <c r="AL444" s="1"/>
      <c r="AM444" s="17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6"/>
      <c r="AK445" s="17"/>
      <c r="AL445" s="1"/>
      <c r="AM445" s="17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6"/>
      <c r="AK446" s="17"/>
      <c r="AL446" s="1"/>
      <c r="AM446" s="17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6"/>
      <c r="AK447" s="17"/>
      <c r="AL447" s="1"/>
      <c r="AM447" s="17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6"/>
      <c r="AK448" s="17"/>
      <c r="AL448" s="1"/>
      <c r="AM448" s="17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6"/>
      <c r="AK449" s="17"/>
      <c r="AL449" s="1"/>
      <c r="AM449" s="17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6"/>
      <c r="AK450" s="17"/>
      <c r="AL450" s="1"/>
      <c r="AM450" s="17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6"/>
      <c r="AK451" s="17"/>
      <c r="AL451" s="1"/>
      <c r="AM451" s="17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6"/>
      <c r="AK452" s="17"/>
      <c r="AL452" s="1"/>
      <c r="AM452" s="17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6"/>
      <c r="AK453" s="17"/>
      <c r="AL453" s="1"/>
      <c r="AM453" s="17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6"/>
      <c r="AK454" s="17"/>
      <c r="AL454" s="1"/>
      <c r="AM454" s="17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6"/>
      <c r="AK455" s="17"/>
      <c r="AL455" s="1"/>
      <c r="AM455" s="17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6"/>
      <c r="AK456" s="17"/>
      <c r="AL456" s="1"/>
      <c r="AM456" s="17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6"/>
      <c r="AK457" s="17"/>
      <c r="AL457" s="1"/>
      <c r="AM457" s="17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6"/>
      <c r="AK458" s="17"/>
      <c r="AL458" s="1"/>
      <c r="AM458" s="17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6"/>
      <c r="AK459" s="17"/>
      <c r="AL459" s="1"/>
      <c r="AM459" s="17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6"/>
      <c r="AK460" s="17"/>
      <c r="AL460" s="1"/>
      <c r="AM460" s="17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6"/>
      <c r="AK461" s="17"/>
      <c r="AL461" s="1"/>
      <c r="AM461" s="17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6"/>
      <c r="AK462" s="17"/>
      <c r="AL462" s="1"/>
      <c r="AM462" s="17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6"/>
      <c r="AK463" s="17"/>
      <c r="AL463" s="1"/>
      <c r="AM463" s="17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6"/>
      <c r="AK464" s="17"/>
      <c r="AL464" s="1"/>
      <c r="AM464" s="17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6"/>
      <c r="AK465" s="17"/>
      <c r="AL465" s="1"/>
      <c r="AM465" s="17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6"/>
      <c r="AK466" s="17"/>
      <c r="AL466" s="1"/>
      <c r="AM466" s="17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6"/>
      <c r="AK467" s="17"/>
      <c r="AL467" s="1"/>
      <c r="AM467" s="17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6"/>
      <c r="AK468" s="17"/>
      <c r="AL468" s="1"/>
      <c r="AM468" s="17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6"/>
      <c r="AK469" s="17"/>
      <c r="AL469" s="1"/>
      <c r="AM469" s="17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6"/>
      <c r="AK470" s="17"/>
      <c r="AL470" s="1"/>
      <c r="AM470" s="17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6"/>
      <c r="AK471" s="17"/>
      <c r="AL471" s="1"/>
      <c r="AM471" s="17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6"/>
      <c r="AK472" s="17"/>
      <c r="AL472" s="1"/>
      <c r="AM472" s="17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6"/>
      <c r="AK473" s="17"/>
      <c r="AL473" s="1"/>
      <c r="AM473" s="17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6"/>
      <c r="AK474" s="17"/>
      <c r="AL474" s="1"/>
      <c r="AM474" s="17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6"/>
      <c r="AK475" s="17"/>
      <c r="AL475" s="1"/>
      <c r="AM475" s="17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6"/>
      <c r="AK476" s="17"/>
      <c r="AL476" s="1"/>
      <c r="AM476" s="17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6"/>
      <c r="AK477" s="17"/>
      <c r="AL477" s="1"/>
      <c r="AM477" s="17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6"/>
      <c r="AK478" s="17"/>
      <c r="AL478" s="1"/>
      <c r="AM478" s="17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6"/>
      <c r="AK479" s="17"/>
      <c r="AL479" s="1"/>
      <c r="AM479" s="17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6"/>
      <c r="AK480" s="17"/>
      <c r="AL480" s="1"/>
      <c r="AM480" s="17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6"/>
      <c r="AK481" s="17"/>
      <c r="AL481" s="1"/>
      <c r="AM481" s="17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6"/>
      <c r="AK482" s="17"/>
      <c r="AL482" s="1"/>
      <c r="AM482" s="17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6"/>
      <c r="AK483" s="17"/>
      <c r="AL483" s="1"/>
      <c r="AM483" s="17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6"/>
      <c r="AK484" s="17"/>
      <c r="AL484" s="1"/>
      <c r="AM484" s="17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6"/>
      <c r="AK485" s="17"/>
      <c r="AL485" s="1"/>
      <c r="AM485" s="17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6"/>
      <c r="AK486" s="17"/>
      <c r="AL486" s="1"/>
      <c r="AM486" s="17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6"/>
      <c r="AK487" s="17"/>
      <c r="AL487" s="1"/>
      <c r="AM487" s="17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6"/>
      <c r="AK488" s="17"/>
      <c r="AL488" s="1"/>
      <c r="AM488" s="17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6"/>
      <c r="AK489" s="17"/>
      <c r="AL489" s="1"/>
      <c r="AM489" s="17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6"/>
      <c r="AK490" s="17"/>
      <c r="AL490" s="1"/>
      <c r="AM490" s="17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6"/>
      <c r="AK491" s="17"/>
      <c r="AL491" s="1"/>
      <c r="AM491" s="17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6"/>
      <c r="AK492" s="17"/>
      <c r="AL492" s="1"/>
      <c r="AM492" s="17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6"/>
      <c r="AK493" s="17"/>
      <c r="AL493" s="1"/>
      <c r="AM493" s="17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6"/>
      <c r="AK494" s="17"/>
      <c r="AL494" s="1"/>
      <c r="AM494" s="17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6"/>
      <c r="AK495" s="17"/>
      <c r="AL495" s="1"/>
      <c r="AM495" s="17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2025-10-20T16:47:34Z</dcterms:created>
  <dcterms:modified xsi:type="dcterms:W3CDTF">2025-10-23T11:59:56Z</dcterms:modified>
</cp:coreProperties>
</file>