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10,25\20,10,25 Мираторг КИ Ташкент\"/>
    </mc:Choice>
  </mc:AlternateContent>
  <xr:revisionPtr revIDLastSave="0" documentId="13_ncr:1_{A31CCBA9-13B1-46FE-8CC2-F24BA4C3DBA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U25" i="1" s="1"/>
  <c r="Q6" i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W11" i="1"/>
  <c r="L11" i="1"/>
  <c r="W10" i="1"/>
  <c r="L10" i="1"/>
  <c r="W9" i="1"/>
  <c r="L9" i="1"/>
  <c r="W8" i="1"/>
  <c r="L8" i="1"/>
  <c r="W7" i="1"/>
  <c r="L7" i="1"/>
  <c r="W6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AH11" i="1" l="1"/>
  <c r="AH17" i="1"/>
  <c r="AH22" i="1"/>
  <c r="AI5" i="1"/>
  <c r="AH18" i="1"/>
  <c r="AH10" i="1"/>
  <c r="AH9" i="1"/>
  <c r="AH8" i="1"/>
  <c r="AH20" i="1"/>
  <c r="AH12" i="1"/>
  <c r="AH19" i="1"/>
  <c r="V6" i="1"/>
  <c r="AH15" i="1"/>
  <c r="V23" i="1"/>
  <c r="U13" i="1"/>
  <c r="F5" i="1"/>
  <c r="V18" i="1"/>
  <c r="V15" i="1"/>
  <c r="AH7" i="1"/>
  <c r="U22" i="1"/>
  <c r="AH16" i="1"/>
  <c r="U12" i="1"/>
  <c r="U11" i="1"/>
  <c r="AH23" i="1"/>
  <c r="AH24" i="1"/>
  <c r="U15" i="1"/>
  <c r="U20" i="1"/>
  <c r="U14" i="1"/>
  <c r="U19" i="1"/>
  <c r="AH14" i="1"/>
  <c r="U18" i="1"/>
  <c r="U17" i="1"/>
  <c r="U10" i="1"/>
  <c r="U9" i="1"/>
  <c r="U8" i="1"/>
  <c r="V16" i="1"/>
  <c r="V17" i="1"/>
  <c r="L5" i="1"/>
  <c r="V14" i="1"/>
  <c r="U6" i="1"/>
  <c r="V25" i="1"/>
  <c r="V24" i="1"/>
  <c r="Q5" i="1"/>
  <c r="V13" i="1"/>
  <c r="V22" i="1"/>
  <c r="V12" i="1"/>
  <c r="V21" i="1"/>
  <c r="V11" i="1"/>
  <c r="U21" i="1"/>
  <c r="V20" i="1"/>
  <c r="V10" i="1"/>
  <c r="V19" i="1"/>
  <c r="V9" i="1"/>
  <c r="V8" i="1"/>
  <c r="W5" i="1"/>
  <c r="V7" i="1"/>
  <c r="AH5" i="1" l="1"/>
  <c r="U16" i="1"/>
  <c r="U23" i="1"/>
  <c r="U7" i="1"/>
  <c r="U24" i="1"/>
  <c r="R5" i="1"/>
</calcChain>
</file>

<file path=xl/sharedStrings.xml><?xml version="1.0" encoding="utf-8"?>
<sst xmlns="http://schemas.openxmlformats.org/spreadsheetml/2006/main" count="104" uniqueCount="73">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</sst>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"/>
    <numFmt numFmtId="166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14" fontId="1" fillId="0" borderId="1" xfId="1" applyNumberFormat="1" applyAlignment="1">
      <alignment horizontal="center"/>
    </xf>
    <xf numFmtId="0" fontId="0" fillId="0" borderId="1" xfId="0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7" sqref="T27"/>
    </sheetView>
  </sheetViews>
  <sheetFormatPr defaultRowHeight="15" x14ac:dyDescent="0.25"/>
  <cols>
    <col min="1" max="1" width="79" customWidth="1"/>
    <col min="2" max="2" width="3" customWidth="1"/>
    <col min="3" max="4" width="6" customWidth="1"/>
    <col min="5" max="5" width="7" customWidth="1"/>
    <col min="6" max="6" width="11.28515625" customWidth="1"/>
    <col min="7" max="7" width="6" style="6" hidden="1" customWidth="1"/>
    <col min="8" max="8" width="5" hidden="1" customWidth="1"/>
    <col min="9" max="9" width="12" hidden="1" customWidth="1"/>
    <col min="10" max="10" width="1" hidden="1" customWidth="1"/>
    <col min="11" max="14" width="0.42578125" hidden="1" customWidth="1"/>
    <col min="15" max="15" width="7" customWidth="1"/>
    <col min="16" max="16" width="7" style="17" customWidth="1"/>
    <col min="17" max="17" width="7" hidden="1" customWidth="1"/>
    <col min="18" max="19" width="7" customWidth="1"/>
    <col min="20" max="20" width="21" customWidth="1"/>
    <col min="21" max="22" width="5" customWidth="1"/>
    <col min="23" max="32" width="6" customWidth="1"/>
    <col min="33" max="33" width="55.85546875" customWidth="1"/>
    <col min="34" max="34" width="7" customWidth="1"/>
    <col min="35" max="35" width="9.28515625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/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6">
        <v>45953</v>
      </c>
      <c r="G4" s="8"/>
      <c r="H4" s="1"/>
      <c r="I4" s="1"/>
      <c r="J4" s="1"/>
      <c r="K4" s="1"/>
      <c r="L4" s="1"/>
      <c r="M4" s="1"/>
      <c r="N4" s="1"/>
      <c r="O4" s="1" t="s">
        <v>24</v>
      </c>
      <c r="P4" s="18">
        <v>20.100000000000001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1642</v>
      </c>
      <c r="F5" s="4">
        <f>SUM(F6:F500)</f>
        <v>5856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1540</v>
      </c>
      <c r="Q5" s="4">
        <f t="shared" si="0"/>
        <v>328.4</v>
      </c>
      <c r="R5" s="4">
        <f t="shared" si="0"/>
        <v>-1086</v>
      </c>
      <c r="S5" s="4">
        <f t="shared" si="0"/>
        <v>290</v>
      </c>
      <c r="T5" s="1"/>
      <c r="U5" s="1"/>
      <c r="V5" s="1"/>
      <c r="W5" s="4">
        <f t="shared" ref="W5:AF5" si="1">SUM(W6:W500)</f>
        <v>457.6</v>
      </c>
      <c r="X5" s="4">
        <f t="shared" si="1"/>
        <v>442.6</v>
      </c>
      <c r="Y5" s="4">
        <f t="shared" si="1"/>
        <v>386.6</v>
      </c>
      <c r="Z5" s="4">
        <f t="shared" si="1"/>
        <v>318.8</v>
      </c>
      <c r="AA5" s="4">
        <f t="shared" si="1"/>
        <v>422.00000000000006</v>
      </c>
      <c r="AB5" s="4">
        <f t="shared" si="1"/>
        <v>347.79999999999995</v>
      </c>
      <c r="AC5" s="4">
        <f t="shared" si="1"/>
        <v>320.40000000000003</v>
      </c>
      <c r="AD5" s="4">
        <f t="shared" si="1"/>
        <v>278.2</v>
      </c>
      <c r="AE5" s="4">
        <f t="shared" si="1"/>
        <v>604.4</v>
      </c>
      <c r="AF5" s="4">
        <f t="shared" si="1"/>
        <v>158.59999999999997</v>
      </c>
      <c r="AG5" s="1"/>
      <c r="AH5" s="4">
        <f>SUM(AH6:AH500)</f>
        <v>-307.12999999999994</v>
      </c>
      <c r="AI5" s="4">
        <f>SUM(AI6:AI500)</f>
        <v>107.8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>
        <v>-9</v>
      </c>
      <c r="D6" s="10"/>
      <c r="E6" s="10"/>
      <c r="F6" s="1"/>
      <c r="G6" s="11">
        <v>0</v>
      </c>
      <c r="H6" s="10"/>
      <c r="I6" s="10" t="s">
        <v>37</v>
      </c>
      <c r="J6" s="10"/>
      <c r="K6" s="10"/>
      <c r="L6" s="10">
        <f t="shared" ref="L6:L25" si="2">E6-K6</f>
        <v>0</v>
      </c>
      <c r="M6" s="10"/>
      <c r="N6" s="10"/>
      <c r="O6" s="10"/>
      <c r="P6" s="10"/>
      <c r="Q6" s="10">
        <f t="shared" ref="Q6:Q25" si="3">E6/5</f>
        <v>0</v>
      </c>
      <c r="R6" s="12"/>
      <c r="S6" s="12"/>
      <c r="T6" s="10"/>
      <c r="U6" s="10" t="e">
        <f t="shared" ref="U6:U25" si="4">(F6+O6+R6)/Q6</f>
        <v>#DIV/0!</v>
      </c>
      <c r="V6" s="10" t="e">
        <f t="shared" ref="V6:V25" si="5">(F6+O6)/Q6</f>
        <v>#DIV/0!</v>
      </c>
      <c r="W6" s="10">
        <f>IFERROR(VLOOKUP(A6,[1]TDSheet!$A:$G,3,0),0)/5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1">
        <f>S6*G6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739</v>
      </c>
      <c r="D7" s="1"/>
      <c r="E7" s="1">
        <v>139</v>
      </c>
      <c r="F7" s="1">
        <v>476</v>
      </c>
      <c r="G7" s="8">
        <v>0.3</v>
      </c>
      <c r="H7" s="1">
        <v>55</v>
      </c>
      <c r="I7" s="1">
        <v>1010027650</v>
      </c>
      <c r="J7" s="1"/>
      <c r="K7" s="1"/>
      <c r="L7" s="1">
        <f t="shared" si="2"/>
        <v>139</v>
      </c>
      <c r="M7" s="1"/>
      <c r="N7" s="1"/>
      <c r="O7" s="1">
        <v>200</v>
      </c>
      <c r="P7" s="1"/>
      <c r="Q7" s="1">
        <f t="shared" si="3"/>
        <v>27.8</v>
      </c>
      <c r="R7" s="5">
        <f>25*Q7-O7-F7-P7</f>
        <v>19</v>
      </c>
      <c r="S7" s="5"/>
      <c r="T7" s="1"/>
      <c r="U7" s="1">
        <f t="shared" si="4"/>
        <v>25</v>
      </c>
      <c r="V7" s="1">
        <f t="shared" si="5"/>
        <v>24.316546762589926</v>
      </c>
      <c r="W7" s="1">
        <f>IFERROR(VLOOKUP(A7,[1]TDSheet!$A:$G,3,0),0)/5</f>
        <v>37.6</v>
      </c>
      <c r="X7" s="1">
        <v>40.6</v>
      </c>
      <c r="Y7" s="1">
        <v>31.4</v>
      </c>
      <c r="Z7" s="1">
        <v>39.4</v>
      </c>
      <c r="AA7" s="1">
        <v>49.4</v>
      </c>
      <c r="AB7" s="1">
        <v>-1</v>
      </c>
      <c r="AC7" s="1">
        <v>6.6</v>
      </c>
      <c r="AD7" s="1">
        <v>42.8</v>
      </c>
      <c r="AE7" s="1">
        <v>72.8</v>
      </c>
      <c r="AF7" s="1">
        <v>0</v>
      </c>
      <c r="AG7" s="1" t="s">
        <v>39</v>
      </c>
      <c r="AH7" s="1">
        <f t="shared" ref="AH7:AH12" si="6">G7*R7</f>
        <v>5.7</v>
      </c>
      <c r="AI7" s="1">
        <f t="shared" ref="AI7:AI24" si="7">S7*G7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389</v>
      </c>
      <c r="D8" s="1"/>
      <c r="E8" s="1">
        <v>102</v>
      </c>
      <c r="F8" s="1">
        <v>237</v>
      </c>
      <c r="G8" s="8">
        <v>0.33</v>
      </c>
      <c r="H8" s="1">
        <v>55</v>
      </c>
      <c r="I8" s="1">
        <v>1010033736</v>
      </c>
      <c r="J8" s="1"/>
      <c r="K8" s="1"/>
      <c r="L8" s="1">
        <f t="shared" si="2"/>
        <v>102</v>
      </c>
      <c r="M8" s="1"/>
      <c r="N8" s="1"/>
      <c r="O8" s="1">
        <v>200</v>
      </c>
      <c r="P8" s="1">
        <v>200</v>
      </c>
      <c r="Q8" s="1">
        <f t="shared" si="3"/>
        <v>20.399999999999999</v>
      </c>
      <c r="R8" s="5">
        <f t="shared" ref="R8:R24" si="8">25*Q8-O8-F8-P8</f>
        <v>-127.00000000000006</v>
      </c>
      <c r="S8" s="5"/>
      <c r="T8" s="1"/>
      <c r="U8" s="1">
        <f t="shared" si="4"/>
        <v>15.196078431372547</v>
      </c>
      <c r="V8" s="1">
        <f t="shared" si="5"/>
        <v>21.421568627450981</v>
      </c>
      <c r="W8" s="1">
        <f>IFERROR(VLOOKUP(A8,[1]TDSheet!$A:$G,3,0),0)/5</f>
        <v>30</v>
      </c>
      <c r="X8" s="1">
        <v>29.2</v>
      </c>
      <c r="Y8" s="1">
        <v>23.8</v>
      </c>
      <c r="Z8" s="1">
        <v>-0.8</v>
      </c>
      <c r="AA8" s="1">
        <v>14</v>
      </c>
      <c r="AB8" s="1">
        <v>4.8</v>
      </c>
      <c r="AC8" s="1">
        <v>31.2</v>
      </c>
      <c r="AD8" s="1">
        <v>6.8</v>
      </c>
      <c r="AE8" s="1">
        <v>33.6</v>
      </c>
      <c r="AF8" s="1">
        <v>0</v>
      </c>
      <c r="AG8" s="1" t="s">
        <v>41</v>
      </c>
      <c r="AH8" s="1">
        <f t="shared" si="6"/>
        <v>-41.910000000000018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472</v>
      </c>
      <c r="D9" s="1"/>
      <c r="E9" s="1">
        <v>35</v>
      </c>
      <c r="F9" s="1">
        <v>393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2"/>
        <v>35</v>
      </c>
      <c r="M9" s="1"/>
      <c r="N9" s="1"/>
      <c r="O9" s="1"/>
      <c r="P9" s="1"/>
      <c r="Q9" s="1">
        <f t="shared" si="3"/>
        <v>7</v>
      </c>
      <c r="R9" s="5">
        <f t="shared" si="8"/>
        <v>-218</v>
      </c>
      <c r="S9" s="5">
        <v>100</v>
      </c>
      <c r="T9" s="1"/>
      <c r="U9" s="1">
        <f t="shared" si="4"/>
        <v>25</v>
      </c>
      <c r="V9" s="1">
        <f t="shared" si="5"/>
        <v>56.142857142857146</v>
      </c>
      <c r="W9" s="1">
        <f>IFERROR(VLOOKUP(A9,[1]TDSheet!$A:$G,3,0),0)/5</f>
        <v>4</v>
      </c>
      <c r="X9" s="1">
        <v>1</v>
      </c>
      <c r="Y9" s="1">
        <v>-0.8</v>
      </c>
      <c r="Z9" s="1">
        <v>3.6</v>
      </c>
      <c r="AA9" s="1">
        <v>10.4</v>
      </c>
      <c r="AB9" s="1">
        <v>14.4</v>
      </c>
      <c r="AC9" s="1">
        <v>5.2</v>
      </c>
      <c r="AD9" s="1">
        <v>8</v>
      </c>
      <c r="AE9" s="1">
        <v>3</v>
      </c>
      <c r="AF9" s="1">
        <v>0</v>
      </c>
      <c r="AG9" s="13" t="s">
        <v>69</v>
      </c>
      <c r="AH9" s="1">
        <f t="shared" si="6"/>
        <v>-61.040000000000006</v>
      </c>
      <c r="AI9" s="1">
        <f t="shared" si="7"/>
        <v>28.000000000000004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366</v>
      </c>
      <c r="D10" s="1"/>
      <c r="E10" s="1">
        <v>109</v>
      </c>
      <c r="F10" s="1">
        <v>139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2"/>
        <v>109</v>
      </c>
      <c r="M10" s="1"/>
      <c r="N10" s="1"/>
      <c r="O10" s="1">
        <v>300</v>
      </c>
      <c r="P10" s="1">
        <v>200</v>
      </c>
      <c r="Q10" s="1">
        <f t="shared" si="3"/>
        <v>21.8</v>
      </c>
      <c r="R10" s="5">
        <f t="shared" si="8"/>
        <v>-94</v>
      </c>
      <c r="S10" s="5"/>
      <c r="T10" s="1"/>
      <c r="U10" s="1">
        <f t="shared" si="4"/>
        <v>15.825688073394495</v>
      </c>
      <c r="V10" s="1">
        <f t="shared" si="5"/>
        <v>20.13761467889908</v>
      </c>
      <c r="W10" s="1">
        <f>IFERROR(VLOOKUP(A10,[1]TDSheet!$A:$G,3,0),0)/5</f>
        <v>53.4</v>
      </c>
      <c r="X10" s="1">
        <v>44.2</v>
      </c>
      <c r="Y10" s="1">
        <v>79.400000000000006</v>
      </c>
      <c r="Z10" s="1">
        <v>0</v>
      </c>
      <c r="AA10" s="1">
        <v>0</v>
      </c>
      <c r="AB10" s="1">
        <v>-1.2</v>
      </c>
      <c r="AC10" s="1">
        <v>-2.6</v>
      </c>
      <c r="AD10" s="1">
        <v>23.6</v>
      </c>
      <c r="AE10" s="1">
        <v>54.6</v>
      </c>
      <c r="AF10" s="1">
        <v>-7.6</v>
      </c>
      <c r="AG10" s="1" t="s">
        <v>45</v>
      </c>
      <c r="AH10" s="1">
        <f t="shared" si="6"/>
        <v>-28.2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410</v>
      </c>
      <c r="D11" s="1"/>
      <c r="E11" s="1">
        <v>26</v>
      </c>
      <c r="F11" s="1">
        <v>341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2"/>
        <v>26</v>
      </c>
      <c r="M11" s="1"/>
      <c r="N11" s="1"/>
      <c r="O11" s="1"/>
      <c r="P11" s="1"/>
      <c r="Q11" s="1">
        <f t="shared" si="3"/>
        <v>5.2</v>
      </c>
      <c r="R11" s="5">
        <f t="shared" si="8"/>
        <v>-211</v>
      </c>
      <c r="S11" s="5"/>
      <c r="T11" s="1"/>
      <c r="U11" s="1">
        <f t="shared" si="4"/>
        <v>25</v>
      </c>
      <c r="V11" s="1">
        <f t="shared" si="5"/>
        <v>65.57692307692308</v>
      </c>
      <c r="W11" s="1">
        <f>IFERROR(VLOOKUP(A11,[1]TDSheet!$A:$G,3,0),0)/5</f>
        <v>13.4</v>
      </c>
      <c r="X11" s="1">
        <v>8.4</v>
      </c>
      <c r="Y11" s="1">
        <v>7.8</v>
      </c>
      <c r="Z11" s="1">
        <v>10</v>
      </c>
      <c r="AA11" s="1">
        <v>12</v>
      </c>
      <c r="AB11" s="1">
        <v>10</v>
      </c>
      <c r="AC11" s="1">
        <v>11.8</v>
      </c>
      <c r="AD11" s="1">
        <v>13</v>
      </c>
      <c r="AE11" s="1">
        <v>15.6</v>
      </c>
      <c r="AF11" s="1">
        <v>6.6</v>
      </c>
      <c r="AG11" s="14" t="s">
        <v>47</v>
      </c>
      <c r="AH11" s="1">
        <f t="shared" si="6"/>
        <v>-84.4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36</v>
      </c>
      <c r="C12" s="1">
        <v>941</v>
      </c>
      <c r="D12" s="1"/>
      <c r="E12" s="1">
        <v>247</v>
      </c>
      <c r="F12" s="1">
        <v>567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2"/>
        <v>247</v>
      </c>
      <c r="M12" s="1"/>
      <c r="N12" s="1"/>
      <c r="O12" s="1"/>
      <c r="P12" s="1">
        <v>500</v>
      </c>
      <c r="Q12" s="1">
        <f t="shared" si="3"/>
        <v>49.4</v>
      </c>
      <c r="R12" s="5">
        <f t="shared" si="8"/>
        <v>168</v>
      </c>
      <c r="S12" s="5"/>
      <c r="T12" s="1"/>
      <c r="U12" s="1">
        <f t="shared" si="4"/>
        <v>14.878542510121457</v>
      </c>
      <c r="V12" s="1">
        <f t="shared" si="5"/>
        <v>11.477732793522268</v>
      </c>
      <c r="W12" s="1">
        <f>IFERROR(VLOOKUP(A12,[1]TDSheet!$A:$G,3,0),0)/5</f>
        <v>51.4</v>
      </c>
      <c r="X12" s="1">
        <v>-0.4</v>
      </c>
      <c r="Y12" s="1">
        <v>13.4</v>
      </c>
      <c r="Z12" s="1">
        <v>56.2</v>
      </c>
      <c r="AA12" s="1">
        <v>82.4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43</v>
      </c>
      <c r="AH12" s="1">
        <f t="shared" si="6"/>
        <v>47.040000000000006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49</v>
      </c>
      <c r="B13" s="10" t="s">
        <v>36</v>
      </c>
      <c r="C13" s="10"/>
      <c r="D13" s="10"/>
      <c r="E13" s="10"/>
      <c r="F13" s="1"/>
      <c r="G13" s="11">
        <v>0</v>
      </c>
      <c r="H13" s="10">
        <v>120</v>
      </c>
      <c r="I13" s="10">
        <v>1010028068</v>
      </c>
      <c r="J13" s="10"/>
      <c r="K13" s="10"/>
      <c r="L13" s="10">
        <f t="shared" si="2"/>
        <v>0</v>
      </c>
      <c r="M13" s="10"/>
      <c r="N13" s="10"/>
      <c r="O13" s="10"/>
      <c r="P13" s="10"/>
      <c r="Q13" s="10">
        <f t="shared" si="3"/>
        <v>0</v>
      </c>
      <c r="R13" s="5">
        <f t="shared" si="8"/>
        <v>0</v>
      </c>
      <c r="S13" s="12"/>
      <c r="T13" s="10"/>
      <c r="U13" s="10" t="e">
        <f t="shared" si="4"/>
        <v>#DIV/0!</v>
      </c>
      <c r="V13" s="10" t="e">
        <f t="shared" si="5"/>
        <v>#DIV/0!</v>
      </c>
      <c r="W13" s="10">
        <f>IFERROR(VLOOKUP(A13,[1]TDSheet!$A:$G,3,0),0)/5</f>
        <v>0</v>
      </c>
      <c r="X13" s="10">
        <v>0</v>
      </c>
      <c r="Y13" s="10">
        <v>-0.2</v>
      </c>
      <c r="Z13" s="10">
        <v>0</v>
      </c>
      <c r="AA13" s="10">
        <v>0</v>
      </c>
      <c r="AB13" s="10">
        <v>0</v>
      </c>
      <c r="AC13" s="10">
        <v>-0.2</v>
      </c>
      <c r="AD13" s="10">
        <v>-1.2</v>
      </c>
      <c r="AE13" s="10">
        <v>64.2</v>
      </c>
      <c r="AF13" s="10">
        <v>72.599999999999994</v>
      </c>
      <c r="AG13" s="10" t="s">
        <v>50</v>
      </c>
      <c r="AH13" s="10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36</v>
      </c>
      <c r="C14" s="1">
        <v>242</v>
      </c>
      <c r="D14" s="1"/>
      <c r="E14" s="1">
        <v>67</v>
      </c>
      <c r="F14" s="1">
        <v>136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2"/>
        <v>67</v>
      </c>
      <c r="M14" s="1"/>
      <c r="N14" s="1"/>
      <c r="O14" s="1"/>
      <c r="P14" s="1">
        <v>120</v>
      </c>
      <c r="Q14" s="1">
        <f t="shared" si="3"/>
        <v>13.4</v>
      </c>
      <c r="R14" s="5">
        <f t="shared" si="8"/>
        <v>79</v>
      </c>
      <c r="S14" s="5">
        <v>40</v>
      </c>
      <c r="T14" s="1"/>
      <c r="U14" s="1">
        <f t="shared" si="4"/>
        <v>16.044776119402986</v>
      </c>
      <c r="V14" s="1">
        <f t="shared" si="5"/>
        <v>10.149253731343283</v>
      </c>
      <c r="W14" s="1">
        <f>IFERROR(VLOOKUP(A14,[1]TDSheet!$A:$G,3,0),0)/5</f>
        <v>5.8</v>
      </c>
      <c r="X14" s="1">
        <v>9</v>
      </c>
      <c r="Y14" s="1">
        <v>10.199999999999999</v>
      </c>
      <c r="Z14" s="1">
        <v>7.4</v>
      </c>
      <c r="AA14" s="1">
        <v>10.8</v>
      </c>
      <c r="AB14" s="1">
        <v>14.6</v>
      </c>
      <c r="AC14" s="1">
        <v>13</v>
      </c>
      <c r="AD14" s="1">
        <v>9</v>
      </c>
      <c r="AE14" s="1">
        <v>16</v>
      </c>
      <c r="AF14" s="1">
        <v>11.4</v>
      </c>
      <c r="AG14" s="1"/>
      <c r="AH14" s="1">
        <f t="shared" ref="AH14:AH20" si="9">G14*R14</f>
        <v>37.129999999999995</v>
      </c>
      <c r="AI14" s="1">
        <f t="shared" si="7"/>
        <v>18.799999999999997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149</v>
      </c>
      <c r="D15" s="1"/>
      <c r="E15" s="1">
        <v>33</v>
      </c>
      <c r="F15" s="1">
        <v>82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2"/>
        <v>33</v>
      </c>
      <c r="M15" s="1"/>
      <c r="N15" s="1"/>
      <c r="O15" s="1"/>
      <c r="P15" s="1">
        <v>80</v>
      </c>
      <c r="Q15" s="1">
        <f t="shared" si="3"/>
        <v>6.6</v>
      </c>
      <c r="R15" s="5">
        <f t="shared" si="8"/>
        <v>3</v>
      </c>
      <c r="S15" s="5"/>
      <c r="T15" s="1"/>
      <c r="U15" s="1">
        <f t="shared" si="4"/>
        <v>12.878787878787879</v>
      </c>
      <c r="V15" s="1">
        <f t="shared" si="5"/>
        <v>12.424242424242426</v>
      </c>
      <c r="W15" s="1">
        <f>IFERROR(VLOOKUP(A15,[1]TDSheet!$A:$G,3,0),0)/5</f>
        <v>6.2</v>
      </c>
      <c r="X15" s="1">
        <v>2.8</v>
      </c>
      <c r="Y15" s="1">
        <v>6.8</v>
      </c>
      <c r="Z15" s="1">
        <v>4</v>
      </c>
      <c r="AA15" s="1">
        <v>5.6</v>
      </c>
      <c r="AB15" s="1">
        <v>4.2</v>
      </c>
      <c r="AC15" s="1">
        <v>3.6</v>
      </c>
      <c r="AD15" s="1">
        <v>4</v>
      </c>
      <c r="AE15" s="1">
        <v>8.6</v>
      </c>
      <c r="AF15" s="1">
        <v>7.6</v>
      </c>
      <c r="AG15" s="1"/>
      <c r="AH15" s="1">
        <f t="shared" si="9"/>
        <v>1.41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158</v>
      </c>
      <c r="D16" s="1"/>
      <c r="E16" s="1">
        <v>29</v>
      </c>
      <c r="F16" s="1">
        <v>86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2"/>
        <v>29</v>
      </c>
      <c r="M16" s="1"/>
      <c r="N16" s="1"/>
      <c r="O16" s="1"/>
      <c r="P16" s="1">
        <v>60</v>
      </c>
      <c r="Q16" s="1">
        <f t="shared" si="3"/>
        <v>5.8</v>
      </c>
      <c r="R16" s="5">
        <f t="shared" si="8"/>
        <v>-1</v>
      </c>
      <c r="S16" s="5">
        <v>50</v>
      </c>
      <c r="T16" s="1"/>
      <c r="U16" s="1">
        <f t="shared" si="4"/>
        <v>14.655172413793103</v>
      </c>
      <c r="V16" s="1">
        <f t="shared" si="5"/>
        <v>14.827586206896552</v>
      </c>
      <c r="W16" s="1">
        <f>IFERROR(VLOOKUP(A16,[1]TDSheet!$A:$G,3,0),0)/5</f>
        <v>5.2</v>
      </c>
      <c r="X16" s="1">
        <v>6.8</v>
      </c>
      <c r="Y16" s="1">
        <v>7.2</v>
      </c>
      <c r="Z16" s="1">
        <v>3.8</v>
      </c>
      <c r="AA16" s="1">
        <v>6.2</v>
      </c>
      <c r="AB16" s="1">
        <v>12</v>
      </c>
      <c r="AC16" s="1">
        <v>8.4</v>
      </c>
      <c r="AD16" s="1">
        <v>5.2</v>
      </c>
      <c r="AE16" s="1">
        <v>8.6</v>
      </c>
      <c r="AF16" s="1">
        <v>3.2</v>
      </c>
      <c r="AG16" s="1"/>
      <c r="AH16" s="1">
        <f t="shared" si="9"/>
        <v>-0.47</v>
      </c>
      <c r="AI16" s="1">
        <f t="shared" si="7"/>
        <v>23.5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868</v>
      </c>
      <c r="D17" s="1"/>
      <c r="E17" s="1">
        <v>113</v>
      </c>
      <c r="F17" s="1">
        <v>664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2"/>
        <v>113</v>
      </c>
      <c r="M17" s="1"/>
      <c r="N17" s="1"/>
      <c r="O17" s="1"/>
      <c r="P17" s="1"/>
      <c r="Q17" s="1">
        <f t="shared" si="3"/>
        <v>22.6</v>
      </c>
      <c r="R17" s="5">
        <f t="shared" si="8"/>
        <v>-99</v>
      </c>
      <c r="S17" s="5"/>
      <c r="T17" s="1"/>
      <c r="U17" s="1">
        <f t="shared" si="4"/>
        <v>25</v>
      </c>
      <c r="V17" s="1">
        <f t="shared" si="5"/>
        <v>29.380530973451325</v>
      </c>
      <c r="W17" s="1">
        <f>IFERROR(VLOOKUP(A17,[1]TDSheet!$A:$G,3,0),0)/5</f>
        <v>19</v>
      </c>
      <c r="X17" s="1">
        <v>6</v>
      </c>
      <c r="Y17" s="1">
        <v>0.2</v>
      </c>
      <c r="Z17" s="1">
        <v>0</v>
      </c>
      <c r="AA17" s="1">
        <v>4</v>
      </c>
      <c r="AB17" s="1">
        <v>51.2</v>
      </c>
      <c r="AC17" s="1">
        <v>29.6</v>
      </c>
      <c r="AD17" s="1">
        <v>0</v>
      </c>
      <c r="AE17" s="1">
        <v>0</v>
      </c>
      <c r="AF17" s="1">
        <v>0</v>
      </c>
      <c r="AG17" s="13" t="s">
        <v>70</v>
      </c>
      <c r="AH17" s="1">
        <f t="shared" si="9"/>
        <v>-29.7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674</v>
      </c>
      <c r="D18" s="1"/>
      <c r="E18" s="1">
        <v>181</v>
      </c>
      <c r="F18" s="1">
        <v>396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2"/>
        <v>181</v>
      </c>
      <c r="M18" s="1"/>
      <c r="N18" s="1"/>
      <c r="O18" s="1">
        <v>200</v>
      </c>
      <c r="P18" s="1">
        <v>300</v>
      </c>
      <c r="Q18" s="1">
        <f t="shared" si="3"/>
        <v>36.200000000000003</v>
      </c>
      <c r="R18" s="5">
        <f t="shared" si="8"/>
        <v>9.0000000000001137</v>
      </c>
      <c r="S18" s="5"/>
      <c r="T18" s="1"/>
      <c r="U18" s="1">
        <f t="shared" si="4"/>
        <v>16.712707182320443</v>
      </c>
      <c r="V18" s="1">
        <f t="shared" si="5"/>
        <v>16.464088397790054</v>
      </c>
      <c r="W18" s="1">
        <f>IFERROR(VLOOKUP(A18,[1]TDSheet!$A:$G,3,0),0)/5</f>
        <v>44.8</v>
      </c>
      <c r="X18" s="1">
        <v>46</v>
      </c>
      <c r="Y18" s="1">
        <v>32.200000000000003</v>
      </c>
      <c r="Z18" s="1">
        <v>36.6</v>
      </c>
      <c r="AA18" s="1">
        <v>46.4</v>
      </c>
      <c r="AB18" s="1">
        <v>55.2</v>
      </c>
      <c r="AC18" s="1">
        <v>38.200000000000003</v>
      </c>
      <c r="AD18" s="1">
        <v>39.6</v>
      </c>
      <c r="AE18" s="1">
        <v>67.599999999999994</v>
      </c>
      <c r="AF18" s="1">
        <v>-7.2</v>
      </c>
      <c r="AG18" s="1" t="s">
        <v>56</v>
      </c>
      <c r="AH18" s="1">
        <f t="shared" si="9"/>
        <v>3.3750000000000426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626</v>
      </c>
      <c r="D19" s="1"/>
      <c r="E19" s="1">
        <v>124</v>
      </c>
      <c r="F19" s="1">
        <v>391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2"/>
        <v>124</v>
      </c>
      <c r="M19" s="1"/>
      <c r="N19" s="1"/>
      <c r="O19" s="1">
        <v>250</v>
      </c>
      <c r="P19" s="1"/>
      <c r="Q19" s="1">
        <f t="shared" si="3"/>
        <v>24.8</v>
      </c>
      <c r="R19" s="5">
        <f t="shared" si="8"/>
        <v>-21</v>
      </c>
      <c r="S19" s="5">
        <v>100</v>
      </c>
      <c r="T19" s="1"/>
      <c r="U19" s="1">
        <f t="shared" si="4"/>
        <v>25</v>
      </c>
      <c r="V19" s="1">
        <f t="shared" si="5"/>
        <v>25.846774193548388</v>
      </c>
      <c r="W19" s="1">
        <f>IFERROR(VLOOKUP(A19,[1]TDSheet!$A:$G,3,0),0)/5</f>
        <v>31.8</v>
      </c>
      <c r="X19" s="1">
        <v>38</v>
      </c>
      <c r="Y19" s="1">
        <v>28.6</v>
      </c>
      <c r="Z19" s="1">
        <v>27.2</v>
      </c>
      <c r="AA19" s="1">
        <v>43.8</v>
      </c>
      <c r="AB19" s="1">
        <v>48.8</v>
      </c>
      <c r="AC19" s="1">
        <v>24.8</v>
      </c>
      <c r="AD19" s="1">
        <v>34.4</v>
      </c>
      <c r="AE19" s="1">
        <v>55</v>
      </c>
      <c r="AF19" s="1">
        <v>-2.4</v>
      </c>
      <c r="AG19" s="15" t="s">
        <v>58</v>
      </c>
      <c r="AH19" s="1">
        <f t="shared" si="9"/>
        <v>-7.875</v>
      </c>
      <c r="AI19" s="1">
        <f t="shared" si="7"/>
        <v>37.5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36</v>
      </c>
      <c r="C20" s="1">
        <v>802</v>
      </c>
      <c r="D20" s="1"/>
      <c r="E20" s="1">
        <v>131</v>
      </c>
      <c r="F20" s="1">
        <v>563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2"/>
        <v>131</v>
      </c>
      <c r="M20" s="1"/>
      <c r="N20" s="1"/>
      <c r="O20" s="1"/>
      <c r="P20" s="1">
        <v>80</v>
      </c>
      <c r="Q20" s="1">
        <f t="shared" si="3"/>
        <v>26.2</v>
      </c>
      <c r="R20" s="5">
        <f t="shared" si="8"/>
        <v>12</v>
      </c>
      <c r="S20" s="5"/>
      <c r="T20" s="1"/>
      <c r="U20" s="1">
        <f t="shared" si="4"/>
        <v>21.946564885496183</v>
      </c>
      <c r="V20" s="1">
        <f t="shared" si="5"/>
        <v>21.488549618320612</v>
      </c>
      <c r="W20" s="1">
        <f>IFERROR(VLOOKUP(A20,[1]TDSheet!$A:$G,3,0),0)/5</f>
        <v>43.4</v>
      </c>
      <c r="X20" s="1">
        <v>43.8</v>
      </c>
      <c r="Y20" s="1">
        <v>27.8</v>
      </c>
      <c r="Z20" s="1">
        <v>30.2</v>
      </c>
      <c r="AA20" s="1">
        <v>34.6</v>
      </c>
      <c r="AB20" s="1">
        <v>18.2</v>
      </c>
      <c r="AC20" s="1">
        <v>38.799999999999997</v>
      </c>
      <c r="AD20" s="1">
        <v>-1.2</v>
      </c>
      <c r="AE20" s="1">
        <v>57</v>
      </c>
      <c r="AF20" s="1">
        <v>10.199999999999999</v>
      </c>
      <c r="AG20" s="14" t="s">
        <v>47</v>
      </c>
      <c r="AH20" s="1">
        <f t="shared" si="9"/>
        <v>4.5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0" t="s">
        <v>36</v>
      </c>
      <c r="C21" s="10">
        <v>-8</v>
      </c>
      <c r="D21" s="10"/>
      <c r="E21" s="10"/>
      <c r="F21" s="1"/>
      <c r="G21" s="11">
        <v>0</v>
      </c>
      <c r="H21" s="10">
        <v>120</v>
      </c>
      <c r="I21" s="10" t="s">
        <v>61</v>
      </c>
      <c r="J21" s="10"/>
      <c r="K21" s="10"/>
      <c r="L21" s="10">
        <f t="shared" si="2"/>
        <v>0</v>
      </c>
      <c r="M21" s="10"/>
      <c r="N21" s="10"/>
      <c r="O21" s="10"/>
      <c r="P21" s="10"/>
      <c r="Q21" s="10">
        <f t="shared" si="3"/>
        <v>0</v>
      </c>
      <c r="R21" s="5">
        <f t="shared" si="8"/>
        <v>0</v>
      </c>
      <c r="S21" s="12"/>
      <c r="T21" s="10"/>
      <c r="U21" s="10" t="e">
        <f t="shared" si="4"/>
        <v>#DIV/0!</v>
      </c>
      <c r="V21" s="10" t="e">
        <f t="shared" si="5"/>
        <v>#DIV/0!</v>
      </c>
      <c r="W21" s="10">
        <f>IFERROR(VLOOKUP(A21,[1]TDSheet!$A:$G,3,0),0)/5</f>
        <v>0</v>
      </c>
      <c r="X21" s="10">
        <v>0</v>
      </c>
      <c r="Y21" s="10">
        <v>-0.4</v>
      </c>
      <c r="Z21" s="10">
        <v>0.2</v>
      </c>
      <c r="AA21" s="10">
        <v>-0.2</v>
      </c>
      <c r="AB21" s="10">
        <v>-0.8</v>
      </c>
      <c r="AC21" s="10">
        <v>-1.2</v>
      </c>
      <c r="AD21" s="10">
        <v>0.6</v>
      </c>
      <c r="AE21" s="10">
        <v>2.4</v>
      </c>
      <c r="AF21" s="10">
        <v>7.2</v>
      </c>
      <c r="AG21" s="10" t="s">
        <v>62</v>
      </c>
      <c r="AH21" s="10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36</v>
      </c>
      <c r="C22" s="1">
        <v>292</v>
      </c>
      <c r="D22" s="1"/>
      <c r="E22" s="1">
        <v>30</v>
      </c>
      <c r="F22" s="1">
        <v>211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2"/>
        <v>30</v>
      </c>
      <c r="M22" s="1"/>
      <c r="N22" s="1"/>
      <c r="O22" s="1">
        <v>200</v>
      </c>
      <c r="P22" s="1"/>
      <c r="Q22" s="1">
        <f t="shared" si="3"/>
        <v>6</v>
      </c>
      <c r="R22" s="5">
        <f t="shared" si="8"/>
        <v>-261</v>
      </c>
      <c r="S22" s="5"/>
      <c r="T22" s="1"/>
      <c r="U22" s="1">
        <f t="shared" si="4"/>
        <v>25</v>
      </c>
      <c r="V22" s="1">
        <f t="shared" si="5"/>
        <v>68.5</v>
      </c>
      <c r="W22" s="1">
        <f>IFERROR(VLOOKUP(A22,[1]TDSheet!$A:$G,3,0),0)/5</f>
        <v>17.8</v>
      </c>
      <c r="X22" s="1">
        <v>36.200000000000003</v>
      </c>
      <c r="Y22" s="1">
        <v>25.4</v>
      </c>
      <c r="Z22" s="1">
        <v>1</v>
      </c>
      <c r="AA22" s="1">
        <v>4.8</v>
      </c>
      <c r="AB22" s="1">
        <v>16</v>
      </c>
      <c r="AC22" s="1">
        <v>20</v>
      </c>
      <c r="AD22" s="1">
        <v>11.8</v>
      </c>
      <c r="AE22" s="1">
        <v>20.399999999999999</v>
      </c>
      <c r="AF22" s="1">
        <v>18.600000000000001</v>
      </c>
      <c r="AG22" s="13" t="s">
        <v>71</v>
      </c>
      <c r="AH22" s="1">
        <f>G22*R22</f>
        <v>-78.3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547</v>
      </c>
      <c r="D23" s="1"/>
      <c r="E23" s="1">
        <v>155</v>
      </c>
      <c r="F23" s="1">
        <v>276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2"/>
        <v>155</v>
      </c>
      <c r="M23" s="1"/>
      <c r="N23" s="1"/>
      <c r="O23" s="1">
        <v>800</v>
      </c>
      <c r="P23" s="1"/>
      <c r="Q23" s="1">
        <f t="shared" si="3"/>
        <v>31</v>
      </c>
      <c r="R23" s="5">
        <f t="shared" si="8"/>
        <v>-301</v>
      </c>
      <c r="S23" s="5"/>
      <c r="T23" s="1"/>
      <c r="U23" s="1">
        <f t="shared" si="4"/>
        <v>25</v>
      </c>
      <c r="V23" s="1">
        <f t="shared" si="5"/>
        <v>34.70967741935484</v>
      </c>
      <c r="W23" s="1">
        <f>IFERROR(VLOOKUP(A23,[1]TDSheet!$A:$G,3,0),0)/5</f>
        <v>53</v>
      </c>
      <c r="X23" s="1">
        <v>52</v>
      </c>
      <c r="Y23" s="1">
        <v>48</v>
      </c>
      <c r="Z23" s="1">
        <v>53.2</v>
      </c>
      <c r="AA23" s="1">
        <v>52</v>
      </c>
      <c r="AB23" s="1">
        <v>57.2</v>
      </c>
      <c r="AC23" s="1">
        <v>56.8</v>
      </c>
      <c r="AD23" s="1">
        <v>51</v>
      </c>
      <c r="AE23" s="1">
        <v>63.4</v>
      </c>
      <c r="AF23" s="1">
        <v>42.2</v>
      </c>
      <c r="AG23" s="14" t="s">
        <v>47</v>
      </c>
      <c r="AH23" s="1">
        <f>G23*R23</f>
        <v>-60.2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36</v>
      </c>
      <c r="C24" s="1">
        <v>557</v>
      </c>
      <c r="D24" s="1"/>
      <c r="E24" s="1">
        <v>122</v>
      </c>
      <c r="F24" s="1">
        <v>353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2"/>
        <v>122</v>
      </c>
      <c r="M24" s="1"/>
      <c r="N24" s="1"/>
      <c r="O24" s="1">
        <v>300</v>
      </c>
      <c r="P24" s="1"/>
      <c r="Q24" s="1">
        <f t="shared" si="3"/>
        <v>24.4</v>
      </c>
      <c r="R24" s="5">
        <f t="shared" si="8"/>
        <v>-43</v>
      </c>
      <c r="S24" s="5"/>
      <c r="T24" s="1"/>
      <c r="U24" s="1">
        <f t="shared" si="4"/>
        <v>25</v>
      </c>
      <c r="V24" s="1">
        <f t="shared" si="5"/>
        <v>26.762295081967213</v>
      </c>
      <c r="W24" s="1">
        <f>IFERROR(VLOOKUP(A24,[1]TDSheet!$A:$G,3,0),0)/5</f>
        <v>29.8</v>
      </c>
      <c r="X24" s="1">
        <v>39.6</v>
      </c>
      <c r="Y24" s="1">
        <v>26.8</v>
      </c>
      <c r="Z24" s="1">
        <v>22.2</v>
      </c>
      <c r="AA24" s="1">
        <v>24.8</v>
      </c>
      <c r="AB24" s="1">
        <v>44.2</v>
      </c>
      <c r="AC24" s="1">
        <v>36.4</v>
      </c>
      <c r="AD24" s="1">
        <v>30.8</v>
      </c>
      <c r="AE24" s="1">
        <v>61.6</v>
      </c>
      <c r="AF24" s="1">
        <v>-3.8</v>
      </c>
      <c r="AG24" s="13" t="s">
        <v>72</v>
      </c>
      <c r="AH24" s="1">
        <f>G24*R24</f>
        <v>-14.190000000000001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66</v>
      </c>
      <c r="B25" s="10" t="s">
        <v>36</v>
      </c>
      <c r="C25" s="10">
        <v>14</v>
      </c>
      <c r="D25" s="10"/>
      <c r="E25" s="10">
        <v>-1</v>
      </c>
      <c r="F25" s="1">
        <v>545</v>
      </c>
      <c r="G25" s="11">
        <v>0</v>
      </c>
      <c r="H25" s="10"/>
      <c r="I25" s="10" t="s">
        <v>67</v>
      </c>
      <c r="J25" s="10"/>
      <c r="K25" s="10"/>
      <c r="L25" s="10">
        <f t="shared" si="2"/>
        <v>-1</v>
      </c>
      <c r="M25" s="10"/>
      <c r="N25" s="10"/>
      <c r="O25" s="10"/>
      <c r="P25" s="10"/>
      <c r="Q25" s="10">
        <f t="shared" si="3"/>
        <v>-0.2</v>
      </c>
      <c r="R25" s="12"/>
      <c r="S25" s="12"/>
      <c r="T25" s="10"/>
      <c r="U25" s="10">
        <f t="shared" si="4"/>
        <v>-2725</v>
      </c>
      <c r="V25" s="10">
        <f t="shared" si="5"/>
        <v>-2725</v>
      </c>
      <c r="W25" s="10">
        <f>IFERROR(VLOOKUP(A25,[1]TDSheet!$A:$G,3,0),0)/5</f>
        <v>11</v>
      </c>
      <c r="X25" s="10">
        <v>39.4</v>
      </c>
      <c r="Y25" s="10">
        <v>19</v>
      </c>
      <c r="Z25" s="10">
        <v>24.6</v>
      </c>
      <c r="AA25" s="10">
        <v>21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68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2025-10-20T16:47:34Z</dcterms:created>
  <dcterms:modified xsi:type="dcterms:W3CDTF">2025-10-23T12:00:01Z</dcterms:modified>
</cp:coreProperties>
</file>