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6"/>
  <sheetViews>
    <sheetView tabSelected="1" zoomScale="87" zoomScaleNormal="87" workbookViewId="0">
      <pane ySplit="9" topLeftCell="A173" activePane="bottomLeft" state="frozen"/>
      <selection pane="bottomLeft" activeCell="J192" sqref="J19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RIGHT(D15:D184,4)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RIGHT(D16:D184,4)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120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RIGHT(D17:D184,4)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RIGHT(D18:D185,4)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RIGHT(D19:D186,4)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RIGHT(D20:D187,4)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RIGHT(D21:D188,4)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RIGHT(D22:D189,4)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RIGHT(D23:D190,4)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RIGHT(D24:D191,4)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RIGHT(D25:D195,4)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RIGHT(D26:D195,4)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RIGHT(D27:D196,4)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RIGHT(D28:D199,4)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RIGHT(D29:D200,4)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RIGHT(D30:D201,4)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RIGHT(D31:D202,4)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RIGHT(D32:D203,4)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RIGHT(D33:D204,4)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RIGHT(D34:D205,4)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680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RIGHT(D35:D202,4)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50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RIGHT(D36:D203,4)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RIGHT(D37:D203,4)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RIGHT(D38:D205,4)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40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RIGHT(D39:D203,4)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RIGHT(D40:D204,4)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RIGHT(D41:D207,4)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RIGHT(D42:D209,4)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RIGHT(D43:D210,4)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200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RIGHT(D44:D209,4)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RIGHT(D45:D210,4)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300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RIGHT(D46:D208,4)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RIGHT(D48:D210,4)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RIGHT(D49:D211,4)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RIGHT(D50:D214,4)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100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RIGHT(D51:D219,4)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RIGHT(D52:D220,4)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480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RIGHT(D53:D221,4)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RIGHT(D54:D222,4)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80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RIGHT(D55:D223,4)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720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RIGHT(D56:D224,4)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RIGHT(D57:D222,4)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RIGHT(D58:D223,4)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RIGHT(D59:D221,4)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250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RIGHT(D60:D222,4)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240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RIGHT(D61:D222,4)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1200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RIGHT(D62:D223,4)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RIGHT(D63:D223,4)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RIGHT(D64:D224,4)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20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RIGHT(D65:D225,4)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RIGHT(D66:D227,4)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RIGHT(D67:D228,4)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RIGHT(D68:D228,4)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60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RIGHT(D69:D229,4)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RIGHT(D70:D230,4)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60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RIGHT(D71:D230,4)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RIGHT(D72:D230,4)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RIGHT(D73:D228,4)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2700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RIGHT(D74:D229,4)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RIGHT(D75:D230,4)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>
        <v>20</v>
      </c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RIGHT(D76:D230,4)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RIGHT(D77:D231,4)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RIGHT(D78:D232,4)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720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RIGHT(D79:D228,4)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RIGHT(D80:D229,4)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RIGHT(D81:D232,4)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RIGHT(D82:D233,4)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/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RIGHT(D83:D233,4)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>
        <v>40</v>
      </c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RIGHT(D84:D234,4)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RIGHT(D85:D234,4)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50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RIGHT(D86:D235,4)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RIGHT(D87:D236,4)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200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RIGHT(D88:D237,4)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>
        <v>80</v>
      </c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RIGHT(D89:D237,4)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RIGHT(D90:D238,4)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>
        <v>40</v>
      </c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RIGHT(D91:D238,4)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RIGHT(D92:D239,4)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RIGHT(D93:D239,4)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RIGHT(D94:D237,4)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280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RIGHT(D95:D240,4)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RIGHT(D96:D241,4)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400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RIGHT(D97:D243,4)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RIGHT(D98:D244,4)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RIGHT(D99:D244,4)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RIGHT(D100:D244,4)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400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ОХОТНИЧИЙ ПМ в/к в/у 0.28кг_СНГ</t>
        </is>
      </c>
      <c r="C101" s="33" t="inlineStr">
        <is>
          <t>ШТ</t>
        </is>
      </c>
      <c r="D101" s="28" t="n">
        <v>1001303987333</v>
      </c>
      <c r="E101" s="24" t="n">
        <v>80</v>
      </c>
      <c r="F101" s="23" t="n">
        <v>0.28</v>
      </c>
      <c r="G101" s="23">
        <f>E101*0.28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 0.33кг 8шт.</t>
        </is>
      </c>
      <c r="C102" s="33" t="inlineStr">
        <is>
          <t>ШТ</t>
        </is>
      </c>
      <c r="D102" s="28" t="n">
        <v>1001300456787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КРЕМЛЕВСКИЙ в/к в/у</t>
        </is>
      </c>
      <c r="C103" s="33" t="inlineStr">
        <is>
          <t>КГ</t>
        </is>
      </c>
      <c r="D103" s="28" t="n">
        <v>1001300456788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RIGHT(D104:D248,4)</f>
        <v/>
      </c>
      <c r="B104" s="27" t="inlineStr">
        <is>
          <t>СЕРВЕЛАТ ЗЕРНИСТЫЙ ПМ в/к в/у_50с</t>
        </is>
      </c>
      <c r="C104" s="33" t="inlineStr">
        <is>
          <t>КГ</t>
        </is>
      </c>
      <c r="D104" s="28" t="n">
        <v>1001300387157</v>
      </c>
      <c r="E104" s="24" t="n">
        <v>20</v>
      </c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RIGHT(D105:D248,4)</f>
        <v/>
      </c>
      <c r="B105" s="27" t="inlineStr">
        <is>
          <t>СЕРВЕЛАТ ЕВРОПЕЙСКИЙ в/к в/у</t>
        </is>
      </c>
      <c r="C105" s="33" t="inlineStr">
        <is>
          <t>КГ</t>
        </is>
      </c>
      <c r="D105" s="28" t="n">
        <v>1001300366790</v>
      </c>
      <c r="E105" s="24" t="n"/>
      <c r="F105" s="23" t="n"/>
      <c r="G105" s="23">
        <f>E105*1</f>
        <v/>
      </c>
      <c r="H105" s="14" t="n"/>
      <c r="I105" s="14" t="n"/>
      <c r="J105" s="39" t="n"/>
    </row>
    <row r="106" ht="16.5" customHeight="1">
      <c r="A106" s="93">
        <f>RIGHT(D106:D247,4)</f>
        <v/>
      </c>
      <c r="B106" s="64" t="inlineStr">
        <is>
          <t>СЕРВЕЛАТ ОХОТНИЧИЙ ПМ в/к в/у 0.35кг_50с</t>
        </is>
      </c>
      <c r="C106" s="33" t="inlineStr">
        <is>
          <t>ШТ</t>
        </is>
      </c>
      <c r="D106" s="28" t="n">
        <v>1001303987169</v>
      </c>
      <c r="E106" s="24" t="n">
        <v>1000</v>
      </c>
      <c r="F106" s="23" t="n">
        <v>0.35</v>
      </c>
      <c r="G106" s="23">
        <f>E106*F106</f>
        <v/>
      </c>
      <c r="H106" s="14" t="n"/>
      <c r="I106" s="14" t="n">
        <v>50</v>
      </c>
      <c r="J106" s="39" t="n"/>
    </row>
    <row r="107" ht="16.5" customHeight="1">
      <c r="A107" s="93">
        <f>RIGHT(D107:D248,4)</f>
        <v/>
      </c>
      <c r="B107" s="64" t="inlineStr">
        <is>
          <t>СЕРВЕЛАТ ПРЕМИУМ в/к в/у 0.33кг 8шт.</t>
        </is>
      </c>
      <c r="C107" s="33" t="inlineStr">
        <is>
          <t>ШТ</t>
        </is>
      </c>
      <c r="D107" s="28" t="n">
        <v>1001304096791</v>
      </c>
      <c r="E107" s="24" t="n"/>
      <c r="F107" s="23" t="n"/>
      <c r="G107" s="23">
        <f>E107*0.33</f>
        <v/>
      </c>
      <c r="H107" s="14" t="n"/>
      <c r="I107" s="14" t="n"/>
      <c r="J107" s="39" t="n"/>
    </row>
    <row r="108" ht="16.5" customHeight="1">
      <c r="A108" s="93">
        <f>RIGHT(D108:D249,4)</f>
        <v/>
      </c>
      <c r="B108" s="64" t="inlineStr">
        <is>
          <t>СЕРВЕЛАТ ОХОТНИЧИЙ ПМ в/к в/у_50с</t>
        </is>
      </c>
      <c r="C108" s="30" t="inlineStr">
        <is>
          <t>КГ</t>
        </is>
      </c>
      <c r="D108" s="28" t="n">
        <v>1001303987166</v>
      </c>
      <c r="E108" s="24" t="n">
        <v>200</v>
      </c>
      <c r="F108" s="23" t="n"/>
      <c r="G108" s="23">
        <f>E108*1</f>
        <v/>
      </c>
      <c r="H108" s="14" t="n"/>
      <c r="I108" s="14" t="n">
        <v>50</v>
      </c>
      <c r="J108" s="39" t="n"/>
    </row>
    <row r="109" ht="16.5" customHeight="1">
      <c r="A109" s="93">
        <f>RIGHT(D109:D250,4)</f>
        <v/>
      </c>
      <c r="B109" s="64" t="inlineStr">
        <is>
          <t>СЕРВЕЛАТ ШВЕЙЦАРСК. в/к с/н в/у 1/100*10</t>
        </is>
      </c>
      <c r="C109" s="33" t="inlineStr">
        <is>
          <t>ШТ</t>
        </is>
      </c>
      <c r="D109" s="28" t="n">
        <v>1001214196459</v>
      </c>
      <c r="E109" s="24" t="n">
        <v>100</v>
      </c>
      <c r="F109" s="23" t="n">
        <v>0.1</v>
      </c>
      <c r="G109" s="23">
        <f>E109*F109</f>
        <v/>
      </c>
      <c r="H109" s="14" t="n"/>
      <c r="I109" s="14" t="n"/>
      <c r="J109" s="39" t="n"/>
    </row>
    <row r="110" ht="16.5" customHeight="1">
      <c r="A110" s="93">
        <f>RIGHT(D110:D251,4)</f>
        <v/>
      </c>
      <c r="B110" s="64" t="inlineStr">
        <is>
          <t>МРАМОРНАЯ И БАЛЫКОВАЯ в/к с/н мгс 1/90</t>
        </is>
      </c>
      <c r="C110" s="33" t="inlineStr">
        <is>
          <t>ШТ</t>
        </is>
      </c>
      <c r="D110" s="28" t="n">
        <v>1001215576586</v>
      </c>
      <c r="E110" s="24" t="n"/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МЯСНОЕ АССОРТИ к/з с/н мгс 1/90 10шт.</t>
        </is>
      </c>
      <c r="C111" s="33" t="inlineStr">
        <is>
          <t>ШТ</t>
        </is>
      </c>
      <c r="D111" s="28" t="n">
        <v>1001225416228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RIGHT(D112:D250,4)</f>
        <v/>
      </c>
      <c r="B112" s="64" t="inlineStr">
        <is>
          <t>ШПИК С ЧЕСНОК.И ПЕРЦЕМ к/в в/у 0.3кг_50c</t>
        </is>
      </c>
      <c r="C112" s="33" t="inlineStr">
        <is>
          <t>ШТ</t>
        </is>
      </c>
      <c r="D112" s="28" t="n">
        <v>1001084227087</v>
      </c>
      <c r="E112" s="24" t="n"/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>
      <c r="A113" s="93">
        <f>RIGHT(D113:D249,4)</f>
        <v/>
      </c>
      <c r="B113" s="27" t="inlineStr">
        <is>
          <t>СЕРВЕЛАТ ФИНСКИЙ в/к в/у_45с</t>
        </is>
      </c>
      <c r="C113" s="30" t="inlineStr">
        <is>
          <t>КГ</t>
        </is>
      </c>
      <c r="D113" s="28" t="n">
        <v>1001051875544</v>
      </c>
      <c r="E113" s="24" t="n">
        <v>500</v>
      </c>
      <c r="F113" s="23" t="n">
        <v>0.85</v>
      </c>
      <c r="G113" s="23">
        <f>E113*1</f>
        <v/>
      </c>
      <c r="H113" s="14" t="n">
        <v>5.1</v>
      </c>
      <c r="I113" s="14" t="n">
        <v>45</v>
      </c>
      <c r="J113" s="39" t="n"/>
    </row>
    <row r="114" ht="15.75" customHeight="1" thickBot="1">
      <c r="A114" s="93">
        <f>RIGHT(D114:D251,4)</f>
        <v/>
      </c>
      <c r="B114" s="27" t="inlineStr">
        <is>
          <t>СЕРВЕЛАТ ФИНСКИЙ в/к в/у срез 0.35кг_45c</t>
        </is>
      </c>
      <c r="C114" s="36" t="inlineStr">
        <is>
          <t>ШТ</t>
        </is>
      </c>
      <c r="D114" s="28" t="n">
        <v>1001301876697</v>
      </c>
      <c r="E114" s="24" t="n">
        <v>400</v>
      </c>
      <c r="F114" s="23" t="n">
        <v>0.35</v>
      </c>
      <c r="G114" s="23">
        <f>E114*0.35</f>
        <v/>
      </c>
      <c r="H114" s="14" t="n">
        <v>2.8</v>
      </c>
      <c r="I114" s="14" t="n">
        <v>45</v>
      </c>
      <c r="J114" s="39" t="n"/>
    </row>
    <row r="115" ht="16.5" customHeight="1" thickBot="1" thickTop="1">
      <c r="A115" s="93">
        <f>RIGHT(D115:D252,4)</f>
        <v/>
      </c>
      <c r="B115" s="74" t="inlineStr">
        <is>
          <t>Сырокопченые колбасы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thickTop="1">
      <c r="A116" s="93">
        <f>RIGHT(D116:D253,4)</f>
        <v/>
      </c>
      <c r="B116" s="27" t="inlineStr">
        <is>
          <t>АРОМАТНАЯ Папа может с/к в/у 1/250 8шт.</t>
        </is>
      </c>
      <c r="C116" s="33" t="inlineStr">
        <is>
          <t>ШТ</t>
        </is>
      </c>
      <c r="D116" s="28" t="n">
        <v>1001061975706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с/н в/у 1/100*8_60с</t>
        </is>
      </c>
      <c r="C117" s="33" t="inlineStr">
        <is>
          <t>ШТ</t>
        </is>
      </c>
      <c r="D117" s="28" t="n">
        <v>1001201976454</v>
      </c>
      <c r="E117" s="24" t="n">
        <v>100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>
      <c r="A118" s="93">
        <f>RIGHT(D118:D255,4)</f>
        <v/>
      </c>
      <c r="B118" s="27" t="inlineStr">
        <is>
          <t xml:space="preserve"> ИТАЛЬЯНСКОЕ АССОРТИ с/в с/н мгс 1/90</t>
        </is>
      </c>
      <c r="C118" s="33" t="inlineStr">
        <is>
          <t>ШТ</t>
        </is>
      </c>
      <c r="D118" s="28" t="n">
        <v>1001205386222</v>
      </c>
      <c r="E118" s="24" t="n"/>
      <c r="F118" s="23" t="n"/>
      <c r="G118" s="23">
        <f>E118*0.09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ОХОТНИЧЬЯ Папа может с/к в/у 1/220 8шт.</t>
        </is>
      </c>
      <c r="C119" s="33" t="inlineStr">
        <is>
          <t>ШТ</t>
        </is>
      </c>
      <c r="D119" s="28" t="n">
        <v>1001060755931</v>
      </c>
      <c r="E119" s="24" t="n"/>
      <c r="F119" s="23" t="n">
        <v>0.22</v>
      </c>
      <c r="G119" s="23">
        <f>E119*0.22</f>
        <v/>
      </c>
      <c r="H119" s="14" t="n">
        <v>1.76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ПОСОЛЬСКАЯ Папа может с/к в/у</t>
        </is>
      </c>
      <c r="C120" s="30" t="inlineStr">
        <is>
          <t>КГ</t>
        </is>
      </c>
      <c r="D120" s="28" t="n">
        <v>1001063145708</v>
      </c>
      <c r="E120" s="24" t="n"/>
      <c r="F120" s="23" t="n">
        <v>0.5125</v>
      </c>
      <c r="G120" s="23">
        <f>E120*1</f>
        <v/>
      </c>
      <c r="H120" s="14" t="n">
        <v>4.1</v>
      </c>
      <c r="I120" s="14" t="n">
        <v>120</v>
      </c>
      <c r="J120" s="39" t="n"/>
    </row>
    <row r="121" ht="16.5" customHeight="1">
      <c r="A121" s="93">
        <f>RIGHT(D121:D259,4)</f>
        <v/>
      </c>
      <c r="B121" s="27" t="inlineStr">
        <is>
          <t>АРОМАТНАЯ с/к в/у</t>
        </is>
      </c>
      <c r="C121" s="30" t="inlineStr">
        <is>
          <t>КГ</t>
        </is>
      </c>
      <c r="D121" s="28" t="n">
        <v>1001061971146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RIGHT(D122:D260,4)</f>
        <v/>
      </c>
      <c r="B122" s="27" t="inlineStr">
        <is>
          <t>САЛЬЧИЧОН Папа может с/к в/у</t>
        </is>
      </c>
      <c r="C122" s="30" t="inlineStr">
        <is>
          <t>КГ</t>
        </is>
      </c>
      <c r="D122" s="28" t="n">
        <v>1001063237150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ПОСОЛЬСКАЯ ПМ с/к с/н в/у 1/100 10шт</t>
        </is>
      </c>
      <c r="C123" s="33" t="inlineStr">
        <is>
          <t>ШТ</t>
        </is>
      </c>
      <c r="D123" s="28" t="n">
        <v>1001203146834</v>
      </c>
      <c r="E123" s="24" t="n"/>
      <c r="F123" s="23" t="n"/>
      <c r="G123" s="23">
        <f>E123*0.1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СВИНИНА МАДЕРА с/к с/н в/у 1/100</t>
        </is>
      </c>
      <c r="C124" s="33" t="inlineStr">
        <is>
          <t>ШТ</t>
        </is>
      </c>
      <c r="D124" s="28" t="n">
        <v>1001234146448</v>
      </c>
      <c r="E124" s="24" t="n"/>
      <c r="F124" s="23" t="n">
        <v>0.1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RIGHT(D125:D261,4)</f>
        <v/>
      </c>
      <c r="B125" s="27" t="inlineStr">
        <is>
          <t>НЕАПОЛИТАНСКИЙ ДУЭТ с/к с/н мгс 1/90</t>
        </is>
      </c>
      <c r="C125" s="33" t="inlineStr">
        <is>
          <t>ШТ</t>
        </is>
      </c>
      <c r="D125" s="28" t="n">
        <v>1001205376221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1/150_60с</t>
        </is>
      </c>
      <c r="C126" s="33" t="inlineStr">
        <is>
          <t>ШТ</t>
        </is>
      </c>
      <c r="D126" s="28" t="n">
        <v>1001190765679</v>
      </c>
      <c r="E126" s="24" t="n"/>
      <c r="F126" s="23" t="n">
        <v>0.15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RIGHT(D127:D263,4)</f>
        <v/>
      </c>
      <c r="B127" s="27" t="inlineStr">
        <is>
          <t>САЛЯМИ ИТАЛЬЯНСКАЯ с/к в/у 1/250*8_120c</t>
        </is>
      </c>
      <c r="C127" s="33" t="inlineStr">
        <is>
          <t>ШТ</t>
        </is>
      </c>
      <c r="D127" s="28" t="n">
        <v>1001060764993</v>
      </c>
      <c r="E127" s="24" t="n"/>
      <c r="F127" s="23" t="n">
        <v>0.25</v>
      </c>
      <c r="G127" s="23">
        <f>E127*0.25</f>
        <v/>
      </c>
      <c r="H127" s="14" t="n">
        <v>2</v>
      </c>
      <c r="I127" s="14" t="n">
        <v>120</v>
      </c>
      <c r="J127" s="39" t="n"/>
    </row>
    <row r="128" ht="16.5" customHeight="1">
      <c r="A128" s="93">
        <f>RIGHT(D128:D264,4)</f>
        <v/>
      </c>
      <c r="B128" s="27" t="inlineStr">
        <is>
          <t>АРОМАТНАЯ с/к в/у 1/250 8шт.</t>
        </is>
      </c>
      <c r="C128" s="33" t="inlineStr">
        <is>
          <t>ШТ</t>
        </is>
      </c>
      <c r="D128" s="28" t="n">
        <v>1001061973986</v>
      </c>
      <c r="E128" s="24" t="n"/>
      <c r="F128" s="23" t="n">
        <v>0.25</v>
      </c>
      <c r="G128" s="23">
        <f>E128*0.25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МИЛАНО с/к с/н мгс 1/90 12шт.</t>
        </is>
      </c>
      <c r="C129" s="33" t="inlineStr">
        <is>
          <t>ШТ</t>
        </is>
      </c>
      <c r="D129" s="28" t="n">
        <v>1001203207105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ТОСКАНО с/к с/н мгс 1/90 12шт.</t>
        </is>
      </c>
      <c r="C130" s="33" t="inlineStr">
        <is>
          <t>ШТ</t>
        </is>
      </c>
      <c r="D130" s="28" t="n">
        <v>1001205447106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САН-РЕМО с/в с/н мгс 1/90 12шт.</t>
        </is>
      </c>
      <c r="C131" s="33" t="inlineStr">
        <is>
          <t>ШТ</t>
        </is>
      </c>
      <c r="D131" s="28" t="n">
        <v>1001205467107</v>
      </c>
      <c r="E131" s="24" t="n"/>
      <c r="F131" s="23" t="n">
        <v>0.09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1/220 8шт.</t>
        </is>
      </c>
      <c r="C132" s="33" t="inlineStr">
        <is>
          <t>ШТ</t>
        </is>
      </c>
      <c r="D132" s="28" t="n">
        <v>1001063237147</v>
      </c>
      <c r="E132" s="24" t="n"/>
      <c r="F132" s="23" t="n">
        <v>0.22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RIGHT(D133:D268,4)</f>
        <v/>
      </c>
      <c r="B133" s="27" t="inlineStr">
        <is>
          <t>САЛЬЧИЧОН Останкино с/к в/у 1/180</t>
        </is>
      </c>
      <c r="C133" s="33" t="inlineStr">
        <is>
          <t>ШТ</t>
        </is>
      </c>
      <c r="D133" s="28" t="n">
        <v>1001063237229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ТОСКАНО ПРЕМИУМ Останкино с/к в/у 1/180</t>
        </is>
      </c>
      <c r="C134" s="33" t="inlineStr">
        <is>
          <t>ШТ</t>
        </is>
      </c>
      <c r="D134" s="28" t="n">
        <v>1001066537225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САЛЯМИ ФИНСКАЯ Папа может с/к в/у 1/180</t>
        </is>
      </c>
      <c r="C135" s="33" t="inlineStr">
        <is>
          <t>ШТ</t>
        </is>
      </c>
      <c r="D135" s="28" t="n">
        <v>1001063097227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RIGHT(D136:D270,4)</f>
        <v/>
      </c>
      <c r="B136" s="27" t="inlineStr">
        <is>
          <t>ЧОРИЗО ПРЕМИУМ Останкино с/к в/у 1/180</t>
        </is>
      </c>
      <c r="C136" s="33" t="inlineStr">
        <is>
          <t>ШТ</t>
        </is>
      </c>
      <c r="D136" s="28" t="n">
        <v>1001066527226</v>
      </c>
      <c r="E136" s="24" t="n"/>
      <c r="F136" s="23" t="n">
        <v>0.18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ПРЕСИЖН с/к в/у 1/250 8шт.</t>
        </is>
      </c>
      <c r="C137" s="33" t="inlineStr">
        <is>
          <t>ШТ</t>
        </is>
      </c>
      <c r="D137" s="28" t="n">
        <v>1001062353684</v>
      </c>
      <c r="E137" s="24" t="n"/>
      <c r="F137" s="23" t="n">
        <v>0.25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RIGHT(D138:D264,4)</f>
        <v/>
      </c>
      <c r="B138" s="27" t="inlineStr">
        <is>
          <t>САЛЯМИ МЕЛКОЗЕРНЕНАЯ с/к в/у 1/120_60с</t>
        </is>
      </c>
      <c r="C138" s="33" t="inlineStr">
        <is>
          <t>ШТ</t>
        </is>
      </c>
      <c r="D138" s="28" t="n">
        <v>1001193115682</v>
      </c>
      <c r="E138" s="24" t="n"/>
      <c r="F138" s="23" t="n">
        <v>0.12</v>
      </c>
      <c r="G138" s="23">
        <f>E138*0.12</f>
        <v/>
      </c>
      <c r="H138" s="14" t="n">
        <v>0.96</v>
      </c>
      <c r="I138" s="14" t="n">
        <v>60</v>
      </c>
      <c r="J138" s="39" t="n"/>
    </row>
    <row r="139" ht="16.5" customHeight="1">
      <c r="A139" s="93">
        <f>RIGHT(D139:D267,4)</f>
        <v/>
      </c>
      <c r="B139" s="27" t="inlineStr">
        <is>
          <t>ЭКСТРА Папа может с/к в/у_Л</t>
        </is>
      </c>
      <c r="C139" s="30" t="inlineStr">
        <is>
          <t>КГ</t>
        </is>
      </c>
      <c r="D139" s="28" t="n">
        <v>1001062504117</v>
      </c>
      <c r="E139" s="24" t="n"/>
      <c r="F139" s="23" t="n">
        <v>0.4875</v>
      </c>
      <c r="G139" s="23">
        <f>E139*1</f>
        <v/>
      </c>
      <c r="H139" s="14" t="n">
        <v>3.9</v>
      </c>
      <c r="I139" s="14" t="n">
        <v>120</v>
      </c>
      <c r="J139" s="39" t="n"/>
    </row>
    <row r="140" ht="16.5" customHeight="1">
      <c r="A140" s="93">
        <f>RIGHT(D140:D268,4)</f>
        <v/>
      </c>
      <c r="B140" s="27" t="inlineStr">
        <is>
          <t>ПРЕСИЖН с/к дек.спец.мгс</t>
        </is>
      </c>
      <c r="C140" s="30" t="inlineStr">
        <is>
          <t>КГ</t>
        </is>
      </c>
      <c r="D140" s="28" t="n">
        <v>1001062353680</v>
      </c>
      <c r="E140" s="24" t="n"/>
      <c r="F140" s="23" t="n"/>
      <c r="G140" s="23">
        <f>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7" t="inlineStr">
        <is>
          <t>ЭКСТРА Папа может с/к в/у 1/250 8шт.</t>
        </is>
      </c>
      <c r="C141" s="33" t="inlineStr">
        <is>
          <t>ШТ</t>
        </is>
      </c>
      <c r="D141" s="28" t="n">
        <v>1001062505483</v>
      </c>
      <c r="E141" s="24" t="n"/>
      <c r="F141" s="23" t="n">
        <v>0.25</v>
      </c>
      <c r="G141" s="23">
        <f>E141*0.25</f>
        <v/>
      </c>
      <c r="H141" s="14" t="n">
        <v>2</v>
      </c>
      <c r="I141" s="14" t="n">
        <v>120</v>
      </c>
      <c r="J141" s="39" t="n"/>
    </row>
    <row r="142" ht="16.5" customHeight="1" thickBot="1">
      <c r="A142" s="93">
        <f>RIGHT(D142:D269,4)</f>
        <v/>
      </c>
      <c r="B142" s="27" t="inlineStr">
        <is>
          <t>ЭКСТРА Папа может с/к с/н в/у 1/100_60с</t>
        </is>
      </c>
      <c r="C142" s="33" t="inlineStr">
        <is>
          <t>ШТ</t>
        </is>
      </c>
      <c r="D142" s="28" t="n">
        <v>1001202506453</v>
      </c>
      <c r="E142" s="24" t="n">
        <v>280</v>
      </c>
      <c r="F142" s="23" t="n">
        <v>0.1</v>
      </c>
      <c r="G142" s="23">
        <f>E142*0.1</f>
        <v/>
      </c>
      <c r="H142" s="14" t="n">
        <v>0.8</v>
      </c>
      <c r="I142" s="14" t="n">
        <v>60</v>
      </c>
      <c r="J142" s="39" t="n"/>
    </row>
    <row r="143" ht="16.5" customHeight="1" thickBot="1" thickTop="1">
      <c r="A143" s="93">
        <f>RIGHT(D143:D270,4)</f>
        <v/>
      </c>
      <c r="B143" s="74" t="inlineStr">
        <is>
          <t>Ветчины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thickTop="1">
      <c r="A144" s="93">
        <f>RIGHT(D144:D274,4)</f>
        <v/>
      </c>
      <c r="B144" s="29" t="inlineStr">
        <is>
          <t xml:space="preserve">ВЕТЧ.МРАМОРНАЯ в/у_45с </t>
        </is>
      </c>
      <c r="C144" s="32" t="inlineStr">
        <is>
          <t>КГ</t>
        </is>
      </c>
      <c r="D144" s="80" t="n">
        <v>1001092436470</v>
      </c>
      <c r="E144" s="24" t="n"/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ВЕТЧ.МРАМОРНАЯ в/у срез 0.3кг 6шт_45с</t>
        </is>
      </c>
      <c r="C145" s="32" t="inlineStr">
        <is>
          <t>ШТ</t>
        </is>
      </c>
      <c r="D145" s="80" t="n">
        <v>1001092436495</v>
      </c>
      <c r="E145" s="24" t="n"/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ВЕТЧ.КЛАССИЧЕСКАЯ ПМ п/о 0.35кг 8шт_209к</t>
        </is>
      </c>
      <c r="C146" s="32" t="inlineStr">
        <is>
          <t>ШТ</t>
        </is>
      </c>
      <c r="D146" s="80" t="n">
        <v>1001095227235</v>
      </c>
      <c r="E146" s="24" t="n">
        <v>40</v>
      </c>
      <c r="F146" s="23" t="n">
        <v>0.35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RIGHT(D147:D277,4)</f>
        <v/>
      </c>
      <c r="B147" s="29" t="inlineStr">
        <is>
          <t>ВЕТЧ.РУБЛЕНАЯ ПМ в/у срез 0.3кг 6шт.</t>
        </is>
      </c>
      <c r="C147" s="32" t="inlineStr">
        <is>
          <t>ШТ</t>
        </is>
      </c>
      <c r="D147" s="80" t="n">
        <v>1001093316411</v>
      </c>
      <c r="E147" s="24" t="n"/>
      <c r="F147" s="23" t="n">
        <v>0.3</v>
      </c>
      <c r="G147" s="23">
        <f>F147*E147</f>
        <v/>
      </c>
      <c r="H147" s="14" t="n"/>
      <c r="I147" s="14" t="n"/>
      <c r="J147" s="39" t="n"/>
    </row>
    <row r="148" ht="16.5" customHeight="1">
      <c r="A148" s="93">
        <f>RIGHT(D148:D275,4)</f>
        <v/>
      </c>
      <c r="B148" s="29" t="inlineStr">
        <is>
          <t>ВЕТЧ.НЕЖНАЯ Коровино п/о_Маяк</t>
        </is>
      </c>
      <c r="C148" s="32" t="inlineStr">
        <is>
          <t>КГ</t>
        </is>
      </c>
      <c r="D148" s="80" t="n">
        <v>1001095716866</v>
      </c>
      <c r="E148" s="24" t="n">
        <v>40</v>
      </c>
      <c r="F148" s="23" t="n"/>
      <c r="G148" s="23">
        <f>E148*1</f>
        <v/>
      </c>
      <c r="H148" s="14" t="n"/>
      <c r="I148" s="14" t="n"/>
      <c r="J148" s="39" t="n"/>
    </row>
    <row r="149" ht="16.5" customHeight="1">
      <c r="A149" s="93">
        <f>RIGHT(D149:D272,4)</f>
        <v/>
      </c>
      <c r="B149" s="27" t="inlineStr">
        <is>
          <t>ВЕТЧ.МЯСНАЯ Папа может п/о 0.4кг 8шт.</t>
        </is>
      </c>
      <c r="C149" s="37" t="inlineStr">
        <is>
          <t>ШТ</t>
        </is>
      </c>
      <c r="D149" s="51" t="n">
        <v>1001094053215</v>
      </c>
      <c r="E149" s="24" t="n">
        <v>120</v>
      </c>
      <c r="F149" s="23" t="n">
        <v>0.4</v>
      </c>
      <c r="G149" s="23">
        <f>E149*0.4</f>
        <v/>
      </c>
      <c r="H149" s="14" t="n">
        <v>3.2</v>
      </c>
      <c r="I149" s="14" t="n">
        <v>60</v>
      </c>
      <c r="J149" s="39" t="n"/>
    </row>
    <row r="150" ht="16.5" customHeight="1" thickBot="1">
      <c r="A150" s="93">
        <f>RIGHT(D150:D273,4)</f>
        <v/>
      </c>
      <c r="B150" s="27" t="inlineStr">
        <is>
          <t>ВЕТЧ.ФИЛЕЙНАЯ ПМ п/о 0,4кг 8шт.</t>
        </is>
      </c>
      <c r="C150" s="37" t="inlineStr">
        <is>
          <t>ШТ</t>
        </is>
      </c>
      <c r="D150" s="51" t="n">
        <v>1001092687245</v>
      </c>
      <c r="E150" s="24" t="n"/>
      <c r="F150" s="23" t="n">
        <v>0.4</v>
      </c>
      <c r="G150" s="23">
        <f>E150*0.4</f>
        <v/>
      </c>
      <c r="H150" s="14" t="n"/>
      <c r="I150" s="14" t="n"/>
      <c r="J150" s="39" t="n"/>
    </row>
    <row r="151" ht="16.5" customHeight="1" thickBot="1" thickTop="1">
      <c r="A151" s="93">
        <f>RIGHT(D151:D275,4)</f>
        <v/>
      </c>
      <c r="B151" s="74" t="inlineStr">
        <is>
          <t>Копчености варенокопченые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thickTop="1">
      <c r="A152" s="93">
        <f>RIGHT(D152:D278,4)</f>
        <v/>
      </c>
      <c r="B152" s="47" t="inlineStr">
        <is>
          <t>СВИНИНА ПО-ДОМ. к/в мл/к в/у 0.3кг_50с</t>
        </is>
      </c>
      <c r="C152" s="35" t="inlineStr">
        <is>
          <t>ШТ</t>
        </is>
      </c>
      <c r="D152" s="28" t="n">
        <v>1001084217090</v>
      </c>
      <c r="E152" s="24" t="n"/>
      <c r="F152" s="23" t="n">
        <v>0.3</v>
      </c>
      <c r="G152" s="23">
        <f>E152*F152</f>
        <v/>
      </c>
      <c r="H152" s="14" t="n"/>
      <c r="I152" s="14" t="n">
        <v>50</v>
      </c>
      <c r="J152" s="39" t="n"/>
    </row>
    <row r="153" ht="16.5" customHeight="1">
      <c r="A153" s="93">
        <f>RIGHT(D153:D279,4)</f>
        <v/>
      </c>
      <c r="B153" s="47" t="inlineStr">
        <is>
          <t>ШЕЙКА КОПЧЕНАЯ к/в мл/к в/у 300*6</t>
        </is>
      </c>
      <c r="C153" s="35" t="inlineStr">
        <is>
          <t>ШТ</t>
        </is>
      </c>
      <c r="D153" s="28" t="n">
        <v>1001083424691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мл/к в/у 0,3кг_50с</t>
        </is>
      </c>
      <c r="C154" s="35" t="inlineStr">
        <is>
          <t>ШТ</t>
        </is>
      </c>
      <c r="D154" s="28" t="n">
        <v>1001085637187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RIGHT(D155:D281,4)</f>
        <v/>
      </c>
      <c r="B155" s="47" t="inlineStr">
        <is>
          <t>ГРУДИНКА ПРЕМИУМ к/в с/н в/у 1/150 8шт.</t>
        </is>
      </c>
      <c r="C155" s="35" t="inlineStr">
        <is>
          <t>ШТ</t>
        </is>
      </c>
      <c r="D155" s="28" t="n">
        <v>1001225636201</v>
      </c>
      <c r="E155" s="24" t="n"/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RIGHT(D156:D281,4)</f>
        <v/>
      </c>
      <c r="B156" s="47" t="inlineStr">
        <is>
          <t>ДЫМОВИЦА ИЗ ОКОРОКА к/в мл/к в/у 0.3кг</t>
        </is>
      </c>
      <c r="C156" s="35" t="inlineStr">
        <is>
          <t>ШТ</t>
        </is>
      </c>
      <c r="D156" s="28" t="n">
        <v>1001080216842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RIGHT(D157:D281,4)</f>
        <v/>
      </c>
      <c r="B157" s="47" t="inlineStr">
        <is>
          <t>ШПИК С ЧЕСНОК.И ПЕРЦЕМ к/в в/у 0.3кг_45c</t>
        </is>
      </c>
      <c r="C157" s="35" t="inlineStr">
        <is>
          <t>ШТ</t>
        </is>
      </c>
      <c r="D157" s="28" t="n">
        <v>1001084226492</v>
      </c>
      <c r="E157" s="24" t="n"/>
      <c r="F157" s="23" t="n">
        <v>0.3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КОРЕЙКА ПО-ОСТ.к/в в/с с/н в/у 1/150_45с</t>
        </is>
      </c>
      <c r="C158" s="35" t="inlineStr">
        <is>
          <t>ШТ</t>
        </is>
      </c>
      <c r="D158" s="28" t="n">
        <v>1001220286279</v>
      </c>
      <c r="E158" s="24" t="n"/>
      <c r="F158" s="23" t="n">
        <v>0.15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КОЛБ.СНЭКИ Папа может в/к мгс 1/70_5</t>
        </is>
      </c>
      <c r="C159" s="35" t="inlineStr">
        <is>
          <t>ШТ</t>
        </is>
      </c>
      <c r="D159" s="28" t="n">
        <v>1001053944786</v>
      </c>
      <c r="E159" s="24" t="n"/>
      <c r="F159" s="23" t="n">
        <v>0.07000000000000001</v>
      </c>
      <c r="G159" s="23">
        <f>F159*E159</f>
        <v/>
      </c>
      <c r="H159" s="14" t="n"/>
      <c r="I159" s="14" t="n"/>
      <c r="J159" s="92" t="n"/>
    </row>
    <row r="160" ht="16.5" customHeight="1">
      <c r="A160" s="93">
        <f>RIGHT(D160:D281,4)</f>
        <v/>
      </c>
      <c r="B160" s="47" t="inlineStr">
        <is>
          <t>ПЕППЕРОНИ с/к с/н мгс 1*2_HRC</t>
        </is>
      </c>
      <c r="C160" s="35" t="inlineStr">
        <is>
          <t>КГ</t>
        </is>
      </c>
      <c r="D160" s="28" t="n">
        <v>1001204447052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RIGHT(D161:D281,4)</f>
        <v/>
      </c>
      <c r="B161" s="47" t="inlineStr">
        <is>
          <t>БЕКОН ДЛЯ КУЛИНАРИИ с/к с/н мгс 1*2_HRC</t>
        </is>
      </c>
      <c r="C161" s="35" t="inlineStr">
        <is>
          <t>КГ</t>
        </is>
      </c>
      <c r="D161" s="28" t="n">
        <v>1001223297053</v>
      </c>
      <c r="E161" s="24" t="n"/>
      <c r="F161" s="23" t="n">
        <v>1</v>
      </c>
      <c r="G161" s="23">
        <f>E161</f>
        <v/>
      </c>
      <c r="H161" s="14" t="n"/>
      <c r="I161" s="14" t="n"/>
      <c r="J161" s="92" t="n"/>
    </row>
    <row r="162" ht="16.5" customHeight="1">
      <c r="A162" s="93">
        <f>RIGHT(D162:D281,4)</f>
        <v/>
      </c>
      <c r="B162" s="27" t="inlineStr">
        <is>
          <t>БЕКОН Папа может с/к с/н в/у 1/140_50с</t>
        </is>
      </c>
      <c r="C162" s="33" t="inlineStr">
        <is>
          <t>ШТ</t>
        </is>
      </c>
      <c r="D162" s="28" t="n">
        <v>1001223297092</v>
      </c>
      <c r="E162" s="24" t="n"/>
      <c r="F162" s="23" t="n">
        <v>0.14</v>
      </c>
      <c r="G162" s="23">
        <f>F162*E162</f>
        <v/>
      </c>
      <c r="H162" s="14" t="n"/>
      <c r="I162" s="14" t="n"/>
      <c r="J162" s="39" t="n"/>
    </row>
    <row r="163" ht="16.5" customHeight="1">
      <c r="A163" s="93">
        <f>RIGHT(D163:D282,4)</f>
        <v/>
      </c>
      <c r="B163" s="27" t="inlineStr">
        <is>
          <t>БЕКОН Останкино с/к с/н в/у 1/180_50с</t>
        </is>
      </c>
      <c r="C163" s="33" t="inlineStr">
        <is>
          <t>ШТ</t>
        </is>
      </c>
      <c r="D163" s="28" t="n">
        <v>1001223297103</v>
      </c>
      <c r="E163" s="24" t="n"/>
      <c r="F163" s="23" t="n">
        <v>0.18</v>
      </c>
      <c r="G163" s="23">
        <f>F163*E163</f>
        <v/>
      </c>
      <c r="H163" s="14" t="n"/>
      <c r="I163" s="14" t="n"/>
      <c r="J163" s="92" t="n"/>
    </row>
    <row r="164" ht="16.5" customHeight="1" thickBot="1">
      <c r="A164" s="93">
        <f>RIGHT(D164:D279,4)</f>
        <v/>
      </c>
      <c r="B164" s="47" t="inlineStr">
        <is>
          <t>БЕКОН с/к с/н в/у 1/180 10шт.</t>
        </is>
      </c>
      <c r="C164" s="35" t="inlineStr">
        <is>
          <t>ШТ</t>
        </is>
      </c>
      <c r="D164" s="28" t="n">
        <v>1001223296919</v>
      </c>
      <c r="E164" s="24" t="n"/>
      <c r="F164" s="23" t="n"/>
      <c r="G164" s="23">
        <f>E164*0.18</f>
        <v/>
      </c>
      <c r="H164" s="14" t="n"/>
      <c r="I164" s="14" t="n"/>
      <c r="J164" s="92" t="n"/>
    </row>
    <row r="165" ht="16.5" customHeight="1" thickBot="1" thickTop="1">
      <c r="A165" s="93">
        <f>RIGHT(D165:D280,4)</f>
        <v/>
      </c>
      <c r="B165" s="74" t="inlineStr">
        <is>
          <t>Паштеты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RIGHT(D166:D283,4)</f>
        <v/>
      </c>
      <c r="B166" s="74" t="inlineStr">
        <is>
          <t>Пельмени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Top="1">
      <c r="A167" s="93">
        <f>RIGHT(D167:D284,4)</f>
        <v/>
      </c>
      <c r="B167" s="47" t="inlineStr">
        <is>
          <t>ОСТАН.ТРАДИЦ. пельм кор.0.5кг зам._120с</t>
        </is>
      </c>
      <c r="C167" s="33" t="inlineStr">
        <is>
          <t>ШТ</t>
        </is>
      </c>
      <c r="D167" s="28" t="n">
        <v>1002112606314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>
      <c r="A168" s="93">
        <f>RIGHT(D168:D285,4)</f>
        <v/>
      </c>
      <c r="B168" s="47" t="inlineStr">
        <is>
          <t xml:space="preserve">ПЕЛЬМ.С АДЖИКОЙ пл.0.45кг зам. </t>
        </is>
      </c>
      <c r="C168" s="33" t="inlineStr">
        <is>
          <t>ШТ</t>
        </is>
      </c>
      <c r="D168" s="28" t="n">
        <v>1002115036155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>
      <c r="A169" s="93">
        <f>RIGHT(D169:D286,4)</f>
        <v/>
      </c>
      <c r="B169" s="47" t="inlineStr">
        <is>
          <t xml:space="preserve">ПЕЛЬМ.С БЕЛ.ГРИБАМИ пл.0.45кг зам. </t>
        </is>
      </c>
      <c r="C169" s="33" t="inlineStr">
        <is>
          <t>ШТ</t>
        </is>
      </c>
      <c r="D169" s="28" t="n">
        <v>1002115056157</v>
      </c>
      <c r="E169" s="24" t="n"/>
      <c r="F169" s="23" t="n"/>
      <c r="G169" s="23">
        <f>E169*0.45</f>
        <v/>
      </c>
      <c r="H169" s="14" t="n"/>
      <c r="I169" s="72" t="n"/>
      <c r="J169" s="39" t="n"/>
    </row>
    <row r="170" ht="16.5" customHeight="1" thickBot="1">
      <c r="A170" s="93">
        <f>RIGHT(D170:D285,4)</f>
        <v/>
      </c>
      <c r="B170" s="47" t="inlineStr">
        <is>
          <t>ОСТАН.ТРАДИЦ.пельм пл.0.9кг зам._120с</t>
        </is>
      </c>
      <c r="C170" s="36" t="inlineStr">
        <is>
          <t>ШТ</t>
        </is>
      </c>
      <c r="D170" s="28" t="n">
        <v>1002112606313</v>
      </c>
      <c r="E170" s="24" t="n"/>
      <c r="F170" s="23" t="n">
        <v>0.9</v>
      </c>
      <c r="G170" s="23">
        <f>E170*0.9</f>
        <v/>
      </c>
      <c r="H170" s="14" t="n">
        <v>9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Полуфабрикаты с картофелем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>С КАРТОФЕЛЕМ вареники кор.0.5кг зам_120</t>
        </is>
      </c>
      <c r="C172" s="36" t="inlineStr">
        <is>
          <t>ШТ</t>
        </is>
      </c>
      <c r="D172" s="28" t="n">
        <v>1002151784945</v>
      </c>
      <c r="E172" s="24" t="n"/>
      <c r="F172" s="23" t="n">
        <v>0.5</v>
      </c>
      <c r="G172" s="23">
        <f>E172*0.5</f>
        <v/>
      </c>
      <c r="H172" s="14" t="n">
        <v>8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Блины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Format="1" customHeight="1" s="88" thickBot="1" thickTop="1">
      <c r="A174" s="93">
        <f>RIGHT(D174:D289,4)</f>
        <v/>
      </c>
      <c r="B174" s="89" t="inlineStr">
        <is>
          <t>С КУРИЦЕЙ И ГРИБАМИ 1/420 10шт.зам.</t>
        </is>
      </c>
      <c r="C174" s="90" t="inlineStr">
        <is>
          <t>ШТ</t>
        </is>
      </c>
      <c r="D174" s="83" t="n">
        <v>1002133974956</v>
      </c>
      <c r="E174" s="84" t="n"/>
      <c r="F174" s="85" t="n">
        <v>0.42</v>
      </c>
      <c r="G174" s="85">
        <f>E174*0.42</f>
        <v/>
      </c>
      <c r="H174" s="86" t="n">
        <v>4.2</v>
      </c>
      <c r="I174" s="91" t="n">
        <v>120</v>
      </c>
      <c r="J174" s="86" t="n"/>
      <c r="K174" s="87" t="n"/>
    </row>
    <row r="175" ht="16.5" customHeight="1" thickTop="1">
      <c r="A175" s="93">
        <f>RIGHT(D175:D290,4)</f>
        <v/>
      </c>
      <c r="B175" s="47" t="inlineStr">
        <is>
          <t>БЛИНЧ.С МЯСОМ пл.1/420 10шт.зам.</t>
        </is>
      </c>
      <c r="C175" s="33" t="inlineStr">
        <is>
          <t>ШТ</t>
        </is>
      </c>
      <c r="D175" s="28" t="n">
        <v>1002131151762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>
      <c r="A176" s="93">
        <f>RIGHT(D176:D291,4)</f>
        <v/>
      </c>
      <c r="B176" s="47" t="inlineStr">
        <is>
          <t>БЛИНЧ. С ТВОРОГОМ 1/420 12шт.зам.</t>
        </is>
      </c>
      <c r="C176" s="36" t="inlineStr">
        <is>
          <t>ШТ</t>
        </is>
      </c>
      <c r="D176" s="28" t="n">
        <v>1002131181764</v>
      </c>
      <c r="E176" s="24" t="n"/>
      <c r="F176" s="23" t="n">
        <v>0.42</v>
      </c>
      <c r="G176" s="23">
        <f>E176*0.42</f>
        <v/>
      </c>
      <c r="H176" s="14" t="n">
        <v>4.2</v>
      </c>
      <c r="I176" s="72" t="n">
        <v>120</v>
      </c>
      <c r="J176" s="39" t="n"/>
    </row>
    <row r="177" ht="16.5" customHeight="1" thickBot="1" thickTop="1">
      <c r="A177" s="93">
        <f>RIGHT(D177:D292,4)</f>
        <v/>
      </c>
      <c r="B177" s="74" t="inlineStr">
        <is>
          <t>Консервы мясные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74" t="inlineStr">
        <is>
          <t>Мясокостные замороженные</t>
        </is>
      </c>
      <c r="C178" s="74" t="n"/>
      <c r="D178" s="74" t="n"/>
      <c r="E178" s="74" t="n"/>
      <c r="F178" s="73" t="n"/>
      <c r="G178" s="74" t="n"/>
      <c r="H178" s="74" t="n"/>
      <c r="I178" s="74" t="n"/>
      <c r="J178" s="75" t="n"/>
    </row>
    <row r="179" ht="16.5" customHeight="1" thickBot="1" thickTop="1">
      <c r="A179" s="93">
        <f>RIGHT(D179:D294,4)</f>
        <v/>
      </c>
      <c r="B179" s="47" t="inlineStr">
        <is>
          <t xml:space="preserve"> РАГУ СВИНОЕ 1кг 8шт.зам_120с </t>
        </is>
      </c>
      <c r="C179" s="36" t="inlineStr">
        <is>
          <t>ШТ</t>
        </is>
      </c>
      <c r="D179" s="68" t="inlineStr">
        <is>
          <t>1002162156004</t>
        </is>
      </c>
      <c r="E179" s="24" t="n"/>
      <c r="F179" s="23" t="n">
        <v>1</v>
      </c>
      <c r="G179" s="23">
        <f>E179*1</f>
        <v/>
      </c>
      <c r="H179" s="14" t="n">
        <v>8</v>
      </c>
      <c r="I179" s="72" t="n">
        <v>120</v>
      </c>
      <c r="J179" s="39" t="n"/>
    </row>
    <row r="180" ht="15.75" customHeight="1" thickTop="1">
      <c r="A180" s="93">
        <f>RIGHT(D180:D295,4)</f>
        <v/>
      </c>
      <c r="B180" s="47" t="inlineStr">
        <is>
          <t>ШАШЛЫК ИЗ СВИНИНЫ зам.</t>
        </is>
      </c>
      <c r="C180" s="30" t="inlineStr">
        <is>
          <t>КГ</t>
        </is>
      </c>
      <c r="D180" s="68" t="inlineStr">
        <is>
          <t>1002162215417</t>
        </is>
      </c>
      <c r="E180" s="24" t="n"/>
      <c r="F180" s="23" t="n">
        <v>2</v>
      </c>
      <c r="G180" s="23">
        <f>E180*1</f>
        <v/>
      </c>
      <c r="H180" s="14" t="n">
        <v>6</v>
      </c>
      <c r="I180" s="72" t="n">
        <v>90</v>
      </c>
      <c r="J180" s="39" t="n"/>
    </row>
    <row r="181" ht="15.75" customHeight="1" thickBot="1">
      <c r="A181" s="93">
        <f>RIGHT(D181:D296,4)</f>
        <v/>
      </c>
      <c r="B181" s="47" t="inlineStr">
        <is>
          <t>РЕБРЫШКИ ОБЫКНОВЕННЫЕ 1кг 12шт.зам.</t>
        </is>
      </c>
      <c r="C181" s="36" t="inlineStr">
        <is>
          <t>ШТ</t>
        </is>
      </c>
      <c r="D181" s="69" t="inlineStr">
        <is>
          <t>1002162166019</t>
        </is>
      </c>
      <c r="E181" s="24" t="n"/>
      <c r="F181" s="23" t="n">
        <v>1</v>
      </c>
      <c r="G181" s="23">
        <f>E181*1</f>
        <v/>
      </c>
      <c r="H181" s="14" t="n">
        <v>12</v>
      </c>
      <c r="I181" s="72" t="n">
        <v>120</v>
      </c>
      <c r="J181" s="39" t="n"/>
    </row>
    <row r="182" ht="16.5" customHeight="1" thickBot="1" thickTop="1">
      <c r="A182" s="77" t="n"/>
      <c r="B182" s="77" t="inlineStr">
        <is>
          <t>ВСЕГО:</t>
        </is>
      </c>
      <c r="C182" s="16" t="n"/>
      <c r="D182" s="48" t="n"/>
      <c r="E182" s="17">
        <f>SUM(E5:E181)</f>
        <v/>
      </c>
      <c r="F182" s="17">
        <f>SUM(F10:F181)</f>
        <v/>
      </c>
      <c r="G182" s="17">
        <f>SUM(G11:G181)</f>
        <v/>
      </c>
      <c r="H182" s="17">
        <f>SUM(H10:H178)</f>
        <v/>
      </c>
      <c r="I182" s="17" t="n"/>
      <c r="J182" s="17" t="n"/>
    </row>
    <row r="183" ht="15.75" customHeight="1" thickTop="1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  <row r="1706">
      <c r="B1706" s="53" t="n"/>
      <c r="C1706" s="18" t="n"/>
      <c r="D1706" s="52" t="n"/>
      <c r="F1706" s="19" t="n"/>
      <c r="G1706" s="19" t="n"/>
      <c r="H1706" s="20" t="n"/>
      <c r="I1706" s="20" t="n"/>
      <c r="J1706" s="21" t="n"/>
    </row>
  </sheetData>
  <autoFilter ref="A9:J182"/>
  <mergeCells count="2">
    <mergeCell ref="E1:J1"/>
    <mergeCell ref="G3:J3"/>
  </mergeCells>
  <dataValidations disablePrompts="1" count="2">
    <dataValidation sqref="B175" showDropDown="0" showInputMessage="1" showErrorMessage="1" allowBlank="0" type="textLength" operator="lessThanOrEqual">
      <formula1>40</formula1>
    </dataValidation>
    <dataValidation sqref="D179:D18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2025-10-23T11:53:45Z</dcterms:modified>
  <cp:lastModifiedBy>Uaer4</cp:lastModifiedBy>
  <cp:lastPrinted>2023-11-08T08:22:20Z</cp:lastPrinted>
</cp:coreProperties>
</file>