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FA2DCB3-B66E-4343-B1DD-0D5F75874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AA515" i="1" s="1"/>
  <c r="P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Y463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Z92" i="1" l="1"/>
  <c r="F9" i="1"/>
  <c r="J9" i="1"/>
  <c r="F10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Y204" i="1"/>
  <c r="Y215" i="1"/>
  <c r="Z207" i="1"/>
  <c r="Z215" i="1" s="1"/>
  <c r="BN207" i="1"/>
  <c r="Z209" i="1"/>
  <c r="BN209" i="1"/>
  <c r="Z211" i="1"/>
  <c r="BN211" i="1"/>
  <c r="BP212" i="1"/>
  <c r="BN212" i="1"/>
  <c r="Z212" i="1"/>
  <c r="BP225" i="1"/>
  <c r="BN225" i="1"/>
  <c r="Z225" i="1"/>
  <c r="BP229" i="1"/>
  <c r="BN229" i="1"/>
  <c r="Z229" i="1"/>
  <c r="Z361" i="1"/>
  <c r="H9" i="1"/>
  <c r="Y24" i="1"/>
  <c r="Y108" i="1"/>
  <c r="Y148" i="1"/>
  <c r="Y160" i="1"/>
  <c r="Y187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1" i="1"/>
  <c r="Y240" i="1"/>
  <c r="Y239" i="1"/>
  <c r="BP238" i="1"/>
  <c r="BN238" i="1"/>
  <c r="Z238" i="1"/>
  <c r="Z239" i="1" s="1"/>
  <c r="K515" i="1"/>
  <c r="Y232" i="1"/>
  <c r="Z242" i="1"/>
  <c r="Z247" i="1" s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BP299" i="1"/>
  <c r="Z301" i="1"/>
  <c r="BN301" i="1"/>
  <c r="Z303" i="1"/>
  <c r="BN303" i="1"/>
  <c r="Z309" i="1"/>
  <c r="Z313" i="1" s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60" i="1"/>
  <c r="BN360" i="1"/>
  <c r="Z360" i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Z372" i="1" s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BP432" i="1"/>
  <c r="BN432" i="1"/>
  <c r="Z432" i="1"/>
  <c r="BP435" i="1"/>
  <c r="BN435" i="1"/>
  <c r="Z435" i="1"/>
  <c r="Y272" i="1"/>
  <c r="Y277" i="1"/>
  <c r="Y286" i="1"/>
  <c r="Y295" i="1"/>
  <c r="Y340" i="1"/>
  <c r="Y352" i="1"/>
  <c r="Y357" i="1"/>
  <c r="BP354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BP414" i="1"/>
  <c r="BN414" i="1"/>
  <c r="Z414" i="1"/>
  <c r="Z417" i="1" s="1"/>
  <c r="BP434" i="1"/>
  <c r="BN434" i="1"/>
  <c r="Z434" i="1"/>
  <c r="BP437" i="1"/>
  <c r="BN437" i="1"/>
  <c r="Z437" i="1"/>
  <c r="BP442" i="1"/>
  <c r="BN442" i="1"/>
  <c r="Z442" i="1"/>
  <c r="Y446" i="1"/>
  <c r="Z488" i="1"/>
  <c r="BP450" i="1"/>
  <c r="BN450" i="1"/>
  <c r="Z450" i="1"/>
  <c r="Z452" i="1" s="1"/>
  <c r="BP458" i="1"/>
  <c r="BN458" i="1"/>
  <c r="Z458" i="1"/>
  <c r="Y462" i="1"/>
  <c r="Z468" i="1"/>
  <c r="BP466" i="1"/>
  <c r="BN466" i="1"/>
  <c r="Z466" i="1"/>
  <c r="BP476" i="1"/>
  <c r="BN476" i="1"/>
  <c r="Z476" i="1"/>
  <c r="Y478" i="1"/>
  <c r="Y484" i="1"/>
  <c r="BP480" i="1"/>
  <c r="BN480" i="1"/>
  <c r="Z480" i="1"/>
  <c r="Y483" i="1"/>
  <c r="BP487" i="1"/>
  <c r="BN487" i="1"/>
  <c r="Z487" i="1"/>
  <c r="Y489" i="1"/>
  <c r="Y494" i="1"/>
  <c r="BP491" i="1"/>
  <c r="BN491" i="1"/>
  <c r="Z491" i="1"/>
  <c r="Z493" i="1" s="1"/>
  <c r="V515" i="1"/>
  <c r="Y400" i="1"/>
  <c r="W515" i="1"/>
  <c r="Y411" i="1"/>
  <c r="BP439" i="1"/>
  <c r="BN439" i="1"/>
  <c r="Z439" i="1"/>
  <c r="BP444" i="1"/>
  <c r="BN444" i="1"/>
  <c r="Z444" i="1"/>
  <c r="Y453" i="1"/>
  <c r="Y452" i="1"/>
  <c r="BP456" i="1"/>
  <c r="BN456" i="1"/>
  <c r="Z456" i="1"/>
  <c r="Z462" i="1" s="1"/>
  <c r="BP460" i="1"/>
  <c r="BN460" i="1"/>
  <c r="Z460" i="1"/>
  <c r="Y469" i="1"/>
  <c r="Y468" i="1"/>
  <c r="BP474" i="1"/>
  <c r="BN474" i="1"/>
  <c r="Z474" i="1"/>
  <c r="Z477" i="1" s="1"/>
  <c r="BP481" i="1"/>
  <c r="BN481" i="1"/>
  <c r="Z481" i="1"/>
  <c r="Y488" i="1"/>
  <c r="Y493" i="1"/>
  <c r="Y477" i="1"/>
  <c r="Z497" i="1"/>
  <c r="BN497" i="1"/>
  <c r="Y498" i="1"/>
  <c r="Y504" i="1"/>
  <c r="Z496" i="1"/>
  <c r="Z498" i="1" s="1"/>
  <c r="BN496" i="1"/>
  <c r="BP496" i="1"/>
  <c r="Z502" i="1"/>
  <c r="Z503" i="1" s="1"/>
  <c r="BN502" i="1"/>
  <c r="BP502" i="1"/>
  <c r="Y503" i="1"/>
  <c r="Y509" i="1" l="1"/>
  <c r="Y506" i="1"/>
  <c r="Y508" i="1" s="1"/>
  <c r="Z483" i="1"/>
  <c r="Z446" i="1"/>
  <c r="Z351" i="1"/>
  <c r="Z339" i="1"/>
  <c r="Z332" i="1"/>
  <c r="Z326" i="1"/>
  <c r="Y505" i="1"/>
  <c r="Z177" i="1"/>
  <c r="Z171" i="1"/>
  <c r="Z153" i="1"/>
  <c r="Z108" i="1"/>
  <c r="Z100" i="1"/>
  <c r="Y507" i="1"/>
  <c r="Z510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<sst xmlns="http://schemas.openxmlformats.org/spreadsheetml/2006/main" count="2234" uniqueCount="811">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</sst>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22.5</v>
      </c>
      <c r="Y57" s="558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23.518518518518519</v>
      </c>
      <c r="Y58" s="559">
        <f>IFERROR(Y52/H52,"0")+IFERROR(Y53/H53,"0")+IFERROR(Y54/H54,"0")+IFERROR(Y55/H55,"0")+IFERROR(Y56/H56,"0")+IFERROR(Y57/H57,"0")</f>
        <v>24</v>
      </c>
      <c r="Z58" s="559">
        <f>IFERROR(IF(Z52="",0,Z52),"0")+IFERROR(IF(Z53="",0,Z53),"0")+IFERROR(IF(Z54="",0,Z54),"0")+IFERROR(IF(Z55="",0,Z55),"0")+IFERROR(IF(Z56="",0,Z56),"0")+IFERROR(IF(Z57="",0,Z57),"0")</f>
        <v>0.40571999999999997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222.5</v>
      </c>
      <c r="Y59" s="559">
        <f>IFERROR(SUM(Y52:Y57),"0")</f>
        <v>227.70000000000002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4.6296296296296298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50</v>
      </c>
      <c r="Y66" s="559">
        <f>IFERROR(SUM(Y61:Y64),"0")</f>
        <v>54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170</v>
      </c>
      <c r="Y76" s="558">
        <f t="shared" si="11"/>
        <v>176.4</v>
      </c>
      <c r="Z76" s="36">
        <f>IFERROR(IF(Y76=0,"",ROUNDUP(Y76/H76,0)*0.01898),"")</f>
        <v>0.39857999999999999</v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180.26071428571427</v>
      </c>
      <c r="BN76" s="64">
        <f t="shared" si="13"/>
        <v>187.047</v>
      </c>
      <c r="BO76" s="64">
        <f t="shared" si="14"/>
        <v>0.31622023809523808</v>
      </c>
      <c r="BP76" s="64">
        <f t="shared" si="15"/>
        <v>0.328125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20.238095238095237</v>
      </c>
      <c r="Y80" s="559">
        <f>IFERROR(Y74/H74,"0")+IFERROR(Y75/H75,"0")+IFERROR(Y76/H76,"0")+IFERROR(Y77/H77,"0")+IFERROR(Y78/H78,"0")+IFERROR(Y79/H79,"0")</f>
        <v>21</v>
      </c>
      <c r="Z80" s="559">
        <f>IFERROR(IF(Z74="",0,Z74),"0")+IFERROR(IF(Z75="",0,Z75),"0")+IFERROR(IF(Z76="",0,Z76),"0")+IFERROR(IF(Z77="",0,Z77),"0")+IFERROR(IF(Z78="",0,Z78),"0")+IFERROR(IF(Z79="",0,Z79),"0")</f>
        <v>0.39857999999999999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170</v>
      </c>
      <c r="Y81" s="559">
        <f>IFERROR(SUM(Y74:Y79),"0")</f>
        <v>176.4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280</v>
      </c>
      <c r="Y316" s="558">
        <f>IFERROR(IF(X316="",0,CEILING((X316/$H316),1)*$H316),"")</f>
        <v>285.60000000000002</v>
      </c>
      <c r="Z316" s="36">
        <f>IFERROR(IF(Y316=0,"",ROUNDUP(Y316/H316,0)*0.01898),"")</f>
        <v>0.64532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297.3</v>
      </c>
      <c r="BN316" s="64">
        <f>IFERROR(Y316*I316/H316,"0")</f>
        <v>303.24600000000004</v>
      </c>
      <c r="BO316" s="64">
        <f>IFERROR(1/J316*(X316/H316),"0")</f>
        <v>0.52083333333333326</v>
      </c>
      <c r="BP316" s="64">
        <f>IFERROR(1/J316*(Y316/H316),"0")</f>
        <v>0.53125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33.333333333333329</v>
      </c>
      <c r="Y319" s="559">
        <f>IFERROR(Y316/H316,"0")+IFERROR(Y317/H317,"0")+IFERROR(Y318/H318,"0")</f>
        <v>34</v>
      </c>
      <c r="Z319" s="559">
        <f>IFERROR(IF(Z316="",0,Z316),"0")+IFERROR(IF(Z317="",0,Z317),"0")+IFERROR(IF(Z318="",0,Z318),"0")</f>
        <v>0.64532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280</v>
      </c>
      <c r="Y320" s="559">
        <f>IFERROR(SUM(Y316:Y318),"0")</f>
        <v>285.60000000000002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4000</v>
      </c>
      <c r="Y354" s="558">
        <f>IFERROR(IF(X354="",0,CEILING((X354/$H354),1)*$H354),"")</f>
        <v>4005</v>
      </c>
      <c r="Z354" s="36">
        <f>IFERROR(IF(Y354=0,"",ROUNDUP(Y354/H354,0)*0.02175),"")</f>
        <v>5.8072499999999998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4128</v>
      </c>
      <c r="BN354" s="64">
        <f>IFERROR(Y354*I354/H354,"0")</f>
        <v>4133.16</v>
      </c>
      <c r="BO354" s="64">
        <f>IFERROR(1/J354*(X354/H354),"0")</f>
        <v>5.5555555555555554</v>
      </c>
      <c r="BP354" s="64">
        <f>IFERROR(1/J354*(Y354/H354),"0")</f>
        <v>5.5625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266.66666666666669</v>
      </c>
      <c r="Y356" s="559">
        <f>IFERROR(Y354/H354,"0")+IFERROR(Y355/H355,"0")</f>
        <v>267</v>
      </c>
      <c r="Z356" s="559">
        <f>IFERROR(IF(Z354="",0,Z354),"0")+IFERROR(IF(Z355="",0,Z355),"0")</f>
        <v>5.8072499999999998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4000</v>
      </c>
      <c r="Y357" s="559">
        <f>IFERROR(SUM(Y354:Y355),"0")</f>
        <v>4005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500</v>
      </c>
      <c r="Y364" s="558">
        <f>IFERROR(IF(X364="",0,CEILING((X364/$H364),1)*$H364),"")</f>
        <v>504</v>
      </c>
      <c r="Z364" s="36">
        <f>IFERROR(IF(Y364=0,"",ROUNDUP(Y364/H364,0)*0.01898),"")</f>
        <v>1.06288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528.83333333333337</v>
      </c>
      <c r="BN364" s="64">
        <f>IFERROR(Y364*I364/H364,"0")</f>
        <v>533.06399999999996</v>
      </c>
      <c r="BO364" s="64">
        <f>IFERROR(1/J364*(X364/H364),"0")</f>
        <v>0.86805555555555558</v>
      </c>
      <c r="BP364" s="64">
        <f>IFERROR(1/J364*(Y364/H364),"0")</f>
        <v>0.875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55.555555555555557</v>
      </c>
      <c r="Y365" s="559">
        <f>IFERROR(Y364/H364,"0")</f>
        <v>56</v>
      </c>
      <c r="Z365" s="559">
        <f>IFERROR(IF(Z364="",0,Z364),"0")</f>
        <v>1.06288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500</v>
      </c>
      <c r="Y366" s="559">
        <f>IFERROR(SUM(Y364:Y364),"0")</f>
        <v>504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160</v>
      </c>
      <c r="Y375" s="558">
        <f>IFERROR(IF(X375="",0,CEILING((X375/$H375),1)*$H375),"")</f>
        <v>162.06</v>
      </c>
      <c r="Z375" s="36">
        <f>IFERROR(IF(Y375=0,"",ROUNDUP(Y375/H375,0)*0.00902),"")</f>
        <v>0.33374000000000004</v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169.86301369863014</v>
      </c>
      <c r="BN375" s="64">
        <f>IFERROR(Y375*I375/H375,"0")</f>
        <v>172.05</v>
      </c>
      <c r="BO375" s="64">
        <f>IFERROR(1/J375*(X375/H375),"0")</f>
        <v>0.27674000276740007</v>
      </c>
      <c r="BP375" s="64">
        <f>IFERROR(1/J375*(Y375/H375),"0")</f>
        <v>0.28030303030303033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36.529680365296805</v>
      </c>
      <c r="Y376" s="559">
        <f>IFERROR(Y375/H375,"0")</f>
        <v>37</v>
      </c>
      <c r="Z376" s="559">
        <f>IFERROR(IF(Z375="",0,Z375),"0")</f>
        <v>0.33374000000000004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160</v>
      </c>
      <c r="Y377" s="559">
        <f>IFERROR(SUM(Y375:Y375),"0")</f>
        <v>162.06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18.939393939393938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0.22724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100</v>
      </c>
      <c r="Y447" s="559">
        <f>IFERROR(SUM(Y432:Y445),"0")</f>
        <v>100.32000000000001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300</v>
      </c>
      <c r="Y457" s="558">
        <f t="shared" si="64"/>
        <v>300.96000000000004</v>
      </c>
      <c r="Z457" s="36">
        <f>IFERROR(IF(Y457=0,"",ROUNDUP(Y457/H457,0)*0.01196),"")</f>
        <v>0.68171999999999999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320.45454545454544</v>
      </c>
      <c r="BN457" s="64">
        <f t="shared" si="66"/>
        <v>321.48</v>
      </c>
      <c r="BO457" s="64">
        <f t="shared" si="67"/>
        <v>0.54632867132867136</v>
      </c>
      <c r="BP457" s="64">
        <f t="shared" si="68"/>
        <v>0.54807692307692313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75.757575757575751</v>
      </c>
      <c r="Y462" s="559">
        <f>IFERROR(Y455/H455,"0")+IFERROR(Y456/H456,"0")+IFERROR(Y457/H457,"0")+IFERROR(Y458/H458,"0")+IFERROR(Y459/H459,"0")+IFERROR(Y460/H460,"0")+IFERROR(Y461/H461,"0")</f>
        <v>77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0.92091999999999996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400</v>
      </c>
      <c r="Y463" s="559">
        <f>IFERROR(SUM(Y455:Y461),"0")</f>
        <v>406.56000000000006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8482.5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8541.9599999999991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8808.7855966712123</v>
      </c>
      <c r="Y506" s="559">
        <f>IFERROR(SUM(BN22:BN502),"0")</f>
        <v>8870.9969999999994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9133.7855966712123</v>
      </c>
      <c r="Y508" s="559">
        <f>GrossWeightTotalR+PalletQtyTotalR*25</f>
        <v>9195.9969999999994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720.77450961012619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727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13.777790000000001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458.1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285.60000000000002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7029</v>
      </c>
      <c r="U515" s="46">
        <f>IFERROR(Y369*1,"0")+IFERROR(Y370*1,"0")+IFERROR(Y371*1,"0")+IFERROR(Y375*1,"0")+IFERROR(Y379*1,"0")+IFERROR(Y380*1,"0")+IFERROR(Y384*1,"0")</f>
        <v>162.06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607.20000000000005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2025-08-22T07:14:05Z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