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34A18D-4575-403A-B148-E9CC76D69A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Y489" i="1" s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Y464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Z442" i="1" s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Y428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O381" i="1"/>
  <c r="BM381" i="1"/>
  <c r="Y381" i="1"/>
  <c r="P381" i="1"/>
  <c r="BO380" i="1"/>
  <c r="BM380" i="1"/>
  <c r="Y380" i="1"/>
  <c r="Y383" i="1" s="1"/>
  <c r="P380" i="1"/>
  <c r="X378" i="1"/>
  <c r="X377" i="1"/>
  <c r="BO376" i="1"/>
  <c r="BM376" i="1"/>
  <c r="Y376" i="1"/>
  <c r="Y377" i="1" s="1"/>
  <c r="P376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Y366" i="1" s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8" i="1" s="1"/>
  <c r="P355" i="1"/>
  <c r="X353" i="1"/>
  <c r="X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Y333" i="1" s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Z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G516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P63" i="1"/>
  <c r="BO62" i="1"/>
  <c r="BM62" i="1"/>
  <c r="Y62" i="1"/>
  <c r="P62" i="1"/>
  <c r="BO61" i="1"/>
  <c r="BM61" i="1"/>
  <c r="Y61" i="1"/>
  <c r="BP61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63" i="1" l="1"/>
  <c r="BN63" i="1"/>
  <c r="BP79" i="1"/>
  <c r="BN79" i="1"/>
  <c r="Z79" i="1"/>
  <c r="BP118" i="1"/>
  <c r="BN118" i="1"/>
  <c r="Z118" i="1"/>
  <c r="Y159" i="1"/>
  <c r="BP158" i="1"/>
  <c r="BN158" i="1"/>
  <c r="Z158" i="1"/>
  <c r="Z159" i="1" s="1"/>
  <c r="BP162" i="1"/>
  <c r="BN162" i="1"/>
  <c r="Z162" i="1"/>
  <c r="BP191" i="1"/>
  <c r="BN191" i="1"/>
  <c r="Z191" i="1"/>
  <c r="BP213" i="1"/>
  <c r="BN213" i="1"/>
  <c r="Z213" i="1"/>
  <c r="BP253" i="1"/>
  <c r="BN253" i="1"/>
  <c r="Z253" i="1"/>
  <c r="BP303" i="1"/>
  <c r="BN303" i="1"/>
  <c r="Z303" i="1"/>
  <c r="BP325" i="1"/>
  <c r="BN325" i="1"/>
  <c r="Z325" i="1"/>
  <c r="BP371" i="1"/>
  <c r="BN371" i="1"/>
  <c r="Z371" i="1"/>
  <c r="Y411" i="1"/>
  <c r="BP410" i="1"/>
  <c r="BN410" i="1"/>
  <c r="Z410" i="1"/>
  <c r="Z411" i="1" s="1"/>
  <c r="BP414" i="1"/>
  <c r="BN414" i="1"/>
  <c r="Z414" i="1"/>
  <c r="BP443" i="1"/>
  <c r="BN443" i="1"/>
  <c r="Z443" i="1"/>
  <c r="BP477" i="1"/>
  <c r="BN477" i="1"/>
  <c r="Z477" i="1"/>
  <c r="Z22" i="1"/>
  <c r="Z23" i="1" s="1"/>
  <c r="BN22" i="1"/>
  <c r="BP22" i="1"/>
  <c r="Z26" i="1"/>
  <c r="BN26" i="1"/>
  <c r="Y33" i="1"/>
  <c r="Z53" i="1"/>
  <c r="BN53" i="1"/>
  <c r="Z63" i="1"/>
  <c r="BP99" i="1"/>
  <c r="BN99" i="1"/>
  <c r="Z99" i="1"/>
  <c r="BP135" i="1"/>
  <c r="BN135" i="1"/>
  <c r="Z135" i="1"/>
  <c r="BP170" i="1"/>
  <c r="BN170" i="1"/>
  <c r="Z170" i="1"/>
  <c r="BP201" i="1"/>
  <c r="BN201" i="1"/>
  <c r="Z201" i="1"/>
  <c r="BP230" i="1"/>
  <c r="BN230" i="1"/>
  <c r="Z230" i="1"/>
  <c r="BP293" i="1"/>
  <c r="BN293" i="1"/>
  <c r="Z293" i="1"/>
  <c r="BP313" i="1"/>
  <c r="BN313" i="1"/>
  <c r="Z313" i="1"/>
  <c r="T516" i="1"/>
  <c r="BP348" i="1"/>
  <c r="BN348" i="1"/>
  <c r="Z348" i="1"/>
  <c r="BP395" i="1"/>
  <c r="BN395" i="1"/>
  <c r="Z395" i="1"/>
  <c r="BP440" i="1"/>
  <c r="BN440" i="1"/>
  <c r="Z440" i="1"/>
  <c r="BP459" i="1"/>
  <c r="BN459" i="1"/>
  <c r="Z459" i="1"/>
  <c r="BP488" i="1"/>
  <c r="BN488" i="1"/>
  <c r="Z488" i="1"/>
  <c r="Y138" i="1"/>
  <c r="Y204" i="1"/>
  <c r="Y215" i="1"/>
  <c r="BP244" i="1"/>
  <c r="BN244" i="1"/>
  <c r="Z244" i="1"/>
  <c r="BP255" i="1"/>
  <c r="BN255" i="1"/>
  <c r="Z255" i="1"/>
  <c r="BP295" i="1"/>
  <c r="BN295" i="1"/>
  <c r="Z295" i="1"/>
  <c r="BP305" i="1"/>
  <c r="BN305" i="1"/>
  <c r="Z305" i="1"/>
  <c r="Y321" i="1"/>
  <c r="BP317" i="1"/>
  <c r="BN317" i="1"/>
  <c r="Z317" i="1"/>
  <c r="BP346" i="1"/>
  <c r="BN346" i="1"/>
  <c r="Z346" i="1"/>
  <c r="Y362" i="1"/>
  <c r="BP360" i="1"/>
  <c r="BN360" i="1"/>
  <c r="Z360" i="1"/>
  <c r="BP393" i="1"/>
  <c r="BN393" i="1"/>
  <c r="Z393" i="1"/>
  <c r="BP405" i="1"/>
  <c r="BN405" i="1"/>
  <c r="Z405" i="1"/>
  <c r="BP438" i="1"/>
  <c r="BN438" i="1"/>
  <c r="Z438" i="1"/>
  <c r="BP457" i="1"/>
  <c r="BN457" i="1"/>
  <c r="Z457" i="1"/>
  <c r="BP475" i="1"/>
  <c r="BN475" i="1"/>
  <c r="Z475" i="1"/>
  <c r="BP482" i="1"/>
  <c r="BN482" i="1"/>
  <c r="Z482" i="1"/>
  <c r="X506" i="1"/>
  <c r="Y32" i="1"/>
  <c r="Z28" i="1"/>
  <c r="BN28" i="1"/>
  <c r="Z42" i="1"/>
  <c r="BN42" i="1"/>
  <c r="Z55" i="1"/>
  <c r="BN55" i="1"/>
  <c r="Z61" i="1"/>
  <c r="BN61" i="1"/>
  <c r="Y66" i="1"/>
  <c r="Z69" i="1"/>
  <c r="BN69" i="1"/>
  <c r="Y80" i="1"/>
  <c r="Z77" i="1"/>
  <c r="BN77" i="1"/>
  <c r="Z83" i="1"/>
  <c r="BN83" i="1"/>
  <c r="BP83" i="1"/>
  <c r="Y86" i="1"/>
  <c r="E516" i="1"/>
  <c r="Y101" i="1"/>
  <c r="Z97" i="1"/>
  <c r="BN97" i="1"/>
  <c r="Z104" i="1"/>
  <c r="BN104" i="1"/>
  <c r="Y109" i="1"/>
  <c r="Z112" i="1"/>
  <c r="BN112" i="1"/>
  <c r="Y121" i="1"/>
  <c r="Z120" i="1"/>
  <c r="BN120" i="1"/>
  <c r="Y126" i="1"/>
  <c r="Z131" i="1"/>
  <c r="BN131" i="1"/>
  <c r="Y137" i="1"/>
  <c r="Z141" i="1"/>
  <c r="BN141" i="1"/>
  <c r="Y154" i="1"/>
  <c r="Z152" i="1"/>
  <c r="BN152" i="1"/>
  <c r="Y171" i="1"/>
  <c r="Z164" i="1"/>
  <c r="BN164" i="1"/>
  <c r="Z168" i="1"/>
  <c r="BN168" i="1"/>
  <c r="Z174" i="1"/>
  <c r="BN174" i="1"/>
  <c r="BP174" i="1"/>
  <c r="Y177" i="1"/>
  <c r="Z180" i="1"/>
  <c r="Z181" i="1" s="1"/>
  <c r="BN180" i="1"/>
  <c r="BP180" i="1"/>
  <c r="Y181" i="1"/>
  <c r="Z185" i="1"/>
  <c r="BN185" i="1"/>
  <c r="Y188" i="1"/>
  <c r="Z195" i="1"/>
  <c r="BN195" i="1"/>
  <c r="BP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Y247" i="1"/>
  <c r="BP251" i="1"/>
  <c r="BN251" i="1"/>
  <c r="Z251" i="1"/>
  <c r="BP291" i="1"/>
  <c r="BN291" i="1"/>
  <c r="Z291" i="1"/>
  <c r="Y306" i="1"/>
  <c r="BP301" i="1"/>
  <c r="BN301" i="1"/>
  <c r="Z301" i="1"/>
  <c r="BP311" i="1"/>
  <c r="BN311" i="1"/>
  <c r="Z311" i="1"/>
  <c r="Y320" i="1"/>
  <c r="BP331" i="1"/>
  <c r="BN331" i="1"/>
  <c r="Z331" i="1"/>
  <c r="BP350" i="1"/>
  <c r="BN350" i="1"/>
  <c r="Z350" i="1"/>
  <c r="BP381" i="1"/>
  <c r="BN381" i="1"/>
  <c r="Z381" i="1"/>
  <c r="BP397" i="1"/>
  <c r="BN397" i="1"/>
  <c r="Z397" i="1"/>
  <c r="BP416" i="1"/>
  <c r="BN416" i="1"/>
  <c r="Z416" i="1"/>
  <c r="BP445" i="1"/>
  <c r="BN445" i="1"/>
  <c r="Z445" i="1"/>
  <c r="BP461" i="1"/>
  <c r="BN461" i="1"/>
  <c r="Z461" i="1"/>
  <c r="Y484" i="1"/>
  <c r="BP481" i="1"/>
  <c r="BN481" i="1"/>
  <c r="Z481" i="1"/>
  <c r="Y494" i="1"/>
  <c r="BP492" i="1"/>
  <c r="BN492" i="1"/>
  <c r="Z492" i="1"/>
  <c r="Y256" i="1"/>
  <c r="O516" i="1"/>
  <c r="Y315" i="1"/>
  <c r="S516" i="1"/>
  <c r="Y373" i="1"/>
  <c r="W516" i="1"/>
  <c r="Y418" i="1"/>
  <c r="H9" i="1"/>
  <c r="A10" i="1"/>
  <c r="B516" i="1"/>
  <c r="X507" i="1"/>
  <c r="X508" i="1"/>
  <c r="X510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D516" i="1"/>
  <c r="Y59" i="1"/>
  <c r="BP52" i="1"/>
  <c r="BN52" i="1"/>
  <c r="Z52" i="1"/>
  <c r="BP56" i="1"/>
  <c r="BN56" i="1"/>
  <c r="Z56" i="1"/>
  <c r="Y65" i="1"/>
  <c r="BP64" i="1"/>
  <c r="BN64" i="1"/>
  <c r="Z64" i="1"/>
  <c r="Y72" i="1"/>
  <c r="Y71" i="1"/>
  <c r="BP68" i="1"/>
  <c r="BN68" i="1"/>
  <c r="Z68" i="1"/>
  <c r="F9" i="1"/>
  <c r="J9" i="1"/>
  <c r="Y45" i="1"/>
  <c r="Y48" i="1"/>
  <c r="BP47" i="1"/>
  <c r="BN47" i="1"/>
  <c r="BP54" i="1"/>
  <c r="BN54" i="1"/>
  <c r="Z54" i="1"/>
  <c r="Y58" i="1"/>
  <c r="BP62" i="1"/>
  <c r="BN62" i="1"/>
  <c r="Z62" i="1"/>
  <c r="Z65" i="1" s="1"/>
  <c r="Z70" i="1"/>
  <c r="BN70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6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BN151" i="1"/>
  <c r="BP151" i="1"/>
  <c r="I516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Z187" i="1" s="1"/>
  <c r="BN186" i="1"/>
  <c r="BP186" i="1"/>
  <c r="Y187" i="1"/>
  <c r="Z190" i="1"/>
  <c r="BN190" i="1"/>
  <c r="BP190" i="1"/>
  <c r="Y193" i="1"/>
  <c r="Z196" i="1"/>
  <c r="BN196" i="1"/>
  <c r="Z198" i="1"/>
  <c r="BN198" i="1"/>
  <c r="Z200" i="1"/>
  <c r="BN200" i="1"/>
  <c r="Z202" i="1"/>
  <c r="BN202" i="1"/>
  <c r="Y203" i="1"/>
  <c r="Z206" i="1"/>
  <c r="BN206" i="1"/>
  <c r="BP206" i="1"/>
  <c r="Z208" i="1"/>
  <c r="BN208" i="1"/>
  <c r="Z210" i="1"/>
  <c r="BN210" i="1"/>
  <c r="Z212" i="1"/>
  <c r="BN212" i="1"/>
  <c r="Y216" i="1"/>
  <c r="Y221" i="1"/>
  <c r="BP218" i="1"/>
  <c r="BN218" i="1"/>
  <c r="Z218" i="1"/>
  <c r="Z220" i="1" s="1"/>
  <c r="BP227" i="1"/>
  <c r="BN227" i="1"/>
  <c r="Z227" i="1"/>
  <c r="Y93" i="1"/>
  <c r="Y132" i="1"/>
  <c r="BP214" i="1"/>
  <c r="BN214" i="1"/>
  <c r="Y231" i="1"/>
  <c r="BP225" i="1"/>
  <c r="BN225" i="1"/>
  <c r="Z225" i="1"/>
  <c r="K516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6" i="1"/>
  <c r="Z252" i="1"/>
  <c r="BN252" i="1"/>
  <c r="BP252" i="1"/>
  <c r="Z254" i="1"/>
  <c r="BN254" i="1"/>
  <c r="Y257" i="1"/>
  <c r="M516" i="1"/>
  <c r="Z262" i="1"/>
  <c r="BN262" i="1"/>
  <c r="BP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90" i="1"/>
  <c r="BN290" i="1"/>
  <c r="Z290" i="1"/>
  <c r="BP294" i="1"/>
  <c r="BN294" i="1"/>
  <c r="Z294" i="1"/>
  <c r="Y307" i="1"/>
  <c r="BP302" i="1"/>
  <c r="BN302" i="1"/>
  <c r="Z302" i="1"/>
  <c r="BP310" i="1"/>
  <c r="BN310" i="1"/>
  <c r="Z310" i="1"/>
  <c r="Y314" i="1"/>
  <c r="BP318" i="1"/>
  <c r="BN318" i="1"/>
  <c r="Z318" i="1"/>
  <c r="Z320" i="1" s="1"/>
  <c r="BP324" i="1"/>
  <c r="BN324" i="1"/>
  <c r="Z324" i="1"/>
  <c r="Y272" i="1"/>
  <c r="Y277" i="1"/>
  <c r="Y286" i="1"/>
  <c r="R516" i="1"/>
  <c r="Y297" i="1"/>
  <c r="BP292" i="1"/>
  <c r="BN292" i="1"/>
  <c r="Z292" i="1"/>
  <c r="Y296" i="1"/>
  <c r="BP300" i="1"/>
  <c r="BN300" i="1"/>
  <c r="Z300" i="1"/>
  <c r="BP304" i="1"/>
  <c r="BN304" i="1"/>
  <c r="Z304" i="1"/>
  <c r="BP312" i="1"/>
  <c r="BN312" i="1"/>
  <c r="Z312" i="1"/>
  <c r="Y327" i="1"/>
  <c r="BP323" i="1"/>
  <c r="BN323" i="1"/>
  <c r="Z323" i="1"/>
  <c r="Y328" i="1"/>
  <c r="BP326" i="1"/>
  <c r="BN326" i="1"/>
  <c r="Z326" i="1"/>
  <c r="Y334" i="1"/>
  <c r="Y341" i="1"/>
  <c r="Y353" i="1"/>
  <c r="Y357" i="1"/>
  <c r="Y363" i="1"/>
  <c r="Y367" i="1"/>
  <c r="Y374" i="1"/>
  <c r="Y378" i="1"/>
  <c r="Y382" i="1"/>
  <c r="Y402" i="1"/>
  <c r="Y406" i="1"/>
  <c r="Y419" i="1"/>
  <c r="Y424" i="1"/>
  <c r="Y429" i="1"/>
  <c r="Z516" i="1"/>
  <c r="Y447" i="1"/>
  <c r="Z437" i="1"/>
  <c r="BN437" i="1"/>
  <c r="Z439" i="1"/>
  <c r="BN439" i="1"/>
  <c r="Z441" i="1"/>
  <c r="BN441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76" i="1"/>
  <c r="BN476" i="1"/>
  <c r="Z476" i="1"/>
  <c r="BP493" i="1"/>
  <c r="BN493" i="1"/>
  <c r="Z493" i="1"/>
  <c r="Y495" i="1"/>
  <c r="Y500" i="1"/>
  <c r="BP497" i="1"/>
  <c r="BN497" i="1"/>
  <c r="Z497" i="1"/>
  <c r="Z499" i="1" s="1"/>
  <c r="U516" i="1"/>
  <c r="Y516" i="1"/>
  <c r="Z330" i="1"/>
  <c r="BN330" i="1"/>
  <c r="BP330" i="1"/>
  <c r="Z332" i="1"/>
  <c r="BN332" i="1"/>
  <c r="Z337" i="1"/>
  <c r="BN337" i="1"/>
  <c r="BP337" i="1"/>
  <c r="Z339" i="1"/>
  <c r="BN339" i="1"/>
  <c r="Y340" i="1"/>
  <c r="Z345" i="1"/>
  <c r="BN345" i="1"/>
  <c r="BP345" i="1"/>
  <c r="Z347" i="1"/>
  <c r="BN347" i="1"/>
  <c r="Z349" i="1"/>
  <c r="BN349" i="1"/>
  <c r="Z351" i="1"/>
  <c r="BN351" i="1"/>
  <c r="Y352" i="1"/>
  <c r="Z355" i="1"/>
  <c r="Z357" i="1" s="1"/>
  <c r="BN355" i="1"/>
  <c r="BP355" i="1"/>
  <c r="Z361" i="1"/>
  <c r="BN361" i="1"/>
  <c r="Z365" i="1"/>
  <c r="Z366" i="1" s="1"/>
  <c r="BN365" i="1"/>
  <c r="BP365" i="1"/>
  <c r="Z370" i="1"/>
  <c r="BN370" i="1"/>
  <c r="BP370" i="1"/>
  <c r="Z372" i="1"/>
  <c r="BN372" i="1"/>
  <c r="Z376" i="1"/>
  <c r="Z377" i="1" s="1"/>
  <c r="BN376" i="1"/>
  <c r="BP376" i="1"/>
  <c r="Z380" i="1"/>
  <c r="Z382" i="1" s="1"/>
  <c r="BN380" i="1"/>
  <c r="BP380" i="1"/>
  <c r="V516" i="1"/>
  <c r="Z392" i="1"/>
  <c r="BN392" i="1"/>
  <c r="Z394" i="1"/>
  <c r="BN394" i="1"/>
  <c r="Z396" i="1"/>
  <c r="BN396" i="1"/>
  <c r="Z398" i="1"/>
  <c r="BN398" i="1"/>
  <c r="Z400" i="1"/>
  <c r="BN400" i="1"/>
  <c r="Y401" i="1"/>
  <c r="Z404" i="1"/>
  <c r="BN404" i="1"/>
  <c r="BP404" i="1"/>
  <c r="Y412" i="1"/>
  <c r="Z415" i="1"/>
  <c r="BN415" i="1"/>
  <c r="Z417" i="1"/>
  <c r="BN417" i="1"/>
  <c r="Z422" i="1"/>
  <c r="Z423" i="1" s="1"/>
  <c r="BN422" i="1"/>
  <c r="BP422" i="1"/>
  <c r="Y423" i="1"/>
  <c r="Z427" i="1"/>
  <c r="Z428" i="1" s="1"/>
  <c r="BN427" i="1"/>
  <c r="BP427" i="1"/>
  <c r="Z433" i="1"/>
  <c r="BN433" i="1"/>
  <c r="BP433" i="1"/>
  <c r="Z435" i="1"/>
  <c r="BN435" i="1"/>
  <c r="BP442" i="1"/>
  <c r="BN442" i="1"/>
  <c r="BP444" i="1"/>
  <c r="BN444" i="1"/>
  <c r="Z444" i="1"/>
  <c r="BP452" i="1"/>
  <c r="BN452" i="1"/>
  <c r="Z452" i="1"/>
  <c r="Y454" i="1"/>
  <c r="Y463" i="1"/>
  <c r="BP456" i="1"/>
  <c r="BN456" i="1"/>
  <c r="Z456" i="1"/>
  <c r="BP460" i="1"/>
  <c r="BN460" i="1"/>
  <c r="Z460" i="1"/>
  <c r="BP468" i="1"/>
  <c r="BN468" i="1"/>
  <c r="Z468" i="1"/>
  <c r="Y470" i="1"/>
  <c r="Y479" i="1"/>
  <c r="BP474" i="1"/>
  <c r="BN474" i="1"/>
  <c r="Z474" i="1"/>
  <c r="Z478" i="1" s="1"/>
  <c r="Y478" i="1"/>
  <c r="BP483" i="1"/>
  <c r="BN483" i="1"/>
  <c r="Z483" i="1"/>
  <c r="Z484" i="1" s="1"/>
  <c r="Y485" i="1"/>
  <c r="Y490" i="1"/>
  <c r="BP487" i="1"/>
  <c r="BN487" i="1"/>
  <c r="Z487" i="1"/>
  <c r="Y499" i="1"/>
  <c r="AB516" i="1"/>
  <c r="Y504" i="1"/>
  <c r="BP503" i="1"/>
  <c r="BN503" i="1"/>
  <c r="Z503" i="1"/>
  <c r="Z504" i="1" s="1"/>
  <c r="Y505" i="1"/>
  <c r="AA516" i="1"/>
  <c r="Z489" i="1" l="1"/>
  <c r="Z463" i="1"/>
  <c r="Z406" i="1"/>
  <c r="Z362" i="1"/>
  <c r="Z333" i="1"/>
  <c r="Z494" i="1"/>
  <c r="Z192" i="1"/>
  <c r="Z153" i="1"/>
  <c r="Z121" i="1"/>
  <c r="Z114" i="1"/>
  <c r="Z108" i="1"/>
  <c r="Z100" i="1"/>
  <c r="Z92" i="1"/>
  <c r="Z71" i="1"/>
  <c r="Z58" i="1"/>
  <c r="Z32" i="1"/>
  <c r="Z418" i="1"/>
  <c r="Z314" i="1"/>
  <c r="Z203" i="1"/>
  <c r="Y507" i="1"/>
  <c r="Y510" i="1"/>
  <c r="Z401" i="1"/>
  <c r="Z306" i="1"/>
  <c r="Z264" i="1"/>
  <c r="Z256" i="1"/>
  <c r="Z231" i="1"/>
  <c r="Z171" i="1"/>
  <c r="Y508" i="1"/>
  <c r="Z447" i="1"/>
  <c r="Z373" i="1"/>
  <c r="Z352" i="1"/>
  <c r="Z340" i="1"/>
  <c r="Z327" i="1"/>
  <c r="Z296" i="1"/>
  <c r="Z271" i="1"/>
  <c r="Z247" i="1"/>
  <c r="Z215" i="1"/>
  <c r="Z80" i="1"/>
  <c r="Z44" i="1"/>
  <c r="Y506" i="1"/>
  <c r="Z469" i="1"/>
  <c r="Z453" i="1"/>
  <c r="X509" i="1"/>
  <c r="Y509" i="1" l="1"/>
  <c r="Z511" i="1"/>
</calcChain>
</file>

<file path=xl/sharedStrings.xml><?xml version="1.0" encoding="utf-8"?>
<sst xmlns="http://schemas.openxmlformats.org/spreadsheetml/2006/main" count="2242" uniqueCount="799">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</sst>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topLeftCell="A6" zoomScaleNormal="100" zoomScaleSheetLayoutView="100" workbookViewId="0">
      <selection activeCell="AA104" sqref="AA104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2" t="s">
        <v>0</v>
      </c>
      <c r="E1" s="613"/>
      <c r="F1" s="613"/>
      <c r="G1" s="12" t="s">
        <v>1</v>
      </c>
      <c r="H1" s="82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87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97" t="s">
        <v>8</v>
      </c>
      <c r="B5" s="666"/>
      <c r="C5" s="589"/>
      <c r="D5" s="682"/>
      <c r="E5" s="684"/>
      <c r="F5" s="635" t="s">
        <v>9</v>
      </c>
      <c r="G5" s="589"/>
      <c r="H5" s="682" t="s">
        <v>798</v>
      </c>
      <c r="I5" s="683"/>
      <c r="J5" s="683"/>
      <c r="K5" s="683"/>
      <c r="L5" s="683"/>
      <c r="M5" s="684"/>
      <c r="N5" s="58"/>
      <c r="P5" s="24" t="s">
        <v>10</v>
      </c>
      <c r="Q5" s="614">
        <v>45893</v>
      </c>
      <c r="R5" s="615"/>
      <c r="T5" s="761" t="s">
        <v>11</v>
      </c>
      <c r="U5" s="598"/>
      <c r="V5" s="763" t="s">
        <v>12</v>
      </c>
      <c r="W5" s="615"/>
      <c r="AB5" s="51"/>
      <c r="AC5" s="51"/>
      <c r="AD5" s="51"/>
      <c r="AE5" s="51"/>
    </row>
    <row r="6" spans="1:32" s="553" customFormat="1" ht="24" customHeight="1" x14ac:dyDescent="0.2">
      <c r="A6" s="797" t="s">
        <v>13</v>
      </c>
      <c r="B6" s="666"/>
      <c r="C6" s="589"/>
      <c r="D6" s="689" t="s">
        <v>14</v>
      </c>
      <c r="E6" s="690"/>
      <c r="F6" s="690"/>
      <c r="G6" s="690"/>
      <c r="H6" s="690"/>
      <c r="I6" s="690"/>
      <c r="J6" s="690"/>
      <c r="K6" s="690"/>
      <c r="L6" s="690"/>
      <c r="M6" s="615"/>
      <c r="N6" s="59"/>
      <c r="P6" s="24" t="s">
        <v>15</v>
      </c>
      <c r="Q6" s="606" t="str">
        <f>IF(Q5=0," ",CHOOSE(WEEKDAY(Q5,2),"Понедельник","Вторник","Среда","Четверг","Пятница","Суббота","Воскресенье"))</f>
        <v>Воскресенье</v>
      </c>
      <c r="R6" s="573"/>
      <c r="T6" s="771" t="s">
        <v>16</v>
      </c>
      <c r="U6" s="598"/>
      <c r="V6" s="698" t="s">
        <v>17</v>
      </c>
      <c r="W6" s="69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766"/>
      <c r="N7" s="60"/>
      <c r="P7" s="24"/>
      <c r="Q7" s="42"/>
      <c r="R7" s="42"/>
      <c r="T7" s="576"/>
      <c r="U7" s="598"/>
      <c r="V7" s="700"/>
      <c r="W7" s="701"/>
      <c r="AB7" s="51"/>
      <c r="AC7" s="51"/>
      <c r="AD7" s="51"/>
      <c r="AE7" s="51"/>
    </row>
    <row r="8" spans="1:32" s="553" customFormat="1" ht="25.5" customHeight="1" x14ac:dyDescent="0.2">
      <c r="A8" s="571" t="s">
        <v>18</v>
      </c>
      <c r="B8" s="566"/>
      <c r="C8" s="567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65">
        <v>0.41666666666666669</v>
      </c>
      <c r="R8" s="766"/>
      <c r="T8" s="576"/>
      <c r="U8" s="598"/>
      <c r="V8" s="700"/>
      <c r="W8" s="701"/>
      <c r="AB8" s="51"/>
      <c r="AC8" s="51"/>
      <c r="AD8" s="51"/>
      <c r="AE8" s="51"/>
    </row>
    <row r="9" spans="1:32" s="55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52"/>
      <c r="E9" s="653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37" t="str">
        <f>IF(AND($A$9="Тип доверенности/получателя при получении в адресе перегруза:",$D$9="Разовая доверенность"),"Введите ФИО","")</f>
        <v/>
      </c>
      <c r="I9" s="653"/>
      <c r="J9" s="7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3"/>
      <c r="L9" s="653"/>
      <c r="M9" s="653"/>
      <c r="N9" s="551"/>
      <c r="P9" s="26" t="s">
        <v>21</v>
      </c>
      <c r="Q9" s="891"/>
      <c r="R9" s="639"/>
      <c r="T9" s="576"/>
      <c r="U9" s="598"/>
      <c r="V9" s="702"/>
      <c r="W9" s="70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52"/>
      <c r="E10" s="653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11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22</v>
      </c>
      <c r="Q10" s="772"/>
      <c r="R10" s="773"/>
      <c r="U10" s="24" t="s">
        <v>23</v>
      </c>
      <c r="V10" s="888" t="s">
        <v>24</v>
      </c>
      <c r="W10" s="69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2"/>
      <c r="R11" s="615"/>
      <c r="U11" s="24" t="s">
        <v>27</v>
      </c>
      <c r="V11" s="638" t="s">
        <v>28</v>
      </c>
      <c r="W11" s="63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4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589"/>
      <c r="N12" s="62"/>
      <c r="P12" s="24" t="s">
        <v>30</v>
      </c>
      <c r="Q12" s="765"/>
      <c r="R12" s="766"/>
      <c r="S12" s="23"/>
      <c r="U12" s="24"/>
      <c r="V12" s="613"/>
      <c r="W12" s="576"/>
      <c r="AB12" s="51"/>
      <c r="AC12" s="51"/>
      <c r="AD12" s="51"/>
      <c r="AE12" s="51"/>
    </row>
    <row r="13" spans="1:32" s="553" customFormat="1" ht="23.25" customHeight="1" x14ac:dyDescent="0.2">
      <c r="A13" s="74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589"/>
      <c r="N13" s="62"/>
      <c r="O13" s="26"/>
      <c r="P13" s="26" t="s">
        <v>32</v>
      </c>
      <c r="Q13" s="638"/>
      <c r="R13" s="63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4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589"/>
      <c r="N15" s="63"/>
      <c r="P15" s="893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801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26"/>
      <c r="R17" s="826"/>
      <c r="S17" s="826"/>
      <c r="T17" s="584"/>
      <c r="U17" s="588" t="s">
        <v>51</v>
      </c>
      <c r="V17" s="589"/>
      <c r="W17" s="583" t="s">
        <v>52</v>
      </c>
      <c r="X17" s="583" t="s">
        <v>53</v>
      </c>
      <c r="Y17" s="595" t="s">
        <v>54</v>
      </c>
      <c r="Z17" s="707" t="s">
        <v>55</v>
      </c>
      <c r="AA17" s="626" t="s">
        <v>56</v>
      </c>
      <c r="AB17" s="626" t="s">
        <v>57</v>
      </c>
      <c r="AC17" s="626" t="s">
        <v>58</v>
      </c>
      <c r="AD17" s="626" t="s">
        <v>59</v>
      </c>
      <c r="AE17" s="627"/>
      <c r="AF17" s="628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585"/>
      <c r="E18" s="586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585"/>
      <c r="Q18" s="827"/>
      <c r="R18" s="827"/>
      <c r="S18" s="827"/>
      <c r="T18" s="586"/>
      <c r="U18" s="67" t="s">
        <v>61</v>
      </c>
      <c r="V18" s="67" t="s">
        <v>62</v>
      </c>
      <c r="W18" s="601"/>
      <c r="X18" s="601"/>
      <c r="Y18" s="596"/>
      <c r="Z18" s="708"/>
      <c r="AA18" s="710"/>
      <c r="AB18" s="710"/>
      <c r="AC18" s="710"/>
      <c r="AD18" s="629"/>
      <c r="AE18" s="630"/>
      <c r="AF18" s="631"/>
      <c r="AG18" s="66"/>
      <c r="BD18" s="65"/>
    </row>
    <row r="19" spans="1:68" ht="27.75" hidden="1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8"/>
      <c r="AB19" s="48"/>
      <c r="AC19" s="48"/>
    </row>
    <row r="20" spans="1:68" ht="16.5" hidden="1" customHeight="1" x14ac:dyDescent="0.25">
      <c r="A20" s="57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hidden="1" customHeight="1" x14ac:dyDescent="0.25">
      <c r="A21" s="579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9"/>
      <c r="R22" s="569"/>
      <c r="S22" s="569"/>
      <c r="T22" s="570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5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7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7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9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5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7"/>
      <c r="P32" s="565" t="s">
        <v>71</v>
      </c>
      <c r="Q32" s="566"/>
      <c r="R32" s="566"/>
      <c r="S32" s="566"/>
      <c r="T32" s="566"/>
      <c r="U32" s="566"/>
      <c r="V32" s="567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77"/>
      <c r="P33" s="565" t="s">
        <v>71</v>
      </c>
      <c r="Q33" s="566"/>
      <c r="R33" s="566"/>
      <c r="S33" s="566"/>
      <c r="T33" s="566"/>
      <c r="U33" s="566"/>
      <c r="V33" s="567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9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5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7"/>
      <c r="P36" s="565" t="s">
        <v>71</v>
      </c>
      <c r="Q36" s="566"/>
      <c r="R36" s="566"/>
      <c r="S36" s="566"/>
      <c r="T36" s="566"/>
      <c r="U36" s="566"/>
      <c r="V36" s="567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7"/>
      <c r="P37" s="565" t="s">
        <v>71</v>
      </c>
      <c r="Q37" s="566"/>
      <c r="R37" s="566"/>
      <c r="S37" s="566"/>
      <c r="T37" s="566"/>
      <c r="U37" s="566"/>
      <c r="V37" s="567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3" t="s">
        <v>100</v>
      </c>
      <c r="B38" s="634"/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  <c r="O38" s="634"/>
      <c r="P38" s="634"/>
      <c r="Q38" s="634"/>
      <c r="R38" s="634"/>
      <c r="S38" s="634"/>
      <c r="T38" s="634"/>
      <c r="U38" s="634"/>
      <c r="V38" s="634"/>
      <c r="W38" s="634"/>
      <c r="X38" s="634"/>
      <c r="Y38" s="634"/>
      <c r="Z38" s="634"/>
      <c r="AA38" s="48"/>
      <c r="AB38" s="48"/>
      <c r="AC38" s="48"/>
    </row>
    <row r="39" spans="1:68" ht="16.5" hidden="1" customHeight="1" x14ac:dyDescent="0.25">
      <c r="A39" s="578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hidden="1" customHeight="1" x14ac:dyDescent="0.25">
      <c r="A40" s="579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5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7"/>
      <c r="P44" s="565" t="s">
        <v>71</v>
      </c>
      <c r="Q44" s="566"/>
      <c r="R44" s="566"/>
      <c r="S44" s="566"/>
      <c r="T44" s="566"/>
      <c r="U44" s="566"/>
      <c r="V44" s="567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hidden="1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7"/>
      <c r="P45" s="565" t="s">
        <v>71</v>
      </c>
      <c r="Q45" s="566"/>
      <c r="R45" s="566"/>
      <c r="S45" s="566"/>
      <c r="T45" s="566"/>
      <c r="U45" s="566"/>
      <c r="V45" s="567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hidden="1" customHeight="1" x14ac:dyDescent="0.25">
      <c r="A46" s="579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5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7"/>
      <c r="P48" s="565" t="s">
        <v>71</v>
      </c>
      <c r="Q48" s="566"/>
      <c r="R48" s="566"/>
      <c r="S48" s="566"/>
      <c r="T48" s="566"/>
      <c r="U48" s="566"/>
      <c r="V48" s="567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7"/>
      <c r="P49" s="565" t="s">
        <v>71</v>
      </c>
      <c r="Q49" s="566"/>
      <c r="R49" s="566"/>
      <c r="S49" s="566"/>
      <c r="T49" s="566"/>
      <c r="U49" s="566"/>
      <c r="V49" s="567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8" t="s">
        <v>118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hidden="1" customHeight="1" x14ac:dyDescent="0.25">
      <c r="A51" s="579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81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135</v>
      </c>
      <c r="B57" s="54" t="s">
        <v>136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6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5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7"/>
      <c r="P58" s="565" t="s">
        <v>71</v>
      </c>
      <c r="Q58" s="566"/>
      <c r="R58" s="566"/>
      <c r="S58" s="566"/>
      <c r="T58" s="566"/>
      <c r="U58" s="566"/>
      <c r="V58" s="567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hidden="1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7"/>
      <c r="P59" s="565" t="s">
        <v>71</v>
      </c>
      <c r="Q59" s="566"/>
      <c r="R59" s="566"/>
      <c r="S59" s="566"/>
      <c r="T59" s="566"/>
      <c r="U59" s="566"/>
      <c r="V59" s="567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hidden="1" customHeight="1" x14ac:dyDescent="0.25">
      <c r="A60" s="579" t="s">
        <v>138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hidden="1" customHeight="1" x14ac:dyDescent="0.25">
      <c r="A61" s="54" t="s">
        <v>139</v>
      </c>
      <c r="B61" s="54" t="s">
        <v>140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5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7"/>
      <c r="P65" s="565" t="s">
        <v>71</v>
      </c>
      <c r="Q65" s="566"/>
      <c r="R65" s="566"/>
      <c r="S65" s="566"/>
      <c r="T65" s="566"/>
      <c r="U65" s="566"/>
      <c r="V65" s="567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77"/>
      <c r="P66" s="565" t="s">
        <v>71</v>
      </c>
      <c r="Q66" s="566"/>
      <c r="R66" s="566"/>
      <c r="S66" s="566"/>
      <c r="T66" s="566"/>
      <c r="U66" s="566"/>
      <c r="V66" s="567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79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5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7"/>
      <c r="P71" s="565" t="s">
        <v>71</v>
      </c>
      <c r="Q71" s="566"/>
      <c r="R71" s="566"/>
      <c r="S71" s="566"/>
      <c r="T71" s="566"/>
      <c r="U71" s="566"/>
      <c r="V71" s="567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77"/>
      <c r="P72" s="565" t="s">
        <v>71</v>
      </c>
      <c r="Q72" s="566"/>
      <c r="R72" s="566"/>
      <c r="S72" s="566"/>
      <c r="T72" s="566"/>
      <c r="U72" s="566"/>
      <c r="V72" s="567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9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5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7"/>
      <c r="P80" s="565" t="s">
        <v>71</v>
      </c>
      <c r="Q80" s="566"/>
      <c r="R80" s="566"/>
      <c r="S80" s="566"/>
      <c r="T80" s="566"/>
      <c r="U80" s="566"/>
      <c r="V80" s="567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7"/>
      <c r="P81" s="565" t="s">
        <v>71</v>
      </c>
      <c r="Q81" s="566"/>
      <c r="R81" s="566"/>
      <c r="S81" s="566"/>
      <c r="T81" s="566"/>
      <c r="U81" s="566"/>
      <c r="V81" s="567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9" t="s">
        <v>173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5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7"/>
      <c r="P85" s="565" t="s">
        <v>71</v>
      </c>
      <c r="Q85" s="566"/>
      <c r="R85" s="566"/>
      <c r="S85" s="566"/>
      <c r="T85" s="566"/>
      <c r="U85" s="566"/>
      <c r="V85" s="567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77"/>
      <c r="P86" s="565" t="s">
        <v>71</v>
      </c>
      <c r="Q86" s="566"/>
      <c r="R86" s="566"/>
      <c r="S86" s="566"/>
      <c r="T86" s="566"/>
      <c r="U86" s="566"/>
      <c r="V86" s="567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8" t="s">
        <v>180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hidden="1" customHeight="1" x14ac:dyDescent="0.25">
      <c r="A88" s="579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hidden="1" customHeight="1" x14ac:dyDescent="0.25">
      <c r="A89" s="54" t="s">
        <v>181</v>
      </c>
      <c r="B89" s="54" t="s">
        <v>182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186</v>
      </c>
      <c r="B91" s="54" t="s">
        <v>187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5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5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77"/>
      <c r="P92" s="565" t="s">
        <v>71</v>
      </c>
      <c r="Q92" s="566"/>
      <c r="R92" s="566"/>
      <c r="S92" s="566"/>
      <c r="T92" s="566"/>
      <c r="U92" s="566"/>
      <c r="V92" s="567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7"/>
      <c r="P93" s="565" t="s">
        <v>71</v>
      </c>
      <c r="Q93" s="566"/>
      <c r="R93" s="566"/>
      <c r="S93" s="566"/>
      <c r="T93" s="566"/>
      <c r="U93" s="566"/>
      <c r="V93" s="567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79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hidden="1" customHeight="1" x14ac:dyDescent="0.25">
      <c r="A95" s="54" t="s">
        <v>188</v>
      </c>
      <c r="B95" s="54" t="s">
        <v>189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59" t="s">
        <v>190</v>
      </c>
      <c r="Q95" s="569"/>
      <c r="R95" s="569"/>
      <c r="S95" s="569"/>
      <c r="T95" s="570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195</v>
      </c>
      <c r="B98" s="54" t="s">
        <v>197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5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7"/>
      <c r="P100" s="565" t="s">
        <v>71</v>
      </c>
      <c r="Q100" s="566"/>
      <c r="R100" s="566"/>
      <c r="S100" s="566"/>
      <c r="T100" s="566"/>
      <c r="U100" s="566"/>
      <c r="V100" s="567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7"/>
      <c r="P101" s="565" t="s">
        <v>71</v>
      </c>
      <c r="Q101" s="566"/>
      <c r="R101" s="566"/>
      <c r="S101" s="566"/>
      <c r="T101" s="566"/>
      <c r="U101" s="566"/>
      <c r="V101" s="567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78" t="s">
        <v>202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hidden="1" customHeight="1" x14ac:dyDescent="0.25">
      <c r="A103" s="579" t="s">
        <v>102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4"/>
      <c r="V104" s="34"/>
      <c r="W104" s="35" t="s">
        <v>69</v>
      </c>
      <c r="X104" s="559">
        <v>300</v>
      </c>
      <c r="Y104" s="560">
        <f>IFERROR(IF(X104="",0,CEILING((X104/$H104),1)*$H104),"")</f>
        <v>302.40000000000003</v>
      </c>
      <c r="Z104" s="36">
        <f>IFERROR(IF(Y104=0,"",ROUNDUP(Y104/H104,0)*0.01898),"")</f>
        <v>0.53144000000000002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312.08333333333331</v>
      </c>
      <c r="BN104" s="64">
        <f>IFERROR(Y104*I104/H104,"0")</f>
        <v>314.58000000000004</v>
      </c>
      <c r="BO104" s="64">
        <f>IFERROR(1/J104*(X104/H104),"0")</f>
        <v>0.43402777777777773</v>
      </c>
      <c r="BP104" s="64">
        <f>IFERROR(1/J104*(Y104/H104),"0")</f>
        <v>0.4375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6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5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77"/>
      <c r="P108" s="565" t="s">
        <v>71</v>
      </c>
      <c r="Q108" s="566"/>
      <c r="R108" s="566"/>
      <c r="S108" s="566"/>
      <c r="T108" s="566"/>
      <c r="U108" s="566"/>
      <c r="V108" s="567"/>
      <c r="W108" s="37" t="s">
        <v>72</v>
      </c>
      <c r="X108" s="561">
        <f>IFERROR(X104/H104,"0")+IFERROR(X105/H105,"0")+IFERROR(X106/H106,"0")+IFERROR(X107/H107,"0")</f>
        <v>27.777777777777775</v>
      </c>
      <c r="Y108" s="561">
        <f>IFERROR(Y104/H104,"0")+IFERROR(Y105/H105,"0")+IFERROR(Y106/H106,"0")+IFERROR(Y107/H107,"0")</f>
        <v>28</v>
      </c>
      <c r="Z108" s="561">
        <f>IFERROR(IF(Z104="",0,Z104),"0")+IFERROR(IF(Z105="",0,Z105),"0")+IFERROR(IF(Z106="",0,Z106),"0")+IFERROR(IF(Z107="",0,Z107),"0")</f>
        <v>0.53144000000000002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77"/>
      <c r="P109" s="565" t="s">
        <v>71</v>
      </c>
      <c r="Q109" s="566"/>
      <c r="R109" s="566"/>
      <c r="S109" s="566"/>
      <c r="T109" s="566"/>
      <c r="U109" s="566"/>
      <c r="V109" s="567"/>
      <c r="W109" s="37" t="s">
        <v>69</v>
      </c>
      <c r="X109" s="561">
        <f>IFERROR(SUM(X104:X107),"0")</f>
        <v>300</v>
      </c>
      <c r="Y109" s="561">
        <f>IFERROR(SUM(Y104:Y107),"0")</f>
        <v>302.40000000000003</v>
      </c>
      <c r="Z109" s="37"/>
      <c r="AA109" s="562"/>
      <c r="AB109" s="562"/>
      <c r="AC109" s="562"/>
    </row>
    <row r="110" spans="1:68" ht="14.25" hidden="1" customHeight="1" x14ac:dyDescent="0.25">
      <c r="A110" s="579" t="s">
        <v>138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5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77"/>
      <c r="P114" s="565" t="s">
        <v>71</v>
      </c>
      <c r="Q114" s="566"/>
      <c r="R114" s="566"/>
      <c r="S114" s="566"/>
      <c r="T114" s="566"/>
      <c r="U114" s="566"/>
      <c r="V114" s="567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77"/>
      <c r="P115" s="565" t="s">
        <v>71</v>
      </c>
      <c r="Q115" s="566"/>
      <c r="R115" s="566"/>
      <c r="S115" s="566"/>
      <c r="T115" s="566"/>
      <c r="U115" s="566"/>
      <c r="V115" s="567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9" t="s">
        <v>73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hidden="1" customHeight="1" x14ac:dyDescent="0.25">
      <c r="A117" s="54" t="s">
        <v>219</v>
      </c>
      <c r="B117" s="54" t="s">
        <v>220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0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5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77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77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79" t="s">
        <v>173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5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77"/>
      <c r="P126" s="565" t="s">
        <v>71</v>
      </c>
      <c r="Q126" s="566"/>
      <c r="R126" s="566"/>
      <c r="S126" s="566"/>
      <c r="T126" s="566"/>
      <c r="U126" s="566"/>
      <c r="V126" s="567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77"/>
      <c r="P127" s="565" t="s">
        <v>71</v>
      </c>
      <c r="Q127" s="566"/>
      <c r="R127" s="566"/>
      <c r="S127" s="566"/>
      <c r="T127" s="566"/>
      <c r="U127" s="566"/>
      <c r="V127" s="567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8" t="s">
        <v>235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hidden="1" customHeight="1" x14ac:dyDescent="0.25">
      <c r="A129" s="579" t="s">
        <v>102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hidden="1" customHeight="1" x14ac:dyDescent="0.25">
      <c r="A130" s="54" t="s">
        <v>236</v>
      </c>
      <c r="B130" s="54" t="s">
        <v>237</v>
      </c>
      <c r="C130" s="31">
        <v>4301011562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9"/>
      <c r="R130" s="569"/>
      <c r="S130" s="569"/>
      <c r="T130" s="570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9"/>
      <c r="R131" s="569"/>
      <c r="S131" s="569"/>
      <c r="T131" s="570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5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77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77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9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hidden="1" customHeight="1" x14ac:dyDescent="0.25">
      <c r="A135" s="54" t="s">
        <v>240</v>
      </c>
      <c r="B135" s="54" t="s">
        <v>241</v>
      </c>
      <c r="C135" s="31">
        <v>4301031235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4301031234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5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77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77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9" t="s">
        <v>73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5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77"/>
      <c r="P142" s="565" t="s">
        <v>71</v>
      </c>
      <c r="Q142" s="566"/>
      <c r="R142" s="566"/>
      <c r="S142" s="566"/>
      <c r="T142" s="566"/>
      <c r="U142" s="566"/>
      <c r="V142" s="567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7"/>
      <c r="P143" s="565" t="s">
        <v>71</v>
      </c>
      <c r="Q143" s="566"/>
      <c r="R143" s="566"/>
      <c r="S143" s="566"/>
      <c r="T143" s="566"/>
      <c r="U143" s="566"/>
      <c r="V143" s="567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8" t="s">
        <v>100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hidden="1" customHeight="1" x14ac:dyDescent="0.25">
      <c r="A145" s="579" t="s">
        <v>102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5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77"/>
      <c r="P147" s="565" t="s">
        <v>71</v>
      </c>
      <c r="Q147" s="566"/>
      <c r="R147" s="566"/>
      <c r="S147" s="566"/>
      <c r="T147" s="566"/>
      <c r="U147" s="566"/>
      <c r="V147" s="567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77"/>
      <c r="P148" s="565" t="s">
        <v>71</v>
      </c>
      <c r="Q148" s="566"/>
      <c r="R148" s="566"/>
      <c r="S148" s="566"/>
      <c r="T148" s="566"/>
      <c r="U148" s="566"/>
      <c r="V148" s="567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9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8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5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7"/>
      <c r="P153" s="565" t="s">
        <v>71</v>
      </c>
      <c r="Q153" s="566"/>
      <c r="R153" s="566"/>
      <c r="S153" s="566"/>
      <c r="T153" s="566"/>
      <c r="U153" s="566"/>
      <c r="V153" s="567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7"/>
      <c r="P154" s="565" t="s">
        <v>71</v>
      </c>
      <c r="Q154" s="566"/>
      <c r="R154" s="566"/>
      <c r="S154" s="566"/>
      <c r="T154" s="566"/>
      <c r="U154" s="566"/>
      <c r="V154" s="567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33" t="s">
        <v>259</v>
      </c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4"/>
      <c r="P155" s="634"/>
      <c r="Q155" s="634"/>
      <c r="R155" s="634"/>
      <c r="S155" s="634"/>
      <c r="T155" s="634"/>
      <c r="U155" s="634"/>
      <c r="V155" s="634"/>
      <c r="W155" s="634"/>
      <c r="X155" s="634"/>
      <c r="Y155" s="634"/>
      <c r="Z155" s="634"/>
      <c r="AA155" s="48"/>
      <c r="AB155" s="48"/>
      <c r="AC155" s="48"/>
    </row>
    <row r="156" spans="1:68" ht="16.5" hidden="1" customHeight="1" x14ac:dyDescent="0.25">
      <c r="A156" s="578" t="s">
        <v>260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hidden="1" customHeight="1" x14ac:dyDescent="0.25">
      <c r="A157" s="579" t="s">
        <v>138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5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77"/>
      <c r="P159" s="565" t="s">
        <v>71</v>
      </c>
      <c r="Q159" s="566"/>
      <c r="R159" s="566"/>
      <c r="S159" s="566"/>
      <c r="T159" s="566"/>
      <c r="U159" s="566"/>
      <c r="V159" s="567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77"/>
      <c r="P160" s="565" t="s">
        <v>71</v>
      </c>
      <c r="Q160" s="566"/>
      <c r="R160" s="566"/>
      <c r="S160" s="566"/>
      <c r="T160" s="566"/>
      <c r="U160" s="566"/>
      <c r="V160" s="567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9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5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77"/>
      <c r="P171" s="565" t="s">
        <v>71</v>
      </c>
      <c r="Q171" s="566"/>
      <c r="R171" s="566"/>
      <c r="S171" s="566"/>
      <c r="T171" s="566"/>
      <c r="U171" s="566"/>
      <c r="V171" s="567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7"/>
      <c r="P172" s="565" t="s">
        <v>71</v>
      </c>
      <c r="Q172" s="566"/>
      <c r="R172" s="566"/>
      <c r="S172" s="566"/>
      <c r="T172" s="566"/>
      <c r="U172" s="566"/>
      <c r="V172" s="567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79" t="s">
        <v>94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6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6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6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5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77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77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9" t="s">
        <v>297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5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7"/>
      <c r="P181" s="565" t="s">
        <v>71</v>
      </c>
      <c r="Q181" s="566"/>
      <c r="R181" s="566"/>
      <c r="S181" s="566"/>
      <c r="T181" s="566"/>
      <c r="U181" s="566"/>
      <c r="V181" s="567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77"/>
      <c r="P182" s="565" t="s">
        <v>71</v>
      </c>
      <c r="Q182" s="566"/>
      <c r="R182" s="566"/>
      <c r="S182" s="566"/>
      <c r="T182" s="566"/>
      <c r="U182" s="566"/>
      <c r="V182" s="567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8" t="s">
        <v>300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hidden="1" customHeight="1" x14ac:dyDescent="0.25">
      <c r="A184" s="579" t="s">
        <v>102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5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77"/>
      <c r="P187" s="565" t="s">
        <v>71</v>
      </c>
      <c r="Q187" s="566"/>
      <c r="R187" s="566"/>
      <c r="S187" s="566"/>
      <c r="T187" s="566"/>
      <c r="U187" s="566"/>
      <c r="V187" s="567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77"/>
      <c r="P188" s="565" t="s">
        <v>71</v>
      </c>
      <c r="Q188" s="566"/>
      <c r="R188" s="566"/>
      <c r="S188" s="566"/>
      <c r="T188" s="566"/>
      <c r="U188" s="566"/>
      <c r="V188" s="567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9" t="s">
        <v>138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5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77"/>
      <c r="P192" s="565" t="s">
        <v>71</v>
      </c>
      <c r="Q192" s="566"/>
      <c r="R192" s="566"/>
      <c r="S192" s="566"/>
      <c r="T192" s="566"/>
      <c r="U192" s="566"/>
      <c r="V192" s="567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77"/>
      <c r="P193" s="565" t="s">
        <v>71</v>
      </c>
      <c r="Q193" s="566"/>
      <c r="R193" s="566"/>
      <c r="S193" s="566"/>
      <c r="T193" s="566"/>
      <c r="U193" s="566"/>
      <c r="V193" s="567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9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hidden="1" customHeight="1" x14ac:dyDescent="0.25">
      <c r="A195" s="54" t="s">
        <v>311</v>
      </c>
      <c r="B195" s="54" t="s">
        <v>312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8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5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77"/>
      <c r="P203" s="565" t="s">
        <v>71</v>
      </c>
      <c r="Q203" s="566"/>
      <c r="R203" s="566"/>
      <c r="S203" s="566"/>
      <c r="T203" s="566"/>
      <c r="U203" s="566"/>
      <c r="V203" s="567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77"/>
      <c r="P204" s="565" t="s">
        <v>71</v>
      </c>
      <c r="Q204" s="566"/>
      <c r="R204" s="566"/>
      <c r="S204" s="566"/>
      <c r="T204" s="566"/>
      <c r="U204" s="566"/>
      <c r="V204" s="567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79" t="s">
        <v>73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5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5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77"/>
      <c r="P215" s="565" t="s">
        <v>71</v>
      </c>
      <c r="Q215" s="566"/>
      <c r="R215" s="566"/>
      <c r="S215" s="566"/>
      <c r="T215" s="566"/>
      <c r="U215" s="566"/>
      <c r="V215" s="567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77"/>
      <c r="P216" s="565" t="s">
        <v>71</v>
      </c>
      <c r="Q216" s="566"/>
      <c r="R216" s="566"/>
      <c r="S216" s="566"/>
      <c r="T216" s="566"/>
      <c r="U216" s="566"/>
      <c r="V216" s="567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79" t="s">
        <v>173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5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7"/>
      <c r="P220" s="565" t="s">
        <v>71</v>
      </c>
      <c r="Q220" s="566"/>
      <c r="R220" s="566"/>
      <c r="S220" s="566"/>
      <c r="T220" s="566"/>
      <c r="U220" s="566"/>
      <c r="V220" s="567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77"/>
      <c r="P221" s="565" t="s">
        <v>71</v>
      </c>
      <c r="Q221" s="566"/>
      <c r="R221" s="566"/>
      <c r="S221" s="566"/>
      <c r="T221" s="566"/>
      <c r="U221" s="566"/>
      <c r="V221" s="567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8" t="s">
        <v>361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hidden="1" customHeight="1" x14ac:dyDescent="0.25">
      <c r="A223" s="579" t="s">
        <v>102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2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5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77"/>
      <c r="P231" s="565" t="s">
        <v>71</v>
      </c>
      <c r="Q231" s="566"/>
      <c r="R231" s="566"/>
      <c r="S231" s="566"/>
      <c r="T231" s="566"/>
      <c r="U231" s="566"/>
      <c r="V231" s="567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77"/>
      <c r="P232" s="565" t="s">
        <v>71</v>
      </c>
      <c r="Q232" s="566"/>
      <c r="R232" s="566"/>
      <c r="S232" s="566"/>
      <c r="T232" s="566"/>
      <c r="U232" s="566"/>
      <c r="V232" s="567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9" t="s">
        <v>138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6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5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77"/>
      <c r="P235" s="565" t="s">
        <v>71</v>
      </c>
      <c r="Q235" s="566"/>
      <c r="R235" s="566"/>
      <c r="S235" s="566"/>
      <c r="T235" s="566"/>
      <c r="U235" s="566"/>
      <c r="V235" s="567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77"/>
      <c r="P236" s="565" t="s">
        <v>71</v>
      </c>
      <c r="Q236" s="566"/>
      <c r="R236" s="566"/>
      <c r="S236" s="566"/>
      <c r="T236" s="566"/>
      <c r="U236" s="566"/>
      <c r="V236" s="567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9" t="s">
        <v>383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5" t="s">
        <v>386</v>
      </c>
      <c r="Q238" s="569"/>
      <c r="R238" s="569"/>
      <c r="S238" s="569"/>
      <c r="T238" s="570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5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77"/>
      <c r="P239" s="565" t="s">
        <v>71</v>
      </c>
      <c r="Q239" s="566"/>
      <c r="R239" s="566"/>
      <c r="S239" s="566"/>
      <c r="T239" s="566"/>
      <c r="U239" s="566"/>
      <c r="V239" s="567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77"/>
      <c r="P240" s="565" t="s">
        <v>71</v>
      </c>
      <c r="Q240" s="566"/>
      <c r="R240" s="566"/>
      <c r="S240" s="566"/>
      <c r="T240" s="566"/>
      <c r="U240" s="566"/>
      <c r="V240" s="567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9" t="s">
        <v>388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8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608" t="s">
        <v>394</v>
      </c>
      <c r="Q243" s="569"/>
      <c r="R243" s="569"/>
      <c r="S243" s="569"/>
      <c r="T243" s="570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8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8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5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7"/>
      <c r="P247" s="565" t="s">
        <v>71</v>
      </c>
      <c r="Q247" s="566"/>
      <c r="R247" s="566"/>
      <c r="S247" s="566"/>
      <c r="T247" s="566"/>
      <c r="U247" s="566"/>
      <c r="V247" s="567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7"/>
      <c r="P248" s="565" t="s">
        <v>71</v>
      </c>
      <c r="Q248" s="566"/>
      <c r="R248" s="566"/>
      <c r="S248" s="566"/>
      <c r="T248" s="566"/>
      <c r="U248" s="566"/>
      <c r="V248" s="567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8" t="s">
        <v>401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hidden="1" customHeight="1" x14ac:dyDescent="0.25">
      <c r="A250" s="579" t="s">
        <v>102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5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7"/>
      <c r="P256" s="565" t="s">
        <v>71</v>
      </c>
      <c r="Q256" s="566"/>
      <c r="R256" s="566"/>
      <c r="S256" s="566"/>
      <c r="T256" s="566"/>
      <c r="U256" s="566"/>
      <c r="V256" s="567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7"/>
      <c r="P257" s="565" t="s">
        <v>71</v>
      </c>
      <c r="Q257" s="566"/>
      <c r="R257" s="566"/>
      <c r="S257" s="566"/>
      <c r="T257" s="566"/>
      <c r="U257" s="566"/>
      <c r="V257" s="567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8" t="s">
        <v>417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hidden="1" customHeight="1" x14ac:dyDescent="0.25">
      <c r="A259" s="579" t="s">
        <v>102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72">
        <v>4680115886957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27" t="s">
        <v>422</v>
      </c>
      <c r="Q261" s="569"/>
      <c r="R261" s="569"/>
      <c r="S261" s="569"/>
      <c r="T261" s="570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23" t="s">
        <v>429</v>
      </c>
      <c r="Q263" s="569"/>
      <c r="R263" s="569"/>
      <c r="S263" s="569"/>
      <c r="T263" s="570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5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7"/>
      <c r="P264" s="565" t="s">
        <v>71</v>
      </c>
      <c r="Q264" s="566"/>
      <c r="R264" s="566"/>
      <c r="S264" s="566"/>
      <c r="T264" s="566"/>
      <c r="U264" s="566"/>
      <c r="V264" s="567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7"/>
      <c r="P265" s="565" t="s">
        <v>71</v>
      </c>
      <c r="Q265" s="566"/>
      <c r="R265" s="566"/>
      <c r="S265" s="566"/>
      <c r="T265" s="566"/>
      <c r="U265" s="566"/>
      <c r="V265" s="567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8" t="s">
        <v>431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hidden="1" customHeight="1" x14ac:dyDescent="0.25">
      <c r="A267" s="579" t="s">
        <v>73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6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5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7"/>
      <c r="P271" s="565" t="s">
        <v>71</v>
      </c>
      <c r="Q271" s="566"/>
      <c r="R271" s="566"/>
      <c r="S271" s="566"/>
      <c r="T271" s="566"/>
      <c r="U271" s="566"/>
      <c r="V271" s="567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7"/>
      <c r="P272" s="565" t="s">
        <v>71</v>
      </c>
      <c r="Q272" s="566"/>
      <c r="R272" s="566"/>
      <c r="S272" s="566"/>
      <c r="T272" s="566"/>
      <c r="U272" s="566"/>
      <c r="V272" s="567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8" t="s">
        <v>441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hidden="1" customHeight="1" x14ac:dyDescent="0.25">
      <c r="A274" s="579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5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77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77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9" t="s">
        <v>73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5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7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7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8" t="s">
        <v>448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hidden="1" customHeight="1" x14ac:dyDescent="0.25">
      <c r="A283" s="579" t="s">
        <v>102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2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5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7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7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8" t="s">
        <v>453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hidden="1" customHeight="1" x14ac:dyDescent="0.25">
      <c r="A288" s="579" t="s">
        <v>102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72">
        <v>4607091386004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9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72">
        <v>4680115885615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6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72">
        <v>4680115885554</v>
      </c>
      <c r="E292" s="573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61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72">
        <v>4680115885646</v>
      </c>
      <c r="E293" s="573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6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72">
        <v>4680115885622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72">
        <v>4680115885608</v>
      </c>
      <c r="E295" s="573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75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77"/>
      <c r="P296" s="565" t="s">
        <v>71</v>
      </c>
      <c r="Q296" s="566"/>
      <c r="R296" s="566"/>
      <c r="S296" s="566"/>
      <c r="T296" s="566"/>
      <c r="U296" s="566"/>
      <c r="V296" s="567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76"/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7"/>
      <c r="P297" s="565" t="s">
        <v>71</v>
      </c>
      <c r="Q297" s="566"/>
      <c r="R297" s="566"/>
      <c r="S297" s="566"/>
      <c r="T297" s="566"/>
      <c r="U297" s="566"/>
      <c r="V297" s="567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79" t="s">
        <v>64</v>
      </c>
      <c r="B298" s="576"/>
      <c r="C298" s="576"/>
      <c r="D298" s="576"/>
      <c r="E298" s="576"/>
      <c r="F298" s="576"/>
      <c r="G298" s="576"/>
      <c r="H298" s="576"/>
      <c r="I298" s="576"/>
      <c r="J298" s="576"/>
      <c r="K298" s="576"/>
      <c r="L298" s="576"/>
      <c r="M298" s="576"/>
      <c r="N298" s="576"/>
      <c r="O298" s="576"/>
      <c r="P298" s="576"/>
      <c r="Q298" s="576"/>
      <c r="R298" s="576"/>
      <c r="S298" s="576"/>
      <c r="T298" s="576"/>
      <c r="U298" s="576"/>
      <c r="V298" s="576"/>
      <c r="W298" s="576"/>
      <c r="X298" s="576"/>
      <c r="Y298" s="576"/>
      <c r="Z298" s="576"/>
      <c r="AA298" s="555"/>
      <c r="AB298" s="555"/>
      <c r="AC298" s="555"/>
    </row>
    <row r="299" spans="1:68" ht="27" hidden="1" customHeight="1" x14ac:dyDescent="0.25">
      <c r="A299" s="54" t="s">
        <v>474</v>
      </c>
      <c r="B299" s="54" t="s">
        <v>475</v>
      </c>
      <c r="C299" s="31">
        <v>4301030878</v>
      </c>
      <c r="D299" s="572">
        <v>4607091387193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4301031153</v>
      </c>
      <c r="D300" s="572">
        <v>4607091387230</v>
      </c>
      <c r="E300" s="573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7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72">
        <v>4607091387292</v>
      </c>
      <c r="E301" s="573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6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72">
        <v>4607091387285</v>
      </c>
      <c r="E302" s="573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72">
        <v>4607091389845</v>
      </c>
      <c r="E303" s="573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9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72">
        <v>4680115882881</v>
      </c>
      <c r="E304" s="573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4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72">
        <v>4607091383836</v>
      </c>
      <c r="E305" s="573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hidden="1" x14ac:dyDescent="0.2">
      <c r="A306" s="575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77"/>
      <c r="P306" s="565" t="s">
        <v>71</v>
      </c>
      <c r="Q306" s="566"/>
      <c r="R306" s="566"/>
      <c r="S306" s="566"/>
      <c r="T306" s="566"/>
      <c r="U306" s="566"/>
      <c r="V306" s="567"/>
      <c r="W306" s="37" t="s">
        <v>72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hidden="1" x14ac:dyDescent="0.2">
      <c r="A307" s="576"/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7"/>
      <c r="P307" s="565" t="s">
        <v>71</v>
      </c>
      <c r="Q307" s="566"/>
      <c r="R307" s="566"/>
      <c r="S307" s="566"/>
      <c r="T307" s="566"/>
      <c r="U307" s="566"/>
      <c r="V307" s="567"/>
      <c r="W307" s="37" t="s">
        <v>69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hidden="1" customHeight="1" x14ac:dyDescent="0.25">
      <c r="A308" s="579" t="s">
        <v>73</v>
      </c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76"/>
      <c r="M308" s="576"/>
      <c r="N308" s="576"/>
      <c r="O308" s="576"/>
      <c r="P308" s="576"/>
      <c r="Q308" s="576"/>
      <c r="R308" s="576"/>
      <c r="S308" s="576"/>
      <c r="T308" s="576"/>
      <c r="U308" s="576"/>
      <c r="V308" s="576"/>
      <c r="W308" s="576"/>
      <c r="X308" s="576"/>
      <c r="Y308" s="576"/>
      <c r="Z308" s="576"/>
      <c r="AA308" s="555"/>
      <c r="AB308" s="555"/>
      <c r="AC308" s="555"/>
    </row>
    <row r="309" spans="1:68" ht="27" hidden="1" customHeight="1" x14ac:dyDescent="0.25">
      <c r="A309" s="54" t="s">
        <v>493</v>
      </c>
      <c r="B309" s="54" t="s">
        <v>494</v>
      </c>
      <c r="C309" s="31">
        <v>4301051100</v>
      </c>
      <c r="D309" s="572">
        <v>4607091387766</v>
      </c>
      <c r="E309" s="573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72">
        <v>4607091387957</v>
      </c>
      <c r="E310" s="573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72">
        <v>4607091387964</v>
      </c>
      <c r="E311" s="573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72">
        <v>4680115884588</v>
      </c>
      <c r="E312" s="573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72">
        <v>4607091387513</v>
      </c>
      <c r="E313" s="573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75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77"/>
      <c r="P314" s="565" t="s">
        <v>71</v>
      </c>
      <c r="Q314" s="566"/>
      <c r="R314" s="566"/>
      <c r="S314" s="566"/>
      <c r="T314" s="566"/>
      <c r="U314" s="566"/>
      <c r="V314" s="567"/>
      <c r="W314" s="37" t="s">
        <v>72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hidden="1" x14ac:dyDescent="0.2">
      <c r="A315" s="576"/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7"/>
      <c r="P315" s="565" t="s">
        <v>71</v>
      </c>
      <c r="Q315" s="566"/>
      <c r="R315" s="566"/>
      <c r="S315" s="566"/>
      <c r="T315" s="566"/>
      <c r="U315" s="566"/>
      <c r="V315" s="567"/>
      <c r="W315" s="37" t="s">
        <v>69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hidden="1" customHeight="1" x14ac:dyDescent="0.25">
      <c r="A316" s="579" t="s">
        <v>173</v>
      </c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576"/>
      <c r="R316" s="576"/>
      <c r="S316" s="576"/>
      <c r="T316" s="576"/>
      <c r="U316" s="576"/>
      <c r="V316" s="576"/>
      <c r="W316" s="576"/>
      <c r="X316" s="576"/>
      <c r="Y316" s="576"/>
      <c r="Z316" s="576"/>
      <c r="AA316" s="555"/>
      <c r="AB316" s="555"/>
      <c r="AC316" s="555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72">
        <v>4607091380880</v>
      </c>
      <c r="E317" s="573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511</v>
      </c>
      <c r="B318" s="54" t="s">
        <v>512</v>
      </c>
      <c r="C318" s="31">
        <v>4301060406</v>
      </c>
      <c r="D318" s="572">
        <v>4607091384482</v>
      </c>
      <c r="E318" s="573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72">
        <v>4607091380897</v>
      </c>
      <c r="E319" s="573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6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75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77"/>
      <c r="P320" s="565" t="s">
        <v>71</v>
      </c>
      <c r="Q320" s="566"/>
      <c r="R320" s="566"/>
      <c r="S320" s="566"/>
      <c r="T320" s="566"/>
      <c r="U320" s="566"/>
      <c r="V320" s="567"/>
      <c r="W320" s="37" t="s">
        <v>72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76"/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7"/>
      <c r="P321" s="565" t="s">
        <v>71</v>
      </c>
      <c r="Q321" s="566"/>
      <c r="R321" s="566"/>
      <c r="S321" s="566"/>
      <c r="T321" s="566"/>
      <c r="U321" s="566"/>
      <c r="V321" s="567"/>
      <c r="W321" s="37" t="s">
        <v>69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79" t="s">
        <v>94</v>
      </c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Q322" s="576"/>
      <c r="R322" s="576"/>
      <c r="S322" s="576"/>
      <c r="T322" s="576"/>
      <c r="U322" s="576"/>
      <c r="V322" s="576"/>
      <c r="W322" s="576"/>
      <c r="X322" s="576"/>
      <c r="Y322" s="576"/>
      <c r="Z322" s="576"/>
      <c r="AA322" s="555"/>
      <c r="AB322" s="555"/>
      <c r="AC322" s="555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72">
        <v>4607091388381</v>
      </c>
      <c r="E323" s="573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64" t="s">
        <v>519</v>
      </c>
      <c r="Q323" s="569"/>
      <c r="R323" s="569"/>
      <c r="S323" s="569"/>
      <c r="T323" s="570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72">
        <v>4607091388374</v>
      </c>
      <c r="E324" s="573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3" t="s">
        <v>523</v>
      </c>
      <c r="Q324" s="569"/>
      <c r="R324" s="569"/>
      <c r="S324" s="569"/>
      <c r="T324" s="570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72">
        <v>4607091383102</v>
      </c>
      <c r="E325" s="573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72">
        <v>4607091388404</v>
      </c>
      <c r="E326" s="573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8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5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77"/>
      <c r="P327" s="565" t="s">
        <v>71</v>
      </c>
      <c r="Q327" s="566"/>
      <c r="R327" s="566"/>
      <c r="S327" s="566"/>
      <c r="T327" s="566"/>
      <c r="U327" s="566"/>
      <c r="V327" s="567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76"/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7"/>
      <c r="P328" s="565" t="s">
        <v>71</v>
      </c>
      <c r="Q328" s="566"/>
      <c r="R328" s="566"/>
      <c r="S328" s="566"/>
      <c r="T328" s="566"/>
      <c r="U328" s="566"/>
      <c r="V328" s="567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79" t="s">
        <v>529</v>
      </c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76"/>
      <c r="P329" s="576"/>
      <c r="Q329" s="576"/>
      <c r="R329" s="576"/>
      <c r="S329" s="576"/>
      <c r="T329" s="576"/>
      <c r="U329" s="576"/>
      <c r="V329" s="576"/>
      <c r="W329" s="576"/>
      <c r="X329" s="576"/>
      <c r="Y329" s="576"/>
      <c r="Z329" s="576"/>
      <c r="AA329" s="555"/>
      <c r="AB329" s="555"/>
      <c r="AC329" s="555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72">
        <v>4680115881808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72">
        <v>4680115881822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8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72">
        <v>4680115880016</v>
      </c>
      <c r="E332" s="573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5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7"/>
      <c r="P333" s="565" t="s">
        <v>71</v>
      </c>
      <c r="Q333" s="566"/>
      <c r="R333" s="566"/>
      <c r="S333" s="566"/>
      <c r="T333" s="566"/>
      <c r="U333" s="566"/>
      <c r="V333" s="567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76"/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7"/>
      <c r="P334" s="565" t="s">
        <v>71</v>
      </c>
      <c r="Q334" s="566"/>
      <c r="R334" s="566"/>
      <c r="S334" s="566"/>
      <c r="T334" s="566"/>
      <c r="U334" s="566"/>
      <c r="V334" s="567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8" t="s">
        <v>538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4"/>
      <c r="AB335" s="554"/>
      <c r="AC335" s="554"/>
    </row>
    <row r="336" spans="1:68" ht="14.25" hidden="1" customHeight="1" x14ac:dyDescent="0.25">
      <c r="A336" s="579" t="s">
        <v>73</v>
      </c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76"/>
      <c r="P336" s="576"/>
      <c r="Q336" s="576"/>
      <c r="R336" s="576"/>
      <c r="S336" s="576"/>
      <c r="T336" s="576"/>
      <c r="U336" s="576"/>
      <c r="V336" s="576"/>
      <c r="W336" s="576"/>
      <c r="X336" s="576"/>
      <c r="Y336" s="576"/>
      <c r="Z336" s="576"/>
      <c r="AA336" s="555"/>
      <c r="AB336" s="555"/>
      <c r="AC336" s="555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72">
        <v>4607091387919</v>
      </c>
      <c r="E337" s="573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8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72">
        <v>4680115883604</v>
      </c>
      <c r="E338" s="573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72">
        <v>4680115883567</v>
      </c>
      <c r="E339" s="573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8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75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7"/>
      <c r="P340" s="565" t="s">
        <v>71</v>
      </c>
      <c r="Q340" s="566"/>
      <c r="R340" s="566"/>
      <c r="S340" s="566"/>
      <c r="T340" s="566"/>
      <c r="U340" s="566"/>
      <c r="V340" s="567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76"/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7"/>
      <c r="P341" s="565" t="s">
        <v>71</v>
      </c>
      <c r="Q341" s="566"/>
      <c r="R341" s="566"/>
      <c r="S341" s="566"/>
      <c r="T341" s="566"/>
      <c r="U341" s="566"/>
      <c r="V341" s="567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33" t="s">
        <v>548</v>
      </c>
      <c r="B342" s="634"/>
      <c r="C342" s="634"/>
      <c r="D342" s="634"/>
      <c r="E342" s="634"/>
      <c r="F342" s="634"/>
      <c r="G342" s="634"/>
      <c r="H342" s="634"/>
      <c r="I342" s="634"/>
      <c r="J342" s="634"/>
      <c r="K342" s="634"/>
      <c r="L342" s="634"/>
      <c r="M342" s="634"/>
      <c r="N342" s="634"/>
      <c r="O342" s="634"/>
      <c r="P342" s="634"/>
      <c r="Q342" s="634"/>
      <c r="R342" s="634"/>
      <c r="S342" s="634"/>
      <c r="T342" s="634"/>
      <c r="U342" s="634"/>
      <c r="V342" s="634"/>
      <c r="W342" s="634"/>
      <c r="X342" s="634"/>
      <c r="Y342" s="634"/>
      <c r="Z342" s="634"/>
      <c r="AA342" s="48"/>
      <c r="AB342" s="48"/>
      <c r="AC342" s="48"/>
    </row>
    <row r="343" spans="1:68" ht="16.5" hidden="1" customHeight="1" x14ac:dyDescent="0.25">
      <c r="A343" s="578" t="s">
        <v>549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4"/>
      <c r="AB343" s="554"/>
      <c r="AC343" s="554"/>
    </row>
    <row r="344" spans="1:68" ht="14.25" hidden="1" customHeight="1" x14ac:dyDescent="0.25">
      <c r="A344" s="579" t="s">
        <v>102</v>
      </c>
      <c r="B344" s="576"/>
      <c r="C344" s="576"/>
      <c r="D344" s="576"/>
      <c r="E344" s="576"/>
      <c r="F344" s="576"/>
      <c r="G344" s="576"/>
      <c r="H344" s="576"/>
      <c r="I344" s="576"/>
      <c r="J344" s="576"/>
      <c r="K344" s="576"/>
      <c r="L344" s="576"/>
      <c r="M344" s="576"/>
      <c r="N344" s="576"/>
      <c r="O344" s="576"/>
      <c r="P344" s="576"/>
      <c r="Q344" s="576"/>
      <c r="R344" s="576"/>
      <c r="S344" s="576"/>
      <c r="T344" s="576"/>
      <c r="U344" s="576"/>
      <c r="V344" s="576"/>
      <c r="W344" s="576"/>
      <c r="X344" s="576"/>
      <c r="Y344" s="576"/>
      <c r="Z344" s="576"/>
      <c r="AA344" s="555"/>
      <c r="AB344" s="555"/>
      <c r="AC344" s="555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2">
        <v>4680115884847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4"/>
      <c r="V345" s="34"/>
      <c r="W345" s="35" t="s">
        <v>69</v>
      </c>
      <c r="X345" s="559">
        <v>2550</v>
      </c>
      <c r="Y345" s="560">
        <f t="shared" ref="Y345:Y351" si="47">IFERROR(IF(X345="",0,CEILING((X345/$H345),1)*$H345),"")</f>
        <v>2550</v>
      </c>
      <c r="Z345" s="36">
        <f>IFERROR(IF(Y345=0,"",ROUNDUP(Y345/H345,0)*0.02175),"")</f>
        <v>3.6974999999999998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2631.6</v>
      </c>
      <c r="BN345" s="64">
        <f t="shared" ref="BN345:BN351" si="49">IFERROR(Y345*I345/H345,"0")</f>
        <v>2631.6</v>
      </c>
      <c r="BO345" s="64">
        <f t="shared" ref="BO345:BO351" si="50">IFERROR(1/J345*(X345/H345),"0")</f>
        <v>3.5416666666666665</v>
      </c>
      <c r="BP345" s="64">
        <f t="shared" ref="BP345:BP351" si="51">IFERROR(1/J345*(Y345/H345),"0")</f>
        <v>3.5416666666666665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2">
        <v>4680115884854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7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69</v>
      </c>
      <c r="X346" s="559">
        <v>1000</v>
      </c>
      <c r="Y346" s="560">
        <f t="shared" si="47"/>
        <v>1005</v>
      </c>
      <c r="Z346" s="36">
        <f>IFERROR(IF(Y346=0,"",ROUNDUP(Y346/H346,0)*0.02175),"")</f>
        <v>1.4572499999999999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1032</v>
      </c>
      <c r="BN346" s="64">
        <f t="shared" si="49"/>
        <v>1037.1600000000001</v>
      </c>
      <c r="BO346" s="64">
        <f t="shared" si="50"/>
        <v>1.3888888888888888</v>
      </c>
      <c r="BP346" s="64">
        <f t="shared" si="51"/>
        <v>1.3958333333333333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4301011832</v>
      </c>
      <c r="D347" s="572">
        <v>4607091383997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6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2">
        <v>4680115884830</v>
      </c>
      <c r="E348" s="573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4"/>
      <c r="V348" s="34"/>
      <c r="W348" s="35" t="s">
        <v>69</v>
      </c>
      <c r="X348" s="559">
        <v>2050</v>
      </c>
      <c r="Y348" s="560">
        <f t="shared" si="47"/>
        <v>2055</v>
      </c>
      <c r="Z348" s="36">
        <f>IFERROR(IF(Y348=0,"",ROUNDUP(Y348/H348,0)*0.02175),"")</f>
        <v>2.9797499999999997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2115.6</v>
      </c>
      <c r="BN348" s="64">
        <f t="shared" si="49"/>
        <v>2120.7600000000002</v>
      </c>
      <c r="BO348" s="64">
        <f t="shared" si="50"/>
        <v>2.8472222222222219</v>
      </c>
      <c r="BP348" s="64">
        <f t="shared" si="51"/>
        <v>2.8541666666666665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72">
        <v>4680115882638</v>
      </c>
      <c r="E349" s="573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64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72">
        <v>4680115884922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72">
        <v>4680115884861</v>
      </c>
      <c r="E351" s="573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7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5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77"/>
      <c r="P352" s="565" t="s">
        <v>71</v>
      </c>
      <c r="Q352" s="566"/>
      <c r="R352" s="566"/>
      <c r="S352" s="566"/>
      <c r="T352" s="566"/>
      <c r="U352" s="566"/>
      <c r="V352" s="567"/>
      <c r="W352" s="37" t="s">
        <v>72</v>
      </c>
      <c r="X352" s="561">
        <f>IFERROR(X345/H345,"0")+IFERROR(X346/H346,"0")+IFERROR(X347/H347,"0")+IFERROR(X348/H348,"0")+IFERROR(X349/H349,"0")+IFERROR(X350/H350,"0")+IFERROR(X351/H351,"0")</f>
        <v>373.33333333333337</v>
      </c>
      <c r="Y352" s="561">
        <f>IFERROR(Y345/H345,"0")+IFERROR(Y346/H346,"0")+IFERROR(Y347/H347,"0")+IFERROR(Y348/H348,"0")+IFERROR(Y349/H349,"0")+IFERROR(Y350/H350,"0")+IFERROR(Y351/H351,"0")</f>
        <v>374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8.1344999999999992</v>
      </c>
      <c r="AA352" s="562"/>
      <c r="AB352" s="562"/>
      <c r="AC352" s="562"/>
    </row>
    <row r="353" spans="1:68" x14ac:dyDescent="0.2">
      <c r="A353" s="576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7"/>
      <c r="P353" s="565" t="s">
        <v>71</v>
      </c>
      <c r="Q353" s="566"/>
      <c r="R353" s="566"/>
      <c r="S353" s="566"/>
      <c r="T353" s="566"/>
      <c r="U353" s="566"/>
      <c r="V353" s="567"/>
      <c r="W353" s="37" t="s">
        <v>69</v>
      </c>
      <c r="X353" s="561">
        <f>IFERROR(SUM(X345:X351),"0")</f>
        <v>5600</v>
      </c>
      <c r="Y353" s="561">
        <f>IFERROR(SUM(Y345:Y351),"0")</f>
        <v>5610</v>
      </c>
      <c r="Z353" s="37"/>
      <c r="AA353" s="562"/>
      <c r="AB353" s="562"/>
      <c r="AC353" s="562"/>
    </row>
    <row r="354" spans="1:68" ht="14.25" hidden="1" customHeight="1" x14ac:dyDescent="0.25">
      <c r="A354" s="579" t="s">
        <v>138</v>
      </c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76"/>
      <c r="P354" s="576"/>
      <c r="Q354" s="576"/>
      <c r="R354" s="576"/>
      <c r="S354" s="576"/>
      <c r="T354" s="576"/>
      <c r="U354" s="576"/>
      <c r="V354" s="576"/>
      <c r="W354" s="576"/>
      <c r="X354" s="576"/>
      <c r="Y354" s="576"/>
      <c r="Z354" s="576"/>
      <c r="AA354" s="555"/>
      <c r="AB354" s="555"/>
      <c r="AC354" s="555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2">
        <v>4607091383980</v>
      </c>
      <c r="E355" s="573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4"/>
      <c r="V355" s="34"/>
      <c r="W355" s="35" t="s">
        <v>69</v>
      </c>
      <c r="X355" s="559">
        <v>2000</v>
      </c>
      <c r="Y355" s="560">
        <f>IFERROR(IF(X355="",0,CEILING((X355/$H355),1)*$H355),"")</f>
        <v>2010</v>
      </c>
      <c r="Z355" s="36">
        <f>IFERROR(IF(Y355=0,"",ROUNDUP(Y355/H355,0)*0.02175),"")</f>
        <v>2.9144999999999999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2064</v>
      </c>
      <c r="BN355" s="64">
        <f>IFERROR(Y355*I355/H355,"0")</f>
        <v>2074.3200000000002</v>
      </c>
      <c r="BO355" s="64">
        <f>IFERROR(1/J355*(X355/H355),"0")</f>
        <v>2.7777777777777777</v>
      </c>
      <c r="BP355" s="64">
        <f>IFERROR(1/J355*(Y355/H355),"0")</f>
        <v>2.7916666666666665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72">
        <v>4607091384178</v>
      </c>
      <c r="E356" s="573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5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77"/>
      <c r="P357" s="565" t="s">
        <v>71</v>
      </c>
      <c r="Q357" s="566"/>
      <c r="R357" s="566"/>
      <c r="S357" s="566"/>
      <c r="T357" s="566"/>
      <c r="U357" s="566"/>
      <c r="V357" s="567"/>
      <c r="W357" s="37" t="s">
        <v>72</v>
      </c>
      <c r="X357" s="561">
        <f>IFERROR(X355/H355,"0")+IFERROR(X356/H356,"0")</f>
        <v>133.33333333333334</v>
      </c>
      <c r="Y357" s="561">
        <f>IFERROR(Y355/H355,"0")+IFERROR(Y356/H356,"0")</f>
        <v>134</v>
      </c>
      <c r="Z357" s="561">
        <f>IFERROR(IF(Z355="",0,Z355),"0")+IFERROR(IF(Z356="",0,Z356),"0")</f>
        <v>2.9144999999999999</v>
      </c>
      <c r="AA357" s="562"/>
      <c r="AB357" s="562"/>
      <c r="AC357" s="562"/>
    </row>
    <row r="358" spans="1:68" x14ac:dyDescent="0.2">
      <c r="A358" s="576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7"/>
      <c r="P358" s="565" t="s">
        <v>71</v>
      </c>
      <c r="Q358" s="566"/>
      <c r="R358" s="566"/>
      <c r="S358" s="566"/>
      <c r="T358" s="566"/>
      <c r="U358" s="566"/>
      <c r="V358" s="567"/>
      <c r="W358" s="37" t="s">
        <v>69</v>
      </c>
      <c r="X358" s="561">
        <f>IFERROR(SUM(X355:X356),"0")</f>
        <v>2000</v>
      </c>
      <c r="Y358" s="561">
        <f>IFERROR(SUM(Y355:Y356),"0")</f>
        <v>2010</v>
      </c>
      <c r="Z358" s="37"/>
      <c r="AA358" s="562"/>
      <c r="AB358" s="562"/>
      <c r="AC358" s="562"/>
    </row>
    <row r="359" spans="1:68" ht="14.25" hidden="1" customHeight="1" x14ac:dyDescent="0.25">
      <c r="A359" s="579" t="s">
        <v>73</v>
      </c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76"/>
      <c r="P359" s="576"/>
      <c r="Q359" s="576"/>
      <c r="R359" s="576"/>
      <c r="S359" s="576"/>
      <c r="T359" s="576"/>
      <c r="U359" s="576"/>
      <c r="V359" s="576"/>
      <c r="W359" s="576"/>
      <c r="X359" s="576"/>
      <c r="Y359" s="576"/>
      <c r="Z359" s="576"/>
      <c r="AA359" s="555"/>
      <c r="AB359" s="555"/>
      <c r="AC359" s="555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72">
        <v>4607091383928</v>
      </c>
      <c r="E360" s="573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72">
        <v>4607091384260</v>
      </c>
      <c r="E361" s="573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5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77"/>
      <c r="P362" s="565" t="s">
        <v>71</v>
      </c>
      <c r="Q362" s="566"/>
      <c r="R362" s="566"/>
      <c r="S362" s="566"/>
      <c r="T362" s="566"/>
      <c r="U362" s="566"/>
      <c r="V362" s="567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7"/>
      <c r="P363" s="565" t="s">
        <v>71</v>
      </c>
      <c r="Q363" s="566"/>
      <c r="R363" s="566"/>
      <c r="S363" s="566"/>
      <c r="T363" s="566"/>
      <c r="U363" s="566"/>
      <c r="V363" s="567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79" t="s">
        <v>173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5"/>
      <c r="AB364" s="555"/>
      <c r="AC364" s="555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72">
        <v>4607091384673</v>
      </c>
      <c r="E365" s="573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56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5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7"/>
      <c r="P366" s="565" t="s">
        <v>71</v>
      </c>
      <c r="Q366" s="566"/>
      <c r="R366" s="566"/>
      <c r="S366" s="566"/>
      <c r="T366" s="566"/>
      <c r="U366" s="566"/>
      <c r="V366" s="567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76"/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7"/>
      <c r="P367" s="565" t="s">
        <v>71</v>
      </c>
      <c r="Q367" s="566"/>
      <c r="R367" s="566"/>
      <c r="S367" s="566"/>
      <c r="T367" s="566"/>
      <c r="U367" s="566"/>
      <c r="V367" s="567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8" t="s">
        <v>583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4"/>
      <c r="AB368" s="554"/>
      <c r="AC368" s="554"/>
    </row>
    <row r="369" spans="1:68" ht="14.25" hidden="1" customHeight="1" x14ac:dyDescent="0.25">
      <c r="A369" s="579" t="s">
        <v>102</v>
      </c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76"/>
      <c r="M369" s="576"/>
      <c r="N369" s="576"/>
      <c r="O369" s="576"/>
      <c r="P369" s="576"/>
      <c r="Q369" s="576"/>
      <c r="R369" s="576"/>
      <c r="S369" s="576"/>
      <c r="T369" s="576"/>
      <c r="U369" s="576"/>
      <c r="V369" s="576"/>
      <c r="W369" s="576"/>
      <c r="X369" s="576"/>
      <c r="Y369" s="576"/>
      <c r="Z369" s="576"/>
      <c r="AA369" s="555"/>
      <c r="AB369" s="555"/>
      <c r="AC369" s="555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72">
        <v>4680115881907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6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8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9"/>
      <c r="R371" s="569"/>
      <c r="S371" s="569"/>
      <c r="T371" s="570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9"/>
      <c r="R372" s="569"/>
      <c r="S372" s="569"/>
      <c r="T372" s="570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5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77"/>
      <c r="P373" s="565" t="s">
        <v>71</v>
      </c>
      <c r="Q373" s="566"/>
      <c r="R373" s="566"/>
      <c r="S373" s="566"/>
      <c r="T373" s="566"/>
      <c r="U373" s="566"/>
      <c r="V373" s="567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77"/>
      <c r="P374" s="565" t="s">
        <v>71</v>
      </c>
      <c r="Q374" s="566"/>
      <c r="R374" s="566"/>
      <c r="S374" s="566"/>
      <c r="T374" s="566"/>
      <c r="U374" s="566"/>
      <c r="V374" s="567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9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hidden="1" customHeight="1" x14ac:dyDescent="0.25">
      <c r="A376" s="54" t="s">
        <v>592</v>
      </c>
      <c r="B376" s="54" t="s">
        <v>593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9"/>
      <c r="R376" s="569"/>
      <c r="S376" s="569"/>
      <c r="T376" s="570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5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77"/>
      <c r="P377" s="565" t="s">
        <v>71</v>
      </c>
      <c r="Q377" s="566"/>
      <c r="R377" s="566"/>
      <c r="S377" s="566"/>
      <c r="T377" s="566"/>
      <c r="U377" s="566"/>
      <c r="V377" s="567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77"/>
      <c r="P378" s="565" t="s">
        <v>71</v>
      </c>
      <c r="Q378" s="566"/>
      <c r="R378" s="566"/>
      <c r="S378" s="566"/>
      <c r="T378" s="566"/>
      <c r="U378" s="566"/>
      <c r="V378" s="567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9" t="s">
        <v>73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9"/>
      <c r="R380" s="569"/>
      <c r="S380" s="569"/>
      <c r="T380" s="570"/>
      <c r="U380" s="34"/>
      <c r="V380" s="34"/>
      <c r="W380" s="35" t="s">
        <v>69</v>
      </c>
      <c r="X380" s="559">
        <v>6100</v>
      </c>
      <c r="Y380" s="560">
        <f>IFERROR(IF(X380="",0,CEILING((X380/$H380),1)*$H380),"")</f>
        <v>6102</v>
      </c>
      <c r="Z380" s="36">
        <f>IFERROR(IF(Y380=0,"",ROUNDUP(Y380/H380,0)*0.01898),"")</f>
        <v>12.86844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6451.7666666666664</v>
      </c>
      <c r="BN380" s="64">
        <f>IFERROR(Y380*I380/H380,"0")</f>
        <v>6453.8820000000005</v>
      </c>
      <c r="BO380" s="64">
        <f>IFERROR(1/J380*(X380/H380),"0")</f>
        <v>10.590277777777779</v>
      </c>
      <c r="BP380" s="64">
        <f>IFERROR(1/J380*(Y380/H380),"0")</f>
        <v>10.59375</v>
      </c>
    </row>
    <row r="381" spans="1:68" ht="27" hidden="1" customHeight="1" x14ac:dyDescent="0.25">
      <c r="A381" s="54" t="s">
        <v>598</v>
      </c>
      <c r="B381" s="54" t="s">
        <v>599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9"/>
      <c r="R381" s="569"/>
      <c r="S381" s="569"/>
      <c r="T381" s="570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5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77"/>
      <c r="P382" s="565" t="s">
        <v>71</v>
      </c>
      <c r="Q382" s="566"/>
      <c r="R382" s="566"/>
      <c r="S382" s="566"/>
      <c r="T382" s="566"/>
      <c r="U382" s="566"/>
      <c r="V382" s="567"/>
      <c r="W382" s="37" t="s">
        <v>72</v>
      </c>
      <c r="X382" s="561">
        <f>IFERROR(X380/H380,"0")+IFERROR(X381/H381,"0")</f>
        <v>677.77777777777783</v>
      </c>
      <c r="Y382" s="561">
        <f>IFERROR(Y380/H380,"0")+IFERROR(Y381/H381,"0")</f>
        <v>678</v>
      </c>
      <c r="Z382" s="561">
        <f>IFERROR(IF(Z380="",0,Z380),"0")+IFERROR(IF(Z381="",0,Z381),"0")</f>
        <v>12.86844</v>
      </c>
      <c r="AA382" s="562"/>
      <c r="AB382" s="562"/>
      <c r="AC382" s="562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77"/>
      <c r="P383" s="565" t="s">
        <v>71</v>
      </c>
      <c r="Q383" s="566"/>
      <c r="R383" s="566"/>
      <c r="S383" s="566"/>
      <c r="T383" s="566"/>
      <c r="U383" s="566"/>
      <c r="V383" s="567"/>
      <c r="W383" s="37" t="s">
        <v>69</v>
      </c>
      <c r="X383" s="561">
        <f>IFERROR(SUM(X380:X381),"0")</f>
        <v>6100</v>
      </c>
      <c r="Y383" s="561">
        <f>IFERROR(SUM(Y380:Y381),"0")</f>
        <v>6102</v>
      </c>
      <c r="Z383" s="37"/>
      <c r="AA383" s="562"/>
      <c r="AB383" s="562"/>
      <c r="AC383" s="562"/>
    </row>
    <row r="384" spans="1:68" ht="14.25" hidden="1" customHeight="1" x14ac:dyDescent="0.25">
      <c r="A384" s="579" t="s">
        <v>173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9"/>
      <c r="R385" s="569"/>
      <c r="S385" s="569"/>
      <c r="T385" s="570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5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7"/>
      <c r="P386" s="565" t="s">
        <v>71</v>
      </c>
      <c r="Q386" s="566"/>
      <c r="R386" s="566"/>
      <c r="S386" s="566"/>
      <c r="T386" s="566"/>
      <c r="U386" s="566"/>
      <c r="V386" s="567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7"/>
      <c r="P387" s="565" t="s">
        <v>71</v>
      </c>
      <c r="Q387" s="566"/>
      <c r="R387" s="566"/>
      <c r="S387" s="566"/>
      <c r="T387" s="566"/>
      <c r="U387" s="566"/>
      <c r="V387" s="567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3" t="s">
        <v>603</v>
      </c>
      <c r="B388" s="634"/>
      <c r="C388" s="634"/>
      <c r="D388" s="634"/>
      <c r="E388" s="634"/>
      <c r="F388" s="634"/>
      <c r="G388" s="634"/>
      <c r="H388" s="634"/>
      <c r="I388" s="634"/>
      <c r="J388" s="634"/>
      <c r="K388" s="634"/>
      <c r="L388" s="634"/>
      <c r="M388" s="634"/>
      <c r="N388" s="634"/>
      <c r="O388" s="634"/>
      <c r="P388" s="634"/>
      <c r="Q388" s="634"/>
      <c r="R388" s="634"/>
      <c r="S388" s="634"/>
      <c r="T388" s="634"/>
      <c r="U388" s="634"/>
      <c r="V388" s="634"/>
      <c r="W388" s="634"/>
      <c r="X388" s="634"/>
      <c r="Y388" s="634"/>
      <c r="Z388" s="634"/>
      <c r="AA388" s="48"/>
      <c r="AB388" s="48"/>
      <c r="AC388" s="48"/>
    </row>
    <row r="389" spans="1:68" ht="16.5" hidden="1" customHeight="1" x14ac:dyDescent="0.25">
      <c r="A389" s="578" t="s">
        <v>604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hidden="1" customHeight="1" x14ac:dyDescent="0.25">
      <c r="A390" s="579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hidden="1" customHeight="1" x14ac:dyDescent="0.25">
      <c r="A391" s="54" t="s">
        <v>605</v>
      </c>
      <c r="B391" s="54" t="s">
        <v>606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608</v>
      </c>
      <c r="B393" s="54" t="s">
        <v>611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9"/>
      <c r="R394" s="569"/>
      <c r="S394" s="569"/>
      <c r="T394" s="570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9"/>
      <c r="R395" s="569"/>
      <c r="S395" s="569"/>
      <c r="T395" s="570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9"/>
      <c r="R397" s="569"/>
      <c r="S397" s="569"/>
      <c r="T397" s="570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9"/>
      <c r="R398" s="569"/>
      <c r="S398" s="569"/>
      <c r="T398" s="570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6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9"/>
      <c r="R399" s="569"/>
      <c r="S399" s="569"/>
      <c r="T399" s="570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9"/>
      <c r="R400" s="569"/>
      <c r="S400" s="569"/>
      <c r="T400" s="570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5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77"/>
      <c r="P401" s="565" t="s">
        <v>71</v>
      </c>
      <c r="Q401" s="566"/>
      <c r="R401" s="566"/>
      <c r="S401" s="566"/>
      <c r="T401" s="566"/>
      <c r="U401" s="566"/>
      <c r="V401" s="567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77"/>
      <c r="P402" s="565" t="s">
        <v>71</v>
      </c>
      <c r="Q402" s="566"/>
      <c r="R402" s="566"/>
      <c r="S402" s="566"/>
      <c r="T402" s="566"/>
      <c r="U402" s="566"/>
      <c r="V402" s="567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9" t="s">
        <v>73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9"/>
      <c r="R404" s="569"/>
      <c r="S404" s="569"/>
      <c r="T404" s="570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9"/>
      <c r="R405" s="569"/>
      <c r="S405" s="569"/>
      <c r="T405" s="570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5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7"/>
      <c r="P406" s="565" t="s">
        <v>71</v>
      </c>
      <c r="Q406" s="566"/>
      <c r="R406" s="566"/>
      <c r="S406" s="566"/>
      <c r="T406" s="566"/>
      <c r="U406" s="566"/>
      <c r="V406" s="567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7"/>
      <c r="P407" s="565" t="s">
        <v>71</v>
      </c>
      <c r="Q407" s="566"/>
      <c r="R407" s="566"/>
      <c r="S407" s="566"/>
      <c r="T407" s="566"/>
      <c r="U407" s="566"/>
      <c r="V407" s="567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8" t="s">
        <v>636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hidden="1" customHeight="1" x14ac:dyDescent="0.25">
      <c r="A409" s="579" t="s">
        <v>138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9"/>
      <c r="R410" s="569"/>
      <c r="S410" s="569"/>
      <c r="T410" s="570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5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77"/>
      <c r="P411" s="565" t="s">
        <v>71</v>
      </c>
      <c r="Q411" s="566"/>
      <c r="R411" s="566"/>
      <c r="S411" s="566"/>
      <c r="T411" s="566"/>
      <c r="U411" s="566"/>
      <c r="V411" s="567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77"/>
      <c r="P412" s="565" t="s">
        <v>71</v>
      </c>
      <c r="Q412" s="566"/>
      <c r="R412" s="566"/>
      <c r="S412" s="566"/>
      <c r="T412" s="566"/>
      <c r="U412" s="566"/>
      <c r="V412" s="567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9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hidden="1" customHeight="1" x14ac:dyDescent="0.25">
      <c r="A414" s="54" t="s">
        <v>640</v>
      </c>
      <c r="B414" s="54" t="s">
        <v>641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3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9"/>
      <c r="R414" s="569"/>
      <c r="S414" s="569"/>
      <c r="T414" s="570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9"/>
      <c r="R415" s="569"/>
      <c r="S415" s="569"/>
      <c r="T415" s="570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9"/>
      <c r="R416" s="569"/>
      <c r="S416" s="569"/>
      <c r="T416" s="570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9"/>
      <c r="R417" s="569"/>
      <c r="S417" s="569"/>
      <c r="T417" s="570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5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7"/>
      <c r="P418" s="565" t="s">
        <v>71</v>
      </c>
      <c r="Q418" s="566"/>
      <c r="R418" s="566"/>
      <c r="S418" s="566"/>
      <c r="T418" s="566"/>
      <c r="U418" s="566"/>
      <c r="V418" s="567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7"/>
      <c r="P419" s="565" t="s">
        <v>71</v>
      </c>
      <c r="Q419" s="566"/>
      <c r="R419" s="566"/>
      <c r="S419" s="566"/>
      <c r="T419" s="566"/>
      <c r="U419" s="566"/>
      <c r="V419" s="567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8" t="s">
        <v>651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hidden="1" customHeight="1" x14ac:dyDescent="0.25">
      <c r="A421" s="579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7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9"/>
      <c r="R422" s="569"/>
      <c r="S422" s="569"/>
      <c r="T422" s="570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5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7"/>
      <c r="P423" s="565" t="s">
        <v>71</v>
      </c>
      <c r="Q423" s="566"/>
      <c r="R423" s="566"/>
      <c r="S423" s="566"/>
      <c r="T423" s="566"/>
      <c r="U423" s="566"/>
      <c r="V423" s="567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77"/>
      <c r="P424" s="565" t="s">
        <v>71</v>
      </c>
      <c r="Q424" s="566"/>
      <c r="R424" s="566"/>
      <c r="S424" s="566"/>
      <c r="T424" s="566"/>
      <c r="U424" s="566"/>
      <c r="V424" s="567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8" t="s">
        <v>655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hidden="1" customHeight="1" x14ac:dyDescent="0.25">
      <c r="A426" s="579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9"/>
      <c r="R427" s="569"/>
      <c r="S427" s="569"/>
      <c r="T427" s="570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5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7"/>
      <c r="P428" s="565" t="s">
        <v>71</v>
      </c>
      <c r="Q428" s="566"/>
      <c r="R428" s="566"/>
      <c r="S428" s="566"/>
      <c r="T428" s="566"/>
      <c r="U428" s="566"/>
      <c r="V428" s="567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7"/>
      <c r="P429" s="565" t="s">
        <v>71</v>
      </c>
      <c r="Q429" s="566"/>
      <c r="R429" s="566"/>
      <c r="S429" s="566"/>
      <c r="T429" s="566"/>
      <c r="U429" s="566"/>
      <c r="V429" s="567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3" t="s">
        <v>659</v>
      </c>
      <c r="B430" s="634"/>
      <c r="C430" s="634"/>
      <c r="D430" s="634"/>
      <c r="E430" s="634"/>
      <c r="F430" s="634"/>
      <c r="G430" s="634"/>
      <c r="H430" s="634"/>
      <c r="I430" s="634"/>
      <c r="J430" s="634"/>
      <c r="K430" s="634"/>
      <c r="L430" s="634"/>
      <c r="M430" s="634"/>
      <c r="N430" s="634"/>
      <c r="O430" s="634"/>
      <c r="P430" s="634"/>
      <c r="Q430" s="634"/>
      <c r="R430" s="634"/>
      <c r="S430" s="634"/>
      <c r="T430" s="634"/>
      <c r="U430" s="634"/>
      <c r="V430" s="634"/>
      <c r="W430" s="634"/>
      <c r="X430" s="634"/>
      <c r="Y430" s="634"/>
      <c r="Z430" s="634"/>
      <c r="AA430" s="48"/>
      <c r="AB430" s="48"/>
      <c r="AC430" s="48"/>
    </row>
    <row r="431" spans="1:68" ht="16.5" hidden="1" customHeight="1" x14ac:dyDescent="0.25">
      <c r="A431" s="578" t="s">
        <v>659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hidden="1" customHeight="1" x14ac:dyDescent="0.25">
      <c r="A432" s="579" t="s">
        <v>102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hidden="1" customHeight="1" x14ac:dyDescent="0.25">
      <c r="A433" s="54" t="s">
        <v>660</v>
      </c>
      <c r="B433" s="54" t="s">
        <v>661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9"/>
      <c r="R433" s="569"/>
      <c r="S433" s="569"/>
      <c r="T433" s="570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9"/>
      <c r="R434" s="569"/>
      <c r="S434" s="569"/>
      <c r="T434" s="570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9"/>
      <c r="R435" s="569"/>
      <c r="S435" s="569"/>
      <c r="T435" s="570"/>
      <c r="U435" s="34"/>
      <c r="V435" s="34"/>
      <c r="W435" s="35" t="s">
        <v>69</v>
      </c>
      <c r="X435" s="559">
        <v>2000</v>
      </c>
      <c r="Y435" s="560">
        <f t="shared" si="58"/>
        <v>2001.1200000000001</v>
      </c>
      <c r="Z435" s="36">
        <f t="shared" si="59"/>
        <v>4.5328400000000002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2136.3636363636365</v>
      </c>
      <c r="BN435" s="64">
        <f t="shared" si="61"/>
        <v>2137.56</v>
      </c>
      <c r="BO435" s="64">
        <f t="shared" si="62"/>
        <v>3.6421911421911419</v>
      </c>
      <c r="BP435" s="64">
        <f t="shared" si="63"/>
        <v>3.6442307692307696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09" t="s">
        <v>671</v>
      </c>
      <c r="Q436" s="569"/>
      <c r="R436" s="569"/>
      <c r="S436" s="569"/>
      <c r="T436" s="570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9"/>
      <c r="R437" s="569"/>
      <c r="S437" s="569"/>
      <c r="T437" s="570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9"/>
      <c r="R438" s="569"/>
      <c r="S438" s="569"/>
      <c r="T438" s="570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6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9"/>
      <c r="R439" s="569"/>
      <c r="S439" s="569"/>
      <c r="T439" s="570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9"/>
      <c r="R440" s="569"/>
      <c r="S440" s="569"/>
      <c r="T440" s="570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9"/>
      <c r="R441" s="569"/>
      <c r="S441" s="569"/>
      <c r="T441" s="570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15" t="s">
        <v>688</v>
      </c>
      <c r="Q442" s="569"/>
      <c r="R442" s="569"/>
      <c r="S442" s="569"/>
      <c r="T442" s="570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9"/>
      <c r="R443" s="569"/>
      <c r="S443" s="569"/>
      <c r="T443" s="570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9"/>
      <c r="R444" s="569"/>
      <c r="S444" s="569"/>
      <c r="T444" s="570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9"/>
      <c r="R445" s="569"/>
      <c r="S445" s="569"/>
      <c r="T445" s="570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5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7"/>
      <c r="P447" s="565" t="s">
        <v>71</v>
      </c>
      <c r="Q447" s="566"/>
      <c r="R447" s="566"/>
      <c r="S447" s="566"/>
      <c r="T447" s="566"/>
      <c r="U447" s="566"/>
      <c r="V447" s="567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378.78787878787875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379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4.5328400000000002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77"/>
      <c r="P448" s="565" t="s">
        <v>71</v>
      </c>
      <c r="Q448" s="566"/>
      <c r="R448" s="566"/>
      <c r="S448" s="566"/>
      <c r="T448" s="566"/>
      <c r="U448" s="566"/>
      <c r="V448" s="567"/>
      <c r="W448" s="37" t="s">
        <v>69</v>
      </c>
      <c r="X448" s="561">
        <f>IFERROR(SUM(X433:X446),"0")</f>
        <v>2000</v>
      </c>
      <c r="Y448" s="561">
        <f>IFERROR(SUM(Y433:Y446),"0")</f>
        <v>2001.1200000000001</v>
      </c>
      <c r="Z448" s="37"/>
      <c r="AA448" s="562"/>
      <c r="AB448" s="562"/>
      <c r="AC448" s="562"/>
    </row>
    <row r="449" spans="1:68" ht="14.25" hidden="1" customHeight="1" x14ac:dyDescent="0.25">
      <c r="A449" s="579" t="s">
        <v>138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hidden="1" customHeight="1" x14ac:dyDescent="0.25">
      <c r="A450" s="54" t="s">
        <v>696</v>
      </c>
      <c r="B450" s="54" t="s">
        <v>697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9"/>
      <c r="R450" s="569"/>
      <c r="S450" s="569"/>
      <c r="T450" s="570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8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9"/>
      <c r="R451" s="569"/>
      <c r="S451" s="569"/>
      <c r="T451" s="570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9"/>
      <c r="R452" s="569"/>
      <c r="S452" s="569"/>
      <c r="T452" s="570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75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7"/>
      <c r="P453" s="565" t="s">
        <v>71</v>
      </c>
      <c r="Q453" s="566"/>
      <c r="R453" s="566"/>
      <c r="S453" s="566"/>
      <c r="T453" s="566"/>
      <c r="U453" s="566"/>
      <c r="V453" s="567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77"/>
      <c r="P454" s="565" t="s">
        <v>71</v>
      </c>
      <c r="Q454" s="566"/>
      <c r="R454" s="566"/>
      <c r="S454" s="566"/>
      <c r="T454" s="566"/>
      <c r="U454" s="566"/>
      <c r="V454" s="567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79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hidden="1" customHeight="1" x14ac:dyDescent="0.25">
      <c r="A456" s="54" t="s">
        <v>703</v>
      </c>
      <c r="B456" s="54" t="s">
        <v>704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9"/>
      <c r="R456" s="569"/>
      <c r="S456" s="569"/>
      <c r="T456" s="570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9"/>
      <c r="R457" s="569"/>
      <c r="S457" s="569"/>
      <c r="T457" s="570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709</v>
      </c>
      <c r="B458" s="54" t="s">
        <v>710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9"/>
      <c r="R458" s="569"/>
      <c r="S458" s="569"/>
      <c r="T458" s="570"/>
      <c r="U458" s="34"/>
      <c r="V458" s="34"/>
      <c r="W458" s="35" t="s">
        <v>69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9"/>
      <c r="R459" s="569"/>
      <c r="S459" s="569"/>
      <c r="T459" s="570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714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69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6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9"/>
      <c r="R461" s="569"/>
      <c r="S461" s="569"/>
      <c r="T461" s="570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9"/>
      <c r="R462" s="569"/>
      <c r="S462" s="569"/>
      <c r="T462" s="570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idden="1" x14ac:dyDescent="0.2">
      <c r="A463" s="575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7"/>
      <c r="P463" s="565" t="s">
        <v>71</v>
      </c>
      <c r="Q463" s="566"/>
      <c r="R463" s="566"/>
      <c r="S463" s="566"/>
      <c r="T463" s="566"/>
      <c r="U463" s="566"/>
      <c r="V463" s="567"/>
      <c r="W463" s="37" t="s">
        <v>72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hidden="1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77"/>
      <c r="P464" s="565" t="s">
        <v>71</v>
      </c>
      <c r="Q464" s="566"/>
      <c r="R464" s="566"/>
      <c r="S464" s="566"/>
      <c r="T464" s="566"/>
      <c r="U464" s="566"/>
      <c r="V464" s="567"/>
      <c r="W464" s="37" t="s">
        <v>69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hidden="1" customHeight="1" x14ac:dyDescent="0.25">
      <c r="A465" s="579" t="s">
        <v>73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9"/>
      <c r="R466" s="569"/>
      <c r="S466" s="569"/>
      <c r="T466" s="570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9"/>
      <c r="R467" s="569"/>
      <c r="S467" s="569"/>
      <c r="T467" s="570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9"/>
      <c r="R468" s="569"/>
      <c r="S468" s="569"/>
      <c r="T468" s="570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5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77"/>
      <c r="P469" s="565" t="s">
        <v>71</v>
      </c>
      <c r="Q469" s="566"/>
      <c r="R469" s="566"/>
      <c r="S469" s="566"/>
      <c r="T469" s="566"/>
      <c r="U469" s="566"/>
      <c r="V469" s="567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7"/>
      <c r="P470" s="565" t="s">
        <v>71</v>
      </c>
      <c r="Q470" s="566"/>
      <c r="R470" s="566"/>
      <c r="S470" s="566"/>
      <c r="T470" s="566"/>
      <c r="U470" s="566"/>
      <c r="V470" s="567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3" t="s">
        <v>728</v>
      </c>
      <c r="B471" s="634"/>
      <c r="C471" s="634"/>
      <c r="D471" s="634"/>
      <c r="E471" s="634"/>
      <c r="F471" s="634"/>
      <c r="G471" s="634"/>
      <c r="H471" s="634"/>
      <c r="I471" s="634"/>
      <c r="J471" s="634"/>
      <c r="K471" s="634"/>
      <c r="L471" s="634"/>
      <c r="M471" s="634"/>
      <c r="N471" s="634"/>
      <c r="O471" s="634"/>
      <c r="P471" s="634"/>
      <c r="Q471" s="634"/>
      <c r="R471" s="634"/>
      <c r="S471" s="634"/>
      <c r="T471" s="634"/>
      <c r="U471" s="634"/>
      <c r="V471" s="634"/>
      <c r="W471" s="634"/>
      <c r="X471" s="634"/>
      <c r="Y471" s="634"/>
      <c r="Z471" s="634"/>
      <c r="AA471" s="48"/>
      <c r="AB471" s="48"/>
      <c r="AC471" s="48"/>
    </row>
    <row r="472" spans="1:68" ht="16.5" hidden="1" customHeight="1" x14ac:dyDescent="0.25">
      <c r="A472" s="578" t="s">
        <v>728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hidden="1" customHeight="1" x14ac:dyDescent="0.25">
      <c r="A473" s="579" t="s">
        <v>102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2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9"/>
      <c r="R474" s="569"/>
      <c r="S474" s="569"/>
      <c r="T474" s="570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0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9"/>
      <c r="R475" s="569"/>
      <c r="S475" s="569"/>
      <c r="T475" s="570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4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9"/>
      <c r="R476" s="569"/>
      <c r="S476" s="569"/>
      <c r="T476" s="570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9"/>
      <c r="R477" s="569"/>
      <c r="S477" s="569"/>
      <c r="T477" s="570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5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7"/>
      <c r="P478" s="565" t="s">
        <v>71</v>
      </c>
      <c r="Q478" s="566"/>
      <c r="R478" s="566"/>
      <c r="S478" s="566"/>
      <c r="T478" s="566"/>
      <c r="U478" s="566"/>
      <c r="V478" s="567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77"/>
      <c r="P479" s="565" t="s">
        <v>71</v>
      </c>
      <c r="Q479" s="566"/>
      <c r="R479" s="566"/>
      <c r="S479" s="566"/>
      <c r="T479" s="566"/>
      <c r="U479" s="566"/>
      <c r="V479" s="567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9" t="s">
        <v>138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9"/>
      <c r="R481" s="569"/>
      <c r="S481" s="569"/>
      <c r="T481" s="570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39" t="s">
        <v>745</v>
      </c>
      <c r="Q482" s="569"/>
      <c r="R482" s="569"/>
      <c r="S482" s="569"/>
      <c r="T482" s="570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6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9"/>
      <c r="R483" s="569"/>
      <c r="S483" s="569"/>
      <c r="T483" s="570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5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77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7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9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1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9"/>
      <c r="R487" s="569"/>
      <c r="S487" s="569"/>
      <c r="T487" s="570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753</v>
      </c>
      <c r="B488" s="54" t="s">
        <v>754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9"/>
      <c r="R488" s="569"/>
      <c r="S488" s="569"/>
      <c r="T488" s="570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5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77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7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9" t="s">
        <v>73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9"/>
      <c r="R492" s="569"/>
      <c r="S492" s="569"/>
      <c r="T492" s="570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2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9"/>
      <c r="R493" s="569"/>
      <c r="S493" s="569"/>
      <c r="T493" s="570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5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77"/>
      <c r="P494" s="565" t="s">
        <v>71</v>
      </c>
      <c r="Q494" s="566"/>
      <c r="R494" s="566"/>
      <c r="S494" s="566"/>
      <c r="T494" s="566"/>
      <c r="U494" s="566"/>
      <c r="V494" s="567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7"/>
      <c r="P495" s="565" t="s">
        <v>71</v>
      </c>
      <c r="Q495" s="566"/>
      <c r="R495" s="566"/>
      <c r="S495" s="566"/>
      <c r="T495" s="566"/>
      <c r="U495" s="566"/>
      <c r="V495" s="567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9" t="s">
        <v>173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9"/>
      <c r="R497" s="569"/>
      <c r="S497" s="569"/>
      <c r="T497" s="570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9"/>
      <c r="R498" s="569"/>
      <c r="S498" s="569"/>
      <c r="T498" s="570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5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77"/>
      <c r="P499" s="565" t="s">
        <v>71</v>
      </c>
      <c r="Q499" s="566"/>
      <c r="R499" s="566"/>
      <c r="S499" s="566"/>
      <c r="T499" s="566"/>
      <c r="U499" s="566"/>
      <c r="V499" s="567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7"/>
      <c r="P500" s="565" t="s">
        <v>71</v>
      </c>
      <c r="Q500" s="566"/>
      <c r="R500" s="566"/>
      <c r="S500" s="566"/>
      <c r="T500" s="566"/>
      <c r="U500" s="566"/>
      <c r="V500" s="567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8" t="s">
        <v>767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hidden="1" customHeight="1" x14ac:dyDescent="0.25">
      <c r="A502" s="579" t="s">
        <v>138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22" t="s">
        <v>770</v>
      </c>
      <c r="Q503" s="569"/>
      <c r="R503" s="569"/>
      <c r="S503" s="569"/>
      <c r="T503" s="570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5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77"/>
      <c r="P504" s="565" t="s">
        <v>71</v>
      </c>
      <c r="Q504" s="566"/>
      <c r="R504" s="566"/>
      <c r="S504" s="566"/>
      <c r="T504" s="566"/>
      <c r="U504" s="566"/>
      <c r="V504" s="567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77"/>
      <c r="P505" s="565" t="s">
        <v>71</v>
      </c>
      <c r="Q505" s="566"/>
      <c r="R505" s="566"/>
      <c r="S505" s="566"/>
      <c r="T505" s="566"/>
      <c r="U505" s="566"/>
      <c r="V505" s="567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97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8"/>
      <c r="P506" s="665" t="s">
        <v>772</v>
      </c>
      <c r="Q506" s="666"/>
      <c r="R506" s="666"/>
      <c r="S506" s="666"/>
      <c r="T506" s="666"/>
      <c r="U506" s="666"/>
      <c r="V506" s="589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16000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16025.52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8"/>
      <c r="P507" s="665" t="s">
        <v>773</v>
      </c>
      <c r="Q507" s="666"/>
      <c r="R507" s="666"/>
      <c r="S507" s="666"/>
      <c r="T507" s="666"/>
      <c r="U507" s="666"/>
      <c r="V507" s="589"/>
      <c r="W507" s="37" t="s">
        <v>69</v>
      </c>
      <c r="X507" s="561">
        <f>IFERROR(SUM(BM22:BM503),"0")</f>
        <v>16743.413636363635</v>
      </c>
      <c r="Y507" s="561">
        <f>IFERROR(SUM(BN22:BN503),"0")</f>
        <v>16769.862000000001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8"/>
      <c r="P508" s="665" t="s">
        <v>774</v>
      </c>
      <c r="Q508" s="666"/>
      <c r="R508" s="666"/>
      <c r="S508" s="666"/>
      <c r="T508" s="666"/>
      <c r="U508" s="666"/>
      <c r="V508" s="589"/>
      <c r="W508" s="37" t="s">
        <v>775</v>
      </c>
      <c r="X508" s="38">
        <f>ROUNDUP(SUM(BO22:BO503),0)</f>
        <v>26</v>
      </c>
      <c r="Y508" s="38">
        <f>ROUNDUP(SUM(BP22:BP503),0)</f>
        <v>26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8"/>
      <c r="P509" s="665" t="s">
        <v>776</v>
      </c>
      <c r="Q509" s="666"/>
      <c r="R509" s="666"/>
      <c r="S509" s="666"/>
      <c r="T509" s="666"/>
      <c r="U509" s="666"/>
      <c r="V509" s="589"/>
      <c r="W509" s="37" t="s">
        <v>69</v>
      </c>
      <c r="X509" s="561">
        <f>GrossWeightTotal+PalletQtyTotal*25</f>
        <v>17393.413636363635</v>
      </c>
      <c r="Y509" s="561">
        <f>GrossWeightTotalR+PalletQtyTotalR*25</f>
        <v>17419.862000000001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8"/>
      <c r="P510" s="665" t="s">
        <v>777</v>
      </c>
      <c r="Q510" s="666"/>
      <c r="R510" s="666"/>
      <c r="S510" s="666"/>
      <c r="T510" s="666"/>
      <c r="U510" s="666"/>
      <c r="V510" s="589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1591.0101010101009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1593</v>
      </c>
      <c r="Z510" s="37"/>
      <c r="AA510" s="562"/>
      <c r="AB510" s="562"/>
      <c r="AC510" s="562"/>
    </row>
    <row r="511" spans="1:68" ht="14.25" hidden="1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98"/>
      <c r="P511" s="665" t="s">
        <v>778</v>
      </c>
      <c r="Q511" s="666"/>
      <c r="R511" s="666"/>
      <c r="S511" s="666"/>
      <c r="T511" s="666"/>
      <c r="U511" s="666"/>
      <c r="V511" s="589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28.981719999999999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6" t="s">
        <v>63</v>
      </c>
      <c r="C513" s="563" t="s">
        <v>100</v>
      </c>
      <c r="D513" s="659"/>
      <c r="E513" s="659"/>
      <c r="F513" s="659"/>
      <c r="G513" s="659"/>
      <c r="H513" s="643"/>
      <c r="I513" s="563" t="s">
        <v>259</v>
      </c>
      <c r="J513" s="659"/>
      <c r="K513" s="659"/>
      <c r="L513" s="659"/>
      <c r="M513" s="659"/>
      <c r="N513" s="659"/>
      <c r="O513" s="659"/>
      <c r="P513" s="659"/>
      <c r="Q513" s="659"/>
      <c r="R513" s="659"/>
      <c r="S513" s="643"/>
      <c r="T513" s="563" t="s">
        <v>548</v>
      </c>
      <c r="U513" s="643"/>
      <c r="V513" s="563" t="s">
        <v>603</v>
      </c>
      <c r="W513" s="659"/>
      <c r="X513" s="659"/>
      <c r="Y513" s="643"/>
      <c r="Z513" s="556" t="s">
        <v>659</v>
      </c>
      <c r="AA513" s="563" t="s">
        <v>728</v>
      </c>
      <c r="AB513" s="643"/>
      <c r="AC513" s="52"/>
      <c r="AF513" s="557"/>
    </row>
    <row r="514" spans="1:32" ht="14.25" customHeight="1" thickTop="1" x14ac:dyDescent="0.2">
      <c r="A514" s="787" t="s">
        <v>781</v>
      </c>
      <c r="B514" s="563" t="s">
        <v>63</v>
      </c>
      <c r="C514" s="563" t="s">
        <v>101</v>
      </c>
      <c r="D514" s="563" t="s">
        <v>118</v>
      </c>
      <c r="E514" s="563" t="s">
        <v>180</v>
      </c>
      <c r="F514" s="563" t="s">
        <v>202</v>
      </c>
      <c r="G514" s="563" t="s">
        <v>235</v>
      </c>
      <c r="H514" s="563" t="s">
        <v>100</v>
      </c>
      <c r="I514" s="563" t="s">
        <v>260</v>
      </c>
      <c r="J514" s="563" t="s">
        <v>300</v>
      </c>
      <c r="K514" s="563" t="s">
        <v>361</v>
      </c>
      <c r="L514" s="563" t="s">
        <v>401</v>
      </c>
      <c r="M514" s="563" t="s">
        <v>417</v>
      </c>
      <c r="N514" s="557"/>
      <c r="O514" s="563" t="s">
        <v>431</v>
      </c>
      <c r="P514" s="563" t="s">
        <v>441</v>
      </c>
      <c r="Q514" s="563" t="s">
        <v>448</v>
      </c>
      <c r="R514" s="563" t="s">
        <v>453</v>
      </c>
      <c r="S514" s="563" t="s">
        <v>538</v>
      </c>
      <c r="T514" s="563" t="s">
        <v>549</v>
      </c>
      <c r="U514" s="563" t="s">
        <v>583</v>
      </c>
      <c r="V514" s="563" t="s">
        <v>604</v>
      </c>
      <c r="W514" s="563" t="s">
        <v>636</v>
      </c>
      <c r="X514" s="563" t="s">
        <v>651</v>
      </c>
      <c r="Y514" s="563" t="s">
        <v>655</v>
      </c>
      <c r="Z514" s="563" t="s">
        <v>659</v>
      </c>
      <c r="AA514" s="563" t="s">
        <v>728</v>
      </c>
      <c r="AB514" s="563" t="s">
        <v>767</v>
      </c>
      <c r="AC514" s="52"/>
      <c r="AF514" s="557"/>
    </row>
    <row r="515" spans="1:32" ht="13.5" customHeight="1" thickBot="1" x14ac:dyDescent="0.25">
      <c r="A515" s="788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7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7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302.40000000000003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7620</v>
      </c>
      <c r="U516" s="46">
        <f>IFERROR(Y370*1,"0")+IFERROR(Y371*1,"0")+IFERROR(Y372*1,"0")+IFERROR(Y376*1,"0")+IFERROR(Y380*1,"0")+IFERROR(Y381*1,"0")+IFERROR(Y385*1,"0")</f>
        <v>6102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2001.1200000000001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91,01"/>
        <filter val="133,33"/>
        <filter val="16 000,00"/>
        <filter val="16 743,41"/>
        <filter val="17 393,41"/>
        <filter val="2 000,00"/>
        <filter val="2 050,00"/>
        <filter val="2 550,00"/>
        <filter val="26"/>
        <filter val="27,78"/>
        <filter val="300,00"/>
        <filter val="373,33"/>
        <filter val="378,79"/>
        <filter val="5 600,00"/>
        <filter val="6 100,00"/>
        <filter val="677,78"/>
      </filters>
    </filterColumn>
    <filterColumn colId="29" showButton="0"/>
    <filterColumn colId="30" showButton="0"/>
  </autoFilter>
  <mergeCells count="904"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A149:Z149"/>
    <mergeCell ref="P209:T20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P395:T395"/>
    <mergeCell ref="A276:O277"/>
    <mergeCell ref="P89:T89"/>
    <mergeCell ref="A177:O178"/>
    <mergeCell ref="A222:Z222"/>
    <mergeCell ref="D255:E255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A340:O341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A486:Z486"/>
    <mergeCell ref="D460:E460"/>
    <mergeCell ref="D398:E398"/>
    <mergeCell ref="D438:E438"/>
    <mergeCell ref="D451:E451"/>
    <mergeCell ref="D482:E482"/>
    <mergeCell ref="P445:T445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