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398E40-ABE4-4925-9415-D3B5B51F7A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P497" i="1"/>
  <c r="BO496" i="1"/>
  <c r="BM496" i="1"/>
  <c r="Y496" i="1"/>
  <c r="Y499" i="1" s="1"/>
  <c r="P496" i="1"/>
  <c r="X494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07" i="1" s="1"/>
  <c r="BM22" i="1"/>
  <c r="Y22" i="1"/>
  <c r="B515" i="1" s="1"/>
  <c r="P22" i="1"/>
  <c r="H10" i="1"/>
  <c r="A9" i="1"/>
  <c r="A10" i="1" s="1"/>
  <c r="D7" i="1"/>
  <c r="Q6" i="1"/>
  <c r="P2" i="1"/>
  <c r="BP167" i="1" l="1"/>
  <c r="BN167" i="1"/>
  <c r="Z167" i="1"/>
  <c r="BP202" i="1"/>
  <c r="BN202" i="1"/>
  <c r="Z202" i="1"/>
  <c r="BP228" i="1"/>
  <c r="BN228" i="1"/>
  <c r="Z228" i="1"/>
  <c r="BP260" i="1"/>
  <c r="BN260" i="1"/>
  <c r="Z260" i="1"/>
  <c r="BP269" i="1"/>
  <c r="BN269" i="1"/>
  <c r="Z269" i="1"/>
  <c r="BP308" i="1"/>
  <c r="BN308" i="1"/>
  <c r="Z308" i="1"/>
  <c r="BP345" i="1"/>
  <c r="BN345" i="1"/>
  <c r="Z345" i="1"/>
  <c r="BP392" i="1"/>
  <c r="BN392" i="1"/>
  <c r="Z392" i="1"/>
  <c r="BP440" i="1"/>
  <c r="BN440" i="1"/>
  <c r="Z440" i="1"/>
  <c r="BP451" i="1"/>
  <c r="BN451" i="1"/>
  <c r="Z451" i="1"/>
  <c r="BP475" i="1"/>
  <c r="BN475" i="1"/>
  <c r="Z475" i="1"/>
  <c r="X506" i="1"/>
  <c r="X508" i="1" s="1"/>
  <c r="X509" i="1"/>
  <c r="Z43" i="1"/>
  <c r="BN43" i="1"/>
  <c r="Z62" i="1"/>
  <c r="BN62" i="1"/>
  <c r="Z74" i="1"/>
  <c r="BN74" i="1"/>
  <c r="Y81" i="1"/>
  <c r="Z89" i="1"/>
  <c r="BN89" i="1"/>
  <c r="Y92" i="1"/>
  <c r="Z98" i="1"/>
  <c r="BN98" i="1"/>
  <c r="F515" i="1"/>
  <c r="Z113" i="1"/>
  <c r="BN113" i="1"/>
  <c r="Z130" i="1"/>
  <c r="BN130" i="1"/>
  <c r="Y133" i="1"/>
  <c r="BP140" i="1"/>
  <c r="BN140" i="1"/>
  <c r="Z140" i="1"/>
  <c r="BP190" i="1"/>
  <c r="BN190" i="1"/>
  <c r="Z190" i="1"/>
  <c r="BP213" i="1"/>
  <c r="BN213" i="1"/>
  <c r="Z213" i="1"/>
  <c r="BP251" i="1"/>
  <c r="BN251" i="1"/>
  <c r="Z251" i="1"/>
  <c r="BP261" i="1"/>
  <c r="BN261" i="1"/>
  <c r="Z261" i="1"/>
  <c r="BP298" i="1"/>
  <c r="BN298" i="1"/>
  <c r="Z298" i="1"/>
  <c r="BP318" i="1"/>
  <c r="BN318" i="1"/>
  <c r="Z318" i="1"/>
  <c r="BP359" i="1"/>
  <c r="BN359" i="1"/>
  <c r="Z359" i="1"/>
  <c r="BP404" i="1"/>
  <c r="BN404" i="1"/>
  <c r="Z404" i="1"/>
  <c r="Y410" i="1"/>
  <c r="BP409" i="1"/>
  <c r="BN409" i="1"/>
  <c r="Z409" i="1"/>
  <c r="Z410" i="1" s="1"/>
  <c r="BP413" i="1"/>
  <c r="BN413" i="1"/>
  <c r="Z413" i="1"/>
  <c r="BP441" i="1"/>
  <c r="BN441" i="1"/>
  <c r="Z441" i="1"/>
  <c r="BP461" i="1"/>
  <c r="BN461" i="1"/>
  <c r="Z461" i="1"/>
  <c r="BP482" i="1"/>
  <c r="BN482" i="1"/>
  <c r="Z482" i="1"/>
  <c r="Y143" i="1"/>
  <c r="Y193" i="1"/>
  <c r="Y203" i="1"/>
  <c r="Y265" i="1"/>
  <c r="R515" i="1"/>
  <c r="Y305" i="1"/>
  <c r="Y313" i="1"/>
  <c r="Y418" i="1"/>
  <c r="Z27" i="1"/>
  <c r="BN27" i="1"/>
  <c r="Z31" i="1"/>
  <c r="BN31" i="1"/>
  <c r="BP56" i="1"/>
  <c r="BN56" i="1"/>
  <c r="BP64" i="1"/>
  <c r="BN64" i="1"/>
  <c r="Z64" i="1"/>
  <c r="BP76" i="1"/>
  <c r="BN76" i="1"/>
  <c r="Z76" i="1"/>
  <c r="BP91" i="1"/>
  <c r="BN91" i="1"/>
  <c r="Z91" i="1"/>
  <c r="BP105" i="1"/>
  <c r="BN105" i="1"/>
  <c r="Z105" i="1"/>
  <c r="Y121" i="1"/>
  <c r="BP117" i="1"/>
  <c r="BN117" i="1"/>
  <c r="Z117" i="1"/>
  <c r="BP136" i="1"/>
  <c r="BN136" i="1"/>
  <c r="Z136" i="1"/>
  <c r="BP165" i="1"/>
  <c r="BN165" i="1"/>
  <c r="Z165" i="1"/>
  <c r="J515" i="1"/>
  <c r="BP186" i="1"/>
  <c r="BN186" i="1"/>
  <c r="Z186" i="1"/>
  <c r="BP200" i="1"/>
  <c r="BN200" i="1"/>
  <c r="Z200" i="1"/>
  <c r="BP210" i="1"/>
  <c r="BN210" i="1"/>
  <c r="Z210" i="1"/>
  <c r="BP226" i="1"/>
  <c r="BN226" i="1"/>
  <c r="Z226" i="1"/>
  <c r="BP246" i="1"/>
  <c r="BN246" i="1"/>
  <c r="Z246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P70" i="1"/>
  <c r="BN70" i="1"/>
  <c r="Z70" i="1"/>
  <c r="BP84" i="1"/>
  <c r="BN84" i="1"/>
  <c r="Z84" i="1"/>
  <c r="BP96" i="1"/>
  <c r="BN96" i="1"/>
  <c r="Z96" i="1"/>
  <c r="Y115" i="1"/>
  <c r="BP111" i="1"/>
  <c r="BN111" i="1"/>
  <c r="Z111" i="1"/>
  <c r="BP125" i="1"/>
  <c r="BN125" i="1"/>
  <c r="Z125" i="1"/>
  <c r="BP151" i="1"/>
  <c r="BN151" i="1"/>
  <c r="Z151" i="1"/>
  <c r="BP169" i="1"/>
  <c r="BN169" i="1"/>
  <c r="Z169" i="1"/>
  <c r="BP196" i="1"/>
  <c r="BN196" i="1"/>
  <c r="Z196" i="1"/>
  <c r="BP206" i="1"/>
  <c r="BN206" i="1"/>
  <c r="Z206" i="1"/>
  <c r="BP219" i="1"/>
  <c r="BN219" i="1"/>
  <c r="Z219" i="1"/>
  <c r="BP230" i="1"/>
  <c r="BN230" i="1"/>
  <c r="Z230" i="1"/>
  <c r="BP290" i="1"/>
  <c r="BN290" i="1"/>
  <c r="Z290" i="1"/>
  <c r="BP300" i="1"/>
  <c r="BN300" i="1"/>
  <c r="Z300" i="1"/>
  <c r="BP310" i="1"/>
  <c r="BN310" i="1"/>
  <c r="Z310" i="1"/>
  <c r="BP324" i="1"/>
  <c r="BN324" i="1"/>
  <c r="Z324" i="1"/>
  <c r="BP347" i="1"/>
  <c r="BN347" i="1"/>
  <c r="Z347" i="1"/>
  <c r="BP370" i="1"/>
  <c r="BN370" i="1"/>
  <c r="Z370" i="1"/>
  <c r="BP394" i="1"/>
  <c r="BN394" i="1"/>
  <c r="Z394" i="1"/>
  <c r="BP415" i="1"/>
  <c r="BN415" i="1"/>
  <c r="Z415" i="1"/>
  <c r="BP443" i="1"/>
  <c r="BN443" i="1"/>
  <c r="Z443" i="1"/>
  <c r="Y463" i="1"/>
  <c r="BP455" i="1"/>
  <c r="BN455" i="1"/>
  <c r="Z455" i="1"/>
  <c r="BP465" i="1"/>
  <c r="BN465" i="1"/>
  <c r="Z465" i="1"/>
  <c r="BP486" i="1"/>
  <c r="BN486" i="1"/>
  <c r="Z486" i="1"/>
  <c r="Y65" i="1"/>
  <c r="Y72" i="1"/>
  <c r="Y80" i="1"/>
  <c r="Y114" i="1"/>
  <c r="Y122" i="1"/>
  <c r="Y142" i="1"/>
  <c r="I515" i="1"/>
  <c r="Y172" i="1"/>
  <c r="Y178" i="1"/>
  <c r="Y192" i="1"/>
  <c r="BP255" i="1"/>
  <c r="BN255" i="1"/>
  <c r="Z255" i="1"/>
  <c r="BP294" i="1"/>
  <c r="BN294" i="1"/>
  <c r="Z294" i="1"/>
  <c r="BP304" i="1"/>
  <c r="BN304" i="1"/>
  <c r="Z304" i="1"/>
  <c r="Y320" i="1"/>
  <c r="BP316" i="1"/>
  <c r="BN316" i="1"/>
  <c r="Z316" i="1"/>
  <c r="BP337" i="1"/>
  <c r="BN337" i="1"/>
  <c r="Z337" i="1"/>
  <c r="BP355" i="1"/>
  <c r="BN355" i="1"/>
  <c r="Z355" i="1"/>
  <c r="Y386" i="1"/>
  <c r="Y385" i="1"/>
  <c r="BP384" i="1"/>
  <c r="BN384" i="1"/>
  <c r="Z384" i="1"/>
  <c r="Z385" i="1" s="1"/>
  <c r="BP390" i="1"/>
  <c r="BN390" i="1"/>
  <c r="Z390" i="1"/>
  <c r="BP398" i="1"/>
  <c r="BN398" i="1"/>
  <c r="Z398" i="1"/>
  <c r="BP438" i="1"/>
  <c r="BN438" i="1"/>
  <c r="Z438" i="1"/>
  <c r="BP449" i="1"/>
  <c r="BN449" i="1"/>
  <c r="Z449" i="1"/>
  <c r="BP459" i="1"/>
  <c r="BN459" i="1"/>
  <c r="Z459" i="1"/>
  <c r="AA515" i="1"/>
  <c r="BP473" i="1"/>
  <c r="BN473" i="1"/>
  <c r="Z473" i="1"/>
  <c r="Y256" i="1"/>
  <c r="O515" i="1"/>
  <c r="Y306" i="1"/>
  <c r="Y314" i="1"/>
  <c r="Y319" i="1"/>
  <c r="Y327" i="1"/>
  <c r="Y333" i="1"/>
  <c r="T515" i="1"/>
  <c r="Y361" i="1"/>
  <c r="F9" i="1"/>
  <c r="J9" i="1"/>
  <c r="F10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5" i="1"/>
  <c r="Z131" i="1"/>
  <c r="Z132" i="1" s="1"/>
  <c r="BN131" i="1"/>
  <c r="BP131" i="1"/>
  <c r="Y132" i="1"/>
  <c r="Z135" i="1"/>
  <c r="Z137" i="1" s="1"/>
  <c r="BN135" i="1"/>
  <c r="BP135" i="1"/>
  <c r="Y138" i="1"/>
  <c r="Z141" i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5" i="1"/>
  <c r="Z207" i="1"/>
  <c r="BN207" i="1"/>
  <c r="Z209" i="1"/>
  <c r="BN209" i="1"/>
  <c r="Z211" i="1"/>
  <c r="BN211" i="1"/>
  <c r="BP212" i="1"/>
  <c r="BN212" i="1"/>
  <c r="Z212" i="1"/>
  <c r="BP225" i="1"/>
  <c r="BN225" i="1"/>
  <c r="Z225" i="1"/>
  <c r="BP229" i="1"/>
  <c r="BN229" i="1"/>
  <c r="Z229" i="1"/>
  <c r="H9" i="1"/>
  <c r="Y24" i="1"/>
  <c r="Y108" i="1"/>
  <c r="Y148" i="1"/>
  <c r="Y160" i="1"/>
  <c r="Y187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1" i="1"/>
  <c r="Y240" i="1"/>
  <c r="Y239" i="1"/>
  <c r="BP238" i="1"/>
  <c r="BN238" i="1"/>
  <c r="Z238" i="1"/>
  <c r="Z239" i="1" s="1"/>
  <c r="K515" i="1"/>
  <c r="Y232" i="1"/>
  <c r="Z242" i="1"/>
  <c r="BN242" i="1"/>
  <c r="BP242" i="1"/>
  <c r="Z243" i="1"/>
  <c r="BN243" i="1"/>
  <c r="Z245" i="1"/>
  <c r="BN245" i="1"/>
  <c r="Y248" i="1"/>
  <c r="L515" i="1"/>
  <c r="Z252" i="1"/>
  <c r="BN252" i="1"/>
  <c r="BP252" i="1"/>
  <c r="Z254" i="1"/>
  <c r="BN254" i="1"/>
  <c r="Y257" i="1"/>
  <c r="M515" i="1"/>
  <c r="Z262" i="1"/>
  <c r="BN262" i="1"/>
  <c r="BP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BP299" i="1"/>
  <c r="Z301" i="1"/>
  <c r="BN301" i="1"/>
  <c r="Z303" i="1"/>
  <c r="BN303" i="1"/>
  <c r="Z309" i="1"/>
  <c r="BN309" i="1"/>
  <c r="BP309" i="1"/>
  <c r="Z311" i="1"/>
  <c r="BN311" i="1"/>
  <c r="Z317" i="1"/>
  <c r="Z319" i="1" s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6" i="1"/>
  <c r="Z338" i="1"/>
  <c r="BN338" i="1"/>
  <c r="Y339" i="1"/>
  <c r="Z344" i="1"/>
  <c r="BN344" i="1"/>
  <c r="BP344" i="1"/>
  <c r="Z346" i="1"/>
  <c r="BN346" i="1"/>
  <c r="Z348" i="1"/>
  <c r="BN348" i="1"/>
  <c r="Z350" i="1"/>
  <c r="BN350" i="1"/>
  <c r="Y351" i="1"/>
  <c r="Z354" i="1"/>
  <c r="Z356" i="1" s="1"/>
  <c r="BN354" i="1"/>
  <c r="BP360" i="1"/>
  <c r="BN360" i="1"/>
  <c r="Z360" i="1"/>
  <c r="Z361" i="1" s="1"/>
  <c r="Y362" i="1"/>
  <c r="Y365" i="1"/>
  <c r="BP364" i="1"/>
  <c r="BN364" i="1"/>
  <c r="Z364" i="1"/>
  <c r="Z365" i="1" s="1"/>
  <c r="Y366" i="1"/>
  <c r="U515" i="1"/>
  <c r="Y372" i="1"/>
  <c r="BP369" i="1"/>
  <c r="BN369" i="1"/>
  <c r="Z369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BP432" i="1"/>
  <c r="BN432" i="1"/>
  <c r="Z432" i="1"/>
  <c r="BP435" i="1"/>
  <c r="BN435" i="1"/>
  <c r="Z435" i="1"/>
  <c r="Y272" i="1"/>
  <c r="Y277" i="1"/>
  <c r="Y286" i="1"/>
  <c r="Y295" i="1"/>
  <c r="Y340" i="1"/>
  <c r="Y352" i="1"/>
  <c r="Y357" i="1"/>
  <c r="BP354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BP414" i="1"/>
  <c r="BN414" i="1"/>
  <c r="Z414" i="1"/>
  <c r="Z417" i="1" s="1"/>
  <c r="BP434" i="1"/>
  <c r="BN434" i="1"/>
  <c r="Z434" i="1"/>
  <c r="BP437" i="1"/>
  <c r="BN437" i="1"/>
  <c r="Z437" i="1"/>
  <c r="BP442" i="1"/>
  <c r="BN442" i="1"/>
  <c r="Z442" i="1"/>
  <c r="Y446" i="1"/>
  <c r="BP450" i="1"/>
  <c r="BN450" i="1"/>
  <c r="Z450" i="1"/>
  <c r="BP458" i="1"/>
  <c r="BN458" i="1"/>
  <c r="Z458" i="1"/>
  <c r="Y462" i="1"/>
  <c r="Z468" i="1"/>
  <c r="BP466" i="1"/>
  <c r="BN466" i="1"/>
  <c r="Z466" i="1"/>
  <c r="BP476" i="1"/>
  <c r="BN476" i="1"/>
  <c r="Z476" i="1"/>
  <c r="Y478" i="1"/>
  <c r="Y484" i="1"/>
  <c r="BP480" i="1"/>
  <c r="BN480" i="1"/>
  <c r="Z480" i="1"/>
  <c r="Y483" i="1"/>
  <c r="BP487" i="1"/>
  <c r="BN487" i="1"/>
  <c r="Z487" i="1"/>
  <c r="Y489" i="1"/>
  <c r="Y494" i="1"/>
  <c r="BP491" i="1"/>
  <c r="BN491" i="1"/>
  <c r="Z491" i="1"/>
  <c r="Z493" i="1" s="1"/>
  <c r="V515" i="1"/>
  <c r="Y400" i="1"/>
  <c r="W515" i="1"/>
  <c r="Y411" i="1"/>
  <c r="BP439" i="1"/>
  <c r="BN439" i="1"/>
  <c r="Z439" i="1"/>
  <c r="BP444" i="1"/>
  <c r="BN444" i="1"/>
  <c r="Z444" i="1"/>
  <c r="Y453" i="1"/>
  <c r="Y452" i="1"/>
  <c r="BP456" i="1"/>
  <c r="BN456" i="1"/>
  <c r="Z456" i="1"/>
  <c r="BP460" i="1"/>
  <c r="BN460" i="1"/>
  <c r="Z460" i="1"/>
  <c r="Y469" i="1"/>
  <c r="Y468" i="1"/>
  <c r="BP474" i="1"/>
  <c r="BN474" i="1"/>
  <c r="Z474" i="1"/>
  <c r="BP481" i="1"/>
  <c r="BN481" i="1"/>
  <c r="Z481" i="1"/>
  <c r="Y488" i="1"/>
  <c r="Y493" i="1"/>
  <c r="Y477" i="1"/>
  <c r="Z497" i="1"/>
  <c r="BN497" i="1"/>
  <c r="Y498" i="1"/>
  <c r="Y504" i="1"/>
  <c r="Z496" i="1"/>
  <c r="Z498" i="1" s="1"/>
  <c r="BN496" i="1"/>
  <c r="BP496" i="1"/>
  <c r="Z502" i="1"/>
  <c r="Z503" i="1" s="1"/>
  <c r="BN502" i="1"/>
  <c r="BP502" i="1"/>
  <c r="Y503" i="1"/>
  <c r="Z477" i="1" l="1"/>
  <c r="Z488" i="1"/>
  <c r="Z452" i="1"/>
  <c r="Z313" i="1"/>
  <c r="Z256" i="1"/>
  <c r="Z231" i="1"/>
  <c r="Z142" i="1"/>
  <c r="Z71" i="1"/>
  <c r="Z462" i="1"/>
  <c r="Z372" i="1"/>
  <c r="Z305" i="1"/>
  <c r="Z295" i="1"/>
  <c r="Z271" i="1"/>
  <c r="Z264" i="1"/>
  <c r="Z247" i="1"/>
  <c r="Z203" i="1"/>
  <c r="Z121" i="1"/>
  <c r="Z65" i="1"/>
  <c r="Z58" i="1"/>
  <c r="Z32" i="1"/>
  <c r="Z400" i="1"/>
  <c r="Z215" i="1"/>
  <c r="Y509" i="1"/>
  <c r="Y506" i="1"/>
  <c r="Z483" i="1"/>
  <c r="Z446" i="1"/>
  <c r="Z351" i="1"/>
  <c r="Z339" i="1"/>
  <c r="Z332" i="1"/>
  <c r="Z326" i="1"/>
  <c r="Y505" i="1"/>
  <c r="Z177" i="1"/>
  <c r="Z171" i="1"/>
  <c r="Z153" i="1"/>
  <c r="Z108" i="1"/>
  <c r="Z100" i="1"/>
  <c r="Y507" i="1"/>
  <c r="Z510" i="1"/>
  <c r="Y508" i="1" l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<sst xmlns="http://schemas.openxmlformats.org/spreadsheetml/2006/main" count="2235" uniqueCount="812">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</sst>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45894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4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hidden="1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22.5</v>
      </c>
      <c r="Y57" s="558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23.549999999999997</v>
      </c>
      <c r="BN57" s="64">
        <f t="shared" si="8"/>
        <v>23.549999999999997</v>
      </c>
      <c r="BO57" s="64">
        <f t="shared" si="9"/>
        <v>3.787878787878788E-2</v>
      </c>
      <c r="BP57" s="64">
        <f t="shared" si="10"/>
        <v>3.787878787878788E-2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23.518518518518519</v>
      </c>
      <c r="Y58" s="559">
        <f>IFERROR(Y52/H52,"0")+IFERROR(Y53/H53,"0")+IFERROR(Y54/H54,"0")+IFERROR(Y55/H55,"0")+IFERROR(Y56/H56,"0")+IFERROR(Y57/H57,"0")</f>
        <v>24</v>
      </c>
      <c r="Z58" s="559">
        <f>IFERROR(IF(Z52="",0,Z52),"0")+IFERROR(IF(Z53="",0,Z53),"0")+IFERROR(IF(Z54="",0,Z54),"0")+IFERROR(IF(Z55="",0,Z55),"0")+IFERROR(IF(Z56="",0,Z56),"0")+IFERROR(IF(Z57="",0,Z57),"0")</f>
        <v>0.40571999999999997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222.5</v>
      </c>
      <c r="Y59" s="559">
        <f>IFERROR(SUM(Y52:Y57),"0")</f>
        <v>227.70000000000002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50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4.6296296296296298</v>
      </c>
      <c r="Y65" s="559">
        <f>IFERROR(Y61/H61,"0")+IFERROR(Y62/H62,"0")+IFERROR(Y63/H63,"0")+IFERROR(Y64/H64,"0")</f>
        <v>5</v>
      </c>
      <c r="Z65" s="559">
        <f>IFERROR(IF(Z61="",0,Z61),"0")+IFERROR(IF(Z62="",0,Z62),"0")+IFERROR(IF(Z63="",0,Z63),"0")+IFERROR(IF(Z64="",0,Z64),"0")</f>
        <v>9.4899999999999998E-2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50</v>
      </c>
      <c r="Y66" s="559">
        <f>IFERROR(SUM(Y61:Y64),"0")</f>
        <v>54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170</v>
      </c>
      <c r="Y76" s="558">
        <f t="shared" si="11"/>
        <v>176.4</v>
      </c>
      <c r="Z76" s="36">
        <f>IFERROR(IF(Y76=0,"",ROUNDUP(Y76/H76,0)*0.01898),"")</f>
        <v>0.39857999999999999</v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180.26071428571427</v>
      </c>
      <c r="BN76" s="64">
        <f t="shared" si="13"/>
        <v>187.047</v>
      </c>
      <c r="BO76" s="64">
        <f t="shared" si="14"/>
        <v>0.31622023809523808</v>
      </c>
      <c r="BP76" s="64">
        <f t="shared" si="15"/>
        <v>0.328125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20.238095238095237</v>
      </c>
      <c r="Y80" s="559">
        <f>IFERROR(Y74/H74,"0")+IFERROR(Y75/H75,"0")+IFERROR(Y76/H76,"0")+IFERROR(Y77/H77,"0")+IFERROR(Y78/H78,"0")+IFERROR(Y79/H79,"0")</f>
        <v>21</v>
      </c>
      <c r="Z80" s="559">
        <f>IFERROR(IF(Z74="",0,Z74),"0")+IFERROR(IF(Z75="",0,Z75),"0")+IFERROR(IF(Z76="",0,Z76),"0")+IFERROR(IF(Z77="",0,Z77),"0")+IFERROR(IF(Z78="",0,Z78),"0")+IFERROR(IF(Z79="",0,Z79),"0")</f>
        <v>0.39857999999999999</v>
      </c>
      <c r="AA80" s="560"/>
      <c r="AB80" s="560"/>
      <c r="AC80" s="560"/>
    </row>
    <row r="81" spans="1:68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170</v>
      </c>
      <c r="Y81" s="559">
        <f>IFERROR(SUM(Y74:Y79),"0")</f>
        <v>176.4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hidden="1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hidden="1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hidden="1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hidden="1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0</v>
      </c>
      <c r="Y215" s="559">
        <f>IFERROR(Y206/H206,"0")+IFERROR(Y207/H207,"0")+IFERROR(Y208/H208,"0")+IFERROR(Y209/H209,"0")+IFERROR(Y210/H210,"0")+IFERROR(Y211/H211,"0")+IFERROR(Y212/H212,"0")+IFERROR(Y213/H213,"0")+IFERROR(Y214/H214,"0")</f>
        <v>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0"/>
      <c r="AB215" s="560"/>
      <c r="AC215" s="560"/>
    </row>
    <row r="216" spans="1:68" hidden="1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0</v>
      </c>
      <c r="Y216" s="559">
        <f>IFERROR(SUM(Y206:Y214),"0")</f>
        <v>0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280</v>
      </c>
      <c r="Y316" s="558">
        <f>IFERROR(IF(X316="",0,CEILING((X316/$H316),1)*$H316),"")</f>
        <v>285.60000000000002</v>
      </c>
      <c r="Z316" s="36">
        <f>IFERROR(IF(Y316=0,"",ROUNDUP(Y316/H316,0)*0.01898),"")</f>
        <v>0.64532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297.3</v>
      </c>
      <c r="BN316" s="64">
        <f>IFERROR(Y316*I316/H316,"0")</f>
        <v>303.24600000000004</v>
      </c>
      <c r="BO316" s="64">
        <f>IFERROR(1/J316*(X316/H316),"0")</f>
        <v>0.52083333333333326</v>
      </c>
      <c r="BP316" s="64">
        <f>IFERROR(1/J316*(Y316/H316),"0")</f>
        <v>0.53125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33.333333333333329</v>
      </c>
      <c r="Y319" s="559">
        <f>IFERROR(Y316/H316,"0")+IFERROR(Y317/H317,"0")+IFERROR(Y318/H318,"0")</f>
        <v>34</v>
      </c>
      <c r="Z319" s="559">
        <f>IFERROR(IF(Z316="",0,Z316),"0")+IFERROR(IF(Z317="",0,Z317),"0")+IFERROR(IF(Z318="",0,Z318),"0")</f>
        <v>0.64532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280</v>
      </c>
      <c r="Y320" s="559">
        <f>IFERROR(SUM(Y316:Y318),"0")</f>
        <v>285.60000000000002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500</v>
      </c>
      <c r="Y345" s="558">
        <f t="shared" si="47"/>
        <v>510</v>
      </c>
      <c r="Z345" s="36">
        <f>IFERROR(IF(Y345=0,"",ROUNDUP(Y345/H345,0)*0.02175),"")</f>
        <v>0.73949999999999994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516</v>
      </c>
      <c r="BN345" s="64">
        <f t="shared" si="49"/>
        <v>526.32000000000005</v>
      </c>
      <c r="BO345" s="64">
        <f t="shared" si="50"/>
        <v>0.69444444444444442</v>
      </c>
      <c r="BP345" s="64">
        <f t="shared" si="51"/>
        <v>0.70833333333333326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166.66666666666669</v>
      </c>
      <c r="Y351" s="559">
        <f>IFERROR(Y344/H344,"0")+IFERROR(Y345/H345,"0")+IFERROR(Y346/H346,"0")+IFERROR(Y347/H347,"0")+IFERROR(Y348/H348,"0")+IFERROR(Y349/H349,"0")+IFERROR(Y350/H350,"0")</f>
        <v>168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3.6539999999999999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2500</v>
      </c>
      <c r="Y352" s="559">
        <f>IFERROR(SUM(Y344:Y350),"0")</f>
        <v>2520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4000</v>
      </c>
      <c r="Y354" s="558">
        <f>IFERROR(IF(X354="",0,CEILING((X354/$H354),1)*$H354),"")</f>
        <v>4005</v>
      </c>
      <c r="Z354" s="36">
        <f>IFERROR(IF(Y354=0,"",ROUNDUP(Y354/H354,0)*0.02175),"")</f>
        <v>5.8072499999999998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4128</v>
      </c>
      <c r="BN354" s="64">
        <f>IFERROR(Y354*I354/H354,"0")</f>
        <v>4133.16</v>
      </c>
      <c r="BO354" s="64">
        <f>IFERROR(1/J354*(X354/H354),"0")</f>
        <v>5.5555555555555554</v>
      </c>
      <c r="BP354" s="64">
        <f>IFERROR(1/J354*(Y354/H354),"0")</f>
        <v>5.5625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266.66666666666669</v>
      </c>
      <c r="Y356" s="559">
        <f>IFERROR(Y354/H354,"0")+IFERROR(Y355/H355,"0")</f>
        <v>267</v>
      </c>
      <c r="Z356" s="559">
        <f>IFERROR(IF(Z354="",0,Z354),"0")+IFERROR(IF(Z355="",0,Z355),"0")</f>
        <v>5.8072499999999998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4000</v>
      </c>
      <c r="Y357" s="559">
        <f>IFERROR(SUM(Y354:Y355),"0")</f>
        <v>4005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500</v>
      </c>
      <c r="Y364" s="558">
        <f>IFERROR(IF(X364="",0,CEILING((X364/$H364),1)*$H364),"")</f>
        <v>504</v>
      </c>
      <c r="Z364" s="36">
        <f>IFERROR(IF(Y364=0,"",ROUNDUP(Y364/H364,0)*0.01898),"")</f>
        <v>1.06288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528.83333333333337</v>
      </c>
      <c r="BN364" s="64">
        <f>IFERROR(Y364*I364/H364,"0")</f>
        <v>533.06399999999996</v>
      </c>
      <c r="BO364" s="64">
        <f>IFERROR(1/J364*(X364/H364),"0")</f>
        <v>0.86805555555555558</v>
      </c>
      <c r="BP364" s="64">
        <f>IFERROR(1/J364*(Y364/H364),"0")</f>
        <v>0.875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55.555555555555557</v>
      </c>
      <c r="Y365" s="559">
        <f>IFERROR(Y364/H364,"0")</f>
        <v>56</v>
      </c>
      <c r="Z365" s="559">
        <f>IFERROR(IF(Z364="",0,Z364),"0")</f>
        <v>1.06288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500</v>
      </c>
      <c r="Y366" s="559">
        <f>IFERROR(SUM(Y364:Y364),"0")</f>
        <v>504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160</v>
      </c>
      <c r="Y375" s="558">
        <f>IFERROR(IF(X375="",0,CEILING((X375/$H375),1)*$H375),"")</f>
        <v>162.06</v>
      </c>
      <c r="Z375" s="36">
        <f>IFERROR(IF(Y375=0,"",ROUNDUP(Y375/H375,0)*0.00902),"")</f>
        <v>0.33374000000000004</v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169.86301369863014</v>
      </c>
      <c r="BN375" s="64">
        <f>IFERROR(Y375*I375/H375,"0")</f>
        <v>172.05</v>
      </c>
      <c r="BO375" s="64">
        <f>IFERROR(1/J375*(X375/H375),"0")</f>
        <v>0.27674000276740007</v>
      </c>
      <c r="BP375" s="64">
        <f>IFERROR(1/J375*(Y375/H375),"0")</f>
        <v>0.28030303030303033</v>
      </c>
    </row>
    <row r="376" spans="1:68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36.529680365296805</v>
      </c>
      <c r="Y376" s="559">
        <f>IFERROR(Y375/H375,"0")</f>
        <v>37</v>
      </c>
      <c r="Z376" s="559">
        <f>IFERROR(IF(Z375="",0,Z375),"0")</f>
        <v>0.33374000000000004</v>
      </c>
      <c r="AA376" s="560"/>
      <c r="AB376" s="560"/>
      <c r="AC376" s="560"/>
    </row>
    <row r="377" spans="1:68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160</v>
      </c>
      <c r="Y377" s="559">
        <f>IFERROR(SUM(Y375:Y375),"0")</f>
        <v>162.06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100</v>
      </c>
      <c r="Y437" s="558">
        <f t="shared" si="58"/>
        <v>100.32000000000001</v>
      </c>
      <c r="Z437" s="36">
        <f t="shared" si="59"/>
        <v>0.22724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106.81818181818181</v>
      </c>
      <c r="BN437" s="64">
        <f t="shared" si="61"/>
        <v>107.16</v>
      </c>
      <c r="BO437" s="64">
        <f t="shared" si="62"/>
        <v>0.18210955710955709</v>
      </c>
      <c r="BP437" s="64">
        <f t="shared" si="63"/>
        <v>0.18269230769230771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18.939393939393938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19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0.22724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100</v>
      </c>
      <c r="Y447" s="559">
        <f>IFERROR(SUM(Y432:Y445),"0")</f>
        <v>100.32000000000001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50</v>
      </c>
      <c r="Y456" s="558">
        <f t="shared" si="64"/>
        <v>52.800000000000004</v>
      </c>
      <c r="Z456" s="36">
        <f>IFERROR(IF(Y456=0,"",ROUNDUP(Y456/H456,0)*0.01196),"")</f>
        <v>0.1196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53.409090909090907</v>
      </c>
      <c r="BN456" s="64">
        <f t="shared" si="66"/>
        <v>56.400000000000006</v>
      </c>
      <c r="BO456" s="64">
        <f t="shared" si="67"/>
        <v>9.1054778554778545E-2</v>
      </c>
      <c r="BP456" s="64">
        <f t="shared" si="68"/>
        <v>9.6153846153846159E-2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300</v>
      </c>
      <c r="Y457" s="558">
        <f t="shared" si="64"/>
        <v>300.96000000000004</v>
      </c>
      <c r="Z457" s="36">
        <f>IFERROR(IF(Y457=0,"",ROUNDUP(Y457/H457,0)*0.01196),"")</f>
        <v>0.68171999999999999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320.45454545454544</v>
      </c>
      <c r="BN457" s="64">
        <f t="shared" si="66"/>
        <v>321.48</v>
      </c>
      <c r="BO457" s="64">
        <f t="shared" si="67"/>
        <v>0.54632867132867136</v>
      </c>
      <c r="BP457" s="64">
        <f t="shared" si="68"/>
        <v>0.54807692307692313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75.757575757575751</v>
      </c>
      <c r="Y462" s="559">
        <f>IFERROR(Y455/H455,"0")+IFERROR(Y456/H456,"0")+IFERROR(Y457/H457,"0")+IFERROR(Y458/H458,"0")+IFERROR(Y459/H459,"0")+IFERROR(Y460/H460,"0")+IFERROR(Y461/H461,"0")</f>
        <v>77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0.92091999999999996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400</v>
      </c>
      <c r="Y463" s="559">
        <f>IFERROR(SUM(Y455:Y461),"0")</f>
        <v>406.56000000000006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8482.5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8541.9599999999991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8808.7855966712123</v>
      </c>
      <c r="Y506" s="559">
        <f>IFERROR(SUM(BN22:BN502),"0")</f>
        <v>8870.9969999999994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13</v>
      </c>
      <c r="Y507" s="38">
        <f>ROUNDUP(SUM(BP22:BP502),0)</f>
        <v>13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9133.7855966712123</v>
      </c>
      <c r="Y508" s="559">
        <f>GrossWeightTotalR+PalletQtyTotalR*25</f>
        <v>9195.9969999999994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720.77450961012619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727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13.777790000000001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458.1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285.60000000000002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7029</v>
      </c>
      <c r="U515" s="46">
        <f>IFERROR(Y369*1,"0")+IFERROR(Y370*1,"0")+IFERROR(Y371*1,"0")+IFERROR(Y375*1,"0")+IFERROR(Y379*1,"0")+IFERROR(Y380*1,"0")+IFERROR(Y384*1,"0")</f>
        <v>162.06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607.20000000000005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3"/>
        <filter val="160,00"/>
        <filter val="166,67"/>
        <filter val="170,00"/>
        <filter val="18,94"/>
        <filter val="2 500,00"/>
        <filter val="20,24"/>
        <filter val="200,00"/>
        <filter val="22,50"/>
        <filter val="222,50"/>
        <filter val="23,52"/>
        <filter val="266,67"/>
        <filter val="280,00"/>
        <filter val="300,00"/>
        <filter val="33,33"/>
        <filter val="36,53"/>
        <filter val="4 000,00"/>
        <filter val="4,63"/>
        <filter val="400,00"/>
        <filter val="50,00"/>
        <filter val="500,00"/>
        <filter val="55,56"/>
        <filter val="720,77"/>
        <filter val="75,76"/>
        <filter val="8 482,50"/>
        <filter val="8 808,79"/>
        <filter val="9 133,79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