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69B4A03-3F5F-4939-952A-A8E0974686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3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5" i="1" s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Y296" i="1" s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5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Y37" i="1"/>
  <c r="C515" i="1"/>
  <c r="Y44" i="1"/>
  <c r="BP54" i="1"/>
  <c r="BN54" i="1"/>
  <c r="Z54" i="1"/>
  <c r="BP62" i="1"/>
  <c r="BN62" i="1"/>
  <c r="Z62" i="1"/>
  <c r="Z65" i="1" s="1"/>
  <c r="BP70" i="1"/>
  <c r="BN70" i="1"/>
  <c r="Z70" i="1"/>
  <c r="Y80" i="1"/>
  <c r="Y81" i="1"/>
  <c r="BP74" i="1"/>
  <c r="BN74" i="1"/>
  <c r="Z74" i="1"/>
  <c r="Z80" i="1" s="1"/>
  <c r="H9" i="1"/>
  <c r="Y24" i="1"/>
  <c r="Z35" i="1"/>
  <c r="Z36" i="1" s="1"/>
  <c r="BN35" i="1"/>
  <c r="BP35" i="1"/>
  <c r="Z41" i="1"/>
  <c r="Z44" i="1" s="1"/>
  <c r="BN41" i="1"/>
  <c r="BP41" i="1"/>
  <c r="Z43" i="1"/>
  <c r="BN43" i="1"/>
  <c r="Y45" i="1"/>
  <c r="Y48" i="1"/>
  <c r="BP47" i="1"/>
  <c r="BN47" i="1"/>
  <c r="Z47" i="1"/>
  <c r="Z48" i="1" s="1"/>
  <c r="Y49" i="1"/>
  <c r="D515" i="1"/>
  <c r="Y59" i="1"/>
  <c r="BP52" i="1"/>
  <c r="BN52" i="1"/>
  <c r="Z52" i="1"/>
  <c r="BP56" i="1"/>
  <c r="BN56" i="1"/>
  <c r="Z56" i="1"/>
  <c r="Y65" i="1"/>
  <c r="BP64" i="1"/>
  <c r="BN64" i="1"/>
  <c r="Z64" i="1"/>
  <c r="Y66" i="1"/>
  <c r="Y71" i="1"/>
  <c r="BP68" i="1"/>
  <c r="BN68" i="1"/>
  <c r="Z68" i="1"/>
  <c r="Z71" i="1" s="1"/>
  <c r="Z137" i="1"/>
  <c r="Z76" i="1"/>
  <c r="BN76" i="1"/>
  <c r="Z78" i="1"/>
  <c r="BN78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BN163" i="1"/>
  <c r="BP163" i="1"/>
  <c r="Z165" i="1"/>
  <c r="Z171" i="1" s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Z231" i="1" s="1"/>
  <c r="Y232" i="1"/>
  <c r="Y93" i="1"/>
  <c r="Y132" i="1"/>
  <c r="BP213" i="1"/>
  <c r="BN213" i="1"/>
  <c r="Z213" i="1"/>
  <c r="Z295" i="1"/>
  <c r="Z332" i="1"/>
  <c r="Z351" i="1"/>
  <c r="Y236" i="1"/>
  <c r="Y248" i="1"/>
  <c r="Y257" i="1"/>
  <c r="Y264" i="1"/>
  <c r="Y271" i="1"/>
  <c r="Y306" i="1"/>
  <c r="Y314" i="1"/>
  <c r="Y320" i="1"/>
  <c r="Y326" i="1"/>
  <c r="Y332" i="1"/>
  <c r="Y339" i="1"/>
  <c r="Y351" i="1"/>
  <c r="Y357" i="1"/>
  <c r="Y361" i="1"/>
  <c r="Z372" i="1"/>
  <c r="BP370" i="1"/>
  <c r="BN370" i="1"/>
  <c r="Z370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Z226" i="1"/>
  <c r="BN226" i="1"/>
  <c r="Z228" i="1"/>
  <c r="BN228" i="1"/>
  <c r="Z230" i="1"/>
  <c r="BN230" i="1"/>
  <c r="Z234" i="1"/>
  <c r="Z235" i="1" s="1"/>
  <c r="BN234" i="1"/>
  <c r="BP234" i="1"/>
  <c r="Z244" i="1"/>
  <c r="Z247" i="1" s="1"/>
  <c r="BN244" i="1"/>
  <c r="Z246" i="1"/>
  <c r="BN246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Z269" i="1"/>
  <c r="Z271" i="1" s="1"/>
  <c r="BN269" i="1"/>
  <c r="Y277" i="1"/>
  <c r="Y286" i="1"/>
  <c r="R515" i="1"/>
  <c r="Z290" i="1"/>
  <c r="BN290" i="1"/>
  <c r="Z292" i="1"/>
  <c r="BN292" i="1"/>
  <c r="Z294" i="1"/>
  <c r="BN294" i="1"/>
  <c r="Y295" i="1"/>
  <c r="Z298" i="1"/>
  <c r="Z305" i="1" s="1"/>
  <c r="BN298" i="1"/>
  <c r="BP298" i="1"/>
  <c r="Z300" i="1"/>
  <c r="BN300" i="1"/>
  <c r="Z302" i="1"/>
  <c r="BN302" i="1"/>
  <c r="Z304" i="1"/>
  <c r="BN304" i="1"/>
  <c r="Z308" i="1"/>
  <c r="BN308" i="1"/>
  <c r="BP308" i="1"/>
  <c r="Z310" i="1"/>
  <c r="BN310" i="1"/>
  <c r="Z312" i="1"/>
  <c r="BN312" i="1"/>
  <c r="Z316" i="1"/>
  <c r="Z319" i="1" s="1"/>
  <c r="BN316" i="1"/>
  <c r="BP316" i="1"/>
  <c r="Z318" i="1"/>
  <c r="BN318" i="1"/>
  <c r="Z324" i="1"/>
  <c r="Z326" i="1" s="1"/>
  <c r="BN324" i="1"/>
  <c r="Z330" i="1"/>
  <c r="BN330" i="1"/>
  <c r="Z337" i="1"/>
  <c r="Z339" i="1" s="1"/>
  <c r="BN337" i="1"/>
  <c r="Y340" i="1"/>
  <c r="T515" i="1"/>
  <c r="Z345" i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62" i="1" l="1"/>
  <c r="Y505" i="1"/>
  <c r="Y507" i="1"/>
  <c r="Z400" i="1"/>
  <c r="Z313" i="1"/>
  <c r="Z417" i="1"/>
  <c r="Z215" i="1"/>
  <c r="Z58" i="1"/>
  <c r="Z510" i="1" s="1"/>
  <c r="Y509" i="1"/>
  <c r="Y506" i="1"/>
  <c r="Y508" i="1" s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<sst xmlns="http://schemas.openxmlformats.org/spreadsheetml/2006/main" count="2234" uniqueCount="811">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</sst>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48</v>
      </c>
      <c r="Y41" s="55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49.93333333333333</v>
      </c>
      <c r="BN41" s="64">
        <f>IFERROR(Y41*I41/H41,"0")</f>
        <v>56.17499999999999</v>
      </c>
      <c r="BO41" s="64">
        <f>IFERROR(1/J41*(X41/H41),"0")</f>
        <v>6.9444444444444434E-2</v>
      </c>
      <c r="BP41" s="64">
        <f>IFERROR(1/J41*(Y41/H41),"0")</f>
        <v>7.8125E-2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4.4444444444444438</v>
      </c>
      <c r="Y44" s="559">
        <f>IFERROR(Y41/H41,"0")+IFERROR(Y42/H42,"0")+IFERROR(Y43/H43,"0")</f>
        <v>5</v>
      </c>
      <c r="Z44" s="559">
        <f>IFERROR(IF(Z41="",0,Z41),"0")+IFERROR(IF(Z42="",0,Z42),"0")+IFERROR(IF(Z43="",0,Z43),"0")</f>
        <v>9.4899999999999998E-2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48</v>
      </c>
      <c r="Y45" s="559">
        <f>IFERROR(SUM(Y41:Y43),"0")</f>
        <v>54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6</v>
      </c>
      <c r="Y55" s="55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6.3149999999999995</v>
      </c>
      <c r="BN55" s="64">
        <f t="shared" si="8"/>
        <v>8.42</v>
      </c>
      <c r="BO55" s="64">
        <f t="shared" si="9"/>
        <v>1.1363636363636364E-2</v>
      </c>
      <c r="BP55" s="64">
        <f t="shared" si="10"/>
        <v>1.5151515151515152E-2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1.5</v>
      </c>
      <c r="Y58" s="559">
        <f>IFERROR(Y52/H52,"0")+IFERROR(Y53/H53,"0")+IFERROR(Y54/H54,"0")+IFERROR(Y55/H55,"0")+IFERROR(Y56/H56,"0")+IFERROR(Y57/H57,"0")</f>
        <v>2</v>
      </c>
      <c r="Z58" s="559">
        <f>IFERROR(IF(Z52="",0,Z52),"0")+IFERROR(IF(Z53="",0,Z53),"0")+IFERROR(IF(Z54="",0,Z54),"0")+IFERROR(IF(Z55="",0,Z55),"0")+IFERROR(IF(Z56="",0,Z56),"0")+IFERROR(IF(Z57="",0,Z57),"0")</f>
        <v>1.804E-2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6</v>
      </c>
      <c r="Y59" s="559">
        <f>IFERROR(SUM(Y52:Y57),"0")</f>
        <v>8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22</v>
      </c>
      <c r="Y61" s="55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22.886111111111109</v>
      </c>
      <c r="BN61" s="64">
        <f>IFERROR(Y61*I61/H61,"0")</f>
        <v>33.705000000000005</v>
      </c>
      <c r="BO61" s="64">
        <f>IFERROR(1/J61*(X61/H61),"0")</f>
        <v>3.1828703703703699E-2</v>
      </c>
      <c r="BP61" s="64">
        <f>IFERROR(1/J61*(Y61/H61),"0")</f>
        <v>4.6875000000000007E-2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2.0370370370370368</v>
      </c>
      <c r="Y65" s="559">
        <f>IFERROR(Y61/H61,"0")+IFERROR(Y62/H62,"0")+IFERROR(Y63/H63,"0")+IFERROR(Y64/H64,"0")</f>
        <v>3.0000000000000004</v>
      </c>
      <c r="Z65" s="559">
        <f>IFERROR(IF(Z61="",0,Z61),"0")+IFERROR(IF(Z62="",0,Z62),"0")+IFERROR(IF(Z63="",0,Z63),"0")+IFERROR(IF(Z64="",0,Z64),"0")</f>
        <v>5.6940000000000004E-2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22</v>
      </c>
      <c r="Y66" s="559">
        <f>IFERROR(SUM(Y61:Y64),"0")</f>
        <v>32.400000000000006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20</v>
      </c>
      <c r="Y69" s="558">
        <f>IFERROR(IF(X69="",0,CEILING((X69/$H69),1)*$H69),"")</f>
        <v>21.6</v>
      </c>
      <c r="Z69" s="36">
        <f>IFERROR(IF(Y69=0,"",ROUNDUP(Y69/H69,0)*0.00502),"")</f>
        <v>6.0240000000000002E-2</v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21.111111111111111</v>
      </c>
      <c r="BN69" s="64">
        <f>IFERROR(Y69*I69/H69,"0")</f>
        <v>22.8</v>
      </c>
      <c r="BO69" s="64">
        <f>IFERROR(1/J69*(X69/H69),"0")</f>
        <v>4.7483380816714153E-2</v>
      </c>
      <c r="BP69" s="64">
        <f>IFERROR(1/J69*(Y69/H69),"0")</f>
        <v>5.1282051282051287E-2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18</v>
      </c>
      <c r="Y70" s="558">
        <f>IFERROR(IF(X70="",0,CEILING((X70/$H70),1)*$H70),"")</f>
        <v>18</v>
      </c>
      <c r="Z70" s="36">
        <f>IFERROR(IF(Y70=0,"",ROUNDUP(Y70/H70,0)*0.00502),"")</f>
        <v>5.0200000000000002E-2</v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18.999999999999996</v>
      </c>
      <c r="BN70" s="64">
        <f>IFERROR(Y70*I70/H70,"0")</f>
        <v>18.999999999999996</v>
      </c>
      <c r="BO70" s="64">
        <f>IFERROR(1/J70*(X70/H70),"0")</f>
        <v>4.2735042735042736E-2</v>
      </c>
      <c r="BP70" s="64">
        <f>IFERROR(1/J70*(Y70/H70),"0")</f>
        <v>4.2735042735042736E-2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21.111111111111111</v>
      </c>
      <c r="Y71" s="559">
        <f>IFERROR(Y68/H68,"0")+IFERROR(Y69/H69,"0")+IFERROR(Y70/H70,"0")</f>
        <v>22</v>
      </c>
      <c r="Z71" s="559">
        <f>IFERROR(IF(Z68="",0,Z68),"0")+IFERROR(IF(Z69="",0,Z69),"0")+IFERROR(IF(Z70="",0,Z70),"0")</f>
        <v>0.11044000000000001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38</v>
      </c>
      <c r="Y72" s="559">
        <f>IFERROR(SUM(Y68:Y70),"0")</f>
        <v>39.6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23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24.282692307692304</v>
      </c>
      <c r="BN83" s="64">
        <f>IFERROR(Y83*I83/H83,"0")</f>
        <v>24.704999999999998</v>
      </c>
      <c r="BO83" s="64">
        <f>IFERROR(1/J83*(X83/H83),"0")</f>
        <v>4.6073717948717952E-2</v>
      </c>
      <c r="BP83" s="64">
        <f>IFERROR(1/J83*(Y83/H83),"0")</f>
        <v>4.6875E-2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2.9487179487179489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23</v>
      </c>
      <c r="Y86" s="559">
        <f>IFERROR(SUM(Y83:Y84),"0")</f>
        <v>23.4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94</v>
      </c>
      <c r="Y89" s="558">
        <f>IFERROR(IF(X89="",0,CEILING((X89/$H89),1)*$H89),"")</f>
        <v>97.2</v>
      </c>
      <c r="Z89" s="36">
        <f>IFERROR(IF(Y89=0,"",ROUNDUP(Y89/H89,0)*0.01898),"")</f>
        <v>0.17082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97.786111111111097</v>
      </c>
      <c r="BN89" s="64">
        <f>IFERROR(Y89*I89/H89,"0")</f>
        <v>101.11499999999998</v>
      </c>
      <c r="BO89" s="64">
        <f>IFERROR(1/J89*(X89/H89),"0")</f>
        <v>0.13599537037037035</v>
      </c>
      <c r="BP89" s="64">
        <f>IFERROR(1/J89*(Y89/H89),"0")</f>
        <v>0.140625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91</v>
      </c>
      <c r="Y91" s="558">
        <f>IFERROR(IF(X91="",0,CEILING((X91/$H91),1)*$H91),"")</f>
        <v>94.5</v>
      </c>
      <c r="Z91" s="36">
        <f>IFERROR(IF(Y91=0,"",ROUNDUP(Y91/H91,0)*0.00902),"")</f>
        <v>0.18942000000000001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95.24666666666667</v>
      </c>
      <c r="BN91" s="64">
        <f>IFERROR(Y91*I91/H91,"0")</f>
        <v>98.91</v>
      </c>
      <c r="BO91" s="64">
        <f>IFERROR(1/J91*(X91/H91),"0")</f>
        <v>0.1531986531986532</v>
      </c>
      <c r="BP91" s="64">
        <f>IFERROR(1/J91*(Y91/H91),"0")</f>
        <v>0.15909090909090909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28.925925925925924</v>
      </c>
      <c r="Y92" s="559">
        <f>IFERROR(Y89/H89,"0")+IFERROR(Y90/H90,"0")+IFERROR(Y91/H91,"0")</f>
        <v>30</v>
      </c>
      <c r="Z92" s="559">
        <f>IFERROR(IF(Z89="",0,Z89),"0")+IFERROR(IF(Z90="",0,Z90),"0")+IFERROR(IF(Z91="",0,Z91),"0")</f>
        <v>0.36024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185</v>
      </c>
      <c r="Y93" s="559">
        <f>IFERROR(SUM(Y89:Y91),"0")</f>
        <v>191.7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71</v>
      </c>
      <c r="Y95" s="558">
        <f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75.549259259259259</v>
      </c>
      <c r="BN95" s="64">
        <f>IFERROR(Y95*I95/H95,"0")</f>
        <v>77.570999999999998</v>
      </c>
      <c r="BO95" s="64">
        <f>IFERROR(1/J95*(X95/H95),"0")</f>
        <v>0.13695987654320987</v>
      </c>
      <c r="BP95" s="64">
        <f>IFERROR(1/J95*(Y95/H95),"0")</f>
        <v>0.140625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59</v>
      </c>
      <c r="Y98" s="558">
        <f>IFERROR(IF(X98="",0,CEILING((X98/$H98),1)*$H98),"")</f>
        <v>59.400000000000006</v>
      </c>
      <c r="Z98" s="36">
        <f>IFERROR(IF(Y98=0,"",ROUNDUP(Y98/H98,0)*0.00651),"")</f>
        <v>0.14322000000000001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64.506666666666661</v>
      </c>
      <c r="BN98" s="64">
        <f>IFERROR(Y98*I98/H98,"0")</f>
        <v>64.944000000000003</v>
      </c>
      <c r="BO98" s="64">
        <f>IFERROR(1/J98*(X98/H98),"0")</f>
        <v>0.12006512006512007</v>
      </c>
      <c r="BP98" s="64">
        <f>IFERROR(1/J98*(Y98/H98),"0")</f>
        <v>0.12087912087912089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30.617283950617285</v>
      </c>
      <c r="Y100" s="559">
        <f>IFERROR(Y95/H95,"0")+IFERROR(Y96/H96,"0")+IFERROR(Y97/H97,"0")+IFERROR(Y98/H98,"0")+IFERROR(Y99/H99,"0")</f>
        <v>31</v>
      </c>
      <c r="Z100" s="559">
        <f>IFERROR(IF(Z95="",0,Z95),"0")+IFERROR(IF(Z96="",0,Z96),"0")+IFERROR(IF(Z97="",0,Z97),"0")+IFERROR(IF(Z98="",0,Z98),"0")+IFERROR(IF(Z99="",0,Z99),"0")</f>
        <v>0.31403999999999999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130</v>
      </c>
      <c r="Y101" s="559">
        <f>IFERROR(SUM(Y95:Y99),"0")</f>
        <v>132.30000000000001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49</v>
      </c>
      <c r="Y106" s="558">
        <f>IFERROR(IF(X106="",0,CEILING((X106/$H106),1)*$H106),"")</f>
        <v>49.5</v>
      </c>
      <c r="Z106" s="36">
        <f>IFERROR(IF(Y106=0,"",ROUNDUP(Y106/H106,0)*0.00902),"")</f>
        <v>9.9220000000000003E-2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51.286666666666662</v>
      </c>
      <c r="BN106" s="64">
        <f>IFERROR(Y106*I106/H106,"0")</f>
        <v>51.81</v>
      </c>
      <c r="BO106" s="64">
        <f>IFERROR(1/J106*(X106/H106),"0")</f>
        <v>8.2491582491582491E-2</v>
      </c>
      <c r="BP106" s="64">
        <f>IFERROR(1/J106*(Y106/H106),"0")</f>
        <v>8.3333333333333343E-2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10.888888888888889</v>
      </c>
      <c r="Y108" s="559">
        <f>IFERROR(Y104/H104,"0")+IFERROR(Y105/H105,"0")+IFERROR(Y106/H106,"0")+IFERROR(Y107/H107,"0")</f>
        <v>11</v>
      </c>
      <c r="Z108" s="559">
        <f>IFERROR(IF(Z104="",0,Z104),"0")+IFERROR(IF(Z105="",0,Z105),"0")+IFERROR(IF(Z106="",0,Z106),"0")+IFERROR(IF(Z107="",0,Z107),"0")</f>
        <v>9.9220000000000003E-2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49</v>
      </c>
      <c r="Y109" s="559">
        <f>IFERROR(SUM(Y104:Y107),"0")</f>
        <v>49.5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4</v>
      </c>
      <c r="Y111" s="558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4.1611111111111105</v>
      </c>
      <c r="BN111" s="64">
        <f>IFERROR(Y111*I111/H111,"0")</f>
        <v>11.234999999999999</v>
      </c>
      <c r="BO111" s="64">
        <f>IFERROR(1/J111*(X111/H111),"0")</f>
        <v>5.7870370370370367E-3</v>
      </c>
      <c r="BP111" s="64">
        <f>IFERROR(1/J111*(Y111/H111),"0")</f>
        <v>1.5625E-2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0.37037037037037035</v>
      </c>
      <c r="Y114" s="559">
        <f>IFERROR(Y111/H111,"0")+IFERROR(Y112/H112,"0")+IFERROR(Y113/H113,"0")</f>
        <v>1</v>
      </c>
      <c r="Z114" s="559">
        <f>IFERROR(IF(Z111="",0,Z111),"0")+IFERROR(IF(Z112="",0,Z112),"0")+IFERROR(IF(Z113="",0,Z113),"0")</f>
        <v>1.898E-2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4</v>
      </c>
      <c r="Y115" s="559">
        <f>IFERROR(SUM(Y111:Y113),"0")</f>
        <v>10.8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94</v>
      </c>
      <c r="Y117" s="558">
        <f>IFERROR(IF(X117="",0,CEILING((X117/$H117),1)*$H117),"")</f>
        <v>97.199999999999989</v>
      </c>
      <c r="Z117" s="36">
        <f>IFERROR(IF(Y117=0,"",ROUNDUP(Y117/H117,0)*0.01898),"")</f>
        <v>0.22776000000000002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99.953333333333333</v>
      </c>
      <c r="BN117" s="64">
        <f>IFERROR(Y117*I117/H117,"0")</f>
        <v>103.35599999999998</v>
      </c>
      <c r="BO117" s="64">
        <f>IFERROR(1/J117*(X117/H117),"0")</f>
        <v>0.18132716049382716</v>
      </c>
      <c r="BP117" s="64">
        <f>IFERROR(1/J117*(Y117/H117),"0")</f>
        <v>0.1875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115</v>
      </c>
      <c r="Y119" s="558">
        <f>IFERROR(IF(X119="",0,CEILING((X119/$H119),1)*$H119),"")</f>
        <v>116.10000000000001</v>
      </c>
      <c r="Z119" s="36">
        <f>IFERROR(IF(Y119=0,"",ROUNDUP(Y119/H119,0)*0.00651),"")</f>
        <v>0.27993000000000001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125.73333333333333</v>
      </c>
      <c r="BN119" s="64">
        <f>IFERROR(Y119*I119/H119,"0")</f>
        <v>126.93600000000001</v>
      </c>
      <c r="BO119" s="64">
        <f>IFERROR(1/J119*(X119/H119),"0")</f>
        <v>0.23402523402523401</v>
      </c>
      <c r="BP119" s="64">
        <f>IFERROR(1/J119*(Y119/H119),"0")</f>
        <v>0.23626373626373628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54.197530864197525</v>
      </c>
      <c r="Y121" s="559">
        <f>IFERROR(Y117/H117,"0")+IFERROR(Y118/H118,"0")+IFERROR(Y119/H119,"0")+IFERROR(Y120/H120,"0")</f>
        <v>55</v>
      </c>
      <c r="Z121" s="559">
        <f>IFERROR(IF(Z117="",0,Z117),"0")+IFERROR(IF(Z118="",0,Z118),"0")+IFERROR(IF(Z119="",0,Z119),"0")+IFERROR(IF(Z120="",0,Z120),"0")</f>
        <v>0.50768999999999997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209</v>
      </c>
      <c r="Y122" s="559">
        <f>IFERROR(SUM(Y117:Y120),"0")</f>
        <v>213.3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3</v>
      </c>
      <c r="Y158" s="558">
        <f>IFERROR(IF(X158="",0,CEILING((X158/$H158),1)*$H158),"")</f>
        <v>3.96</v>
      </c>
      <c r="Z158" s="36">
        <f>IFERROR(IF(Y158=0,"",ROUNDUP(Y158/H158,0)*0.00502),"")</f>
        <v>1.004E-2</v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3.1515151515151518</v>
      </c>
      <c r="BN158" s="64">
        <f>IFERROR(Y158*I158/H158,"0")</f>
        <v>4.16</v>
      </c>
      <c r="BO158" s="64">
        <f>IFERROR(1/J158*(X158/H158),"0")</f>
        <v>6.4750064750064753E-3</v>
      </c>
      <c r="BP158" s="64">
        <f>IFERROR(1/J158*(Y158/H158),"0")</f>
        <v>8.5470085470085479E-3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1.5151515151515151</v>
      </c>
      <c r="Y159" s="559">
        <f>IFERROR(Y158/H158,"0")</f>
        <v>2</v>
      </c>
      <c r="Z159" s="559">
        <f>IFERROR(IF(Z158="",0,Z158),"0")</f>
        <v>1.004E-2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3</v>
      </c>
      <c r="Y160" s="559">
        <f>IFERROR(SUM(Y158:Y158),"0")</f>
        <v>3.96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45</v>
      </c>
      <c r="Y165" s="558">
        <f t="shared" si="16"/>
        <v>46.2</v>
      </c>
      <c r="Z165" s="36">
        <f>IFERROR(IF(Y165=0,"",ROUNDUP(Y165/H165,0)*0.00502),"")</f>
        <v>0.11044000000000001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47.785714285714278</v>
      </c>
      <c r="BN165" s="64">
        <f t="shared" si="18"/>
        <v>49.06</v>
      </c>
      <c r="BO165" s="64">
        <f t="shared" si="19"/>
        <v>9.1575091575091583E-2</v>
      </c>
      <c r="BP165" s="64">
        <f t="shared" si="20"/>
        <v>9.401709401709403E-2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6</v>
      </c>
      <c r="Y167" s="558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6.4333333333333336</v>
      </c>
      <c r="BN167" s="64">
        <f t="shared" si="18"/>
        <v>7.7199999999999989</v>
      </c>
      <c r="BO167" s="64">
        <f t="shared" si="19"/>
        <v>1.4245014245014245E-2</v>
      </c>
      <c r="BP167" s="64">
        <f t="shared" si="20"/>
        <v>1.7094017094017096E-2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30</v>
      </c>
      <c r="Y168" s="558">
        <f t="shared" si="16"/>
        <v>31.5</v>
      </c>
      <c r="Z168" s="36">
        <f>IFERROR(IF(Y168=0,"",ROUNDUP(Y168/H168,0)*0.00502),"")</f>
        <v>7.5300000000000006E-2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31.428571428571427</v>
      </c>
      <c r="BN168" s="64">
        <f t="shared" si="18"/>
        <v>33.000000000000007</v>
      </c>
      <c r="BO168" s="64">
        <f t="shared" si="19"/>
        <v>6.1050061050061055E-2</v>
      </c>
      <c r="BP168" s="64">
        <f t="shared" si="20"/>
        <v>6.4102564102564111E-2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39.047619047619044</v>
      </c>
      <c r="Y171" s="559">
        <f>IFERROR(Y162/H162,"0")+IFERROR(Y163/H163,"0")+IFERROR(Y164/H164,"0")+IFERROR(Y165/H165,"0")+IFERROR(Y166/H166,"0")+IFERROR(Y167/H167,"0")+IFERROR(Y168/H168,"0")+IFERROR(Y169/H169,"0")+IFERROR(Y170/H170,"0")</f>
        <v>41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0.20582000000000003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81</v>
      </c>
      <c r="Y172" s="559">
        <f>IFERROR(SUM(Y162:Y170),"0")</f>
        <v>84.9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30</v>
      </c>
      <c r="Y196" s="558">
        <f t="shared" si="21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31.166666666666668</v>
      </c>
      <c r="BN196" s="64">
        <f t="shared" si="23"/>
        <v>33.660000000000004</v>
      </c>
      <c r="BO196" s="64">
        <f t="shared" si="24"/>
        <v>4.208754208754209E-2</v>
      </c>
      <c r="BP196" s="64">
        <f t="shared" si="25"/>
        <v>4.5454545454545463E-2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78</v>
      </c>
      <c r="Y198" s="558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81.033333333333331</v>
      </c>
      <c r="BN198" s="64">
        <f t="shared" si="23"/>
        <v>84.15</v>
      </c>
      <c r="BO198" s="64">
        <f t="shared" si="24"/>
        <v>0.10942760942760942</v>
      </c>
      <c r="BP198" s="64">
        <f t="shared" si="25"/>
        <v>0.11363636363636363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8</v>
      </c>
      <c r="Y200" s="558">
        <f t="shared" si="21"/>
        <v>9</v>
      </c>
      <c r="Z200" s="36">
        <f>IFERROR(IF(Y200=0,"",ROUNDUP(Y200/H200,0)*0.00502),"")</f>
        <v>2.5100000000000001E-2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8.4444444444444446</v>
      </c>
      <c r="BN200" s="64">
        <f t="shared" si="23"/>
        <v>9.4999999999999982</v>
      </c>
      <c r="BO200" s="64">
        <f t="shared" si="24"/>
        <v>1.8993352326685663E-2</v>
      </c>
      <c r="BP200" s="64">
        <f t="shared" si="25"/>
        <v>2.1367521367521368E-2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3</v>
      </c>
      <c r="Y202" s="558">
        <f t="shared" si="21"/>
        <v>3.6</v>
      </c>
      <c r="Z202" s="36">
        <f>IFERROR(IF(Y202=0,"",ROUNDUP(Y202/H202,0)*0.00502),"")</f>
        <v>1.004E-2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3.1666666666666661</v>
      </c>
      <c r="BN202" s="64">
        <f t="shared" si="23"/>
        <v>3.8</v>
      </c>
      <c r="BO202" s="64">
        <f t="shared" si="24"/>
        <v>7.1225071225071226E-3</v>
      </c>
      <c r="BP202" s="64">
        <f t="shared" si="25"/>
        <v>8.5470085470085479E-3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26.111111111111111</v>
      </c>
      <c r="Y203" s="559">
        <f>IFERROR(Y195/H195,"0")+IFERROR(Y196/H196,"0")+IFERROR(Y197/H197,"0")+IFERROR(Y198/H198,"0")+IFERROR(Y199/H199,"0")+IFERROR(Y200/H200,"0")+IFERROR(Y201/H201,"0")+IFERROR(Y202/H202,"0")</f>
        <v>28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0.22456000000000001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119</v>
      </c>
      <c r="Y204" s="559">
        <f>IFERROR(SUM(Y195:Y202),"0")</f>
        <v>126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248</v>
      </c>
      <c r="Y209" s="558">
        <f t="shared" si="26"/>
        <v>249.6</v>
      </c>
      <c r="Z209" s="36">
        <f t="shared" ref="Z209:Z214" si="31">IFERROR(IF(Y209=0,"",ROUNDUP(Y209/H209,0)*0.00651),"")</f>
        <v>0.67703999999999998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275.89999999999998</v>
      </c>
      <c r="BN209" s="64">
        <f t="shared" si="28"/>
        <v>277.68</v>
      </c>
      <c r="BO209" s="64">
        <f t="shared" si="29"/>
        <v>0.56776556776556786</v>
      </c>
      <c r="BP209" s="64">
        <f t="shared" si="30"/>
        <v>0.57142857142857151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100</v>
      </c>
      <c r="Y211" s="558">
        <f t="shared" si="26"/>
        <v>100.8</v>
      </c>
      <c r="Z211" s="36">
        <f t="shared" si="31"/>
        <v>0.27342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110.5</v>
      </c>
      <c r="BN211" s="64">
        <f t="shared" si="28"/>
        <v>111.384</v>
      </c>
      <c r="BO211" s="64">
        <f t="shared" si="29"/>
        <v>0.22893772893772898</v>
      </c>
      <c r="BP211" s="64">
        <f t="shared" si="30"/>
        <v>0.23076923076923078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135</v>
      </c>
      <c r="Y212" s="558">
        <f t="shared" si="26"/>
        <v>136.79999999999998</v>
      </c>
      <c r="Z212" s="36">
        <f t="shared" si="31"/>
        <v>0.37107000000000001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149.17500000000001</v>
      </c>
      <c r="BN212" s="64">
        <f t="shared" si="28"/>
        <v>151.16399999999999</v>
      </c>
      <c r="BO212" s="64">
        <f t="shared" si="29"/>
        <v>0.30906593406593408</v>
      </c>
      <c r="BP212" s="64">
        <f t="shared" si="30"/>
        <v>0.31318681318681318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84</v>
      </c>
      <c r="Y213" s="558">
        <f t="shared" si="26"/>
        <v>84</v>
      </c>
      <c r="Z213" s="36">
        <f t="shared" si="31"/>
        <v>0.22785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92.820000000000007</v>
      </c>
      <c r="BN213" s="64">
        <f t="shared" si="28"/>
        <v>92.820000000000007</v>
      </c>
      <c r="BO213" s="64">
        <f t="shared" si="29"/>
        <v>0.19230769230769232</v>
      </c>
      <c r="BP213" s="64">
        <f t="shared" si="30"/>
        <v>0.19230769230769232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215</v>
      </c>
      <c r="Y214" s="558">
        <f t="shared" si="26"/>
        <v>216</v>
      </c>
      <c r="Z214" s="36">
        <f t="shared" si="31"/>
        <v>0.58589999999999998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238.11250000000001</v>
      </c>
      <c r="BN214" s="64">
        <f t="shared" si="28"/>
        <v>239.21999999999997</v>
      </c>
      <c r="BO214" s="64">
        <f t="shared" si="29"/>
        <v>0.4922161172161173</v>
      </c>
      <c r="BP214" s="64">
        <f t="shared" si="30"/>
        <v>0.49450549450549453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325.83333333333337</v>
      </c>
      <c r="Y215" s="559">
        <f>IFERROR(Y206/H206,"0")+IFERROR(Y207/H207,"0")+IFERROR(Y208/H208,"0")+IFERROR(Y209/H209,"0")+IFERROR(Y210/H210,"0")+IFERROR(Y211/H211,"0")+IFERROR(Y212/H212,"0")+IFERROR(Y213/H213,"0")+IFERROR(Y214/H214,"0")</f>
        <v>328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2.1352800000000003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782</v>
      </c>
      <c r="Y216" s="559">
        <f>IFERROR(SUM(Y206:Y214),"0")</f>
        <v>787.19999999999993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70</v>
      </c>
      <c r="Y218" s="558">
        <f>IFERROR(IF(X218="",0,CEILING((X218/$H218),1)*$H218),"")</f>
        <v>72</v>
      </c>
      <c r="Z218" s="36">
        <f>IFERROR(IF(Y218=0,"",ROUNDUP(Y218/H218,0)*0.00651),"")</f>
        <v>0.1953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77.350000000000009</v>
      </c>
      <c r="BN218" s="64">
        <f>IFERROR(Y218*I218/H218,"0")</f>
        <v>79.560000000000016</v>
      </c>
      <c r="BO218" s="64">
        <f>IFERROR(1/J218*(X218/H218),"0")</f>
        <v>0.16025641025641027</v>
      </c>
      <c r="BP218" s="64">
        <f>IFERROR(1/J218*(Y218/H218),"0")</f>
        <v>0.16483516483516486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51</v>
      </c>
      <c r="Y219" s="558">
        <f>IFERROR(IF(X219="",0,CEILING((X219/$H219),1)*$H219),"")</f>
        <v>52.8</v>
      </c>
      <c r="Z219" s="36">
        <f>IFERROR(IF(Y219=0,"",ROUNDUP(Y219/H219,0)*0.00651),"")</f>
        <v>0.14322000000000001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56.355000000000004</v>
      </c>
      <c r="BN219" s="64">
        <f>IFERROR(Y219*I219/H219,"0")</f>
        <v>58.344000000000001</v>
      </c>
      <c r="BO219" s="64">
        <f>IFERROR(1/J219*(X219/H219),"0")</f>
        <v>0.11675824175824177</v>
      </c>
      <c r="BP219" s="64">
        <f>IFERROR(1/J219*(Y219/H219),"0")</f>
        <v>0.12087912087912089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50.416666666666671</v>
      </c>
      <c r="Y220" s="559">
        <f>IFERROR(Y218/H218,"0")+IFERROR(Y219/H219,"0")</f>
        <v>52</v>
      </c>
      <c r="Z220" s="559">
        <f>IFERROR(IF(Z218="",0,Z218),"0")+IFERROR(IF(Z219="",0,Z219),"0")</f>
        <v>0.33852000000000004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121</v>
      </c>
      <c r="Y221" s="559">
        <f>IFERROR(SUM(Y218:Y219),"0")</f>
        <v>124.8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16</v>
      </c>
      <c r="Y227" s="558">
        <f t="shared" si="32"/>
        <v>16</v>
      </c>
      <c r="Z227" s="36">
        <f>IFERROR(IF(Y227=0,"",ROUNDUP(Y227/H227,0)*0.00902),"")</f>
        <v>3.6080000000000001E-2</v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16.84</v>
      </c>
      <c r="BN227" s="64">
        <f t="shared" si="34"/>
        <v>16.84</v>
      </c>
      <c r="BO227" s="64">
        <f t="shared" si="35"/>
        <v>3.0303030303030304E-2</v>
      </c>
      <c r="BP227" s="64">
        <f t="shared" si="36"/>
        <v>3.0303030303030304E-2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4</v>
      </c>
      <c r="Y231" s="559">
        <f>IFERROR(Y224/H224,"0")+IFERROR(Y225/H225,"0")+IFERROR(Y226/H226,"0")+IFERROR(Y227/H227,"0")+IFERROR(Y228/H228,"0")+IFERROR(Y229/H229,"0")+IFERROR(Y230/H230,"0")</f>
        <v>4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3.6080000000000001E-2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16</v>
      </c>
      <c r="Y232" s="559">
        <f>IFERROR(SUM(Y224:Y230),"0")</f>
        <v>16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31</v>
      </c>
      <c r="Y269" s="558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34.255000000000003</v>
      </c>
      <c r="BN269" s="64">
        <f>IFERROR(Y269*I269/H269,"0")</f>
        <v>34.476000000000006</v>
      </c>
      <c r="BO269" s="64">
        <f>IFERROR(1/J269*(X269/H269),"0")</f>
        <v>7.0970695970695982E-2</v>
      </c>
      <c r="BP269" s="64">
        <f>IFERROR(1/J269*(Y269/H269),"0")</f>
        <v>7.1428571428571438E-2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137</v>
      </c>
      <c r="Y270" s="558">
        <f>IFERROR(IF(X270="",0,CEILING((X270/$H270),1)*$H270),"")</f>
        <v>139.19999999999999</v>
      </c>
      <c r="Z270" s="36">
        <f>IFERROR(IF(Y270=0,"",ROUNDUP(Y270/H270,0)*0.00651),"")</f>
        <v>0.37758000000000003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147.27500000000003</v>
      </c>
      <c r="BN270" s="64">
        <f>IFERROR(Y270*I270/H270,"0")</f>
        <v>149.63999999999999</v>
      </c>
      <c r="BO270" s="64">
        <f>IFERROR(1/J270*(X270/H270),"0")</f>
        <v>0.3136446886446887</v>
      </c>
      <c r="BP270" s="64">
        <f>IFERROR(1/J270*(Y270/H270),"0")</f>
        <v>0.31868131868131871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70</v>
      </c>
      <c r="Y271" s="559">
        <f>IFERROR(Y268/H268,"0")+IFERROR(Y269/H269,"0")+IFERROR(Y270/H270,"0")</f>
        <v>71</v>
      </c>
      <c r="Z271" s="559">
        <f>IFERROR(IF(Z268="",0,Z268),"0")+IFERROR(IF(Z269="",0,Z269),"0")+IFERROR(IF(Z270="",0,Z270),"0")</f>
        <v>0.46221000000000001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168</v>
      </c>
      <c r="Y272" s="559">
        <f>IFERROR(SUM(Y268:Y270),"0")</f>
        <v>170.39999999999998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7</v>
      </c>
      <c r="Y289" s="558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7.2819444444444432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1.0127314814814815E-2</v>
      </c>
      <c r="BP289" s="64">
        <f t="shared" ref="BP289:BP294" si="41">IFERROR(1/J289*(Y289/H289),"0")</f>
        <v>1.5625E-2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7</v>
      </c>
      <c r="Y292" s="558">
        <f t="shared" si="37"/>
        <v>10.8</v>
      </c>
      <c r="Z292" s="36">
        <f>IFERROR(IF(Y292=0,"",ROUNDUP(Y292/H292,0)*0.01898),"")</f>
        <v>1.898E-2</v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7.2819444444444432</v>
      </c>
      <c r="BN292" s="64">
        <f t="shared" si="39"/>
        <v>11.234999999999999</v>
      </c>
      <c r="BO292" s="64">
        <f t="shared" si="40"/>
        <v>1.0127314814814815E-2</v>
      </c>
      <c r="BP292" s="64">
        <f t="shared" si="41"/>
        <v>1.5625E-2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1.2962962962962963</v>
      </c>
      <c r="Y295" s="559">
        <f>IFERROR(Y289/H289,"0")+IFERROR(Y290/H290,"0")+IFERROR(Y291/H291,"0")+IFERROR(Y292/H292,"0")+IFERROR(Y293/H293,"0")+IFERROR(Y294/H294,"0")</f>
        <v>2</v>
      </c>
      <c r="Z295" s="559">
        <f>IFERROR(IF(Z289="",0,Z289),"0")+IFERROR(IF(Z290="",0,Z290),"0")+IFERROR(IF(Z291="",0,Z291),"0")+IFERROR(IF(Z292="",0,Z292),"0")+IFERROR(IF(Z293="",0,Z293),"0")+IFERROR(IF(Z294="",0,Z294),"0")</f>
        <v>3.7960000000000001E-2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14</v>
      </c>
      <c r="Y296" s="559">
        <f>IFERROR(SUM(Y289:Y294),"0")</f>
        <v>21.6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3</v>
      </c>
      <c r="Y304" s="558">
        <f t="shared" si="42"/>
        <v>3.6</v>
      </c>
      <c r="Z304" s="36">
        <f>IFERROR(IF(Y304=0,"",ROUNDUP(Y304/H304,0)*0.00651),"")</f>
        <v>1.302E-2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3.38</v>
      </c>
      <c r="BN304" s="64">
        <f t="shared" si="44"/>
        <v>4.056</v>
      </c>
      <c r="BO304" s="64">
        <f t="shared" si="45"/>
        <v>9.1575091575091579E-3</v>
      </c>
      <c r="BP304" s="64">
        <f t="shared" si="46"/>
        <v>1.098901098901099E-2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1.6666666666666665</v>
      </c>
      <c r="Y305" s="559">
        <f>IFERROR(Y298/H298,"0")+IFERROR(Y299/H299,"0")+IFERROR(Y300/H300,"0")+IFERROR(Y301/H301,"0")+IFERROR(Y302/H302,"0")+IFERROR(Y303/H303,"0")+IFERROR(Y304/H304,"0")</f>
        <v>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1.302E-2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3</v>
      </c>
      <c r="Y306" s="559">
        <f>IFERROR(SUM(Y298:Y304),"0")</f>
        <v>3.6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45</v>
      </c>
      <c r="Y316" s="558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47.780357142857142</v>
      </c>
      <c r="BN316" s="64">
        <f>IFERROR(Y316*I316/H316,"0")</f>
        <v>53.514000000000003</v>
      </c>
      <c r="BO316" s="64">
        <f>IFERROR(1/J316*(X316/H316),"0")</f>
        <v>8.3705357142857137E-2</v>
      </c>
      <c r="BP316" s="64">
        <f>IFERROR(1/J316*(Y316/H316),"0")</f>
        <v>9.375E-2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48</v>
      </c>
      <c r="Y317" s="558">
        <f>IFERROR(IF(X317="",0,CEILING((X317/$H317),1)*$H317),"")</f>
        <v>54.6</v>
      </c>
      <c r="Z317" s="36">
        <f>IFERROR(IF(Y317=0,"",ROUNDUP(Y317/H317,0)*0.01898),"")</f>
        <v>0.13286000000000001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51.19384615384616</v>
      </c>
      <c r="BN317" s="64">
        <f>IFERROR(Y317*I317/H317,"0")</f>
        <v>58.233000000000011</v>
      </c>
      <c r="BO317" s="64">
        <f>IFERROR(1/J317*(X317/H317),"0")</f>
        <v>9.6153846153846159E-2</v>
      </c>
      <c r="BP317" s="64">
        <f>IFERROR(1/J317*(Y317/H317),"0")</f>
        <v>0.109375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21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22.297499999999999</v>
      </c>
      <c r="BN318" s="64">
        <f>IFERROR(Y318*I318/H318,"0")</f>
        <v>26.757000000000001</v>
      </c>
      <c r="BO318" s="64">
        <f>IFERROR(1/J318*(X318/H318),"0")</f>
        <v>3.90625E-2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14.010989010989011</v>
      </c>
      <c r="Y319" s="559">
        <f>IFERROR(Y316/H316,"0")+IFERROR(Y317/H317,"0")+IFERROR(Y318/H318,"0")</f>
        <v>16</v>
      </c>
      <c r="Z319" s="559">
        <f>IFERROR(IF(Z316="",0,Z316),"0")+IFERROR(IF(Z317="",0,Z317),"0")+IFERROR(IF(Z318="",0,Z318),"0")</f>
        <v>0.30368000000000001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114</v>
      </c>
      <c r="Y320" s="559">
        <f>IFERROR(SUM(Y316:Y318),"0")</f>
        <v>130.19999999999999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431</v>
      </c>
      <c r="Y344" s="558">
        <f t="shared" ref="Y344:Y350" si="47">IFERROR(IF(X344="",0,CEILING((X344/$H344),1)*$H344),"")</f>
        <v>435</v>
      </c>
      <c r="Z344" s="36">
        <f>IFERROR(IF(Y344=0,"",ROUNDUP(Y344/H344,0)*0.02175),"")</f>
        <v>0.63074999999999992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444.79200000000003</v>
      </c>
      <c r="BN344" s="64">
        <f t="shared" ref="BN344:BN350" si="49">IFERROR(Y344*I344/H344,"0")</f>
        <v>448.92</v>
      </c>
      <c r="BO344" s="64">
        <f t="shared" ref="BO344:BO350" si="50">IFERROR(1/J344*(X344/H344),"0")</f>
        <v>0.59861111111111109</v>
      </c>
      <c r="BP344" s="64">
        <f t="shared" ref="BP344:BP350" si="51">IFERROR(1/J344*(Y344/H344),"0")</f>
        <v>0.60416666666666663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218</v>
      </c>
      <c r="Y345" s="558">
        <f t="shared" si="47"/>
        <v>225</v>
      </c>
      <c r="Z345" s="36">
        <f>IFERROR(IF(Y345=0,"",ROUNDUP(Y345/H345,0)*0.02175),"")</f>
        <v>0.32624999999999998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224.976</v>
      </c>
      <c r="BN345" s="64">
        <f t="shared" si="49"/>
        <v>232.2</v>
      </c>
      <c r="BO345" s="64">
        <f t="shared" si="50"/>
        <v>0.30277777777777776</v>
      </c>
      <c r="BP345" s="64">
        <f t="shared" si="51"/>
        <v>0.3125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285</v>
      </c>
      <c r="Y346" s="558">
        <f t="shared" si="47"/>
        <v>285</v>
      </c>
      <c r="Z346" s="36">
        <f>IFERROR(IF(Y346=0,"",ROUNDUP(Y346/H346,0)*0.02175),"")</f>
        <v>0.41324999999999995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294.12</v>
      </c>
      <c r="BN346" s="64">
        <f t="shared" si="49"/>
        <v>294.12</v>
      </c>
      <c r="BO346" s="64">
        <f t="shared" si="50"/>
        <v>0.39583333333333331</v>
      </c>
      <c r="BP346" s="64">
        <f t="shared" si="51"/>
        <v>0.39583333333333331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350</v>
      </c>
      <c r="Y347" s="558">
        <f t="shared" si="47"/>
        <v>360</v>
      </c>
      <c r="Z347" s="36">
        <f>IFERROR(IF(Y347=0,"",ROUNDUP(Y347/H347,0)*0.02175),"")</f>
        <v>0.52200000000000002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361.2</v>
      </c>
      <c r="BN347" s="64">
        <f t="shared" si="49"/>
        <v>371.52000000000004</v>
      </c>
      <c r="BO347" s="64">
        <f t="shared" si="50"/>
        <v>0.48611111111111105</v>
      </c>
      <c r="BP347" s="64">
        <f t="shared" si="51"/>
        <v>0.5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85.6</v>
      </c>
      <c r="Y351" s="559">
        <f>IFERROR(Y344/H344,"0")+IFERROR(Y345/H345,"0")+IFERROR(Y346/H346,"0")+IFERROR(Y347/H347,"0")+IFERROR(Y348/H348,"0")+IFERROR(Y349/H349,"0")+IFERROR(Y350/H350,"0")</f>
        <v>87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1.8922499999999998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1284</v>
      </c>
      <c r="Y352" s="559">
        <f>IFERROR(SUM(Y344:Y350),"0")</f>
        <v>1305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646</v>
      </c>
      <c r="Y354" s="558">
        <f>IFERROR(IF(X354="",0,CEILING((X354/$H354),1)*$H354),"")</f>
        <v>660</v>
      </c>
      <c r="Z354" s="36">
        <f>IFERROR(IF(Y354=0,"",ROUNDUP(Y354/H354,0)*0.02175),"")</f>
        <v>0.95699999999999996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666.67200000000003</v>
      </c>
      <c r="BN354" s="64">
        <f>IFERROR(Y354*I354/H354,"0")</f>
        <v>681.12000000000012</v>
      </c>
      <c r="BO354" s="64">
        <f>IFERROR(1/J354*(X354/H354),"0")</f>
        <v>0.89722222222222225</v>
      </c>
      <c r="BP354" s="64">
        <f>IFERROR(1/J354*(Y354/H354),"0")</f>
        <v>0.91666666666666663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43.06666666666667</v>
      </c>
      <c r="Y356" s="559">
        <f>IFERROR(Y354/H354,"0")+IFERROR(Y355/H355,"0")</f>
        <v>44</v>
      </c>
      <c r="Z356" s="559">
        <f>IFERROR(IF(Z354="",0,Z354),"0")+IFERROR(IF(Z355="",0,Z355),"0")</f>
        <v>0.95699999999999996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646</v>
      </c>
      <c r="Y357" s="559">
        <f>IFERROR(SUM(Y354:Y355),"0")</f>
        <v>660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14</v>
      </c>
      <c r="Y360" s="558">
        <f>IFERROR(IF(X360="",0,CEILING((X360/$H360),1)*$H360),"")</f>
        <v>18</v>
      </c>
      <c r="Z360" s="36">
        <f>IFERROR(IF(Y360=0,"",ROUNDUP(Y360/H360,0)*0.01898),"")</f>
        <v>3.7960000000000001E-2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14.807333333333332</v>
      </c>
      <c r="BN360" s="64">
        <f>IFERROR(Y360*I360/H360,"0")</f>
        <v>19.038</v>
      </c>
      <c r="BO360" s="64">
        <f>IFERROR(1/J360*(X360/H360),"0")</f>
        <v>2.4305555555555556E-2</v>
      </c>
      <c r="BP360" s="64">
        <f>IFERROR(1/J360*(Y360/H360),"0")</f>
        <v>3.125E-2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1.5555555555555556</v>
      </c>
      <c r="Y361" s="559">
        <f>IFERROR(Y359/H359,"0")+IFERROR(Y360/H360,"0")</f>
        <v>2</v>
      </c>
      <c r="Z361" s="559">
        <f>IFERROR(IF(Z359="",0,Z359),"0")+IFERROR(IF(Z360="",0,Z360),"0")</f>
        <v>3.7960000000000001E-2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14</v>
      </c>
      <c r="Y362" s="559">
        <f>IFERROR(SUM(Y359:Y360),"0")</f>
        <v>18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107</v>
      </c>
      <c r="Y364" s="558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113.17033333333333</v>
      </c>
      <c r="BN364" s="64">
        <f>IFERROR(Y364*I364/H364,"0")</f>
        <v>114.22799999999999</v>
      </c>
      <c r="BO364" s="64">
        <f>IFERROR(1/J364*(X364/H364),"0")</f>
        <v>0.1857638888888889</v>
      </c>
      <c r="BP364" s="64">
        <f>IFERROR(1/J364*(Y364/H364),"0")</f>
        <v>0.1875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11.888888888888889</v>
      </c>
      <c r="Y365" s="559">
        <f>IFERROR(Y364/H364,"0")</f>
        <v>12</v>
      </c>
      <c r="Z365" s="559">
        <f>IFERROR(IF(Z364="",0,Z364),"0")</f>
        <v>0.22776000000000002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107</v>
      </c>
      <c r="Y366" s="559">
        <f>IFERROR(SUM(Y364:Y364),"0")</f>
        <v>108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525</v>
      </c>
      <c r="Y379" s="558">
        <f>IFERROR(IF(X379="",0,CEILING((X379/$H379),1)*$H379),"")</f>
        <v>531</v>
      </c>
      <c r="Z379" s="36">
        <f>IFERROR(IF(Y379=0,"",ROUNDUP(Y379/H379,0)*0.01898),"")</f>
        <v>1.11982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555.27500000000009</v>
      </c>
      <c r="BN379" s="64">
        <f>IFERROR(Y379*I379/H379,"0")</f>
        <v>561.62099999999998</v>
      </c>
      <c r="BO379" s="64">
        <f>IFERROR(1/J379*(X379/H379),"0")</f>
        <v>0.91145833333333337</v>
      </c>
      <c r="BP379" s="64">
        <f>IFERROR(1/J379*(Y379/H379),"0")</f>
        <v>0.921875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58.333333333333336</v>
      </c>
      <c r="Y381" s="559">
        <f>IFERROR(Y379/H379,"0")+IFERROR(Y380/H380,"0")</f>
        <v>59</v>
      </c>
      <c r="Z381" s="559">
        <f>IFERROR(IF(Z379="",0,Z379),"0")+IFERROR(IF(Z380="",0,Z380),"0")</f>
        <v>1.11982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525</v>
      </c>
      <c r="Y382" s="559">
        <f>IFERROR(SUM(Y379:Y380),"0")</f>
        <v>531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27</v>
      </c>
      <c r="Y398" s="558">
        <f t="shared" si="52"/>
        <v>27.3</v>
      </c>
      <c r="Z398" s="36">
        <f t="shared" si="57"/>
        <v>6.5259999999999999E-2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28.671428571428571</v>
      </c>
      <c r="BN398" s="64">
        <f t="shared" si="54"/>
        <v>28.99</v>
      </c>
      <c r="BO398" s="64">
        <f t="shared" si="55"/>
        <v>5.4945054945054944E-2</v>
      </c>
      <c r="BP398" s="64">
        <f t="shared" si="56"/>
        <v>5.5555555555555559E-2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12.857142857142856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13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6.5259999999999999E-2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27</v>
      </c>
      <c r="Y401" s="559">
        <f>IFERROR(SUM(Y390:Y399),"0")</f>
        <v>27.3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19</v>
      </c>
      <c r="Y413" s="558">
        <f>IFERROR(IF(X413="",0,CEILING((X413/$H413),1)*$H413),"")</f>
        <v>21.6</v>
      </c>
      <c r="Z413" s="36">
        <f>IFERROR(IF(Y413=0,"",ROUNDUP(Y413/H413,0)*0.00902),"")</f>
        <v>3.6080000000000001E-2</v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19.738888888888887</v>
      </c>
      <c r="BN413" s="64">
        <f>IFERROR(Y413*I413/H413,"0")</f>
        <v>22.44</v>
      </c>
      <c r="BO413" s="64">
        <f>IFERROR(1/J413*(X413/H413),"0")</f>
        <v>2.6655443322109985E-2</v>
      </c>
      <c r="BP413" s="64">
        <f>IFERROR(1/J413*(Y413/H413),"0")</f>
        <v>3.0303030303030304E-2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3.5185185185185182</v>
      </c>
      <c r="Y417" s="559">
        <f>IFERROR(Y413/H413,"0")+IFERROR(Y414/H414,"0")+IFERROR(Y415/H415,"0")+IFERROR(Y416/H416,"0")</f>
        <v>4</v>
      </c>
      <c r="Z417" s="559">
        <f>IFERROR(IF(Z413="",0,Z413),"0")+IFERROR(IF(Z414="",0,Z414),"0")+IFERROR(IF(Z415="",0,Z415),"0")+IFERROR(IF(Z416="",0,Z416),"0")</f>
        <v>3.6080000000000001E-2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19</v>
      </c>
      <c r="Y418" s="559">
        <f>IFERROR(SUM(Y413:Y416),"0")</f>
        <v>21.6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11</v>
      </c>
      <c r="Y421" s="558">
        <f>IFERROR(IF(X421="",0,CEILING((X421/$H421),1)*$H421),"")</f>
        <v>12</v>
      </c>
      <c r="Z421" s="36">
        <f>IFERROR(IF(Y421=0,"",ROUNDUP(Y421/H421,0)*0.00651),"")</f>
        <v>6.5100000000000005E-2</v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19.250000000000004</v>
      </c>
      <c r="BN421" s="64">
        <f>IFERROR(Y421*I421/H421,"0")</f>
        <v>21.000000000000004</v>
      </c>
      <c r="BO421" s="64">
        <f>IFERROR(1/J421*(X421/H421),"0")</f>
        <v>5.0366300366300375E-2</v>
      </c>
      <c r="BP421" s="64">
        <f>IFERROR(1/J421*(Y421/H421),"0")</f>
        <v>5.4945054945054951E-2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9.1666666666666679</v>
      </c>
      <c r="Y422" s="559">
        <f>IFERROR(Y421/H421,"0")</f>
        <v>10</v>
      </c>
      <c r="Z422" s="559">
        <f>IFERROR(IF(Z421="",0,Z421),"0")</f>
        <v>6.5100000000000005E-2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11</v>
      </c>
      <c r="Y423" s="559">
        <f>IFERROR(SUM(Y421:Y421),"0")</f>
        <v>12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129</v>
      </c>
      <c r="Y432" s="558">
        <f t="shared" ref="Y432:Y445" si="58">IFERROR(IF(X432="",0,CEILING((X432/$H432),1)*$H432),"")</f>
        <v>132</v>
      </c>
      <c r="Z432" s="36">
        <f t="shared" ref="Z432:Z438" si="59">IFERROR(IF(Y432=0,"",ROUNDUP(Y432/H432,0)*0.01196),"")</f>
        <v>0.29899999999999999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137.79545454545453</v>
      </c>
      <c r="BN432" s="64">
        <f t="shared" ref="BN432:BN445" si="61">IFERROR(Y432*I432/H432,"0")</f>
        <v>140.99999999999997</v>
      </c>
      <c r="BO432" s="64">
        <f t="shared" ref="BO432:BO445" si="62">IFERROR(1/J432*(X432/H432),"0")</f>
        <v>0.23492132867132867</v>
      </c>
      <c r="BP432" s="64">
        <f t="shared" ref="BP432:BP445" si="63">IFERROR(1/J432*(Y432/H432),"0")</f>
        <v>0.24038461538461539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74</v>
      </c>
      <c r="Y434" s="558">
        <f t="shared" si="58"/>
        <v>79.2</v>
      </c>
      <c r="Z434" s="36">
        <f t="shared" si="59"/>
        <v>0.1794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79.045454545454533</v>
      </c>
      <c r="BN434" s="64">
        <f t="shared" si="61"/>
        <v>84.6</v>
      </c>
      <c r="BO434" s="64">
        <f t="shared" si="62"/>
        <v>0.13476107226107226</v>
      </c>
      <c r="BP434" s="64">
        <f t="shared" si="63"/>
        <v>0.14423076923076925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247</v>
      </c>
      <c r="Y437" s="558">
        <f t="shared" si="58"/>
        <v>248.16000000000003</v>
      </c>
      <c r="Z437" s="36">
        <f t="shared" si="59"/>
        <v>0.56211999999999995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263.84090909090907</v>
      </c>
      <c r="BN437" s="64">
        <f t="shared" si="61"/>
        <v>265.08</v>
      </c>
      <c r="BO437" s="64">
        <f t="shared" si="62"/>
        <v>0.44981060606060608</v>
      </c>
      <c r="BP437" s="64">
        <f t="shared" si="63"/>
        <v>0.45192307692307693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85.22727272727272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1.0405199999999999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450</v>
      </c>
      <c r="Y447" s="559">
        <f>IFERROR(SUM(Y432:Y445),"0")</f>
        <v>459.36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43</v>
      </c>
      <c r="Y449" s="558">
        <f>IFERROR(IF(X449="",0,CEILING((X449/$H449),1)*$H449),"")</f>
        <v>47.52</v>
      </c>
      <c r="Z449" s="36">
        <f>IFERROR(IF(Y449=0,"",ROUNDUP(Y449/H449,0)*0.01196),"")</f>
        <v>0.10764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45.931818181818173</v>
      </c>
      <c r="BN449" s="64">
        <f>IFERROR(Y449*I449/H449,"0")</f>
        <v>50.760000000000005</v>
      </c>
      <c r="BO449" s="64">
        <f>IFERROR(1/J449*(X449/H449),"0")</f>
        <v>7.8307109557109553E-2</v>
      </c>
      <c r="BP449" s="64">
        <f>IFERROR(1/J449*(Y449/H449),"0")</f>
        <v>8.6538461538461536E-2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8.1439393939393927</v>
      </c>
      <c r="Y452" s="559">
        <f>IFERROR(Y449/H449,"0")+IFERROR(Y450/H450,"0")+IFERROR(Y451/H451,"0")</f>
        <v>9</v>
      </c>
      <c r="Z452" s="559">
        <f>IFERROR(IF(Z449="",0,Z449),"0")+IFERROR(IF(Z450="",0,Z450),"0")+IFERROR(IF(Z451="",0,Z451),"0")</f>
        <v>0.10764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43</v>
      </c>
      <c r="Y453" s="559">
        <f>IFERROR(SUM(Y449:Y451),"0")</f>
        <v>47.52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41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43.79545454545454</v>
      </c>
      <c r="BN455" s="64">
        <f t="shared" ref="BN455:BN461" si="66">IFERROR(Y455*I455/H455,"0")</f>
        <v>45.12</v>
      </c>
      <c r="BO455" s="64">
        <f t="shared" ref="BO455:BO461" si="67">IFERROR(1/J455*(X455/H455),"0")</f>
        <v>7.4664918414918416E-2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66</v>
      </c>
      <c r="Y456" s="558">
        <f t="shared" si="64"/>
        <v>68.64</v>
      </c>
      <c r="Z456" s="36">
        <f>IFERROR(IF(Y456=0,"",ROUNDUP(Y456/H456,0)*0.01196),"")</f>
        <v>0.15548000000000001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70.499999999999986</v>
      </c>
      <c r="BN456" s="64">
        <f t="shared" si="66"/>
        <v>73.319999999999993</v>
      </c>
      <c r="BO456" s="64">
        <f t="shared" si="67"/>
        <v>0.1201923076923077</v>
      </c>
      <c r="BP456" s="64">
        <f t="shared" si="68"/>
        <v>0.125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61</v>
      </c>
      <c r="Y457" s="558">
        <f t="shared" si="64"/>
        <v>63.36</v>
      </c>
      <c r="Z457" s="36">
        <f>IFERROR(IF(Y457=0,"",ROUNDUP(Y457/H457,0)*0.01196),"")</f>
        <v>0.14352000000000001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65.159090909090892</v>
      </c>
      <c r="BN457" s="64">
        <f t="shared" si="66"/>
        <v>67.679999999999993</v>
      </c>
      <c r="BO457" s="64">
        <f t="shared" si="67"/>
        <v>0.11108682983682984</v>
      </c>
      <c r="BP457" s="64">
        <f t="shared" si="68"/>
        <v>0.11538461538461539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31.81818181818182</v>
      </c>
      <c r="Y462" s="559">
        <f>IFERROR(Y455/H455,"0")+IFERROR(Y456/H456,"0")+IFERROR(Y457/H457,"0")+IFERROR(Y458/H458,"0")+IFERROR(Y459/H459,"0")+IFERROR(Y460/H460,"0")+IFERROR(Y461/H461,"0")</f>
        <v>33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0.39468000000000003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168</v>
      </c>
      <c r="Y463" s="559">
        <f>IFERROR(SUM(Y455:Y461),"0")</f>
        <v>174.24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153</v>
      </c>
      <c r="Y491" s="558">
        <f>IFERROR(IF(X491="",0,CEILING((X491/$H491),1)*$H491),"")</f>
        <v>153</v>
      </c>
      <c r="Z491" s="36">
        <f>IFERROR(IF(Y491=0,"",ROUNDUP(Y491/H491,0)*0.01898),"")</f>
        <v>0.32266</v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161.82299999999998</v>
      </c>
      <c r="BN491" s="64">
        <f>IFERROR(Y491*I491/H491,"0")</f>
        <v>161.82299999999998</v>
      </c>
      <c r="BO491" s="64">
        <f>IFERROR(1/J491*(X491/H491),"0")</f>
        <v>0.265625</v>
      </c>
      <c r="BP491" s="64">
        <f>IFERROR(1/J491*(Y491/H491),"0")</f>
        <v>0.265625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17</v>
      </c>
      <c r="Y493" s="559">
        <f>IFERROR(Y491/H491,"0")+IFERROR(Y492/H492,"0")</f>
        <v>17</v>
      </c>
      <c r="Z493" s="559">
        <f>IFERROR(IF(Z491="",0,Z491),"0")+IFERROR(IF(Z492="",0,Z492),"0")</f>
        <v>0.32266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153</v>
      </c>
      <c r="Y494" s="559">
        <f>IFERROR(SUM(Y491:Y492),"0")</f>
        <v>153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5582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5740.68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5918.7238994524014</v>
      </c>
      <c r="Y506" s="559">
        <f>IFERROR(SUM(BN22:BN502),"0")</f>
        <v>6086.47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10</v>
      </c>
      <c r="Y507" s="38">
        <f>ROUNDUP(SUM(BP22:BP502),0)</f>
        <v>11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6168.7238994524014</v>
      </c>
      <c r="Y508" s="559">
        <f>GrossWeightTotalR+PalletQtyTotalR*25</f>
        <v>6361.47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1059.1153106153106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1086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11.671330000000001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103.4</v>
      </c>
      <c r="E515" s="46">
        <f>IFERROR(Y89*1,"0")+IFERROR(Y90*1,"0")+IFERROR(Y91*1,"0")+IFERROR(Y95*1,"0")+IFERROR(Y96*1,"0")+IFERROR(Y97*1,"0")+IFERROR(Y98*1,"0")+IFERROR(Y99*1,"0")</f>
        <v>324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273.60000000000002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88.860000000000014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1038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170.39999999999998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155.40000000000003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2091</v>
      </c>
      <c r="U515" s="46">
        <f>IFERROR(Y369*1,"0")+IFERROR(Y370*1,"0")+IFERROR(Y371*1,"0")+IFERROR(Y375*1,"0")+IFERROR(Y379*1,"0")+IFERROR(Y380*1,"0")+IFERROR(Y384*1,"0")</f>
        <v>531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27.3</v>
      </c>
      <c r="W515" s="46">
        <f>IFERROR(Y409*1,"0")+IFERROR(Y413*1,"0")+IFERROR(Y414*1,"0")+IFERROR(Y415*1,"0")+IFERROR(Y416*1,"0")</f>
        <v>21.6</v>
      </c>
      <c r="X515" s="46">
        <f>IFERROR(Y421*1,"0")</f>
        <v>12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681.12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153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2025-08-22T07:49:48Z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