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4,25 НОРД\"/>
    </mc:Choice>
  </mc:AlternateContent>
  <xr:revisionPtr revIDLastSave="0" documentId="13_ncr:1_{B94BE263-F3AF-454D-BAC0-B19C056093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V18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6" i="1"/>
  <c r="S5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6" i="1"/>
  <c r="Q7" i="1" l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Q19" i="1"/>
  <c r="V19" i="1" s="1"/>
  <c r="Q6" i="1"/>
  <c r="V6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W17" i="1" l="1"/>
  <c r="V17" i="1"/>
  <c r="W13" i="1"/>
  <c r="W15" i="1"/>
  <c r="Q5" i="1"/>
  <c r="W11" i="1"/>
  <c r="W9" i="1"/>
  <c r="W19" i="1"/>
  <c r="R17" i="1"/>
  <c r="K5" i="1"/>
  <c r="W7" i="1"/>
  <c r="W18" i="1"/>
  <c r="W16" i="1"/>
  <c r="W14" i="1"/>
  <c r="W12" i="1"/>
  <c r="W10" i="1"/>
  <c r="W8" i="1"/>
  <c r="W6" i="1"/>
  <c r="AI5" i="1" l="1"/>
  <c r="R5" i="1"/>
</calcChain>
</file>

<file path=xl/sharedStrings.xml><?xml version="1.0" encoding="utf-8"?>
<sst xmlns="http://schemas.openxmlformats.org/spreadsheetml/2006/main" count="92" uniqueCount="57">
  <si>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</si>
  <si>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</si>
  <si>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</si>
  <si>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</si>
  <si>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</si>
  <si>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</si>
  <si>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</si>
  <si>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</si>
  <si>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</si>
  <si>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</si>
  <si>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</si>
  <si>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</si>
  <si>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</si>
  <si>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</si>
  <si>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</si>
  <si>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</si>
  <si>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</si>
  <si>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</si>
  <si>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</si>
  <si>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</si>
  <si>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</si>
  <si>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</si>
  <si>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</si>
  <si>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</si>
  <si>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28,04,</t>
  </si>
  <si>
    <t>21,04,</t>
  </si>
  <si>
    <t>14,04,</t>
  </si>
  <si>
    <t>07,04,</t>
  </si>
  <si>
    <t>28,03,</t>
  </si>
  <si>
    <t>24,03,</t>
  </si>
  <si>
    <t>17,03,</t>
  </si>
  <si>
    <t>10,03,</t>
  </si>
  <si>
    <t>03,03,</t>
  </si>
  <si>
    <t>24,02,</t>
  </si>
  <si>
    <t>17,02,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</si>
  <si>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</si>
  <si>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</si>
  <si>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</si>
  <si>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</si>
  <si>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Креветка Ваннамей 50/60 1/5  Норд</t>
  </si>
  <si>
    <t>Креветки Королевские 50-70 1/5  Норд</t>
  </si>
  <si>
    <t>Минтай б/г "СКБСФ" L 30-35 1/24  Норд</t>
  </si>
  <si>
    <t>Минтай б/г L КТФ 1/18  Норд</t>
  </si>
  <si>
    <t>Мойва "МТФ" 1/24  Норд</t>
  </si>
  <si>
    <t>Путассу н/р " Механик Сергей Агапов" 1/33  Норд</t>
  </si>
  <si>
    <t>Путассу н/р «Робинзон» 1/33 Норд</t>
  </si>
  <si>
    <t>Путассу н/р "Карелия" 21+ 1/33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</si>
  <si>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</si>
  <si>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</si>
  <si>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</si>
  <si>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</si>
  <si>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</si>
  <si>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цена стар</t>
  </si>
  <si>
    <t>цена нов</t>
  </si>
  <si>
    <t>нет в наличии</t>
  </si>
  <si>
    <t>менее 500 кг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</si>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</sst>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" xfId="1" applyNumberFormat="1" applyBorder="1"/>
    <xf numFmtId="164" fontId="1" fillId="0" borderId="10" xfId="1" applyNumberFormat="1" applyBorder="1"/>
    <xf numFmtId="2" fontId="1" fillId="5" borderId="1" xfId="1" applyNumberFormat="1" applyFill="1"/>
    <xf numFmtId="2" fontId="1" fillId="6" borderId="1" xfId="1" applyNumberFormat="1" applyFill="1"/>
    <xf numFmtId="164" fontId="5" fillId="5" borderId="1" xfId="1" applyNumberFormat="1" applyFont="1" applyFill="1"/>
    <xf numFmtId="164" fontId="6" fillId="7" borderId="1" xfId="1" applyNumberFormat="1" applyFont="1" applyFill="1"/>
    <xf numFmtId="164" fontId="7" fillId="0" borderId="2" xfId="1" applyNumberFormat="1" applyFont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72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Окунь 150-300 "Мыс Слепиковского" 1/24  Норд</v>
          </cell>
          <cell r="G68">
            <v>370</v>
          </cell>
        </row>
        <row r="69">
          <cell r="F69" t="str">
            <v>Окунь б/г 300-500 "Запморфлот" 1/27  Норд</v>
          </cell>
          <cell r="G69">
            <v>360</v>
          </cell>
        </row>
        <row r="70">
          <cell r="F70" t="str">
            <v>Путассу "ВРФ" 1/30  Норд</v>
          </cell>
          <cell r="G70">
            <v>90</v>
          </cell>
        </row>
        <row r="71">
          <cell r="F71" t="str">
            <v>Путассу "ФОР" 1/30  Норд</v>
          </cell>
          <cell r="G71">
            <v>70</v>
          </cell>
        </row>
        <row r="72">
          <cell r="F72" t="str">
            <v>Путассу н/р " Механик Сергей Агапов" 1/33  Норд</v>
          </cell>
          <cell r="G72">
            <v>105</v>
          </cell>
        </row>
        <row r="73">
          <cell r="F73" t="str">
            <v>Путассу н/р "Карелия" 1/30  Норд</v>
          </cell>
          <cell r="G73">
            <v>80</v>
          </cell>
        </row>
        <row r="74">
          <cell r="F74" t="str">
            <v>Путассу н/р "Карелия" 21+ 1/33  Норд</v>
          </cell>
          <cell r="G74">
            <v>95</v>
          </cell>
        </row>
        <row r="75">
          <cell r="F75" t="str">
            <v>Путассу н/р 21+ МТФ 1/24  Норд</v>
          </cell>
          <cell r="G75">
            <v>88</v>
          </cell>
        </row>
        <row r="76">
          <cell r="F76" t="str">
            <v>Путассу Робинзон Сулимов 1/30  Норд</v>
          </cell>
          <cell r="G76">
            <v>83</v>
          </cell>
        </row>
        <row r="77">
          <cell r="F77" t="str">
            <v>Сельдь "Карелия" 300+ 1/30  Норд</v>
          </cell>
          <cell r="G77">
            <v>125</v>
          </cell>
        </row>
        <row r="78">
          <cell r="F78" t="str">
            <v>Сельдь "КРФ Арктика" 300+1/24  Норд</v>
          </cell>
          <cell r="G78">
            <v>135</v>
          </cell>
        </row>
        <row r="79">
          <cell r="F79" t="str">
            <v>Сельдь "МТФ" 300+ 1/22  Норд</v>
          </cell>
          <cell r="G79">
            <v>135</v>
          </cell>
        </row>
        <row r="80">
          <cell r="F80" t="str">
            <v>Сельдь "Робинзон Агапов" 300+ 1/30  Норд</v>
          </cell>
          <cell r="G80">
            <v>155</v>
          </cell>
        </row>
        <row r="81">
          <cell r="F81" t="str">
            <v>Сельдь "Фареры" 350+ 1/29  Норд</v>
          </cell>
          <cell r="G81">
            <v>165</v>
          </cell>
        </row>
        <row r="82">
          <cell r="F82" t="str">
            <v>Сельдь "ФОР" 300+ 1/30  Норд</v>
          </cell>
          <cell r="G82">
            <v>240</v>
          </cell>
        </row>
        <row r="83">
          <cell r="F83" t="str">
            <v>Сельдь 300+ "Солидарность" эл.вес  Норд</v>
          </cell>
          <cell r="G83">
            <v>120</v>
          </cell>
        </row>
        <row r="84">
          <cell r="F84" t="str">
            <v>Сельдь 300+"ВРФ" 1/30  Норд</v>
          </cell>
          <cell r="G84">
            <v>240</v>
          </cell>
        </row>
        <row r="85">
          <cell r="F85" t="str">
            <v>Сельдь 300+"Мурманфлот" вес  Норд</v>
          </cell>
          <cell r="G85">
            <v>213</v>
          </cell>
        </row>
        <row r="86">
          <cell r="F86" t="str">
            <v>Сельдь МТФ 300+ 1/33  Норд</v>
          </cell>
          <cell r="G86">
            <v>155</v>
          </cell>
        </row>
        <row r="87">
          <cell r="F87" t="str">
            <v>Сельдь н/р 300-400 L ФБОР 1/20,5  Норд</v>
          </cell>
          <cell r="G87">
            <v>150</v>
          </cell>
        </row>
        <row r="88">
          <cell r="F88" t="str">
            <v>Сельдь н/р ФОР 300+ 1/24  Норд</v>
          </cell>
          <cell r="G88">
            <v>230</v>
          </cell>
        </row>
        <row r="89">
          <cell r="F89" t="str">
            <v>Сельдь т/о н/р 300+ Механик Ковтун 1/18  Норд</v>
          </cell>
          <cell r="G89">
            <v>163</v>
          </cell>
        </row>
        <row r="90">
          <cell r="F90" t="str">
            <v>Скумбрия н/р "ВРФ" 300-600 Июль 1/30  Норд</v>
          </cell>
          <cell r="G90">
            <v>338</v>
          </cell>
        </row>
        <row r="91">
          <cell r="F91" t="str">
            <v>Скумбрия н/р "ВРФ" 400-600 1/30  Норд</v>
          </cell>
          <cell r="G91">
            <v>275</v>
          </cell>
        </row>
        <row r="92">
          <cell r="F92" t="str">
            <v>Скумбрия н/р "Запморфлот" 300-600 июль 1/27  Норд</v>
          </cell>
          <cell r="G92">
            <v>225</v>
          </cell>
        </row>
        <row r="93">
          <cell r="F93" t="str">
            <v>Скумбрия н/р "МТФ" 400-600 1/30  Норд</v>
          </cell>
          <cell r="G93">
            <v>275</v>
          </cell>
        </row>
        <row r="94">
          <cell r="F94" t="str">
            <v>Скумбрия н/р "Робинзон Агапов" 300-600 1/27  Норд</v>
          </cell>
          <cell r="G94">
            <v>305</v>
          </cell>
        </row>
        <row r="95">
          <cell r="F95" t="str">
            <v>Скумбрия н/р "Янтарный" 300-600 1/30  Норд</v>
          </cell>
          <cell r="G95">
            <v>240</v>
          </cell>
        </row>
        <row r="96">
          <cell r="F96" t="str">
            <v>Скумбрия н/р 300-600 "ВРФ" Август 1/30  Норд</v>
          </cell>
          <cell r="G96">
            <v>250</v>
          </cell>
        </row>
        <row r="97">
          <cell r="F97" t="str">
            <v>Скумбрия н/р 400-600 КРФ 1/30  Норд</v>
          </cell>
          <cell r="G97">
            <v>270</v>
          </cell>
        </row>
        <row r="98">
          <cell r="F98" t="str">
            <v>Скумбрия н/р 500-700 Китай 1/10  Норд</v>
          </cell>
          <cell r="G98">
            <v>285</v>
          </cell>
        </row>
        <row r="99">
          <cell r="F99" t="str">
            <v>Скумбрия н/р 500+ Корея 1/20  Норд</v>
          </cell>
          <cell r="G99">
            <v>270</v>
          </cell>
        </row>
        <row r="100">
          <cell r="F100" t="str">
            <v>Скумбрия н/р 500+ Чили 1/20  Норд</v>
          </cell>
          <cell r="G100">
            <v>285</v>
          </cell>
        </row>
        <row r="101">
          <cell r="F101" t="str">
            <v>Скумбрия н/р 500+"Фареры" Июль 1/25  Норд</v>
          </cell>
          <cell r="G101">
            <v>365</v>
          </cell>
        </row>
        <row r="102">
          <cell r="F102" t="str">
            <v>Филе пангасиуса 220+ 5% 1/10  Норд</v>
          </cell>
          <cell r="G102">
            <v>283</v>
          </cell>
        </row>
        <row r="103">
          <cell r="F103" t="str">
            <v>Форель н/р 0,8-1,2 (вес) Турция  НОРД</v>
          </cell>
          <cell r="G103">
            <v>530</v>
          </cell>
        </row>
        <row r="104">
          <cell r="F104" t="str">
            <v>Форель н/р 800-1200 Турция (вес)  Норд</v>
          </cell>
          <cell r="G104">
            <v>757</v>
          </cell>
        </row>
        <row r="105">
          <cell r="F105" t="str">
            <v>Хек тушка 300-500 1/10  Норд</v>
          </cell>
          <cell r="G105">
            <v>345</v>
          </cell>
        </row>
        <row r="106">
          <cell r="F106" t="str">
            <v>Хек тушка 500-800 Аргентина вес  Норд</v>
          </cell>
          <cell r="G106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" sqref="S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42578125" customWidth="1"/>
    <col min="10" max="11" width="7" customWidth="1"/>
    <col min="12" max="14" width="0.5703125" customWidth="1"/>
    <col min="15" max="15" width="10.140625" style="9" customWidth="1"/>
    <col min="16" max="16" width="12.7109375" style="9" customWidth="1"/>
    <col min="17" max="20" width="7" customWidth="1"/>
    <col min="21" max="21" width="21" customWidth="1"/>
    <col min="22" max="23" width="5" customWidth="1"/>
    <col min="24" max="33" width="6" customWidth="1"/>
    <col min="34" max="34" width="35.42578125" customWidth="1"/>
    <col min="35" max="35" width="7" customWidth="1"/>
    <col min="36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52</v>
      </c>
      <c r="P3" s="10" t="s">
        <v>53</v>
      </c>
      <c r="Q3" s="2" t="s">
        <v>14</v>
      </c>
      <c r="R3" s="3" t="s">
        <v>15</v>
      </c>
      <c r="S3" s="3" t="s">
        <v>56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 t="s">
        <v>55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382.02199999999999</v>
      </c>
      <c r="F5" s="4">
        <f>SUM(F6:F500)</f>
        <v>2691</v>
      </c>
      <c r="G5" s="7"/>
      <c r="H5" s="1"/>
      <c r="I5" s="1"/>
      <c r="J5" s="4">
        <f t="shared" ref="J5:T5" si="0">SUM(J6:J500)</f>
        <v>447</v>
      </c>
      <c r="K5" s="4">
        <f t="shared" si="0"/>
        <v>-64.977999999999994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7"/>
      <c r="P5" s="7"/>
      <c r="Q5" s="4">
        <f t="shared" si="0"/>
        <v>76.404399999999995</v>
      </c>
      <c r="R5" s="4">
        <f t="shared" si="0"/>
        <v>151.66000000000003</v>
      </c>
      <c r="S5" s="4">
        <f t="shared" si="0"/>
        <v>220</v>
      </c>
      <c r="T5" s="4">
        <f t="shared" si="0"/>
        <v>350</v>
      </c>
      <c r="U5" s="1"/>
      <c r="V5" s="1"/>
      <c r="W5" s="1"/>
      <c r="X5" s="4">
        <f t="shared" ref="X5:AG5" si="1">SUM(X6:X500)</f>
        <v>105.664</v>
      </c>
      <c r="Y5" s="4">
        <f t="shared" si="1"/>
        <v>184.77199999999999</v>
      </c>
      <c r="Z5" s="4">
        <f t="shared" si="1"/>
        <v>89.013999999999996</v>
      </c>
      <c r="AA5" s="4">
        <f t="shared" si="1"/>
        <v>78.563999999999993</v>
      </c>
      <c r="AB5" s="4">
        <f t="shared" si="1"/>
        <v>61.120000000000005</v>
      </c>
      <c r="AC5" s="4">
        <f t="shared" si="1"/>
        <v>44.025200000000005</v>
      </c>
      <c r="AD5" s="4">
        <f t="shared" si="1"/>
        <v>35.36</v>
      </c>
      <c r="AE5" s="4">
        <f t="shared" si="1"/>
        <v>84.08</v>
      </c>
      <c r="AF5" s="4">
        <f t="shared" si="1"/>
        <v>78</v>
      </c>
      <c r="AG5" s="4">
        <f t="shared" si="1"/>
        <v>27.34</v>
      </c>
      <c r="AH5" s="1"/>
      <c r="AI5" s="4">
        <f>SUM(AI6:AI500)</f>
        <v>220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.75" thickBot="1" x14ac:dyDescent="0.3">
      <c r="A6" s="1" t="s">
        <v>35</v>
      </c>
      <c r="B6" s="1" t="s">
        <v>36</v>
      </c>
      <c r="C6" s="1">
        <v>198</v>
      </c>
      <c r="D6" s="1"/>
      <c r="E6" s="1"/>
      <c r="F6" s="1">
        <v>198</v>
      </c>
      <c r="G6" s="7">
        <v>1</v>
      </c>
      <c r="H6" s="1"/>
      <c r="I6" s="1"/>
      <c r="J6" s="1"/>
      <c r="K6" s="1">
        <f t="shared" ref="K6:K19" si="2">E6-J6</f>
        <v>0</v>
      </c>
      <c r="L6" s="1"/>
      <c r="M6" s="1"/>
      <c r="N6" s="1"/>
      <c r="O6" s="7">
        <f>VLOOKUP(A6,[1]TDSheet!$F:$G,2,0)</f>
        <v>465</v>
      </c>
      <c r="P6" s="7">
        <v>485</v>
      </c>
      <c r="Q6" s="1">
        <f>E6/5</f>
        <v>0</v>
      </c>
      <c r="R6" s="5"/>
      <c r="S6" s="5"/>
      <c r="T6" s="25">
        <v>0</v>
      </c>
      <c r="U6" s="1"/>
      <c r="V6" s="1" t="e">
        <f>(F6+S6)/Q6</f>
        <v>#DIV/0!</v>
      </c>
      <c r="W6" s="1" t="e">
        <f>F6/Q6</f>
        <v>#DIV/0!</v>
      </c>
      <c r="X6" s="1">
        <v>0</v>
      </c>
      <c r="Y6" s="1">
        <v>0</v>
      </c>
      <c r="Z6" s="1">
        <v>0</v>
      </c>
      <c r="AA6" s="1">
        <v>4.4000000000000004</v>
      </c>
      <c r="AB6" s="1">
        <v>0</v>
      </c>
      <c r="AC6" s="1">
        <v>4.4700000000000006</v>
      </c>
      <c r="AD6" s="1">
        <v>0</v>
      </c>
      <c r="AE6" s="1">
        <v>13.2</v>
      </c>
      <c r="AF6" s="1">
        <v>26.4</v>
      </c>
      <c r="AG6" s="1">
        <v>0</v>
      </c>
      <c r="AH6" s="24" t="s">
        <v>37</v>
      </c>
      <c r="AI6" s="1">
        <f>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2" t="s">
        <v>38</v>
      </c>
      <c r="B7" s="13" t="s">
        <v>36</v>
      </c>
      <c r="C7" s="13">
        <v>20</v>
      </c>
      <c r="D7" s="13"/>
      <c r="E7" s="13"/>
      <c r="F7" s="14">
        <v>20</v>
      </c>
      <c r="G7" s="7">
        <v>1</v>
      </c>
      <c r="H7" s="1"/>
      <c r="I7" s="1"/>
      <c r="J7" s="1"/>
      <c r="K7" s="1">
        <f t="shared" si="2"/>
        <v>0</v>
      </c>
      <c r="L7" s="1"/>
      <c r="M7" s="1"/>
      <c r="N7" s="1"/>
      <c r="O7" s="7">
        <f>VLOOKUP(A7,[1]TDSheet!$F:$G,2,0)</f>
        <v>825</v>
      </c>
      <c r="P7" s="22" t="s">
        <v>54</v>
      </c>
      <c r="Q7" s="1">
        <f t="shared" ref="Q7:Q19" si="3">E7/5</f>
        <v>0</v>
      </c>
      <c r="R7" s="5"/>
      <c r="S7" s="5"/>
      <c r="T7" s="25"/>
      <c r="U7" s="1"/>
      <c r="V7" s="1" t="e">
        <f t="shared" ref="V7:V19" si="4">(F7+S7)/Q7</f>
        <v>#DIV/0!</v>
      </c>
      <c r="W7" s="1" t="e">
        <f t="shared" ref="W7:W19" si="5">F7/Q7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24" t="s">
        <v>37</v>
      </c>
      <c r="AI7" s="1">
        <f t="shared" ref="AI7:AI19" si="6">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8" t="s">
        <v>39</v>
      </c>
      <c r="B8" s="19" t="s">
        <v>36</v>
      </c>
      <c r="C8" s="19">
        <v>5</v>
      </c>
      <c r="D8" s="19">
        <v>0.65</v>
      </c>
      <c r="E8" s="19">
        <v>-0.65</v>
      </c>
      <c r="F8" s="20">
        <v>5</v>
      </c>
      <c r="G8" s="7">
        <v>1</v>
      </c>
      <c r="H8" s="1"/>
      <c r="I8" s="1"/>
      <c r="J8" s="1"/>
      <c r="K8" s="1">
        <f t="shared" si="2"/>
        <v>-0.65</v>
      </c>
      <c r="L8" s="1"/>
      <c r="M8" s="1"/>
      <c r="N8" s="1"/>
      <c r="O8" s="7">
        <f>VLOOKUP(A8,[1]TDSheet!$F:$G,2,0)</f>
        <v>785</v>
      </c>
      <c r="P8" s="22" t="s">
        <v>54</v>
      </c>
      <c r="Q8" s="1">
        <f t="shared" si="3"/>
        <v>-0.13</v>
      </c>
      <c r="R8" s="5"/>
      <c r="S8" s="5"/>
      <c r="T8" s="25"/>
      <c r="U8" s="1"/>
      <c r="V8" s="1">
        <f t="shared" si="4"/>
        <v>-38.46153846153846</v>
      </c>
      <c r="W8" s="1">
        <f t="shared" si="5"/>
        <v>-38.46153846153846</v>
      </c>
      <c r="X8" s="1">
        <v>3</v>
      </c>
      <c r="Y8" s="1">
        <v>2</v>
      </c>
      <c r="Z8" s="1">
        <v>2</v>
      </c>
      <c r="AA8" s="1">
        <v>2</v>
      </c>
      <c r="AB8" s="1">
        <v>1</v>
      </c>
      <c r="AC8" s="1">
        <v>7</v>
      </c>
      <c r="AD8" s="1">
        <v>0</v>
      </c>
      <c r="AE8" s="1">
        <v>3</v>
      </c>
      <c r="AF8" s="1">
        <v>0</v>
      </c>
      <c r="AG8" s="1">
        <v>0</v>
      </c>
      <c r="AH8" s="24" t="s">
        <v>37</v>
      </c>
      <c r="AI8" s="1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thickBot="1" x14ac:dyDescent="0.3">
      <c r="A9" s="15" t="s">
        <v>40</v>
      </c>
      <c r="B9" s="16" t="s">
        <v>36</v>
      </c>
      <c r="C9" s="16">
        <v>30</v>
      </c>
      <c r="D9" s="16">
        <v>50</v>
      </c>
      <c r="E9" s="16">
        <v>20</v>
      </c>
      <c r="F9" s="17">
        <v>60</v>
      </c>
      <c r="G9" s="7">
        <v>1</v>
      </c>
      <c r="H9" s="1"/>
      <c r="I9" s="1"/>
      <c r="J9" s="1">
        <v>20</v>
      </c>
      <c r="K9" s="1">
        <f t="shared" si="2"/>
        <v>0</v>
      </c>
      <c r="L9" s="1"/>
      <c r="M9" s="1"/>
      <c r="N9" s="1"/>
      <c r="O9" s="7">
        <f>VLOOKUP(A9,[1]TDSheet!$F:$G,2,0)</f>
        <v>605</v>
      </c>
      <c r="P9" s="7">
        <v>605</v>
      </c>
      <c r="Q9" s="1">
        <f t="shared" si="3"/>
        <v>4</v>
      </c>
      <c r="R9" s="5"/>
      <c r="S9" s="5">
        <v>20</v>
      </c>
      <c r="T9" s="25">
        <v>50</v>
      </c>
      <c r="U9" s="1"/>
      <c r="V9" s="1">
        <f t="shared" si="4"/>
        <v>20</v>
      </c>
      <c r="W9" s="1">
        <f t="shared" si="5"/>
        <v>15</v>
      </c>
      <c r="X9" s="1">
        <v>4</v>
      </c>
      <c r="Y9" s="1">
        <v>3</v>
      </c>
      <c r="Z9" s="1">
        <v>5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/>
      <c r="AI9" s="1">
        <f t="shared" si="6"/>
        <v>20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2" t="s">
        <v>41</v>
      </c>
      <c r="B10" s="13" t="s">
        <v>36</v>
      </c>
      <c r="C10" s="13">
        <v>64.27</v>
      </c>
      <c r="D10" s="13">
        <v>0.73</v>
      </c>
      <c r="E10" s="13"/>
      <c r="F10" s="14">
        <v>65</v>
      </c>
      <c r="G10" s="7">
        <v>1</v>
      </c>
      <c r="H10" s="1"/>
      <c r="I10" s="1"/>
      <c r="J10" s="1"/>
      <c r="K10" s="1">
        <f t="shared" si="2"/>
        <v>0</v>
      </c>
      <c r="L10" s="1"/>
      <c r="M10" s="1"/>
      <c r="N10" s="1"/>
      <c r="O10" s="7">
        <f>VLOOKUP(A10,[1]TDSheet!$F:$G,2,0)</f>
        <v>205</v>
      </c>
      <c r="P10" s="22" t="s">
        <v>54</v>
      </c>
      <c r="Q10" s="1">
        <f t="shared" si="3"/>
        <v>0</v>
      </c>
      <c r="R10" s="5"/>
      <c r="S10" s="5"/>
      <c r="T10" s="25"/>
      <c r="U10" s="1"/>
      <c r="V10" s="1" t="e">
        <f t="shared" si="4"/>
        <v>#DIV/0!</v>
      </c>
      <c r="W10" s="1" t="e">
        <f t="shared" si="5"/>
        <v>#DIV/0!</v>
      </c>
      <c r="X10" s="1">
        <v>4.96</v>
      </c>
      <c r="Y10" s="1">
        <v>63.786000000000001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4" t="s">
        <v>37</v>
      </c>
      <c r="AI10" s="1">
        <f t="shared" si="6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thickBot="1" x14ac:dyDescent="0.3">
      <c r="A11" s="15" t="s">
        <v>42</v>
      </c>
      <c r="B11" s="16" t="s">
        <v>36</v>
      </c>
      <c r="C11" s="16">
        <v>625.75</v>
      </c>
      <c r="D11" s="16">
        <v>40.549999999999997</v>
      </c>
      <c r="E11" s="16">
        <v>15.98</v>
      </c>
      <c r="F11" s="17">
        <v>611</v>
      </c>
      <c r="G11" s="7">
        <v>1</v>
      </c>
      <c r="H11" s="1"/>
      <c r="I11" s="1"/>
      <c r="J11" s="1">
        <v>54</v>
      </c>
      <c r="K11" s="1">
        <f t="shared" si="2"/>
        <v>-38.019999999999996</v>
      </c>
      <c r="L11" s="1"/>
      <c r="M11" s="1"/>
      <c r="N11" s="1"/>
      <c r="O11" s="7">
        <f>VLOOKUP(A11,[1]TDSheet!$F:$G,2,0)</f>
        <v>205</v>
      </c>
      <c r="P11" s="7">
        <v>205</v>
      </c>
      <c r="Q11" s="1">
        <f t="shared" si="3"/>
        <v>3.1960000000000002</v>
      </c>
      <c r="R11" s="5"/>
      <c r="S11" s="5"/>
      <c r="T11" s="25">
        <v>0</v>
      </c>
      <c r="U11" s="1"/>
      <c r="V11" s="1">
        <f t="shared" si="4"/>
        <v>191.17647058823528</v>
      </c>
      <c r="W11" s="1">
        <f t="shared" si="5"/>
        <v>191.17647058823528</v>
      </c>
      <c r="X11" s="1">
        <v>29.47</v>
      </c>
      <c r="Y11" s="1">
        <v>7.38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4" t="s">
        <v>37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5.75" thickBot="1" x14ac:dyDescent="0.3">
      <c r="A12" s="11" t="s">
        <v>43</v>
      </c>
      <c r="B12" s="1" t="s">
        <v>36</v>
      </c>
      <c r="C12" s="1"/>
      <c r="D12" s="1"/>
      <c r="E12" s="1"/>
      <c r="F12" s="1"/>
      <c r="G12" s="7">
        <v>1</v>
      </c>
      <c r="H12" s="1"/>
      <c r="I12" s="1"/>
      <c r="J12" s="1"/>
      <c r="K12" s="1">
        <f t="shared" si="2"/>
        <v>0</v>
      </c>
      <c r="L12" s="1"/>
      <c r="M12" s="1"/>
      <c r="N12" s="1"/>
      <c r="O12" s="7">
        <f>VLOOKUP(A12,[1]TDSheet!$F:$G,2,0)</f>
        <v>95</v>
      </c>
      <c r="P12" s="22" t="s">
        <v>54</v>
      </c>
      <c r="Q12" s="1">
        <f t="shared" si="3"/>
        <v>0</v>
      </c>
      <c r="R12" s="5"/>
      <c r="S12" s="5"/>
      <c r="T12" s="25"/>
      <c r="U12" s="1"/>
      <c r="V12" s="1" t="e">
        <f t="shared" si="4"/>
        <v>#DIV/0!</v>
      </c>
      <c r="W12" s="1" t="e">
        <f t="shared" si="5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2" t="s">
        <v>44</v>
      </c>
      <c r="B13" s="13" t="s">
        <v>36</v>
      </c>
      <c r="C13" s="13">
        <v>660</v>
      </c>
      <c r="D13" s="13">
        <v>2</v>
      </c>
      <c r="E13" s="13">
        <v>101</v>
      </c>
      <c r="F13" s="14">
        <v>561</v>
      </c>
      <c r="G13" s="7">
        <v>1</v>
      </c>
      <c r="H13" s="1"/>
      <c r="I13" s="1"/>
      <c r="J13" s="1">
        <v>99</v>
      </c>
      <c r="K13" s="1">
        <f t="shared" si="2"/>
        <v>2</v>
      </c>
      <c r="L13" s="1"/>
      <c r="M13" s="1"/>
      <c r="N13" s="1"/>
      <c r="O13" s="7">
        <f>VLOOKUP(A13,[1]TDSheet!$F:$G,2,0)</f>
        <v>105</v>
      </c>
      <c r="P13" s="21">
        <v>105</v>
      </c>
      <c r="Q13" s="1">
        <f t="shared" si="3"/>
        <v>20.2</v>
      </c>
      <c r="R13" s="5"/>
      <c r="S13" s="5"/>
      <c r="T13" s="25">
        <v>0</v>
      </c>
      <c r="U13" s="23" t="s">
        <v>45</v>
      </c>
      <c r="V13" s="1">
        <f t="shared" si="4"/>
        <v>27.772277227722775</v>
      </c>
      <c r="W13" s="1">
        <f t="shared" si="5"/>
        <v>27.772277227722775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24" t="s">
        <v>37</v>
      </c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5.75" thickBot="1" x14ac:dyDescent="0.3">
      <c r="A14" s="15" t="s">
        <v>46</v>
      </c>
      <c r="B14" s="16" t="s">
        <v>36</v>
      </c>
      <c r="C14" s="16">
        <v>-2.8</v>
      </c>
      <c r="D14" s="16">
        <v>2.8</v>
      </c>
      <c r="E14" s="16"/>
      <c r="F14" s="17"/>
      <c r="G14" s="7">
        <v>1</v>
      </c>
      <c r="H14" s="1"/>
      <c r="I14" s="1"/>
      <c r="J14" s="1"/>
      <c r="K14" s="1">
        <f t="shared" si="2"/>
        <v>0</v>
      </c>
      <c r="L14" s="1"/>
      <c r="M14" s="1"/>
      <c r="N14" s="1"/>
      <c r="O14" s="7">
        <f>VLOOKUP(A14,[1]TDSheet!$F:$G,2,0)</f>
        <v>95</v>
      </c>
      <c r="P14" s="22" t="s">
        <v>54</v>
      </c>
      <c r="Q14" s="1">
        <f t="shared" si="3"/>
        <v>0</v>
      </c>
      <c r="R14" s="5"/>
      <c r="S14" s="5"/>
      <c r="T14" s="25"/>
      <c r="U14" s="1"/>
      <c r="V14" s="1" t="e">
        <f t="shared" si="4"/>
        <v>#DIV/0!</v>
      </c>
      <c r="W14" s="1" t="e">
        <f t="shared" si="5"/>
        <v>#DIV/0!</v>
      </c>
      <c r="X14" s="1">
        <v>6.6</v>
      </c>
      <c r="Y14" s="1">
        <v>67.960000000000008</v>
      </c>
      <c r="Z14" s="1">
        <v>40.822000000000003</v>
      </c>
      <c r="AA14" s="1">
        <v>27.14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2" t="s">
        <v>47</v>
      </c>
      <c r="B15" s="13" t="s">
        <v>36</v>
      </c>
      <c r="C15" s="13">
        <v>479.25</v>
      </c>
      <c r="D15" s="13">
        <v>3.15</v>
      </c>
      <c r="E15" s="13">
        <v>62.4</v>
      </c>
      <c r="F15" s="14">
        <v>420</v>
      </c>
      <c r="G15" s="7">
        <v>1</v>
      </c>
      <c r="H15" s="1"/>
      <c r="I15" s="1"/>
      <c r="J15" s="1">
        <v>60</v>
      </c>
      <c r="K15" s="1">
        <f t="shared" si="2"/>
        <v>2.3999999999999986</v>
      </c>
      <c r="L15" s="1"/>
      <c r="M15" s="1"/>
      <c r="N15" s="1"/>
      <c r="O15" s="7">
        <f>VLOOKUP(A15,[1]TDSheet!$F:$G,2,0)</f>
        <v>240</v>
      </c>
      <c r="P15" s="7">
        <v>240</v>
      </c>
      <c r="Q15" s="1">
        <f t="shared" si="3"/>
        <v>12.48</v>
      </c>
      <c r="R15" s="5"/>
      <c r="S15" s="5"/>
      <c r="T15" s="25">
        <v>0</v>
      </c>
      <c r="U15" s="1"/>
      <c r="V15" s="1">
        <f t="shared" si="4"/>
        <v>33.653846153846153</v>
      </c>
      <c r="W15" s="1">
        <f t="shared" si="5"/>
        <v>33.653846153846153</v>
      </c>
      <c r="X15" s="1">
        <v>6.15</v>
      </c>
      <c r="Y15" s="1">
        <v>0</v>
      </c>
      <c r="Z15" s="1">
        <v>12.092000000000001</v>
      </c>
      <c r="AA15" s="1">
        <v>0</v>
      </c>
      <c r="AB15" s="1">
        <v>6.2</v>
      </c>
      <c r="AC15" s="1">
        <v>6.48</v>
      </c>
      <c r="AD15" s="1">
        <v>6.16</v>
      </c>
      <c r="AE15" s="1">
        <v>0</v>
      </c>
      <c r="AF15" s="1">
        <v>6</v>
      </c>
      <c r="AG15" s="1">
        <v>6.5400000000000009</v>
      </c>
      <c r="AH15" s="24" t="s">
        <v>37</v>
      </c>
      <c r="AI15" s="1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5.75" thickBot="1" x14ac:dyDescent="0.3">
      <c r="A16" s="15" t="s">
        <v>48</v>
      </c>
      <c r="B16" s="16" t="s">
        <v>36</v>
      </c>
      <c r="C16" s="16">
        <v>46.8</v>
      </c>
      <c r="D16" s="16">
        <v>8.1280000000000001</v>
      </c>
      <c r="E16" s="16">
        <v>17.532</v>
      </c>
      <c r="F16" s="17">
        <v>24</v>
      </c>
      <c r="G16" s="7">
        <v>1</v>
      </c>
      <c r="H16" s="1"/>
      <c r="I16" s="1"/>
      <c r="J16" s="1">
        <v>24</v>
      </c>
      <c r="K16" s="1">
        <f t="shared" si="2"/>
        <v>-6.468</v>
      </c>
      <c r="L16" s="1"/>
      <c r="M16" s="1"/>
      <c r="N16" s="1"/>
      <c r="O16" s="7">
        <f>VLOOKUP(A16,[1]TDSheet!$F:$G,2,0)</f>
        <v>230</v>
      </c>
      <c r="P16" s="22" t="s">
        <v>54</v>
      </c>
      <c r="Q16" s="1">
        <f t="shared" si="3"/>
        <v>3.5064000000000002</v>
      </c>
      <c r="R16" s="5"/>
      <c r="S16" s="5"/>
      <c r="T16" s="25"/>
      <c r="U16" s="1"/>
      <c r="V16" s="1">
        <f t="shared" si="4"/>
        <v>6.8446269678302532</v>
      </c>
      <c r="W16" s="1">
        <f t="shared" si="5"/>
        <v>6.8446269678302532</v>
      </c>
      <c r="X16" s="1">
        <v>5.04</v>
      </c>
      <c r="Y16" s="1">
        <v>0</v>
      </c>
      <c r="Z16" s="1">
        <v>5.0999999999999996</v>
      </c>
      <c r="AA16" s="1">
        <v>5</v>
      </c>
      <c r="AB16" s="1">
        <v>9.92</v>
      </c>
      <c r="AC16" s="1">
        <v>0</v>
      </c>
      <c r="AD16" s="1">
        <v>5.2</v>
      </c>
      <c r="AE16" s="1">
        <v>25.88</v>
      </c>
      <c r="AF16" s="1">
        <v>9.6</v>
      </c>
      <c r="AG16" s="1">
        <v>4.8</v>
      </c>
      <c r="AH16" s="1"/>
      <c r="AI16" s="1">
        <f t="shared" si="6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36</v>
      </c>
      <c r="C17" s="1">
        <v>195.27</v>
      </c>
      <c r="D17" s="1">
        <v>18.18</v>
      </c>
      <c r="E17" s="1">
        <v>93.45</v>
      </c>
      <c r="F17" s="1">
        <v>110</v>
      </c>
      <c r="G17" s="7">
        <v>1</v>
      </c>
      <c r="H17" s="1"/>
      <c r="I17" s="1"/>
      <c r="J17" s="1">
        <v>100</v>
      </c>
      <c r="K17" s="1">
        <f t="shared" si="2"/>
        <v>-6.5499999999999972</v>
      </c>
      <c r="L17" s="1"/>
      <c r="M17" s="1"/>
      <c r="N17" s="1"/>
      <c r="O17" s="7">
        <f>VLOOKUP(A17,[1]TDSheet!$F:$G,2,0)</f>
        <v>285</v>
      </c>
      <c r="P17" s="7">
        <v>285</v>
      </c>
      <c r="Q17" s="1">
        <f t="shared" si="3"/>
        <v>18.690000000000001</v>
      </c>
      <c r="R17" s="5">
        <f>14*Q17-F17</f>
        <v>151.66000000000003</v>
      </c>
      <c r="S17" s="5">
        <v>200</v>
      </c>
      <c r="T17" s="25">
        <v>200</v>
      </c>
      <c r="U17" s="1"/>
      <c r="V17" s="1">
        <f t="shared" si="4"/>
        <v>16.586409844836808</v>
      </c>
      <c r="W17" s="1">
        <f t="shared" si="5"/>
        <v>5.8855002675227395</v>
      </c>
      <c r="X17" s="1">
        <v>12.3</v>
      </c>
      <c r="Y17" s="1">
        <v>16.646000000000001</v>
      </c>
      <c r="Z17" s="1">
        <v>12</v>
      </c>
      <c r="AA17" s="1">
        <v>4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/>
      <c r="AI17" s="1">
        <f t="shared" si="6"/>
        <v>200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36</v>
      </c>
      <c r="C18" s="1">
        <v>210</v>
      </c>
      <c r="D18" s="1">
        <v>216</v>
      </c>
      <c r="E18" s="1">
        <v>64</v>
      </c>
      <c r="F18" s="1">
        <v>340</v>
      </c>
      <c r="G18" s="7">
        <v>1</v>
      </c>
      <c r="H18" s="1"/>
      <c r="I18" s="1"/>
      <c r="J18" s="1">
        <v>80</v>
      </c>
      <c r="K18" s="1">
        <f t="shared" si="2"/>
        <v>-16</v>
      </c>
      <c r="L18" s="1"/>
      <c r="M18" s="1"/>
      <c r="N18" s="1"/>
      <c r="O18" s="7">
        <f>VLOOKUP(A18,[1]TDSheet!$F:$G,2,0)</f>
        <v>283</v>
      </c>
      <c r="P18" s="7">
        <v>280</v>
      </c>
      <c r="Q18" s="1">
        <f t="shared" si="3"/>
        <v>12.8</v>
      </c>
      <c r="R18" s="5"/>
      <c r="S18" s="5"/>
      <c r="T18" s="25">
        <v>100</v>
      </c>
      <c r="U18" s="1"/>
      <c r="V18" s="1">
        <f t="shared" si="4"/>
        <v>26.5625</v>
      </c>
      <c r="W18" s="1">
        <f t="shared" si="5"/>
        <v>26.5625</v>
      </c>
      <c r="X18" s="1">
        <v>28</v>
      </c>
      <c r="Y18" s="1">
        <v>20</v>
      </c>
      <c r="Z18" s="1">
        <v>12</v>
      </c>
      <c r="AA18" s="1">
        <v>22</v>
      </c>
      <c r="AB18" s="1">
        <v>22</v>
      </c>
      <c r="AC18" s="1">
        <v>16</v>
      </c>
      <c r="AD18" s="1">
        <v>24</v>
      </c>
      <c r="AE18" s="1">
        <v>42</v>
      </c>
      <c r="AF18" s="1">
        <v>36</v>
      </c>
      <c r="AG18" s="1">
        <v>16</v>
      </c>
      <c r="AH18" s="24" t="s">
        <v>37</v>
      </c>
      <c r="AI18" s="1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51</v>
      </c>
      <c r="B19" s="1" t="s">
        <v>36</v>
      </c>
      <c r="C19" s="1">
        <v>288.27999999999997</v>
      </c>
      <c r="D19" s="1">
        <v>1.69</v>
      </c>
      <c r="E19" s="1">
        <v>8.31</v>
      </c>
      <c r="F19" s="1">
        <v>277</v>
      </c>
      <c r="G19" s="7">
        <v>1</v>
      </c>
      <c r="H19" s="1"/>
      <c r="I19" s="1"/>
      <c r="J19" s="1">
        <v>10</v>
      </c>
      <c r="K19" s="1">
        <f t="shared" si="2"/>
        <v>-1.6899999999999995</v>
      </c>
      <c r="L19" s="1"/>
      <c r="M19" s="1"/>
      <c r="N19" s="1"/>
      <c r="O19" s="7">
        <f>VLOOKUP(A19,[1]TDSheet!$F:$G,2,0)</f>
        <v>757</v>
      </c>
      <c r="P19" s="7">
        <v>995</v>
      </c>
      <c r="Q19" s="1">
        <f t="shared" si="3"/>
        <v>1.6620000000000001</v>
      </c>
      <c r="R19" s="5"/>
      <c r="S19" s="5"/>
      <c r="T19" s="25">
        <v>0</v>
      </c>
      <c r="U19" s="1"/>
      <c r="V19" s="1">
        <f t="shared" si="4"/>
        <v>166.66666666666666</v>
      </c>
      <c r="W19" s="1">
        <f t="shared" si="5"/>
        <v>166.66666666666666</v>
      </c>
      <c r="X19" s="1">
        <v>6.1440000000000001</v>
      </c>
      <c r="Y19" s="1">
        <v>4</v>
      </c>
      <c r="Z19" s="1">
        <v>0</v>
      </c>
      <c r="AA19" s="1">
        <v>14.023999999999999</v>
      </c>
      <c r="AB19" s="1">
        <v>22</v>
      </c>
      <c r="AC19" s="1">
        <v>10.075200000000001</v>
      </c>
      <c r="AD19" s="1">
        <v>0</v>
      </c>
      <c r="AE19" s="1">
        <v>0</v>
      </c>
      <c r="AF19" s="1">
        <v>0</v>
      </c>
      <c r="AG19" s="1">
        <v>0</v>
      </c>
      <c r="AH19" s="24" t="s">
        <v>37</v>
      </c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7"/>
      <c r="P500" s="7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I19" xr:uid="{2BABEDB7-9DDD-4AD2-A60E-E308694FB1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2025-04-28T08:26:14Z</dcterms:created>
  <dcterms:modified xsi:type="dcterms:W3CDTF">2025-04-28T14:29:15Z</dcterms:modified>
</cp:coreProperties>
</file>