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НОРД\"/>
    </mc:Choice>
  </mc:AlternateContent>
  <xr:revisionPtr revIDLastSave="0" documentId="13_ncr:1_{1041709E-0413-4659-BB4F-A604AF81D3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10" i="1"/>
  <c r="AH11" i="1"/>
  <c r="AH12" i="1"/>
  <c r="AH13" i="1"/>
  <c r="AH14" i="1"/>
  <c r="AH15" i="1"/>
  <c r="AH16" i="1"/>
  <c r="AH18" i="1"/>
  <c r="AH6" i="1"/>
  <c r="S17" i="1"/>
  <c r="AH17" i="1" s="1"/>
  <c r="S9" i="1"/>
  <c r="AH9" i="1" s="1"/>
  <c r="P9" i="1" l="1"/>
  <c r="P11" i="1"/>
  <c r="P12" i="1"/>
  <c r="P13" i="1"/>
  <c r="P16" i="1"/>
  <c r="P17" i="1"/>
  <c r="P18" i="1"/>
  <c r="P6" i="1"/>
  <c r="O7" i="1" l="1"/>
  <c r="O8" i="1"/>
  <c r="O9" i="1"/>
  <c r="O10" i="1"/>
  <c r="O11" i="1"/>
  <c r="O12" i="1"/>
  <c r="O13" i="1"/>
  <c r="O14" i="1"/>
  <c r="O15" i="1"/>
  <c r="O16" i="1"/>
  <c r="O17" i="1"/>
  <c r="O18" i="1"/>
  <c r="O6" i="1"/>
  <c r="Q7" i="1" l="1"/>
  <c r="Q8" i="1"/>
  <c r="Q9" i="1"/>
  <c r="Q10" i="1"/>
  <c r="Q11" i="1"/>
  <c r="Q12" i="1"/>
  <c r="Q13" i="1"/>
  <c r="Q14" i="1"/>
  <c r="Q15" i="1"/>
  <c r="Q16" i="1"/>
  <c r="Q17" i="1"/>
  <c r="Q18" i="1"/>
  <c r="Q6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U18" i="1" l="1"/>
  <c r="V18" i="1"/>
  <c r="R16" i="1"/>
  <c r="V16" i="1"/>
  <c r="U14" i="1"/>
  <c r="V14" i="1"/>
  <c r="U12" i="1"/>
  <c r="V12" i="1"/>
  <c r="U10" i="1"/>
  <c r="V10" i="1"/>
  <c r="Q5" i="1"/>
  <c r="U8" i="1"/>
  <c r="V8" i="1"/>
  <c r="V6" i="1"/>
  <c r="U6" i="1"/>
  <c r="R17" i="1"/>
  <c r="V17" i="1"/>
  <c r="U15" i="1"/>
  <c r="V15" i="1"/>
  <c r="U13" i="1"/>
  <c r="V13" i="1"/>
  <c r="U11" i="1"/>
  <c r="V11" i="1"/>
  <c r="R9" i="1"/>
  <c r="V9" i="1"/>
  <c r="U7" i="1"/>
  <c r="V7" i="1"/>
  <c r="U9" i="1" l="1"/>
  <c r="R5" i="1"/>
  <c r="U17" i="1"/>
  <c r="U16" i="1"/>
  <c r="AH5" i="1" l="1"/>
</calcChain>
</file>

<file path=xl/sharedStrings.xml><?xml version="1.0" encoding="utf-8"?>
<sst xmlns="http://schemas.openxmlformats.org/spreadsheetml/2006/main" count="86" uniqueCount="56">
  <si>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</si>
  <si>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</si>
  <si>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</si>
  <si>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</si>
  <si>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</si>
  <si>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</si>
  <si>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</si>
  <si>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</si>
  <si>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</si>
  <si>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</si>
  <si>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</si>
  <si>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</si>
  <si>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</si>
  <si>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</si>
  <si>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</si>
  <si>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</si>
  <si>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</si>
  <si>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</si>
  <si>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</si>
  <si>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</si>
  <si>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</si>
  <si>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</si>
  <si>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</si>
  <si>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</si>
  <si>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</si>
  <si>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</si>
  <si>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</si>
  <si>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</si>
  <si>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</si>
  <si>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</si>
  <si>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</si>
  <si>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</si>
  <si>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10,03,</t>
  </si>
  <si>
    <t>03,03,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</si>
  <si>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</si>
  <si>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</si>
  <si>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</si>
  <si>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</si>
  <si>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Креветка Ваннамей 50/60 1/5  Норд</t>
  </si>
  <si>
    <t>Креветки Королевские 50-70 1/5  Норд</t>
  </si>
  <si>
    <t>Минтай б/г "СКБСФ" L 30-35 1/24  Норд</t>
  </si>
  <si>
    <t>Минтай б/г L КТФ 1/18  Норд</t>
  </si>
  <si>
    <t>Мойва "МТФ" 1/24  Норд</t>
  </si>
  <si>
    <t>Путассу н/р " Механик Сергей Агапов" 1/33  Норд</t>
  </si>
  <si>
    <t>Сельдь "ФОР" 300+ 1/30  Норд</t>
  </si>
  <si>
    <t>Сельдь н/р ФОР 300+ 1/24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</si>
  <si>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</si>
  <si>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</si>
  <si>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</si>
  <si>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цена стар</t>
  </si>
  <si>
    <t>цена нов</t>
  </si>
  <si>
    <t>нет в наличии</t>
  </si>
  <si>
    <t>нужно увеличить продажи</t>
  </si>
  <si>
    <t>дорого</t>
  </si>
  <si>
    <t>заказ</t>
  </si>
  <si>
    <t>15,05,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</si>
</sst>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2" fontId="5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  <xf numFmtId="2" fontId="6" fillId="7" borderId="1" xfId="1" applyNumberFormat="1" applyFont="1" applyFill="1"/>
    <xf numFmtId="164" fontId="7" fillId="6" borderId="1" xfId="1" applyNumberFormat="1" applyFont="1" applyFill="1"/>
    <xf numFmtId="164" fontId="1" fillId="0" borderId="12" xfId="1" applyNumberFormat="1" applyBorder="1"/>
    <xf numFmtId="164" fontId="1" fillId="6" borderId="11" xfId="1" applyNumberFormat="1" applyFill="1" applyBorder="1" applyAlignment="1">
      <alignment horizont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5,25%20&#1073;&#1088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Окунь 150-300 "Мыс Слепиковского" 1/24  Норд</v>
          </cell>
          <cell r="G68">
            <v>370</v>
          </cell>
        </row>
        <row r="69">
          <cell r="F69" t="str">
            <v>Окунь б/г 300-500 "Запморфлот" 1/27  Норд</v>
          </cell>
          <cell r="G69">
            <v>360</v>
          </cell>
        </row>
        <row r="70">
          <cell r="F70" t="str">
            <v>Путассу "ВРФ" 1/30  Норд</v>
          </cell>
          <cell r="G70">
            <v>90</v>
          </cell>
        </row>
        <row r="71">
          <cell r="F71" t="str">
            <v>Путассу "ФОР" 1/30  Норд</v>
          </cell>
          <cell r="G71">
            <v>70</v>
          </cell>
        </row>
        <row r="72">
          <cell r="F72" t="str">
            <v>Путассу н/р " Механик Сергей Агапов" 1/33  Норд</v>
          </cell>
          <cell r="G72">
            <v>105</v>
          </cell>
        </row>
        <row r="73">
          <cell r="F73" t="str">
            <v>Путассу н/р "Карелия" 1/30  Норд</v>
          </cell>
          <cell r="G73">
            <v>80</v>
          </cell>
        </row>
        <row r="74">
          <cell r="F74" t="str">
            <v>Путассу н/р "Карелия" 21+ 1/33  Норд</v>
          </cell>
          <cell r="G74">
            <v>95</v>
          </cell>
        </row>
        <row r="75">
          <cell r="F75" t="str">
            <v>Путассу н/р 21+ МТФ 1/24  Норд</v>
          </cell>
          <cell r="G75">
            <v>88</v>
          </cell>
        </row>
        <row r="76">
          <cell r="F76" t="str">
            <v>Путассу Робинзон Сулимов 1/30  Норд</v>
          </cell>
          <cell r="G76">
            <v>83</v>
          </cell>
        </row>
        <row r="77">
          <cell r="F77" t="str">
            <v>Сельдь "Карелия" 300+ 1/30  Норд</v>
          </cell>
          <cell r="G77">
            <v>125</v>
          </cell>
        </row>
        <row r="78">
          <cell r="F78" t="str">
            <v>Сельдь "КРФ Арктика" 300+1/24  Норд</v>
          </cell>
          <cell r="G78">
            <v>135</v>
          </cell>
        </row>
        <row r="79">
          <cell r="F79" t="str">
            <v>Сельдь "МТФ" 300+ 1/22  Норд</v>
          </cell>
          <cell r="G79">
            <v>135</v>
          </cell>
        </row>
        <row r="80">
          <cell r="F80" t="str">
            <v>Сельдь "Робинзон Агапов" 300+ 1/30  Норд</v>
          </cell>
          <cell r="G80">
            <v>155</v>
          </cell>
        </row>
        <row r="81">
          <cell r="F81" t="str">
            <v>Сельдь "Фареры" 350+ 1/29  Норд</v>
          </cell>
          <cell r="G81">
            <v>165</v>
          </cell>
        </row>
        <row r="82">
          <cell r="F82" t="str">
            <v>Сельдь "ФОР" 300+ 1/30  Норд</v>
          </cell>
          <cell r="G82">
            <v>240</v>
          </cell>
        </row>
        <row r="83">
          <cell r="F83" t="str">
            <v>Сельдь 300+ "Солидарность" эл.вес  Норд</v>
          </cell>
          <cell r="G83">
            <v>120</v>
          </cell>
        </row>
        <row r="84">
          <cell r="F84" t="str">
            <v>Сельдь 300+"ВРФ" 1/30  Норд</v>
          </cell>
          <cell r="G84">
            <v>240</v>
          </cell>
        </row>
        <row r="85">
          <cell r="F85" t="str">
            <v>Сельдь 300+"Мурманфлот" вес  Норд</v>
          </cell>
          <cell r="G85">
            <v>213</v>
          </cell>
        </row>
        <row r="86">
          <cell r="F86" t="str">
            <v>Сельдь МТФ 300+ 1/33  Норд</v>
          </cell>
          <cell r="G86">
            <v>155</v>
          </cell>
        </row>
        <row r="87">
          <cell r="F87" t="str">
            <v>Сельдь н/р 300-400 L ФБОР 1/20,5  Норд</v>
          </cell>
          <cell r="G87">
            <v>150</v>
          </cell>
        </row>
        <row r="88">
          <cell r="F88" t="str">
            <v>Сельдь н/р ФОР 300+ 1/24  Норд</v>
          </cell>
          <cell r="G88">
            <v>230</v>
          </cell>
        </row>
        <row r="89">
          <cell r="F89" t="str">
            <v>Сельдь т/о н/р 300+ Механик Ковтун 1/18  Норд</v>
          </cell>
          <cell r="G89">
            <v>163</v>
          </cell>
        </row>
        <row r="90">
          <cell r="F90" t="str">
            <v>Скумбрия н/р "ВРФ" 300-600 Июль 1/30  Норд</v>
          </cell>
          <cell r="G90">
            <v>338</v>
          </cell>
        </row>
        <row r="91">
          <cell r="F91" t="str">
            <v>Скумбрия н/р "ВРФ" 400-600 1/30  Норд</v>
          </cell>
          <cell r="G91">
            <v>275</v>
          </cell>
        </row>
        <row r="92">
          <cell r="F92" t="str">
            <v>Скумбрия н/р "Запморфлот" 300-600 июль 1/27  Норд</v>
          </cell>
          <cell r="G92">
            <v>225</v>
          </cell>
        </row>
        <row r="93">
          <cell r="F93" t="str">
            <v>Скумбрия н/р "МТФ" 400-600 1/30  Норд</v>
          </cell>
          <cell r="G93">
            <v>275</v>
          </cell>
        </row>
        <row r="94">
          <cell r="F94" t="str">
            <v>Скумбрия н/р "Робинзон Агапов" 300-600 1/27  Норд</v>
          </cell>
          <cell r="G94">
            <v>305</v>
          </cell>
        </row>
        <row r="95">
          <cell r="F95" t="str">
            <v>Скумбрия н/р "Янтарный" 300-600 1/30  Норд</v>
          </cell>
          <cell r="G95">
            <v>240</v>
          </cell>
        </row>
        <row r="96">
          <cell r="F96" t="str">
            <v>Скумбрия н/р 300-600 "ВРФ" Август 1/30  Норд</v>
          </cell>
          <cell r="G96">
            <v>250</v>
          </cell>
        </row>
        <row r="97">
          <cell r="F97" t="str">
            <v>Скумбрия н/р 400-600 КРФ 1/30  Норд</v>
          </cell>
          <cell r="G97">
            <v>270</v>
          </cell>
        </row>
        <row r="98">
          <cell r="F98" t="str">
            <v>Скумбрия н/р 500-700 Китай 1/10  Норд</v>
          </cell>
          <cell r="G98">
            <v>285</v>
          </cell>
        </row>
        <row r="99">
          <cell r="F99" t="str">
            <v>Скумбрия н/р 500+ Корея 1/20  Норд</v>
          </cell>
          <cell r="G99">
            <v>270</v>
          </cell>
        </row>
        <row r="100">
          <cell r="F100" t="str">
            <v>Скумбрия н/р 500+ Чили 1/20  Норд</v>
          </cell>
          <cell r="G100">
            <v>285</v>
          </cell>
        </row>
        <row r="101">
          <cell r="F101" t="str">
            <v>Скумбрия н/р 500+"Фареры" Июль 1/25  Норд</v>
          </cell>
          <cell r="G101">
            <v>365</v>
          </cell>
        </row>
        <row r="102">
          <cell r="F102" t="str">
            <v>Филе пангасиуса 220+ 5% 1/10  Норд</v>
          </cell>
          <cell r="G102">
            <v>283</v>
          </cell>
        </row>
        <row r="103">
          <cell r="F103" t="str">
            <v>Форель н/р 0,8-1,2 (вес) Турция  НОРД</v>
          </cell>
          <cell r="G103">
            <v>530</v>
          </cell>
        </row>
        <row r="104">
          <cell r="F104" t="str">
            <v>Форель н/р 800-1200 Турция (вес)  Норд</v>
          </cell>
          <cell r="G104">
            <v>757</v>
          </cell>
        </row>
        <row r="105">
          <cell r="F105" t="str">
            <v>Хек тушка 300-500 1/10  Норд</v>
          </cell>
          <cell r="G105">
            <v>345</v>
          </cell>
        </row>
        <row r="106">
          <cell r="F106" t="str">
            <v>Хек тушка 500-800 Аргентина вес  Норд</v>
          </cell>
          <cell r="G106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цены стар</v>
          </cell>
          <cell r="P3" t="str">
            <v>цены нов</v>
          </cell>
        </row>
        <row r="4">
          <cell r="N4" t="str">
            <v>нет</v>
          </cell>
        </row>
        <row r="5">
          <cell r="E5">
            <v>189.64</v>
          </cell>
          <cell r="F5">
            <v>1373.8230000000001</v>
          </cell>
          <cell r="J5">
            <v>199</v>
          </cell>
          <cell r="K5">
            <v>-9.3600000000000012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334.387</v>
          </cell>
          <cell r="F6">
            <v>334.387</v>
          </cell>
          <cell r="G6">
            <v>1</v>
          </cell>
          <cell r="K6">
            <v>0</v>
          </cell>
          <cell r="O6">
            <v>465</v>
          </cell>
          <cell r="P6">
            <v>485</v>
          </cell>
        </row>
        <row r="7">
          <cell r="A7" t="str">
            <v>Горбуша н/р "Ухты-Пром"  1/22  Норд</v>
          </cell>
          <cell r="B7" t="str">
            <v>кг</v>
          </cell>
          <cell r="C7">
            <v>0.88600000000000001</v>
          </cell>
          <cell r="F7">
            <v>0.88600000000000001</v>
          </cell>
          <cell r="G7">
            <v>1</v>
          </cell>
          <cell r="K7">
            <v>0</v>
          </cell>
          <cell r="O7">
            <v>365</v>
          </cell>
          <cell r="P7" t="str">
            <v>нет в наличии</v>
          </cell>
        </row>
        <row r="8">
          <cell r="A8" t="str">
            <v>Креветка Ваннамей 50/60 1/5  Норд</v>
          </cell>
          <cell r="B8" t="str">
            <v>кг</v>
          </cell>
          <cell r="C8">
            <v>101.646</v>
          </cell>
          <cell r="E8">
            <v>25</v>
          </cell>
          <cell r="F8">
            <v>76.646000000000001</v>
          </cell>
          <cell r="G8">
            <v>1</v>
          </cell>
          <cell r="J8">
            <v>25</v>
          </cell>
          <cell r="K8">
            <v>0</v>
          </cell>
          <cell r="O8">
            <v>785</v>
          </cell>
          <cell r="P8" t="str">
            <v>нет в наличии</v>
          </cell>
        </row>
        <row r="9">
          <cell r="A9" t="str">
            <v>Креветки Королевские 50-70 1/5  Норд</v>
          </cell>
          <cell r="B9" t="str">
            <v>кг</v>
          </cell>
          <cell r="C9">
            <v>30</v>
          </cell>
          <cell r="E9">
            <v>5</v>
          </cell>
          <cell r="F9">
            <v>25</v>
          </cell>
          <cell r="G9">
            <v>1</v>
          </cell>
          <cell r="J9">
            <v>5</v>
          </cell>
          <cell r="K9">
            <v>0</v>
          </cell>
          <cell r="O9">
            <v>605</v>
          </cell>
          <cell r="P9">
            <v>605</v>
          </cell>
        </row>
        <row r="10">
          <cell r="A10" t="str">
            <v>Минтай б/г "Кайтес" 30+ 1/24  Норд</v>
          </cell>
          <cell r="B10" t="str">
            <v>кг</v>
          </cell>
          <cell r="C10">
            <v>7.43</v>
          </cell>
          <cell r="F10">
            <v>7.43</v>
          </cell>
          <cell r="G10">
            <v>1</v>
          </cell>
          <cell r="K10">
            <v>0</v>
          </cell>
          <cell r="O10">
            <v>195</v>
          </cell>
          <cell r="P10" t="str">
            <v>нет в наличии</v>
          </cell>
        </row>
        <row r="11">
          <cell r="A11" t="str">
            <v>Минтай б/г "Камчатские промыслы" 30+ 1/24  Норд</v>
          </cell>
          <cell r="B11" t="str">
            <v>кг</v>
          </cell>
          <cell r="C11">
            <v>9.0399999999999991</v>
          </cell>
          <cell r="F11">
            <v>9.0399999999999991</v>
          </cell>
          <cell r="G11">
            <v>1</v>
          </cell>
          <cell r="K11">
            <v>0</v>
          </cell>
          <cell r="O11">
            <v>210</v>
          </cell>
          <cell r="P11" t="str">
            <v>нет в наличии</v>
          </cell>
        </row>
        <row r="12">
          <cell r="A12" t="str">
            <v>Минтай б/г L КТФ 1/18  Норд</v>
          </cell>
          <cell r="B12" t="str">
            <v>кг</v>
          </cell>
          <cell r="C12">
            <v>108</v>
          </cell>
          <cell r="E12">
            <v>36</v>
          </cell>
          <cell r="F12">
            <v>72</v>
          </cell>
          <cell r="G12">
            <v>1</v>
          </cell>
          <cell r="J12">
            <v>36</v>
          </cell>
          <cell r="K12">
            <v>0</v>
          </cell>
          <cell r="O12">
            <v>205</v>
          </cell>
          <cell r="P12">
            <v>205</v>
          </cell>
        </row>
        <row r="13">
          <cell r="A13" t="str">
            <v>Мойва "МТФ" 1/24  Норд</v>
          </cell>
          <cell r="B13" t="str">
            <v>кг</v>
          </cell>
          <cell r="G13">
            <v>1</v>
          </cell>
          <cell r="K13">
            <v>0</v>
          </cell>
          <cell r="O13">
            <v>95</v>
          </cell>
          <cell r="P13">
            <v>425</v>
          </cell>
        </row>
        <row r="14">
          <cell r="A14" t="str">
            <v>Путассу н/р " Механик Сергей Агапов" 1/33  Норд</v>
          </cell>
          <cell r="B14" t="str">
            <v>кг</v>
          </cell>
          <cell r="C14">
            <v>52.96</v>
          </cell>
          <cell r="E14">
            <v>10.84</v>
          </cell>
          <cell r="F14">
            <v>42.12</v>
          </cell>
          <cell r="G14">
            <v>1</v>
          </cell>
          <cell r="J14">
            <v>10</v>
          </cell>
          <cell r="K14">
            <v>0.83999999999999986</v>
          </cell>
          <cell r="O14">
            <v>105</v>
          </cell>
          <cell r="P14">
            <v>105</v>
          </cell>
        </row>
        <row r="15">
          <cell r="A15" t="str">
            <v>Сельдь 300+"ВРФ" 1/30  Норд</v>
          </cell>
          <cell r="B15" t="str">
            <v>кг</v>
          </cell>
          <cell r="C15">
            <v>297.48</v>
          </cell>
          <cell r="E15">
            <v>20.04</v>
          </cell>
          <cell r="F15">
            <v>277.44</v>
          </cell>
          <cell r="G15">
            <v>1</v>
          </cell>
          <cell r="J15">
            <v>30</v>
          </cell>
          <cell r="K15">
            <v>-9.9600000000000009</v>
          </cell>
          <cell r="O15">
            <v>240</v>
          </cell>
          <cell r="P15">
            <v>240</v>
          </cell>
        </row>
        <row r="16">
          <cell r="A16" t="str">
            <v>Скумбрия н/р "Робинзон Агапов" 300-600 1/27  Норд</v>
          </cell>
          <cell r="B16" t="str">
            <v>кг</v>
          </cell>
          <cell r="C16">
            <v>8.1440000000000001</v>
          </cell>
          <cell r="F16">
            <v>8.1440000000000001</v>
          </cell>
          <cell r="G16">
            <v>1</v>
          </cell>
          <cell r="K16">
            <v>0</v>
          </cell>
          <cell r="O16">
            <v>305</v>
          </cell>
          <cell r="P16" t="str">
            <v>нет в наличии</v>
          </cell>
        </row>
        <row r="17">
          <cell r="A17" t="str">
            <v>Скумбрия н/р 500+ Чили 1/20  Норд</v>
          </cell>
          <cell r="B17" t="str">
            <v>кг</v>
          </cell>
          <cell r="C17">
            <v>260</v>
          </cell>
          <cell r="E17">
            <v>80</v>
          </cell>
          <cell r="F17">
            <v>180</v>
          </cell>
          <cell r="G17">
            <v>1</v>
          </cell>
          <cell r="J17">
            <v>80</v>
          </cell>
          <cell r="K17">
            <v>0</v>
          </cell>
          <cell r="O17">
            <v>285</v>
          </cell>
          <cell r="P17">
            <v>285</v>
          </cell>
        </row>
        <row r="18">
          <cell r="A18" t="str">
            <v>Филе пангасиуса 220+ 5% 1/10  Норд</v>
          </cell>
          <cell r="B18" t="str">
            <v>кг</v>
          </cell>
          <cell r="C18">
            <v>49.384</v>
          </cell>
          <cell r="E18">
            <v>10</v>
          </cell>
          <cell r="F18">
            <v>39.384</v>
          </cell>
          <cell r="G18">
            <v>1</v>
          </cell>
          <cell r="J18">
            <v>10</v>
          </cell>
          <cell r="K18">
            <v>0</v>
          </cell>
          <cell r="O18">
            <v>283</v>
          </cell>
          <cell r="P18">
            <v>280</v>
          </cell>
        </row>
        <row r="19">
          <cell r="A19" t="str">
            <v>Форель н/р 0,8-1,2 (вес) Турция  НОРД</v>
          </cell>
          <cell r="B19" t="str">
            <v>кг</v>
          </cell>
          <cell r="C19">
            <v>5.4359999999999999</v>
          </cell>
          <cell r="F19">
            <v>5.4359999999999999</v>
          </cell>
          <cell r="G19">
            <v>0</v>
          </cell>
          <cell r="K19">
            <v>0</v>
          </cell>
          <cell r="O19">
            <v>530</v>
          </cell>
          <cell r="P19" t="str">
            <v>нет в наличии</v>
          </cell>
        </row>
        <row r="20">
          <cell r="A20" t="str">
            <v>Форель н/р 800-1200 Турция (вес)  Норд</v>
          </cell>
          <cell r="B20" t="str">
            <v>кг</v>
          </cell>
          <cell r="C20">
            <v>298.67</v>
          </cell>
          <cell r="E20">
            <v>2.76</v>
          </cell>
          <cell r="F20">
            <v>295.91000000000003</v>
          </cell>
          <cell r="G20">
            <v>1</v>
          </cell>
          <cell r="J20">
            <v>3</v>
          </cell>
          <cell r="K20">
            <v>-0.24000000000000021</v>
          </cell>
          <cell r="O20">
            <v>757</v>
          </cell>
          <cell r="P20">
            <v>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C28" sqref="AC2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5703125" customWidth="1"/>
    <col min="10" max="11" width="7" customWidth="1"/>
    <col min="12" max="14" width="0.5703125" customWidth="1"/>
    <col min="15" max="15" width="10.5703125" style="9" customWidth="1"/>
    <col min="16" max="16" width="13.28515625" style="9" customWidth="1"/>
    <col min="17" max="19" width="7" customWidth="1"/>
    <col min="20" max="20" width="21" customWidth="1"/>
    <col min="21" max="22" width="5" customWidth="1"/>
    <col min="23" max="32" width="6" customWidth="1"/>
    <col min="33" max="33" width="49.42578125" customWidth="1"/>
    <col min="34" max="34" width="7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49</v>
      </c>
      <c r="P3" s="10" t="s">
        <v>50</v>
      </c>
      <c r="Q3" s="2" t="s">
        <v>14</v>
      </c>
      <c r="R3" s="3" t="s">
        <v>15</v>
      </c>
      <c r="S3" s="6" t="s">
        <v>54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7"/>
      <c r="P4" s="7"/>
      <c r="Q4" s="1" t="s">
        <v>23</v>
      </c>
      <c r="R4" s="1"/>
      <c r="S4" s="1" t="s">
        <v>55</v>
      </c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458.8</v>
      </c>
      <c r="F5" s="4">
        <f>SUM(F6:F500)</f>
        <v>1932.5</v>
      </c>
      <c r="G5" s="7"/>
      <c r="H5" s="1"/>
      <c r="I5" s="1"/>
      <c r="J5" s="4">
        <f t="shared" ref="J5:S5" si="0">SUM(J6:J500)</f>
        <v>466</v>
      </c>
      <c r="K5" s="4">
        <f t="shared" si="0"/>
        <v>-7.1999999999999957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7"/>
      <c r="P5" s="7"/>
      <c r="Q5" s="4">
        <f t="shared" si="0"/>
        <v>91.76</v>
      </c>
      <c r="R5" s="4">
        <f t="shared" si="0"/>
        <v>305.5</v>
      </c>
      <c r="S5" s="4">
        <f t="shared" si="0"/>
        <v>400</v>
      </c>
      <c r="T5" s="1"/>
      <c r="U5" s="1"/>
      <c r="V5" s="1"/>
      <c r="W5" s="4">
        <f t="shared" ref="W5:AF5" si="1">SUM(W6:W500)</f>
        <v>59.94</v>
      </c>
      <c r="X5" s="4">
        <f t="shared" si="1"/>
        <v>76.404399999999995</v>
      </c>
      <c r="Y5" s="4">
        <f t="shared" si="1"/>
        <v>99.064000000000007</v>
      </c>
      <c r="Z5" s="4">
        <f t="shared" si="1"/>
        <v>116.812</v>
      </c>
      <c r="AA5" s="4">
        <f t="shared" si="1"/>
        <v>48.192</v>
      </c>
      <c r="AB5" s="4">
        <f t="shared" si="1"/>
        <v>51.423999999999999</v>
      </c>
      <c r="AC5" s="4">
        <f t="shared" si="1"/>
        <v>61.120000000000005</v>
      </c>
      <c r="AD5" s="4">
        <f t="shared" si="1"/>
        <v>44.025200000000005</v>
      </c>
      <c r="AE5" s="4">
        <f t="shared" si="1"/>
        <v>35.36</v>
      </c>
      <c r="AF5" s="4">
        <f t="shared" si="1"/>
        <v>84.08</v>
      </c>
      <c r="AG5" s="1"/>
      <c r="AH5" s="4">
        <f>SUM(AH6:AH500)</f>
        <v>400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5.75" thickBot="1" x14ac:dyDescent="0.3">
      <c r="A6" s="1" t="s">
        <v>34</v>
      </c>
      <c r="B6" s="1" t="s">
        <v>35</v>
      </c>
      <c r="C6" s="1">
        <v>198</v>
      </c>
      <c r="D6" s="1"/>
      <c r="E6" s="1">
        <v>45.3</v>
      </c>
      <c r="F6" s="1">
        <v>152.69999999999999</v>
      </c>
      <c r="G6" s="7">
        <v>1</v>
      </c>
      <c r="H6" s="1"/>
      <c r="I6" s="1"/>
      <c r="J6" s="1">
        <v>44</v>
      </c>
      <c r="K6" s="1">
        <f t="shared" ref="K6:K18" si="2">E6-J6</f>
        <v>1.2999999999999972</v>
      </c>
      <c r="L6" s="1"/>
      <c r="M6" s="1"/>
      <c r="N6" s="1"/>
      <c r="O6" s="7">
        <f>VLOOKUP(A6,[1]TDSheet!$F:$G,2,0)</f>
        <v>465</v>
      </c>
      <c r="P6" s="7">
        <f>VLOOKUP(A6,[2]Sheet!$A:$P,16,0)</f>
        <v>485</v>
      </c>
      <c r="Q6" s="1">
        <f>E6/5</f>
        <v>9.0599999999999987</v>
      </c>
      <c r="R6" s="5"/>
      <c r="S6" s="26"/>
      <c r="T6" s="27">
        <v>0</v>
      </c>
      <c r="U6" s="1">
        <f>(F6+R6)/Q6</f>
        <v>16.85430463576159</v>
      </c>
      <c r="V6" s="1">
        <f>F6/Q6</f>
        <v>16.85430463576159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4.4000000000000004</v>
      </c>
      <c r="AC6" s="1">
        <v>0</v>
      </c>
      <c r="AD6" s="1">
        <v>4.4700000000000006</v>
      </c>
      <c r="AE6" s="1">
        <v>0</v>
      </c>
      <c r="AF6" s="1">
        <v>13.2</v>
      </c>
      <c r="AG6" s="21" t="s">
        <v>52</v>
      </c>
      <c r="AH6" s="1">
        <f>S6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1" t="s">
        <v>37</v>
      </c>
      <c r="B7" s="12" t="s">
        <v>35</v>
      </c>
      <c r="C7" s="12">
        <v>20</v>
      </c>
      <c r="D7" s="12"/>
      <c r="E7" s="12"/>
      <c r="F7" s="13">
        <v>20</v>
      </c>
      <c r="G7" s="7">
        <v>1</v>
      </c>
      <c r="H7" s="1"/>
      <c r="I7" s="1"/>
      <c r="J7" s="1"/>
      <c r="K7" s="1">
        <f t="shared" si="2"/>
        <v>0</v>
      </c>
      <c r="L7" s="1"/>
      <c r="M7" s="1"/>
      <c r="N7" s="1"/>
      <c r="O7" s="7">
        <f>VLOOKUP(A7,[1]TDSheet!$F:$G,2,0)</f>
        <v>825</v>
      </c>
      <c r="P7" s="20" t="s">
        <v>51</v>
      </c>
      <c r="Q7" s="1">
        <f t="shared" ref="Q7:Q18" si="3">E7/5</f>
        <v>0</v>
      </c>
      <c r="R7" s="5"/>
      <c r="S7" s="26"/>
      <c r="T7" s="27">
        <v>0</v>
      </c>
      <c r="U7" s="1" t="e">
        <f t="shared" ref="U7:U18" si="4">(F7+R7)/Q7</f>
        <v>#DIV/0!</v>
      </c>
      <c r="V7" s="1" t="e">
        <f t="shared" ref="V7:V18" si="5">F7/Q7</f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25" t="s">
        <v>36</v>
      </c>
      <c r="AH7" s="1">
        <f t="shared" ref="AH7:AH18" si="6">S7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4" t="s">
        <v>38</v>
      </c>
      <c r="B8" s="15" t="s">
        <v>35</v>
      </c>
      <c r="C8" s="15">
        <v>5</v>
      </c>
      <c r="D8" s="15"/>
      <c r="E8" s="15"/>
      <c r="F8" s="16">
        <v>5</v>
      </c>
      <c r="G8" s="7">
        <v>1</v>
      </c>
      <c r="H8" s="1"/>
      <c r="I8" s="1"/>
      <c r="J8" s="1"/>
      <c r="K8" s="1">
        <f t="shared" si="2"/>
        <v>0</v>
      </c>
      <c r="L8" s="1"/>
      <c r="M8" s="1"/>
      <c r="N8" s="1"/>
      <c r="O8" s="7">
        <f>VLOOKUP(A8,[1]TDSheet!$F:$G,2,0)</f>
        <v>785</v>
      </c>
      <c r="P8" s="20" t="s">
        <v>51</v>
      </c>
      <c r="Q8" s="1">
        <f t="shared" si="3"/>
        <v>0</v>
      </c>
      <c r="R8" s="5"/>
      <c r="S8" s="26"/>
      <c r="T8" s="27">
        <v>0</v>
      </c>
      <c r="U8" s="1" t="e">
        <f t="shared" si="4"/>
        <v>#DIV/0!</v>
      </c>
      <c r="V8" s="1" t="e">
        <f t="shared" si="5"/>
        <v>#DIV/0!</v>
      </c>
      <c r="W8" s="1">
        <v>0</v>
      </c>
      <c r="X8" s="1">
        <v>-0.13</v>
      </c>
      <c r="Y8" s="1">
        <v>3</v>
      </c>
      <c r="Z8" s="1">
        <v>2</v>
      </c>
      <c r="AA8" s="1">
        <v>2</v>
      </c>
      <c r="AB8" s="1">
        <v>2</v>
      </c>
      <c r="AC8" s="1">
        <v>1</v>
      </c>
      <c r="AD8" s="1">
        <v>7</v>
      </c>
      <c r="AE8" s="1">
        <v>0</v>
      </c>
      <c r="AF8" s="1">
        <v>3</v>
      </c>
      <c r="AG8" s="25" t="s">
        <v>36</v>
      </c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thickBot="1" x14ac:dyDescent="0.3">
      <c r="A9" s="17" t="s">
        <v>39</v>
      </c>
      <c r="B9" s="18" t="s">
        <v>35</v>
      </c>
      <c r="C9" s="18">
        <v>35</v>
      </c>
      <c r="D9" s="18"/>
      <c r="E9" s="18">
        <v>25</v>
      </c>
      <c r="F9" s="19">
        <v>10</v>
      </c>
      <c r="G9" s="7">
        <v>1</v>
      </c>
      <c r="H9" s="1"/>
      <c r="I9" s="1"/>
      <c r="J9" s="1">
        <v>25</v>
      </c>
      <c r="K9" s="1">
        <f t="shared" si="2"/>
        <v>0</v>
      </c>
      <c r="L9" s="1"/>
      <c r="M9" s="1"/>
      <c r="N9" s="1"/>
      <c r="O9" s="7">
        <f>VLOOKUP(A9,[1]TDSheet!$F:$G,2,0)</f>
        <v>605</v>
      </c>
      <c r="P9" s="7">
        <f>VLOOKUP(A9,[2]Sheet!$A:$P,16,0)</f>
        <v>605</v>
      </c>
      <c r="Q9" s="1">
        <f t="shared" si="3"/>
        <v>5</v>
      </c>
      <c r="R9" s="5">
        <f>12*Q9-F9</f>
        <v>50</v>
      </c>
      <c r="S9" s="26">
        <f>T9</f>
        <v>50</v>
      </c>
      <c r="T9" s="27">
        <v>50</v>
      </c>
      <c r="U9" s="1">
        <f t="shared" si="4"/>
        <v>12</v>
      </c>
      <c r="V9" s="1">
        <f t="shared" si="5"/>
        <v>2</v>
      </c>
      <c r="W9" s="1">
        <v>5</v>
      </c>
      <c r="X9" s="1">
        <v>4</v>
      </c>
      <c r="Y9" s="1">
        <v>4</v>
      </c>
      <c r="Z9" s="1">
        <v>3</v>
      </c>
      <c r="AA9" s="1">
        <v>5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  <c r="AH9" s="1">
        <f t="shared" si="6"/>
        <v>50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1" t="s">
        <v>40</v>
      </c>
      <c r="B10" s="12" t="s">
        <v>35</v>
      </c>
      <c r="C10" s="12">
        <v>39.6</v>
      </c>
      <c r="D10" s="12"/>
      <c r="E10" s="12">
        <v>50</v>
      </c>
      <c r="F10" s="13">
        <v>-10.4</v>
      </c>
      <c r="G10" s="7">
        <v>1</v>
      </c>
      <c r="H10" s="1"/>
      <c r="I10" s="1"/>
      <c r="J10" s="1">
        <v>48</v>
      </c>
      <c r="K10" s="1">
        <f t="shared" si="2"/>
        <v>2</v>
      </c>
      <c r="L10" s="1"/>
      <c r="M10" s="1"/>
      <c r="N10" s="1"/>
      <c r="O10" s="7">
        <f>VLOOKUP(A10,[1]TDSheet!$F:$G,2,0)</f>
        <v>205</v>
      </c>
      <c r="P10" s="20" t="s">
        <v>51</v>
      </c>
      <c r="Q10" s="1">
        <f t="shared" si="3"/>
        <v>10</v>
      </c>
      <c r="R10" s="5"/>
      <c r="S10" s="26"/>
      <c r="T10" s="27">
        <v>0</v>
      </c>
      <c r="U10" s="1">
        <f t="shared" si="4"/>
        <v>-1.04</v>
      </c>
      <c r="V10" s="1">
        <f t="shared" si="5"/>
        <v>-1.04</v>
      </c>
      <c r="W10" s="1">
        <v>5.08</v>
      </c>
      <c r="X10" s="1">
        <v>0</v>
      </c>
      <c r="Y10" s="1">
        <v>4.96</v>
      </c>
      <c r="Z10" s="1">
        <v>63.786000000000001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.75" thickBot="1" x14ac:dyDescent="0.3">
      <c r="A11" s="17" t="s">
        <v>41</v>
      </c>
      <c r="B11" s="18" t="s">
        <v>35</v>
      </c>
      <c r="C11" s="18">
        <v>611</v>
      </c>
      <c r="D11" s="18"/>
      <c r="E11" s="18">
        <v>76.400000000000006</v>
      </c>
      <c r="F11" s="19">
        <v>534.6</v>
      </c>
      <c r="G11" s="7">
        <v>1</v>
      </c>
      <c r="H11" s="1"/>
      <c r="I11" s="1"/>
      <c r="J11" s="1">
        <v>72</v>
      </c>
      <c r="K11" s="1">
        <f t="shared" si="2"/>
        <v>4.4000000000000057</v>
      </c>
      <c r="L11" s="1"/>
      <c r="M11" s="1"/>
      <c r="N11" s="1"/>
      <c r="O11" s="7">
        <f>VLOOKUP(A11,[1]TDSheet!$F:$G,2,0)</f>
        <v>205</v>
      </c>
      <c r="P11" s="7">
        <f>VLOOKUP(A11,[2]Sheet!$A:$P,16,0)</f>
        <v>205</v>
      </c>
      <c r="Q11" s="1">
        <f t="shared" si="3"/>
        <v>15.280000000000001</v>
      </c>
      <c r="R11" s="5"/>
      <c r="S11" s="26"/>
      <c r="T11" s="27">
        <v>0</v>
      </c>
      <c r="U11" s="1">
        <f t="shared" si="4"/>
        <v>34.986910994764393</v>
      </c>
      <c r="V11" s="1">
        <f t="shared" si="5"/>
        <v>34.986910994764393</v>
      </c>
      <c r="W11" s="1">
        <v>0</v>
      </c>
      <c r="X11" s="1">
        <v>3.1960000000000002</v>
      </c>
      <c r="Y11" s="1">
        <v>29.47</v>
      </c>
      <c r="Z11" s="1">
        <v>7.38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5" t="s">
        <v>36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2" t="s">
        <v>42</v>
      </c>
      <c r="B12" s="1" t="s">
        <v>35</v>
      </c>
      <c r="C12" s="1"/>
      <c r="D12" s="1"/>
      <c r="E12" s="1"/>
      <c r="F12" s="1"/>
      <c r="G12" s="7">
        <v>1</v>
      </c>
      <c r="H12" s="1"/>
      <c r="I12" s="1"/>
      <c r="J12" s="1"/>
      <c r="K12" s="1">
        <f t="shared" si="2"/>
        <v>0</v>
      </c>
      <c r="L12" s="1"/>
      <c r="M12" s="1"/>
      <c r="N12" s="1"/>
      <c r="O12" s="7">
        <f>VLOOKUP(A12,[1]TDSheet!$F:$G,2,0)</f>
        <v>95</v>
      </c>
      <c r="P12" s="24">
        <f>VLOOKUP(A12,[2]Sheet!$A:$P,16,0)</f>
        <v>425</v>
      </c>
      <c r="Q12" s="1">
        <f t="shared" si="3"/>
        <v>0</v>
      </c>
      <c r="R12" s="5"/>
      <c r="S12" s="26">
        <v>100</v>
      </c>
      <c r="T12" s="27">
        <v>240</v>
      </c>
      <c r="U12" s="1" t="e">
        <f t="shared" si="4"/>
        <v>#DIV/0!</v>
      </c>
      <c r="V12" s="1" t="e">
        <f t="shared" si="5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23" t="s">
        <v>53</v>
      </c>
      <c r="AH12" s="1">
        <f t="shared" si="6"/>
        <v>100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" t="s">
        <v>43</v>
      </c>
      <c r="B13" s="1" t="s">
        <v>35</v>
      </c>
      <c r="C13" s="1">
        <v>493.2</v>
      </c>
      <c r="D13" s="1"/>
      <c r="E13" s="1">
        <v>66</v>
      </c>
      <c r="F13" s="1">
        <v>427.2</v>
      </c>
      <c r="G13" s="7">
        <v>1</v>
      </c>
      <c r="H13" s="1"/>
      <c r="I13" s="1"/>
      <c r="J13" s="1">
        <v>66</v>
      </c>
      <c r="K13" s="1">
        <f t="shared" si="2"/>
        <v>0</v>
      </c>
      <c r="L13" s="1"/>
      <c r="M13" s="1"/>
      <c r="N13" s="1"/>
      <c r="O13" s="7">
        <f>VLOOKUP(A13,[1]TDSheet!$F:$G,2,0)</f>
        <v>105</v>
      </c>
      <c r="P13" s="7">
        <f>VLOOKUP(A13,[2]Sheet!$A:$P,16,0)</f>
        <v>105</v>
      </c>
      <c r="Q13" s="1">
        <f t="shared" si="3"/>
        <v>13.2</v>
      </c>
      <c r="R13" s="5"/>
      <c r="S13" s="26"/>
      <c r="T13" s="27">
        <v>0</v>
      </c>
      <c r="U13" s="1">
        <f t="shared" si="4"/>
        <v>32.363636363636367</v>
      </c>
      <c r="V13" s="1">
        <f t="shared" si="5"/>
        <v>32.363636363636367</v>
      </c>
      <c r="W13" s="1">
        <v>13.56</v>
      </c>
      <c r="X13" s="1">
        <v>20.2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5" t="s">
        <v>36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1" t="s">
        <v>44</v>
      </c>
      <c r="B14" s="12" t="s">
        <v>35</v>
      </c>
      <c r="C14" s="12">
        <v>420</v>
      </c>
      <c r="D14" s="12"/>
      <c r="E14" s="12">
        <v>33.6</v>
      </c>
      <c r="F14" s="13">
        <v>386.4</v>
      </c>
      <c r="G14" s="7">
        <v>1</v>
      </c>
      <c r="H14" s="1"/>
      <c r="I14" s="1"/>
      <c r="J14" s="1">
        <v>30</v>
      </c>
      <c r="K14" s="1">
        <f t="shared" si="2"/>
        <v>3.6000000000000014</v>
      </c>
      <c r="L14" s="1"/>
      <c r="M14" s="1"/>
      <c r="N14" s="1"/>
      <c r="O14" s="7">
        <f>VLOOKUP(A14,[1]TDSheet!$F:$G,2,0)</f>
        <v>240</v>
      </c>
      <c r="P14" s="7">
        <v>240</v>
      </c>
      <c r="Q14" s="1">
        <f t="shared" si="3"/>
        <v>6.7200000000000006</v>
      </c>
      <c r="R14" s="5"/>
      <c r="S14" s="26"/>
      <c r="T14" s="27">
        <v>0</v>
      </c>
      <c r="U14" s="1">
        <f t="shared" si="4"/>
        <v>57.499999999999993</v>
      </c>
      <c r="V14" s="1">
        <f t="shared" si="5"/>
        <v>57.499999999999993</v>
      </c>
      <c r="W14" s="1">
        <v>0</v>
      </c>
      <c r="X14" s="1">
        <v>12.48</v>
      </c>
      <c r="Y14" s="1">
        <v>6.15</v>
      </c>
      <c r="Z14" s="1">
        <v>0</v>
      </c>
      <c r="AA14" s="1">
        <v>12.092000000000001</v>
      </c>
      <c r="AB14" s="1">
        <v>0</v>
      </c>
      <c r="AC14" s="1">
        <v>6.2</v>
      </c>
      <c r="AD14" s="1">
        <v>6.48</v>
      </c>
      <c r="AE14" s="1">
        <v>6.16</v>
      </c>
      <c r="AF14" s="1">
        <v>0</v>
      </c>
      <c r="AG14" s="25" t="s">
        <v>36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17" t="s">
        <v>45</v>
      </c>
      <c r="B15" s="18" t="s">
        <v>35</v>
      </c>
      <c r="C15" s="18">
        <v>24</v>
      </c>
      <c r="D15" s="18"/>
      <c r="E15" s="18"/>
      <c r="F15" s="19">
        <v>24</v>
      </c>
      <c r="G15" s="7">
        <v>1</v>
      </c>
      <c r="H15" s="1"/>
      <c r="I15" s="1"/>
      <c r="J15" s="1"/>
      <c r="K15" s="1">
        <f t="shared" si="2"/>
        <v>0</v>
      </c>
      <c r="L15" s="1"/>
      <c r="M15" s="1"/>
      <c r="N15" s="1"/>
      <c r="O15" s="7">
        <f>VLOOKUP(A15,[1]TDSheet!$F:$G,2,0)</f>
        <v>230</v>
      </c>
      <c r="P15" s="20" t="s">
        <v>51</v>
      </c>
      <c r="Q15" s="1">
        <f t="shared" si="3"/>
        <v>0</v>
      </c>
      <c r="R15" s="5"/>
      <c r="S15" s="26"/>
      <c r="T15" s="27">
        <v>0</v>
      </c>
      <c r="U15" s="1" t="e">
        <f t="shared" si="4"/>
        <v>#DIV/0!</v>
      </c>
      <c r="V15" s="1" t="e">
        <f t="shared" si="5"/>
        <v>#DIV/0!</v>
      </c>
      <c r="W15" s="1">
        <v>0</v>
      </c>
      <c r="X15" s="1">
        <v>3.5064000000000002</v>
      </c>
      <c r="Y15" s="1">
        <v>5.04</v>
      </c>
      <c r="Z15" s="1">
        <v>0</v>
      </c>
      <c r="AA15" s="1">
        <v>5.0999999999999996</v>
      </c>
      <c r="AB15" s="1">
        <v>5</v>
      </c>
      <c r="AC15" s="1">
        <v>9.92</v>
      </c>
      <c r="AD15" s="1">
        <v>0</v>
      </c>
      <c r="AE15" s="1">
        <v>5.2</v>
      </c>
      <c r="AF15" s="1">
        <v>25.88</v>
      </c>
      <c r="AG15" s="25" t="s">
        <v>36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46</v>
      </c>
      <c r="B16" s="1" t="s">
        <v>35</v>
      </c>
      <c r="C16" s="1">
        <v>68.5</v>
      </c>
      <c r="D16" s="1"/>
      <c r="E16" s="1">
        <v>72.5</v>
      </c>
      <c r="F16" s="1">
        <v>-4</v>
      </c>
      <c r="G16" s="7">
        <v>1</v>
      </c>
      <c r="H16" s="1"/>
      <c r="I16" s="1"/>
      <c r="J16" s="1">
        <v>81</v>
      </c>
      <c r="K16" s="1">
        <f t="shared" si="2"/>
        <v>-8.5</v>
      </c>
      <c r="L16" s="1"/>
      <c r="M16" s="1"/>
      <c r="N16" s="1"/>
      <c r="O16" s="7">
        <f>VLOOKUP(A16,[1]TDSheet!$F:$G,2,0)</f>
        <v>285</v>
      </c>
      <c r="P16" s="7">
        <f>VLOOKUP(A16,[2]Sheet!$A:$P,16,0)</f>
        <v>285</v>
      </c>
      <c r="Q16" s="1">
        <f t="shared" si="3"/>
        <v>14.5</v>
      </c>
      <c r="R16" s="5">
        <f>11*Q16-F16</f>
        <v>163.5</v>
      </c>
      <c r="S16" s="26">
        <v>160</v>
      </c>
      <c r="T16" s="27">
        <v>164</v>
      </c>
      <c r="U16" s="1">
        <f t="shared" si="4"/>
        <v>11</v>
      </c>
      <c r="V16" s="1">
        <f t="shared" si="5"/>
        <v>-0.27586206896551724</v>
      </c>
      <c r="W16" s="1">
        <v>8.3000000000000007</v>
      </c>
      <c r="X16" s="1">
        <v>18.690000000000001</v>
      </c>
      <c r="Y16" s="1">
        <v>12.3</v>
      </c>
      <c r="Z16" s="1">
        <v>16.646000000000001</v>
      </c>
      <c r="AA16" s="1">
        <v>12</v>
      </c>
      <c r="AB16" s="1">
        <v>4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 t="shared" si="6"/>
        <v>160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47</v>
      </c>
      <c r="B17" s="1" t="s">
        <v>35</v>
      </c>
      <c r="C17" s="1">
        <v>250</v>
      </c>
      <c r="D17" s="1"/>
      <c r="E17" s="1">
        <v>90</v>
      </c>
      <c r="F17" s="1">
        <v>160</v>
      </c>
      <c r="G17" s="7">
        <v>1</v>
      </c>
      <c r="H17" s="1"/>
      <c r="I17" s="1"/>
      <c r="J17" s="1">
        <v>100</v>
      </c>
      <c r="K17" s="1">
        <f t="shared" si="2"/>
        <v>-10</v>
      </c>
      <c r="L17" s="1"/>
      <c r="M17" s="1"/>
      <c r="N17" s="1"/>
      <c r="O17" s="7">
        <f>VLOOKUP(A17,[1]TDSheet!$F:$G,2,0)</f>
        <v>283</v>
      </c>
      <c r="P17" s="7">
        <f>VLOOKUP(A17,[2]Sheet!$A:$P,16,0)</f>
        <v>280</v>
      </c>
      <c r="Q17" s="1">
        <f t="shared" si="3"/>
        <v>18</v>
      </c>
      <c r="R17" s="5">
        <f t="shared" ref="R17" si="7">14*Q17-F17</f>
        <v>92</v>
      </c>
      <c r="S17" s="26">
        <f t="shared" ref="S16:S17" si="8">T17</f>
        <v>90</v>
      </c>
      <c r="T17" s="27">
        <v>90</v>
      </c>
      <c r="U17" s="1">
        <f t="shared" si="4"/>
        <v>14</v>
      </c>
      <c r="V17" s="1">
        <f t="shared" si="5"/>
        <v>8.8888888888888893</v>
      </c>
      <c r="W17" s="1">
        <v>18</v>
      </c>
      <c r="X17" s="1">
        <v>12.8</v>
      </c>
      <c r="Y17" s="1">
        <v>28</v>
      </c>
      <c r="Z17" s="1">
        <v>20</v>
      </c>
      <c r="AA17" s="1">
        <v>12</v>
      </c>
      <c r="AB17" s="1">
        <v>22</v>
      </c>
      <c r="AC17" s="1">
        <v>22</v>
      </c>
      <c r="AD17" s="1">
        <v>16</v>
      </c>
      <c r="AE17" s="1">
        <v>24</v>
      </c>
      <c r="AF17" s="1">
        <v>42</v>
      </c>
      <c r="AG17" s="1"/>
      <c r="AH17" s="1">
        <f t="shared" si="6"/>
        <v>90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48</v>
      </c>
      <c r="B18" s="1" t="s">
        <v>35</v>
      </c>
      <c r="C18" s="1">
        <v>227</v>
      </c>
      <c r="D18" s="1"/>
      <c r="E18" s="1"/>
      <c r="F18" s="1">
        <v>227</v>
      </c>
      <c r="G18" s="7">
        <v>1</v>
      </c>
      <c r="H18" s="1"/>
      <c r="I18" s="1"/>
      <c r="J18" s="1"/>
      <c r="K18" s="1">
        <f t="shared" si="2"/>
        <v>0</v>
      </c>
      <c r="L18" s="1"/>
      <c r="M18" s="1"/>
      <c r="N18" s="1"/>
      <c r="O18" s="7">
        <f>VLOOKUP(A18,[1]TDSheet!$F:$G,2,0)</f>
        <v>757</v>
      </c>
      <c r="P18" s="7">
        <f>VLOOKUP(A18,[2]Sheet!$A:$P,16,0)</f>
        <v>995</v>
      </c>
      <c r="Q18" s="1">
        <f t="shared" si="3"/>
        <v>0</v>
      </c>
      <c r="R18" s="5"/>
      <c r="S18" s="26"/>
      <c r="T18" s="27">
        <v>0</v>
      </c>
      <c r="U18" s="1" t="e">
        <f t="shared" si="4"/>
        <v>#DIV/0!</v>
      </c>
      <c r="V18" s="1" t="e">
        <f t="shared" si="5"/>
        <v>#DIV/0!</v>
      </c>
      <c r="W18" s="1">
        <v>10</v>
      </c>
      <c r="X18" s="1">
        <v>1.6619999999999999</v>
      </c>
      <c r="Y18" s="1">
        <v>6.1440000000000001</v>
      </c>
      <c r="Z18" s="1">
        <v>4</v>
      </c>
      <c r="AA18" s="1">
        <v>0</v>
      </c>
      <c r="AB18" s="1">
        <v>14.023999999999999</v>
      </c>
      <c r="AC18" s="1">
        <v>22</v>
      </c>
      <c r="AD18" s="1">
        <v>10.075200000000001</v>
      </c>
      <c r="AE18" s="1">
        <v>0</v>
      </c>
      <c r="AF18" s="1">
        <v>0</v>
      </c>
      <c r="AG18" s="25" t="s">
        <v>36</v>
      </c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7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7"/>
      <c r="P500" s="7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H1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2025-05-12T08:15:48Z</dcterms:created>
  <dcterms:modified xsi:type="dcterms:W3CDTF">2025-05-12T11:39:43Z</dcterms:modified>
</cp:coreProperties>
</file>