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FCD365-89A0-42D0-9A39-FDC235292D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AB507" i="1" s="1"/>
  <c r="X491" i="1"/>
  <c r="X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Y481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Z423" i="1" s="1"/>
  <c r="Z424" i="1" s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Y90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22" i="1" l="1"/>
  <c r="Z23" i="1" s="1"/>
  <c r="BN22" i="1"/>
  <c r="BP22" i="1"/>
  <c r="Z26" i="1"/>
  <c r="BN26" i="1"/>
  <c r="Z53" i="1"/>
  <c r="BN53" i="1"/>
  <c r="Z74" i="1"/>
  <c r="BN74" i="1"/>
  <c r="Z89" i="1"/>
  <c r="BN89" i="1"/>
  <c r="Z96" i="1"/>
  <c r="BN96" i="1"/>
  <c r="Z115" i="1"/>
  <c r="BN115" i="1"/>
  <c r="Z132" i="1"/>
  <c r="BN132" i="1"/>
  <c r="Z150" i="1"/>
  <c r="BN150" i="1"/>
  <c r="Z166" i="1"/>
  <c r="BN166" i="1"/>
  <c r="Z189" i="1"/>
  <c r="BN189" i="1"/>
  <c r="Z200" i="1"/>
  <c r="BN200" i="1"/>
  <c r="Z210" i="1"/>
  <c r="BN210" i="1"/>
  <c r="Z252" i="1"/>
  <c r="BN252" i="1"/>
  <c r="Z291" i="1"/>
  <c r="BN291" i="1"/>
  <c r="Z309" i="1"/>
  <c r="BN309" i="1"/>
  <c r="Z329" i="1"/>
  <c r="BN329" i="1"/>
  <c r="Z334" i="1"/>
  <c r="BN334" i="1"/>
  <c r="Z346" i="1"/>
  <c r="BN346" i="1"/>
  <c r="Z390" i="1"/>
  <c r="BN390" i="1"/>
  <c r="Z400" i="1"/>
  <c r="BN400" i="1"/>
  <c r="Y425" i="1"/>
  <c r="Z433" i="1"/>
  <c r="BN433" i="1"/>
  <c r="Z443" i="1"/>
  <c r="BN443" i="1"/>
  <c r="Z459" i="1"/>
  <c r="BN459" i="1"/>
  <c r="X497" i="1"/>
  <c r="Y32" i="1"/>
  <c r="Z28" i="1"/>
  <c r="BN28" i="1"/>
  <c r="Z42" i="1"/>
  <c r="BN42" i="1"/>
  <c r="Z56" i="1"/>
  <c r="BN56" i="1"/>
  <c r="Z68" i="1"/>
  <c r="BN68" i="1"/>
  <c r="Z76" i="1"/>
  <c r="BN76" i="1"/>
  <c r="Z87" i="1"/>
  <c r="BN87" i="1"/>
  <c r="BP87" i="1"/>
  <c r="Z94" i="1"/>
  <c r="BN94" i="1"/>
  <c r="Z101" i="1"/>
  <c r="BN101" i="1"/>
  <c r="Z109" i="1"/>
  <c r="BN109" i="1"/>
  <c r="Z117" i="1"/>
  <c r="BN117" i="1"/>
  <c r="Z128" i="1"/>
  <c r="BN128" i="1"/>
  <c r="Y134" i="1"/>
  <c r="BP144" i="1"/>
  <c r="BN144" i="1"/>
  <c r="Z144" i="1"/>
  <c r="BP148" i="1"/>
  <c r="BN148" i="1"/>
  <c r="Z148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8" i="1"/>
  <c r="BN198" i="1"/>
  <c r="Z198" i="1"/>
  <c r="BP208" i="1"/>
  <c r="BN208" i="1"/>
  <c r="Z208" i="1"/>
  <c r="BP223" i="1"/>
  <c r="BN223" i="1"/>
  <c r="Z223" i="1"/>
  <c r="BP245" i="1"/>
  <c r="BN245" i="1"/>
  <c r="Z245" i="1"/>
  <c r="BP250" i="1"/>
  <c r="BN250" i="1"/>
  <c r="Z250" i="1"/>
  <c r="BP289" i="1"/>
  <c r="BN289" i="1"/>
  <c r="Z289" i="1"/>
  <c r="BP301" i="1"/>
  <c r="BN301" i="1"/>
  <c r="Z301" i="1"/>
  <c r="J9" i="1"/>
  <c r="BP138" i="1"/>
  <c r="BN138" i="1"/>
  <c r="Z138" i="1"/>
  <c r="Y145" i="1"/>
  <c r="BP143" i="1"/>
  <c r="BN143" i="1"/>
  <c r="Z143" i="1"/>
  <c r="Z145" i="1" s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BP194" i="1"/>
  <c r="BN194" i="1"/>
  <c r="Z194" i="1"/>
  <c r="Y214" i="1"/>
  <c r="BP204" i="1"/>
  <c r="BN204" i="1"/>
  <c r="Z204" i="1"/>
  <c r="BP212" i="1"/>
  <c r="BN212" i="1"/>
  <c r="Z212" i="1"/>
  <c r="BP226" i="1"/>
  <c r="BN226" i="1"/>
  <c r="Z226" i="1"/>
  <c r="BP254" i="1"/>
  <c r="BN254" i="1"/>
  <c r="Z254" i="1"/>
  <c r="BP297" i="1"/>
  <c r="BN297" i="1"/>
  <c r="Z297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8" i="1"/>
  <c r="BN368" i="1"/>
  <c r="Z368" i="1"/>
  <c r="Y176" i="1"/>
  <c r="Y175" i="1"/>
  <c r="Y218" i="1"/>
  <c r="Y247" i="1"/>
  <c r="Y246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BP431" i="1"/>
  <c r="BN431" i="1"/>
  <c r="Z431" i="1"/>
  <c r="BP439" i="1"/>
  <c r="BN439" i="1"/>
  <c r="Z439" i="1"/>
  <c r="BP453" i="1"/>
  <c r="BN453" i="1"/>
  <c r="Z453" i="1"/>
  <c r="Y476" i="1"/>
  <c r="BP473" i="1"/>
  <c r="BN473" i="1"/>
  <c r="Z473" i="1"/>
  <c r="BP392" i="1"/>
  <c r="BN392" i="1"/>
  <c r="Z392" i="1"/>
  <c r="BP411" i="1"/>
  <c r="BN411" i="1"/>
  <c r="Z411" i="1"/>
  <c r="BP430" i="1"/>
  <c r="BN430" i="1"/>
  <c r="Z430" i="1"/>
  <c r="BP435" i="1"/>
  <c r="BN435" i="1"/>
  <c r="Z435" i="1"/>
  <c r="BP445" i="1"/>
  <c r="BN445" i="1"/>
  <c r="Z445" i="1"/>
  <c r="BP449" i="1"/>
  <c r="BN449" i="1"/>
  <c r="Z449" i="1"/>
  <c r="BP467" i="1"/>
  <c r="BN467" i="1"/>
  <c r="Z467" i="1"/>
  <c r="BP474" i="1"/>
  <c r="BN474" i="1"/>
  <c r="Z474" i="1"/>
  <c r="Y402" i="1"/>
  <c r="Y447" i="1"/>
  <c r="Y446" i="1"/>
  <c r="Y491" i="1"/>
  <c r="F10" i="1"/>
  <c r="F9" i="1"/>
  <c r="Y33" i="1"/>
  <c r="Y37" i="1"/>
  <c r="Y45" i="1"/>
  <c r="Y49" i="1"/>
  <c r="D507" i="1"/>
  <c r="Y58" i="1"/>
  <c r="BP57" i="1"/>
  <c r="BN57" i="1"/>
  <c r="Z57" i="1"/>
  <c r="Y59" i="1"/>
  <c r="Y64" i="1"/>
  <c r="BP61" i="1"/>
  <c r="BN61" i="1"/>
  <c r="Z61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BP207" i="1"/>
  <c r="BN207" i="1"/>
  <c r="Z207" i="1"/>
  <c r="BP211" i="1"/>
  <c r="BN211" i="1"/>
  <c r="Z211" i="1"/>
  <c r="BP335" i="1"/>
  <c r="BN335" i="1"/>
  <c r="Z335" i="1"/>
  <c r="Z337" i="1" s="1"/>
  <c r="Y337" i="1"/>
  <c r="H9" i="1"/>
  <c r="B507" i="1"/>
  <c r="X498" i="1"/>
  <c r="X500" i="1" s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BP55" i="1"/>
  <c r="BN55" i="1"/>
  <c r="Z55" i="1"/>
  <c r="BP63" i="1"/>
  <c r="BN63" i="1"/>
  <c r="Z63" i="1"/>
  <c r="Y65" i="1"/>
  <c r="Y70" i="1"/>
  <c r="BP67" i="1"/>
  <c r="BN67" i="1"/>
  <c r="Z67" i="1"/>
  <c r="Z70" i="1" s="1"/>
  <c r="BP75" i="1"/>
  <c r="BN75" i="1"/>
  <c r="Z75" i="1"/>
  <c r="Y83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Y190" i="1"/>
  <c r="BP195" i="1"/>
  <c r="BN195" i="1"/>
  <c r="Z195" i="1"/>
  <c r="BP199" i="1"/>
  <c r="BN199" i="1"/>
  <c r="Z199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7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7" i="1"/>
  <c r="Y284" i="1"/>
  <c r="BP283" i="1"/>
  <c r="BN283" i="1"/>
  <c r="Z283" i="1"/>
  <c r="Z284" i="1" s="1"/>
  <c r="Y285" i="1"/>
  <c r="R507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391" i="1"/>
  <c r="BN391" i="1"/>
  <c r="Z391" i="1"/>
  <c r="BP395" i="1"/>
  <c r="BN395" i="1"/>
  <c r="Z395" i="1"/>
  <c r="E507" i="1"/>
  <c r="Y91" i="1"/>
  <c r="F507" i="1"/>
  <c r="Y105" i="1"/>
  <c r="H507" i="1"/>
  <c r="Y146" i="1"/>
  <c r="I507" i="1"/>
  <c r="Y158" i="1"/>
  <c r="J507" i="1"/>
  <c r="Y185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217" i="1"/>
  <c r="BN217" i="1"/>
  <c r="Z217" i="1"/>
  <c r="Z218" i="1" s="1"/>
  <c r="Y219" i="1"/>
  <c r="K507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Z263" i="1" s="1"/>
  <c r="O507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BP343" i="1"/>
  <c r="BN343" i="1"/>
  <c r="Z343" i="1"/>
  <c r="Z34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8" i="1"/>
  <c r="BN468" i="1"/>
  <c r="Z468" i="1"/>
  <c r="L507" i="1"/>
  <c r="Y256" i="1"/>
  <c r="M507" i="1"/>
  <c r="Y263" i="1"/>
  <c r="S507" i="1"/>
  <c r="Y338" i="1"/>
  <c r="T507" i="1"/>
  <c r="Y350" i="1"/>
  <c r="BP347" i="1"/>
  <c r="BN347" i="1"/>
  <c r="Z347" i="1"/>
  <c r="Y354" i="1"/>
  <c r="Y363" i="1"/>
  <c r="BP362" i="1"/>
  <c r="BN362" i="1"/>
  <c r="Z362" i="1"/>
  <c r="Z363" i="1" s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7" i="1"/>
  <c r="Y407" i="1"/>
  <c r="BP406" i="1"/>
  <c r="BN406" i="1"/>
  <c r="Z406" i="1"/>
  <c r="Z407" i="1" s="1"/>
  <c r="Y408" i="1"/>
  <c r="Y415" i="1"/>
  <c r="BP410" i="1"/>
  <c r="BN410" i="1"/>
  <c r="Z410" i="1"/>
  <c r="Y414" i="1"/>
  <c r="Z507" i="1"/>
  <c r="Y441" i="1"/>
  <c r="BP429" i="1"/>
  <c r="BN429" i="1"/>
  <c r="Z429" i="1"/>
  <c r="Y440" i="1"/>
  <c r="BP434" i="1"/>
  <c r="BN434" i="1"/>
  <c r="Z434" i="1"/>
  <c r="BP438" i="1"/>
  <c r="BN438" i="1"/>
  <c r="Z438" i="1"/>
  <c r="V507" i="1"/>
  <c r="Y398" i="1"/>
  <c r="Y420" i="1"/>
  <c r="Y507" i="1"/>
  <c r="Y424" i="1"/>
  <c r="BP423" i="1"/>
  <c r="BN423" i="1"/>
  <c r="BP432" i="1"/>
  <c r="BN432" i="1"/>
  <c r="Z432" i="1"/>
  <c r="BP436" i="1"/>
  <c r="BN436" i="1"/>
  <c r="Z436" i="1"/>
  <c r="BP444" i="1"/>
  <c r="BN444" i="1"/>
  <c r="Z444" i="1"/>
  <c r="Z446" i="1" s="1"/>
  <c r="Y455" i="1"/>
  <c r="BP452" i="1"/>
  <c r="BN452" i="1"/>
  <c r="Z452" i="1"/>
  <c r="BP460" i="1"/>
  <c r="BN460" i="1"/>
  <c r="Z460" i="1"/>
  <c r="AA507" i="1"/>
  <c r="Y471" i="1"/>
  <c r="BP466" i="1"/>
  <c r="BN466" i="1"/>
  <c r="Z466" i="1"/>
  <c r="Z470" i="1" s="1"/>
  <c r="Y470" i="1"/>
  <c r="BP475" i="1"/>
  <c r="BN475" i="1"/>
  <c r="Z475" i="1"/>
  <c r="Z476" i="1" s="1"/>
  <c r="Y477" i="1"/>
  <c r="Y482" i="1"/>
  <c r="BP479" i="1"/>
  <c r="BN479" i="1"/>
  <c r="Z479" i="1"/>
  <c r="Z481" i="1" s="1"/>
  <c r="Z489" i="1"/>
  <c r="Z490" i="1" s="1"/>
  <c r="BN489" i="1"/>
  <c r="Y490" i="1"/>
  <c r="Y496" i="1"/>
  <c r="Z494" i="1"/>
  <c r="Z495" i="1" s="1"/>
  <c r="BN494" i="1"/>
  <c r="BP494" i="1"/>
  <c r="Y495" i="1"/>
  <c r="Z414" i="1" l="1"/>
  <c r="Z397" i="1"/>
  <c r="Z330" i="1"/>
  <c r="Z317" i="1"/>
  <c r="Z246" i="1"/>
  <c r="Z175" i="1"/>
  <c r="Z190" i="1"/>
  <c r="Z151" i="1"/>
  <c r="Z311" i="1"/>
  <c r="Z169" i="1"/>
  <c r="Z118" i="1"/>
  <c r="Z105" i="1"/>
  <c r="Z455" i="1"/>
  <c r="Z255" i="1"/>
  <c r="Y501" i="1"/>
  <c r="Y498" i="1"/>
  <c r="Y499" i="1"/>
  <c r="Z32" i="1"/>
  <c r="Z440" i="1"/>
  <c r="Z231" i="1"/>
  <c r="Z303" i="1"/>
  <c r="Z293" i="1"/>
  <c r="Z97" i="1"/>
  <c r="Z78" i="1"/>
  <c r="Z64" i="1"/>
  <c r="Z461" i="1"/>
  <c r="Z201" i="1"/>
  <c r="Z44" i="1"/>
  <c r="Y497" i="1"/>
  <c r="Z502" i="1" l="1"/>
  <c r="Y500" i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<sst xmlns="http://schemas.openxmlformats.org/spreadsheetml/2006/main" count="2183" uniqueCount="799">
  <si>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</si>
  <si>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</si>
  <si>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</si>
  <si>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</si>
  <si>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</si>
  <si>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</si>
  <si>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</si>
  <si>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</si>
  <si>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</si>
  <si>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</si>
  <si>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</si>
  <si>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</si>
  <si>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</si>
  <si>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</si>
  <si>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</si>
  <si>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</si>
  <si>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</si>
  <si>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</si>
  <si>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</si>
  <si>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</si>
  <si>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</si>
  <si>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</si>
  <si>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</si>
  <si>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</si>
  <si>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</si>
  <si>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</si>
  <si>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</si>
  <si>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</si>
  <si>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</si>
  <si>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</si>
  <si>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</si>
  <si>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</si>
  <si>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</si>
  <si>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</si>
  <si>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</si>
  <si>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</si>
  <si>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</si>
  <si>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</si>
  <si>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</si>
  <si>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</si>
  <si>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</si>
  <si>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</si>
  <si>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</si>
  <si>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</si>
  <si>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</si>
  <si>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</si>
  <si>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</si>
  <si>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</si>
  <si>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</si>
  <si>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</si>
  <si>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</si>
  <si>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</si>
  <si>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</si>
  <si>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</si>
  <si>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</si>
  <si>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</si>
  <si>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</si>
  <si>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</si>
  <si>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</si>
  <si>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</si>
  <si>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</si>
  <si>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</si>
  <si>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</si>
  <si>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</si>
  <si>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</si>
  <si>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</si>
  <si>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</si>
  <si>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</si>
  <si>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</si>
  <si>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</si>
  <si>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</si>
  <si>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</si>
  <si>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</si>
  <si>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</si>
  <si>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</si>
  <si>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</si>
  <si>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</si>
  <si>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</si>
  <si>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</si>
  <si>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</si>
  <si>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</si>
  <si>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</si>
  <si>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</si>
  <si>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</si>
  <si>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</si>
  <si>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</si>
  <si>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</si>
  <si>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</si>
  <si>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</si>
  <si>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</si>
  <si>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</si>
  <si>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</si>
  <si>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</si>
  <si>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</si>
  <si>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</si>
  <si>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</si>
  <si>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</si>
  <si>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</si>
  <si>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</si>
  <si>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</si>
  <si>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</si>
  <si>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</si>
  <si>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</si>
  <si>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</si>
  <si>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</si>
  <si>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</si>
  <si>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</si>
  <si>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</si>
  <si>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</si>
  <si>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</si>
  <si>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</si>
  <si>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</si>
  <si>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</si>
  <si>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</si>
  <si>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</si>
  <si>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</si>
  <si>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</si>
  <si>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</si>
  <si>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</si>
  <si>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</si>
  <si>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</si>
  <si>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</si>
  <si>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</si>
  <si>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</si>
  <si>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</si>
  <si>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</si>
  <si>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</si>
  <si>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</si>
  <si>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</si>
  <si>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</si>
  <si>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</si>
  <si>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</si>
  <si>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</si>
  <si>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</si>
  <si>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</si>
  <si>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</si>
  <si>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</si>
  <si>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</si>
  <si>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</si>
  <si>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</si>
  <si>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</si>
  <si>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</si>
  <si>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</si>
  <si>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</si>
  <si>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</si>
  <si>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</si>
  <si>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</si>
  <si>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</si>
  <si>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</si>
  <si>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</si>
  <si>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</si>
  <si>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</si>
  <si>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</si>
  <si>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</si>
  <si>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</si>
  <si>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</si>
  <si>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</si>
  <si>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</si>
  <si>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</si>
  <si>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</si>
  <si>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</si>
  <si>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</si>
  <si>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</si>
  <si>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</si>
  <si>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</si>
  <si>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</si>
  <si>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</si>
  <si>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</si>
  <si>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</si>
  <si>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</si>
  <si>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</si>
  <si>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</si>
  <si>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</si>
  <si>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</si>
  <si>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</si>
  <si>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</si>
  <si>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</si>
  <si>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</si>
  <si>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</si>
  <si>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</si>
  <si>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</si>
  <si>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</si>
  <si>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</si>
  <si>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</si>
  <si>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</si>
  <si>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</si>
  <si>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</si>
  <si>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</si>
  <si>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</si>
  <si>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</si>
  <si>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</si>
  <si>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</si>
  <si>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</si>
  <si>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</si>
  <si>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</si>
  <si>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</si>
  <si>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</si>
  <si>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</si>
  <si>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</si>
  <si>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</si>
  <si>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</si>
  <si>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</si>
  <si>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</si>
  <si>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</si>
  <si>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</si>
  <si>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</si>
  <si>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</si>
  <si>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</si>
  <si>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</si>
  <si>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</si>
  <si>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</si>
  <si>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</si>
  <si>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</si>
  <si>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</si>
  <si>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</si>
  <si>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</si>
  <si>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</si>
  <si>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</si>
  <si>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</si>
  <si>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</si>
  <si>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</si>
  <si>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</si>
  <si>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</si>
  <si>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</si>
  <si>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</si>
  <si>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</si>
  <si>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</si>
  <si>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</si>
  <si>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</si>
  <si>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</si>
  <si>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</si>
  <si>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</si>
  <si>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</si>
  <si>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</si>
  <si>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</si>
  <si>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</si>
  <si>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</si>
  <si>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</si>
  <si>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</si>
  <si>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</si>
  <si>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</si>
  <si>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</si>
  <si>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</si>
  <si>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</si>
  <si>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</si>
  <si>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</si>
  <si>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</si>
  <si>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</si>
  <si>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</si>
  <si>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</si>
  <si>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</si>
  <si>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</si>
  <si>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</si>
  <si>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</si>
  <si>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</si>
  <si>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</si>
  <si>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</si>
  <si>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</si>
  <si>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</si>
  <si>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</si>
  <si>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</si>
  <si>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</si>
  <si>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</si>
  <si>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</si>
  <si>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</si>
  <si>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</si>
  <si>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</si>
  <si>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</si>
  <si>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</si>
  <si>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</si>
  <si>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</si>
  <si>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</si>
  <si>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</si>
  <si>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</si>
  <si>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</si>
  <si>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</si>
  <si>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</si>
  <si>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</si>
  <si>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</si>
  <si>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</si>
  <si>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</si>
  <si>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</si>
  <si>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</si>
  <si>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</si>
  <si>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</si>
  <si>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</si>
  <si>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</si>
  <si>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</si>
  <si>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</si>
  <si>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</si>
  <si>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</si>
  <si>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</si>
  <si>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</si>
  <si>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</si>
  <si>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</si>
  <si>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</si>
  <si>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</si>
  <si>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</si>
  <si>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</si>
  <si>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</si>
  <si>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</si>
  <si>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</si>
  <si>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</si>
  <si>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</si>
  <si>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</si>
  <si>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</si>
  <si>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</si>
  <si>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</si>
  <si>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</si>
  <si>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</si>
  <si>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</si>
  <si>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</si>
  <si>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</si>
  <si>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</si>
  <si>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</si>
  <si>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</si>
  <si>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</si>
  <si>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</si>
  <si>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</si>
  <si>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</si>
  <si>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</si>
  <si>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</si>
  <si>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</si>
  <si>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</si>
  <si>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</si>
  <si>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</si>
  <si>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</si>
  <si>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</si>
  <si>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</si>
  <si>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</si>
  <si>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</si>
  <si>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</si>
  <si>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</si>
  <si>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</si>
  <si>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</si>
  <si>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</si>
  <si>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</si>
  <si>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</si>
  <si>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</si>
  <si>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</si>
  <si>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</si>
  <si>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</si>
  <si>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</si>
  <si>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</si>
  <si>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</si>
  <si>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</si>
  <si>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</si>
  <si>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</si>
  <si>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</si>
  <si>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</si>
  <si>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</si>
  <si>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</si>
  <si>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</si>
  <si>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</si>
  <si>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</si>
  <si>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</si>
  <si>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</si>
  <si>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</si>
  <si>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</si>
  <si>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</si>
  <si>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</si>
  <si>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</si>
  <si>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</si>
  <si>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</si>
  <si>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</si>
  <si>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</si>
  <si>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</si>
  <si>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</si>
  <si>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</si>
  <si>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</si>
  <si>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</si>
  <si>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</si>
  <si>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</si>
  <si>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</si>
  <si>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</si>
  <si>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</si>
  <si>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</si>
  <si>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</si>
  <si>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</si>
  <si>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</si>
  <si>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</si>
  <si>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</si>
  <si>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</si>
  <si>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</si>
  <si>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</si>
  <si>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</si>
  <si>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</si>
  <si>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</si>
  <si>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</si>
  <si>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</si>
  <si>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</si>
  <si>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</si>
  <si>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</si>
  <si>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</si>
  <si>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</si>
  <si>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</si>
  <si>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</si>
  <si>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</si>
  <si>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</si>
  <si>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</si>
  <si>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</si>
  <si>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</si>
  <si>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</si>
  <si>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</si>
  <si>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</si>
  <si>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</si>
  <si>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</si>
  <si>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</si>
  <si>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</si>
  <si>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</si>
  <si>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</si>
  <si>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</si>
  <si>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</si>
  <si>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</si>
  <si>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</si>
  <si>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</si>
  <si>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</si>
  <si>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</si>
  <si>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</si>
  <si>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</si>
  <si>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</si>
  <si>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</si>
  <si>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</si>
  <si>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</si>
  <si>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</si>
  <si>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</si>
  <si>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</si>
  <si>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</si>
  <si>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</si>
  <si>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</si>
  <si>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</si>
  <si>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</si>
  <si>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</si>
  <si>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</si>
  <si>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</si>
  <si>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</si>
  <si>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</si>
  <si>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</si>
  <si>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</si>
  <si>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</si>
  <si>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</si>
  <si>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</si>
  <si>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</si>
  <si>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</si>
  <si>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</si>
  <si>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</si>
  <si>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</si>
  <si>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</si>
  <si>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</si>
  <si>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</si>
  <si>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</si>
  <si>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</si>
  <si>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</si>
  <si>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</si>
  <si>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</si>
  <si>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</si>
  <si>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</si>
  <si>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</si>
  <si>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</si>
  <si>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</si>
  <si>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</si>
  <si>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</si>
  <si>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</si>
  <si>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</si>
  <si>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</si>
  <si>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</si>
  <si>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</si>
  <si>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</si>
  <si>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</si>
  <si>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</si>
  <si>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</si>
  <si>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</si>
  <si>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</si>
  <si>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</si>
  <si>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</si>
  <si>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</si>
  <si>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</si>
  <si>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</si>
  <si>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</si>
  <si>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</si>
  <si>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</si>
  <si>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</si>
  <si>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</si>
  <si>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</si>
  <si>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</si>
  <si>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</si>
  <si>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</si>
  <si>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</si>
  <si>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</si>
  <si>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</si>
  <si>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</si>
  <si>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</si>
  <si>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</si>
  <si>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</si>
  <si>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</si>
  <si>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</si>
  <si>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</si>
  <si>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</si>
  <si>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</si>
  <si>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</si>
  <si>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</si>
  <si>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</si>
  <si>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</si>
  <si>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</si>
  <si>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</si>
  <si>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</si>
  <si>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</si>
  <si>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</si>
  <si>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</si>
  <si>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</si>
  <si>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</si>
  <si>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</si>
  <si>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</si>
  <si>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</si>
  <si>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</si>
  <si>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</si>
  <si>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</si>
  <si>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</si>
  <si>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</si>
  <si>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</si>
  <si>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</si>
  <si>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</si>
  <si>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</si>
  <si>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</si>
  <si>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</si>
  <si>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</si>
  <si>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</si>
  <si>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</si>
  <si>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</si>
  <si>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</si>
  <si>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</si>
  <si>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</si>
  <si>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</si>
  <si>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</si>
  <si>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</si>
  <si>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</si>
  <si>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</si>
  <si>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</si>
  <si>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</si>
  <si>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</si>
  <si>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</si>
  <si>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</si>
  <si>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</si>
  <si>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</si>
  <si>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</si>
  <si>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</si>
  <si>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</si>
  <si>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</si>
  <si>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</si>
  <si>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</si>
  <si>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</si>
  <si>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</si>
  <si>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</si>
  <si>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</si>
  <si>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</si>
  <si>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</si>
  <si>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</si>
  <si>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</si>
  <si>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</si>
  <si>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</si>
  <si>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</si>
  <si>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</si>
  <si>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</si>
  <si>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</si>
  <si>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</si>
  <si>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</si>
  <si>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</si>
  <si>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</si>
  <si>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</si>
  <si>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</si>
  <si>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</si>
  <si>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</si>
  <si>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</si>
  <si>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</si>
  <si>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</si>
  <si>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</si>
  <si>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</si>
  <si>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</si>
  <si>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</si>
  <si>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</si>
  <si>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</si>
  <si>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</si>
  <si>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</si>
  <si>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</si>
  <si>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</si>
  <si>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</si>
  <si>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</si>
  <si>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</si>
  <si>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</si>
  <si>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</si>
  <si>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</si>
  <si>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</si>
  <si>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</si>
  <si>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</si>
  <si>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</si>
  <si>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</si>
  <si>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</si>
  <si>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</si>
  <si>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</si>
  <si>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</si>
  <si>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</si>
  <si>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</si>
  <si>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</si>
  <si>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</si>
  <si>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</si>
  <si>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</si>
  <si>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</si>
  <si>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</si>
  <si>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</si>
  <si>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</si>
  <si>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</si>
  <si>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</si>
  <si>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</si>
  <si>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</si>
  <si>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</si>
  <si>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</si>
  <si>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</si>
  <si>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</si>
  <si>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</si>
  <si>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</si>
  <si>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</si>
  <si>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</si>
  <si>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</si>
  <si>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</si>
  <si>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</si>
  <si>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</si>
  <si>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</si>
  <si>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</si>
  <si>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</si>
  <si>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</si>
  <si>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</si>
  <si>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</si>
  <si>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</si>
  <si>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</si>
  <si>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</si>
  <si>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</si>
  <si>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</si>
  <si>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</si>
  <si>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</si>
  <si>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</si>
  <si>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</si>
  <si>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</si>
  <si>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</si>
  <si>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</si>
  <si>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</si>
  <si>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</si>
  <si>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</si>
  <si>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</si>
  <si>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</si>
  <si>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</si>
  <si>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</si>
  <si>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</si>
  <si>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</si>
  <si>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</si>
  <si>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</si>
  <si>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</si>
  <si>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</si>
  <si>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</si>
  <si>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</si>
  <si>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</si>
  <si>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</si>
  <si>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</si>
  <si>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</si>
  <si>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</si>
  <si>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</si>
  <si>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</si>
  <si>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</si>
  <si>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</si>
  <si>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</si>
  <si>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</si>
  <si>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</si>
  <si>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</si>
  <si>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</si>
  <si>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</si>
  <si>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</si>
  <si>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</si>
  <si>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</si>
  <si>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</si>
  <si>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</si>
  <si>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</si>
  <si>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</si>
  <si>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</si>
  <si>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</si>
  <si>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</si>
  <si>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</si>
  <si>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</si>
  <si>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</si>
  <si>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</si>
  <si>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</si>
  <si>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</si>
  <si>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</si>
  <si>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</si>
  <si>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</si>
  <si>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</si>
  <si>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</si>
  <si>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</si>
  <si>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</si>
  <si>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</si>
  <si>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</si>
  <si>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</si>
  <si>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</si>
  <si>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</si>
  <si>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</si>
  <si>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</si>
  <si>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</si>
  <si>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</si>
  <si>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</si>
  <si>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</si>
  <si>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</si>
  <si>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</si>
  <si>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</si>
  <si>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</si>
  <si>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</si>
  <si>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</si>
  <si>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</si>
  <si>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</si>
  <si>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</si>
  <si>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</si>
  <si>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</si>
  <si>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</si>
  <si>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</si>
  <si>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</si>
  <si>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</si>
  <si>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</si>
  <si>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</si>
  <si>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</si>
  <si>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</si>
  <si>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</si>
  <si>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</si>
  <si>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</si>
  <si>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</si>
  <si>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</si>
  <si>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</si>
  <si>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</si>
  <si>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</si>
  <si>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</si>
  <si>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</si>
  <si>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</si>
  <si>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</si>
  <si>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</si>
  <si>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</si>
  <si>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</si>
  <si>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</si>
  <si>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</si>
  <si>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</si>
  <si>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</si>
  <si>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</si>
  <si>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</si>
  <si>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</si>
  <si>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</si>
  <si>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</si>
  <si>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</si>
  <si>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</si>
  <si>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</si>
  <si>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</si>
  <si>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</si>
  <si>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</si>
  <si>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</si>
  <si>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</si>
  <si>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</si>
  <si>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</si>
  <si>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</si>
  <si>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</si>
  <si>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</si>
  <si>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</si>
  <si>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</si>
  <si>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</si>
  <si>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</si>
  <si>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</si>
  <si>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</si>
  <si>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</si>
  <si>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</si>
  <si>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</si>
  <si>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</si>
  <si>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</si>
  <si>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</si>
  <si>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</si>
  <si>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</si>
  <si>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</si>
  <si>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</si>
  <si>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</si>
  <si>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</si>
  <si>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</si>
  <si>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</si>
  <si>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</si>
  <si>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</si>
  <si>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</si>
  <si>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</si>
  <si>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</si>
  <si>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</si>
  <si>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</si>
  <si>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</si>
  <si>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</si>
  <si>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</si>
  <si>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</si>
  <si>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</si>
  <si>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</si>
  <si>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</si>
  <si>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10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</si>
</sst>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topLeftCell="A105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45931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778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Среда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6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0.41666666666666669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247</v>
      </c>
      <c r="Y61" s="542">
        <f>IFERROR(IF(X61="",0,CEILING((X61/$H61),1)*$H61),"")</f>
        <v>248.4</v>
      </c>
      <c r="Z61" s="36">
        <f>IFERROR(IF(Y61=0,"",ROUNDUP(Y61/H61,0)*0.01898),"")</f>
        <v>0.43653999999999998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256.94861111111112</v>
      </c>
      <c r="BN61" s="64">
        <f>IFERROR(Y61*I61/H61,"0")</f>
        <v>258.40499999999997</v>
      </c>
      <c r="BO61" s="64">
        <f>IFERROR(1/J61*(X61/H61),"0")</f>
        <v>0.35734953703703703</v>
      </c>
      <c r="BP61" s="64">
        <f>IFERROR(1/J61*(Y61/H61),"0")</f>
        <v>0.359375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22.87037037037037</v>
      </c>
      <c r="Y64" s="543">
        <f>IFERROR(Y61/H61,"0")+IFERROR(Y62/H62,"0")+IFERROR(Y63/H63,"0")</f>
        <v>23</v>
      </c>
      <c r="Z64" s="543">
        <f>IFERROR(IF(Z61="",0,Z61),"0")+IFERROR(IF(Z62="",0,Z62),"0")+IFERROR(IF(Z63="",0,Z63),"0")</f>
        <v>0.43653999999999998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247</v>
      </c>
      <c r="Y65" s="543">
        <f>IFERROR(SUM(Y61:Y63),"0")</f>
        <v>248.4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416</v>
      </c>
      <c r="Y87" s="542">
        <f>IFERROR(IF(X87="",0,CEILING((X87/$H87),1)*$H87),"")</f>
        <v>421.20000000000005</v>
      </c>
      <c r="Z87" s="36">
        <f>IFERROR(IF(Y87=0,"",ROUNDUP(Y87/H87,0)*0.01898),"")</f>
        <v>0.74021999999999999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432.75555555555553</v>
      </c>
      <c r="BN87" s="64">
        <f>IFERROR(Y87*I87/H87,"0")</f>
        <v>438.16500000000002</v>
      </c>
      <c r="BO87" s="64">
        <f>IFERROR(1/J87*(X87/H87),"0")</f>
        <v>0.60185185185185186</v>
      </c>
      <c r="BP87" s="64">
        <f>IFERROR(1/J87*(Y87/H87),"0")</f>
        <v>0.609375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38.518518518518519</v>
      </c>
      <c r="Y90" s="543">
        <f>IFERROR(Y87/H87,"0")+IFERROR(Y88/H88,"0")+IFERROR(Y89/H89,"0")</f>
        <v>39</v>
      </c>
      <c r="Z90" s="543">
        <f>IFERROR(IF(Z87="",0,Z87),"0")+IFERROR(IF(Z88="",0,Z88),"0")+IFERROR(IF(Z89="",0,Z89),"0")</f>
        <v>0.74021999999999999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416</v>
      </c>
      <c r="Y91" s="543">
        <f>IFERROR(SUM(Y87:Y89),"0")</f>
        <v>421.20000000000005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380</v>
      </c>
      <c r="Y101" s="542">
        <f>IFERROR(IF(X101="",0,CEILING((X101/$H101),1)*$H101),"")</f>
        <v>388.8</v>
      </c>
      <c r="Z101" s="36">
        <f>IFERROR(IF(Y101=0,"",ROUNDUP(Y101/H101,0)*0.01898),"")</f>
        <v>0.68328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395.30555555555554</v>
      </c>
      <c r="BN101" s="64">
        <f>IFERROR(Y101*I101/H101,"0")</f>
        <v>404.45999999999992</v>
      </c>
      <c r="BO101" s="64">
        <f>IFERROR(1/J101*(X101/H101),"0")</f>
        <v>0.54976851851851849</v>
      </c>
      <c r="BP101" s="64">
        <f>IFERROR(1/J101*(Y101/H101),"0")</f>
        <v>0.5625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35.185185185185183</v>
      </c>
      <c r="Y105" s="543">
        <f>IFERROR(Y101/H101,"0")+IFERROR(Y102/H102,"0")+IFERROR(Y103/H103,"0")+IFERROR(Y104/H104,"0")</f>
        <v>36</v>
      </c>
      <c r="Z105" s="543">
        <f>IFERROR(IF(Z101="",0,Z101),"0")+IFERROR(IF(Z102="",0,Z102),"0")+IFERROR(IF(Z103="",0,Z103),"0")+IFERROR(IF(Z104="",0,Z104),"0")</f>
        <v>0.68328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380</v>
      </c>
      <c r="Y106" s="543">
        <f>IFERROR(SUM(Y101:Y104),"0")</f>
        <v>388.8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hidden="1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841</v>
      </c>
      <c r="Y342" s="542">
        <f t="shared" ref="Y342:Y348" si="38">IFERROR(IF(X342="",0,CEILING((X342/$H342),1)*$H342),"")</f>
        <v>855</v>
      </c>
      <c r="Z342" s="36">
        <f>IFERROR(IF(Y342=0,"",ROUNDUP(Y342/H342,0)*0.02175),"")</f>
        <v>1.2397499999999999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867.91200000000003</v>
      </c>
      <c r="BN342" s="64">
        <f t="shared" ref="BN342:BN348" si="40">IFERROR(Y342*I342/H342,"0")</f>
        <v>882.36</v>
      </c>
      <c r="BO342" s="64">
        <f t="shared" ref="BO342:BO348" si="41">IFERROR(1/J342*(X342/H342),"0")</f>
        <v>1.1680555555555556</v>
      </c>
      <c r="BP342" s="64">
        <f t="shared" ref="BP342:BP348" si="42">IFERROR(1/J342*(Y342/H342),"0")</f>
        <v>1.1875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613</v>
      </c>
      <c r="Y344" s="542">
        <f t="shared" si="38"/>
        <v>615</v>
      </c>
      <c r="Z344" s="36">
        <f>IFERROR(IF(Y344=0,"",ROUNDUP(Y344/H344,0)*0.02175),"")</f>
        <v>0.89174999999999993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632.61599999999999</v>
      </c>
      <c r="BN344" s="64">
        <f t="shared" si="40"/>
        <v>634.68000000000006</v>
      </c>
      <c r="BO344" s="64">
        <f t="shared" si="41"/>
        <v>0.85138888888888886</v>
      </c>
      <c r="BP344" s="64">
        <f t="shared" si="42"/>
        <v>0.85416666666666663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536</v>
      </c>
      <c r="Y345" s="542">
        <f t="shared" si="38"/>
        <v>540</v>
      </c>
      <c r="Z345" s="36">
        <f>IFERROR(IF(Y345=0,"",ROUNDUP(Y345/H345,0)*0.02175),"")</f>
        <v>0.78299999999999992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553.15200000000004</v>
      </c>
      <c r="BN345" s="64">
        <f t="shared" si="40"/>
        <v>557.28000000000009</v>
      </c>
      <c r="BO345" s="64">
        <f t="shared" si="41"/>
        <v>0.74444444444444446</v>
      </c>
      <c r="BP345" s="64">
        <f t="shared" si="42"/>
        <v>0.75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132.66666666666669</v>
      </c>
      <c r="Y349" s="543">
        <f>IFERROR(Y342/H342,"0")+IFERROR(Y343/H343,"0")+IFERROR(Y344/H344,"0")+IFERROR(Y345/H345,"0")+IFERROR(Y346/H346,"0")+IFERROR(Y347/H347,"0")+IFERROR(Y348/H348,"0")</f>
        <v>134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2.9144999999999999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1990</v>
      </c>
      <c r="Y350" s="543">
        <f>IFERROR(SUM(Y342:Y348),"0")</f>
        <v>2010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941</v>
      </c>
      <c r="Y352" s="542">
        <f>IFERROR(IF(X352="",0,CEILING((X352/$H352),1)*$H352),"")</f>
        <v>945</v>
      </c>
      <c r="Z352" s="36">
        <f>IFERROR(IF(Y352=0,"",ROUNDUP(Y352/H352,0)*0.02175),"")</f>
        <v>1.37025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971.11199999999997</v>
      </c>
      <c r="BN352" s="64">
        <f>IFERROR(Y352*I352/H352,"0")</f>
        <v>975.24</v>
      </c>
      <c r="BO352" s="64">
        <f>IFERROR(1/J352*(X352/H352),"0")</f>
        <v>1.3069444444444445</v>
      </c>
      <c r="BP352" s="64">
        <f>IFERROR(1/J352*(Y352/H352),"0")</f>
        <v>1.3125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62.733333333333334</v>
      </c>
      <c r="Y354" s="543">
        <f>IFERROR(Y352/H352,"0")+IFERROR(Y353/H353,"0")</f>
        <v>63</v>
      </c>
      <c r="Z354" s="543">
        <f>IFERROR(IF(Z352="",0,Z352),"0")+IFERROR(IF(Z353="",0,Z353),"0")</f>
        <v>1.37025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941</v>
      </c>
      <c r="Y355" s="543">
        <f>IFERROR(SUM(Y352:Y353),"0")</f>
        <v>945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hidden="1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hidden="1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329</v>
      </c>
      <c r="Y432" s="542">
        <f t="shared" si="48"/>
        <v>332.64000000000004</v>
      </c>
      <c r="Z432" s="36">
        <f t="shared" si="49"/>
        <v>0.75348000000000004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351.43181818181813</v>
      </c>
      <c r="BN432" s="64">
        <f t="shared" si="51"/>
        <v>355.32000000000005</v>
      </c>
      <c r="BO432" s="64">
        <f t="shared" si="52"/>
        <v>0.59914044289044288</v>
      </c>
      <c r="BP432" s="64">
        <f t="shared" si="53"/>
        <v>0.60576923076923084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633</v>
      </c>
      <c r="Y434" s="542">
        <f t="shared" si="48"/>
        <v>633.6</v>
      </c>
      <c r="Z434" s="36">
        <f t="shared" si="49"/>
        <v>1.4352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676.15909090909088</v>
      </c>
      <c r="BN434" s="64">
        <f t="shared" si="51"/>
        <v>676.8</v>
      </c>
      <c r="BO434" s="64">
        <f t="shared" si="52"/>
        <v>1.1527534965034965</v>
      </c>
      <c r="BP434" s="64">
        <f t="shared" si="53"/>
        <v>1.153846153846154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182.19696969696969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183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2.1886800000000002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962</v>
      </c>
      <c r="Y441" s="543">
        <f>IFERROR(SUM(Y429:Y439),"0")</f>
        <v>966.24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332</v>
      </c>
      <c r="Y443" s="542">
        <f>IFERROR(IF(X443="",0,CEILING((X443/$H443),1)*$H443),"")</f>
        <v>332.64000000000004</v>
      </c>
      <c r="Z443" s="36">
        <f>IFERROR(IF(Y443=0,"",ROUNDUP(Y443/H443,0)*0.01196),"")</f>
        <v>0.75348000000000004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354.63636363636357</v>
      </c>
      <c r="BN443" s="64">
        <f>IFERROR(Y443*I443/H443,"0")</f>
        <v>355.32000000000005</v>
      </c>
      <c r="BO443" s="64">
        <f>IFERROR(1/J443*(X443/H443),"0")</f>
        <v>0.60460372960372966</v>
      </c>
      <c r="BP443" s="64">
        <f>IFERROR(1/J443*(Y443/H443),"0")</f>
        <v>0.60576923076923084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62.878787878787875</v>
      </c>
      <c r="Y446" s="543">
        <f>IFERROR(Y443/H443,"0")+IFERROR(Y444/H444,"0")+IFERROR(Y445/H445,"0")</f>
        <v>63.000000000000007</v>
      </c>
      <c r="Z446" s="543">
        <f>IFERROR(IF(Z443="",0,Z443),"0")+IFERROR(IF(Z444="",0,Z444),"0")+IFERROR(IF(Z445="",0,Z445),"0")</f>
        <v>0.75348000000000004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332</v>
      </c>
      <c r="Y447" s="543">
        <f>IFERROR(SUM(Y443:Y445),"0")</f>
        <v>332.64000000000004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hidden="1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281</v>
      </c>
      <c r="Y451" s="542">
        <f t="shared" si="54"/>
        <v>285.12</v>
      </c>
      <c r="Z451" s="36">
        <f>IFERROR(IF(Y451=0,"",ROUNDUP(Y451/H451,0)*0.01196),"")</f>
        <v>0.64583999999999997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300.15909090909088</v>
      </c>
      <c r="BN451" s="64">
        <f t="shared" si="56"/>
        <v>304.55999999999995</v>
      </c>
      <c r="BO451" s="64">
        <f t="shared" si="57"/>
        <v>0.51172785547785549</v>
      </c>
      <c r="BP451" s="64">
        <f t="shared" si="58"/>
        <v>0.51923076923076927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53.219696969696969</v>
      </c>
      <c r="Y455" s="543">
        <f>IFERROR(Y449/H449,"0")+IFERROR(Y450/H450,"0")+IFERROR(Y451/H451,"0")+IFERROR(Y452/H452,"0")+IFERROR(Y453/H453,"0")+IFERROR(Y454/H454,"0")</f>
        <v>54</v>
      </c>
      <c r="Z455" s="543">
        <f>IFERROR(IF(Z449="",0,Z449),"0")+IFERROR(IF(Z450="",0,Z450),"0")+IFERROR(IF(Z451="",0,Z451),"0")+IFERROR(IF(Z452="",0,Z452),"0")+IFERROR(IF(Z453="",0,Z453),"0")+IFERROR(IF(Z454="",0,Z454),"0")</f>
        <v>0.64583999999999997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281</v>
      </c>
      <c r="Y456" s="543">
        <f>IFERROR(SUM(Y449:Y454),"0")</f>
        <v>285.12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5549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5597.4000000000005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5792.1880858585864</v>
      </c>
      <c r="Y498" s="543">
        <f>IFERROR(SUM(BN22:BN494),"0")</f>
        <v>5842.59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9</v>
      </c>
      <c r="Y499" s="38">
        <f>ROUNDUP(SUM(BP22:BP494),0)</f>
        <v>9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6017.1880858585864</v>
      </c>
      <c r="Y500" s="543">
        <f>GrossWeightTotalR+PalletQtyTotalR*25</f>
        <v>6067.59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590.26952861952873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595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9.7327899999999996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248.4</v>
      </c>
      <c r="E507" s="46">
        <f>IFERROR(Y87*1,"0")+IFERROR(Y88*1,"0")+IFERROR(Y89*1,"0")+IFERROR(Y93*1,"0")+IFERROR(Y94*1,"0")+IFERROR(Y95*1,"0")+IFERROR(Y96*1,"0")</f>
        <v>421.20000000000005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388.8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2955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1584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90,00"/>
        <filter val="132,67"/>
        <filter val="182,20"/>
        <filter val="22,87"/>
        <filter val="247,00"/>
        <filter val="281,00"/>
        <filter val="329,00"/>
        <filter val="332,00"/>
        <filter val="35,19"/>
        <filter val="38,52"/>
        <filter val="380,00"/>
        <filter val="416,00"/>
        <filter val="5 549,00"/>
        <filter val="5 792,19"/>
        <filter val="53,22"/>
        <filter val="536,00"/>
        <filter val="590,27"/>
        <filter val="6 017,19"/>
        <filter val="613,00"/>
        <filter val="62,73"/>
        <filter val="62,88"/>
        <filter val="633,00"/>
        <filter val="841,00"/>
        <filter val="9"/>
        <filter val="941,00"/>
        <filter val="962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2025-09-29T11:01:43Z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