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C0F6F6C-BBB6-40B3-B957-6677CAD215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Y349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7" i="1"/>
  <c r="X126" i="1"/>
  <c r="BO125" i="1"/>
  <c r="BM125" i="1"/>
  <c r="Y125" i="1"/>
  <c r="BP125" i="1" s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0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N89" i="1"/>
  <c r="BM89" i="1"/>
  <c r="Z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05" i="1" s="1"/>
  <c r="BO22" i="1"/>
  <c r="BM22" i="1"/>
  <c r="X502" i="1" s="1"/>
  <c r="Y22" i="1"/>
  <c r="P22" i="1"/>
  <c r="H10" i="1"/>
  <c r="A9" i="1"/>
  <c r="F10" i="1" s="1"/>
  <c r="D7" i="1"/>
  <c r="Q6" i="1"/>
  <c r="P2" i="1"/>
  <c r="BP98" i="1" l="1"/>
  <c r="BN98" i="1"/>
  <c r="Z98" i="1"/>
  <c r="BP130" i="1"/>
  <c r="BN130" i="1"/>
  <c r="Z130" i="1"/>
  <c r="BP175" i="1"/>
  <c r="BN175" i="1"/>
  <c r="Z175" i="1"/>
  <c r="BP208" i="1"/>
  <c r="BN208" i="1"/>
  <c r="Z208" i="1"/>
  <c r="BP245" i="1"/>
  <c r="BN245" i="1"/>
  <c r="Z245" i="1"/>
  <c r="BP299" i="1"/>
  <c r="BN299" i="1"/>
  <c r="Z299" i="1"/>
  <c r="BP320" i="1"/>
  <c r="BN320" i="1"/>
  <c r="Z320" i="1"/>
  <c r="BP334" i="1"/>
  <c r="BN334" i="1"/>
  <c r="Z334" i="1"/>
  <c r="Z337" i="1" s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BP476" i="1"/>
  <c r="BN476" i="1"/>
  <c r="Z476" i="1"/>
  <c r="Z31" i="1"/>
  <c r="BN31" i="1"/>
  <c r="Z54" i="1"/>
  <c r="BN54" i="1"/>
  <c r="Z68" i="1"/>
  <c r="BN68" i="1"/>
  <c r="Z78" i="1"/>
  <c r="BN78" i="1"/>
  <c r="BP113" i="1"/>
  <c r="BN113" i="1"/>
  <c r="Z113" i="1"/>
  <c r="BP163" i="1"/>
  <c r="BN163" i="1"/>
  <c r="Z163" i="1"/>
  <c r="BP198" i="1"/>
  <c r="BN198" i="1"/>
  <c r="Z198" i="1"/>
  <c r="BP218" i="1"/>
  <c r="BN218" i="1"/>
  <c r="Z218" i="1"/>
  <c r="BP254" i="1"/>
  <c r="BN254" i="1"/>
  <c r="Z254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F511" i="1"/>
  <c r="Y121" i="1"/>
  <c r="J511" i="1"/>
  <c r="Y247" i="1"/>
  <c r="Y246" i="1"/>
  <c r="BP297" i="1"/>
  <c r="BN297" i="1"/>
  <c r="Z297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B511" i="1"/>
  <c r="X503" i="1"/>
  <c r="X504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Z117" i="1"/>
  <c r="BN117" i="1"/>
  <c r="BP117" i="1"/>
  <c r="Z125" i="1"/>
  <c r="BN125" i="1"/>
  <c r="Z136" i="1"/>
  <c r="BN136" i="1"/>
  <c r="Y142" i="1"/>
  <c r="Z151" i="1"/>
  <c r="BN151" i="1"/>
  <c r="I511" i="1"/>
  <c r="Y171" i="1"/>
  <c r="Z165" i="1"/>
  <c r="BN165" i="1"/>
  <c r="Z169" i="1"/>
  <c r="BN169" i="1"/>
  <c r="Y177" i="1"/>
  <c r="Z186" i="1"/>
  <c r="BN186" i="1"/>
  <c r="Y192" i="1"/>
  <c r="Z196" i="1"/>
  <c r="BN196" i="1"/>
  <c r="Z200" i="1"/>
  <c r="BN200" i="1"/>
  <c r="Z206" i="1"/>
  <c r="BN206" i="1"/>
  <c r="BP206" i="1"/>
  <c r="Z210" i="1"/>
  <c r="BN210" i="1"/>
  <c r="Z214" i="1"/>
  <c r="BN214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Z252" i="1"/>
  <c r="BN252" i="1"/>
  <c r="Z259" i="1"/>
  <c r="BN259" i="1"/>
  <c r="Z260" i="1"/>
  <c r="BN260" i="1"/>
  <c r="Z268" i="1"/>
  <c r="BN268" i="1"/>
  <c r="BP289" i="1"/>
  <c r="BN289" i="1"/>
  <c r="Z289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18" i="1"/>
  <c r="Y325" i="1"/>
  <c r="Y331" i="1"/>
  <c r="S511" i="1"/>
  <c r="Y354" i="1"/>
  <c r="U511" i="1"/>
  <c r="Y370" i="1"/>
  <c r="Y458" i="1"/>
  <c r="Y489" i="1"/>
  <c r="H9" i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BP335" i="1"/>
  <c r="BN335" i="1"/>
  <c r="Z335" i="1"/>
  <c r="BP345" i="1"/>
  <c r="BN345" i="1"/>
  <c r="Z345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BN83" i="1"/>
  <c r="BP83" i="1"/>
  <c r="E511" i="1"/>
  <c r="Z90" i="1"/>
  <c r="BN90" i="1"/>
  <c r="Y93" i="1"/>
  <c r="Z95" i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4" i="1"/>
  <c r="BN124" i="1"/>
  <c r="BP124" i="1"/>
  <c r="G511" i="1"/>
  <c r="Z131" i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BN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Z255" i="1" s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24" i="1"/>
  <c r="BP328" i="1"/>
  <c r="BN328" i="1"/>
  <c r="Z328" i="1"/>
  <c r="Z330" i="1" s="1"/>
  <c r="Y337" i="1"/>
  <c r="BP343" i="1"/>
  <c r="BN343" i="1"/>
  <c r="Z343" i="1"/>
  <c r="BP347" i="1"/>
  <c r="BN347" i="1"/>
  <c r="Z347" i="1"/>
  <c r="Y355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Y338" i="1"/>
  <c r="T511" i="1"/>
  <c r="Y350" i="1"/>
  <c r="Z353" i="1"/>
  <c r="Z354" i="1" s="1"/>
  <c r="BN353" i="1"/>
  <c r="Z357" i="1"/>
  <c r="BN357" i="1"/>
  <c r="BP357" i="1"/>
  <c r="Y360" i="1"/>
  <c r="BP368" i="1"/>
  <c r="BN368" i="1"/>
  <c r="Z368" i="1"/>
  <c r="Z370" i="1" s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58" i="1" l="1"/>
  <c r="Z484" i="1"/>
  <c r="Z359" i="1"/>
  <c r="Z317" i="1"/>
  <c r="Z311" i="1"/>
  <c r="Z246" i="1"/>
  <c r="Z187" i="1"/>
  <c r="Z132" i="1"/>
  <c r="Z126" i="1"/>
  <c r="Z114" i="1"/>
  <c r="Z92" i="1"/>
  <c r="Z85" i="1"/>
  <c r="Z215" i="1"/>
  <c r="Z121" i="1"/>
  <c r="Z80" i="1"/>
  <c r="Z58" i="1"/>
  <c r="Z443" i="1"/>
  <c r="Z349" i="1"/>
  <c r="Z171" i="1"/>
  <c r="Z100" i="1"/>
  <c r="Z65" i="1"/>
  <c r="Z263" i="1"/>
  <c r="Z473" i="1"/>
  <c r="Z203" i="1"/>
  <c r="Z177" i="1"/>
  <c r="Z153" i="1"/>
  <c r="Z108" i="1"/>
  <c r="Z32" i="1"/>
  <c r="Y505" i="1"/>
  <c r="Y502" i="1"/>
  <c r="Z303" i="1"/>
  <c r="Z293" i="1"/>
  <c r="Z231" i="1"/>
  <c r="Z398" i="1"/>
  <c r="Y503" i="1"/>
  <c r="Z506" i="1"/>
  <c r="Y501" i="1"/>
  <c r="Y504" i="1" l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<sst xmlns="http://schemas.openxmlformats.org/spreadsheetml/2006/main" count="2208" uniqueCount="807">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</sst>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799" t="s">
        <v>0</v>
      </c>
      <c r="E1" s="577"/>
      <c r="F1" s="577"/>
      <c r="G1" s="12" t="s">
        <v>1</v>
      </c>
      <c r="H1" s="799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858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784" t="s">
        <v>8</v>
      </c>
      <c r="B5" s="591"/>
      <c r="C5" s="585"/>
      <c r="D5" s="661"/>
      <c r="E5" s="663"/>
      <c r="F5" s="617" t="s">
        <v>9</v>
      </c>
      <c r="G5" s="585"/>
      <c r="H5" s="661" t="s">
        <v>806</v>
      </c>
      <c r="I5" s="662"/>
      <c r="J5" s="662"/>
      <c r="K5" s="662"/>
      <c r="L5" s="662"/>
      <c r="M5" s="663"/>
      <c r="N5" s="58"/>
      <c r="P5" s="24" t="s">
        <v>10</v>
      </c>
      <c r="Q5" s="601">
        <v>45899</v>
      </c>
      <c r="R5" s="602"/>
      <c r="T5" s="742" t="s">
        <v>11</v>
      </c>
      <c r="U5" s="646"/>
      <c r="V5" s="744" t="s">
        <v>12</v>
      </c>
      <c r="W5" s="602"/>
      <c r="AB5" s="51"/>
      <c r="AC5" s="51"/>
      <c r="AD5" s="51"/>
      <c r="AE5" s="51"/>
    </row>
    <row r="6" spans="1:32" s="543" customFormat="1" ht="24" customHeight="1" x14ac:dyDescent="0.2">
      <c r="A6" s="784" t="s">
        <v>13</v>
      </c>
      <c r="B6" s="591"/>
      <c r="C6" s="585"/>
      <c r="D6" s="668" t="s">
        <v>772</v>
      </c>
      <c r="E6" s="669"/>
      <c r="F6" s="669"/>
      <c r="G6" s="669"/>
      <c r="H6" s="669"/>
      <c r="I6" s="669"/>
      <c r="J6" s="669"/>
      <c r="K6" s="669"/>
      <c r="L6" s="669"/>
      <c r="M6" s="602"/>
      <c r="N6" s="59"/>
      <c r="P6" s="24" t="s">
        <v>15</v>
      </c>
      <c r="Q6" s="595" t="str">
        <f>IF(Q5=0," ",CHOOSE(WEEKDAY(Q5,2),"Понедельник","Вторник","Среда","Четверг","Пятница","Суббота","Воскресенье"))</f>
        <v>Суббота</v>
      </c>
      <c r="R6" s="560"/>
      <c r="T6" s="753" t="s">
        <v>16</v>
      </c>
      <c r="U6" s="646"/>
      <c r="V6" s="683" t="s">
        <v>17</v>
      </c>
      <c r="W6" s="684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836" t="str">
        <f>IFERROR(VLOOKUP(DeliveryAddress,Table,3,0),1)</f>
        <v>1</v>
      </c>
      <c r="E7" s="837"/>
      <c r="F7" s="837"/>
      <c r="G7" s="837"/>
      <c r="H7" s="837"/>
      <c r="I7" s="837"/>
      <c r="J7" s="837"/>
      <c r="K7" s="837"/>
      <c r="L7" s="837"/>
      <c r="M7" s="746"/>
      <c r="N7" s="60"/>
      <c r="P7" s="24"/>
      <c r="Q7" s="42"/>
      <c r="R7" s="42"/>
      <c r="T7" s="563"/>
      <c r="U7" s="646"/>
      <c r="V7" s="685"/>
      <c r="W7" s="686"/>
      <c r="AB7" s="51"/>
      <c r="AC7" s="51"/>
      <c r="AD7" s="51"/>
      <c r="AE7" s="51"/>
    </row>
    <row r="8" spans="1:32" s="543" customFormat="1" ht="25.5" customHeight="1" x14ac:dyDescent="0.2">
      <c r="A8" s="553" t="s">
        <v>18</v>
      </c>
      <c r="B8" s="554"/>
      <c r="C8" s="555"/>
      <c r="D8" s="827"/>
      <c r="E8" s="828"/>
      <c r="F8" s="828"/>
      <c r="G8" s="828"/>
      <c r="H8" s="828"/>
      <c r="I8" s="828"/>
      <c r="J8" s="828"/>
      <c r="K8" s="828"/>
      <c r="L8" s="828"/>
      <c r="M8" s="829"/>
      <c r="N8" s="61"/>
      <c r="P8" s="24" t="s">
        <v>19</v>
      </c>
      <c r="Q8" s="745">
        <v>0.54166666666666663</v>
      </c>
      <c r="R8" s="746"/>
      <c r="T8" s="563"/>
      <c r="U8" s="646"/>
      <c r="V8" s="685"/>
      <c r="W8" s="686"/>
      <c r="AB8" s="51"/>
      <c r="AC8" s="51"/>
      <c r="AD8" s="51"/>
      <c r="AE8" s="51"/>
    </row>
    <row r="9" spans="1:32" s="543" customFormat="1" ht="39.950000000000003" customHeight="1" x14ac:dyDescent="0.2">
      <c r="A9" s="5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33"/>
      <c r="E9" s="634"/>
      <c r="F9" s="5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726" t="str">
        <f>IF(AND($A$9="Тип доверенности/получателя при получении в адресе перегруза:",$D$9="Разовая доверенность"),"Введите ФИО","")</f>
        <v/>
      </c>
      <c r="I9" s="634"/>
      <c r="J9" s="7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4"/>
      <c r="L9" s="634"/>
      <c r="M9" s="634"/>
      <c r="N9" s="541"/>
      <c r="P9" s="26" t="s">
        <v>20</v>
      </c>
      <c r="Q9" s="817"/>
      <c r="R9" s="621"/>
      <c r="T9" s="563"/>
      <c r="U9" s="646"/>
      <c r="V9" s="687"/>
      <c r="W9" s="68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5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33"/>
      <c r="E10" s="634"/>
      <c r="F10" s="5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698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54"/>
      <c r="R10" s="755"/>
      <c r="U10" s="24" t="s">
        <v>22</v>
      </c>
      <c r="V10" s="845" t="s">
        <v>23</v>
      </c>
      <c r="W10" s="684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8"/>
      <c r="R11" s="602"/>
      <c r="U11" s="24" t="s">
        <v>26</v>
      </c>
      <c r="V11" s="620" t="s">
        <v>27</v>
      </c>
      <c r="W11" s="621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5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85"/>
      <c r="N12" s="62"/>
      <c r="P12" s="24" t="s">
        <v>29</v>
      </c>
      <c r="Q12" s="745"/>
      <c r="R12" s="746"/>
      <c r="S12" s="23"/>
      <c r="U12" s="24"/>
      <c r="V12" s="577"/>
      <c r="W12" s="563"/>
      <c r="AB12" s="51"/>
      <c r="AC12" s="51"/>
      <c r="AD12" s="51"/>
      <c r="AE12" s="51"/>
    </row>
    <row r="13" spans="1:32" s="543" customFormat="1" ht="23.25" customHeight="1" x14ac:dyDescent="0.2">
      <c r="A13" s="75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85"/>
      <c r="N13" s="62"/>
      <c r="O13" s="26"/>
      <c r="P13" s="26" t="s">
        <v>31</v>
      </c>
      <c r="Q13" s="620"/>
      <c r="R13" s="6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5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8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52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85"/>
      <c r="N15" s="63"/>
      <c r="P15" s="787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8"/>
      <c r="Q16" s="788"/>
      <c r="R16" s="788"/>
      <c r="S16" s="788"/>
      <c r="T16" s="78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35</v>
      </c>
      <c r="B17" s="570" t="s">
        <v>36</v>
      </c>
      <c r="C17" s="776" t="s">
        <v>37</v>
      </c>
      <c r="D17" s="570" t="s">
        <v>38</v>
      </c>
      <c r="E17" s="571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70" t="s">
        <v>47</v>
      </c>
      <c r="O17" s="570" t="s">
        <v>48</v>
      </c>
      <c r="P17" s="570" t="s">
        <v>49</v>
      </c>
      <c r="Q17" s="801"/>
      <c r="R17" s="801"/>
      <c r="S17" s="801"/>
      <c r="T17" s="571"/>
      <c r="U17" s="584" t="s">
        <v>50</v>
      </c>
      <c r="V17" s="585"/>
      <c r="W17" s="570" t="s">
        <v>51</v>
      </c>
      <c r="X17" s="570" t="s">
        <v>52</v>
      </c>
      <c r="Y17" s="582" t="s">
        <v>53</v>
      </c>
      <c r="Z17" s="677" t="s">
        <v>54</v>
      </c>
      <c r="AA17" s="611" t="s">
        <v>55</v>
      </c>
      <c r="AB17" s="611" t="s">
        <v>56</v>
      </c>
      <c r="AC17" s="611" t="s">
        <v>57</v>
      </c>
      <c r="AD17" s="611" t="s">
        <v>58</v>
      </c>
      <c r="AE17" s="612"/>
      <c r="AF17" s="613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572"/>
      <c r="E18" s="573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572"/>
      <c r="Q18" s="802"/>
      <c r="R18" s="802"/>
      <c r="S18" s="802"/>
      <c r="T18" s="573"/>
      <c r="U18" s="67" t="s">
        <v>60</v>
      </c>
      <c r="V18" s="67" t="s">
        <v>61</v>
      </c>
      <c r="W18" s="586"/>
      <c r="X18" s="586"/>
      <c r="Y18" s="583"/>
      <c r="Z18" s="678"/>
      <c r="AA18" s="679"/>
      <c r="AB18" s="679"/>
      <c r="AC18" s="679"/>
      <c r="AD18" s="614"/>
      <c r="AE18" s="615"/>
      <c r="AF18" s="616"/>
      <c r="AG18" s="66"/>
      <c r="BD18" s="65"/>
    </row>
    <row r="19" spans="1:68" ht="27.75" hidden="1" customHeight="1" x14ac:dyDescent="0.2">
      <c r="A19" s="580" t="s">
        <v>62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1"/>
      <c r="Q19" s="581"/>
      <c r="R19" s="581"/>
      <c r="S19" s="581"/>
      <c r="T19" s="581"/>
      <c r="U19" s="581"/>
      <c r="V19" s="581"/>
      <c r="W19" s="581"/>
      <c r="X19" s="581"/>
      <c r="Y19" s="581"/>
      <c r="Z19" s="581"/>
      <c r="AA19" s="48"/>
      <c r="AB19" s="48"/>
      <c r="AC19" s="48"/>
    </row>
    <row r="20" spans="1:68" ht="16.5" hidden="1" customHeight="1" x14ac:dyDescent="0.25">
      <c r="A20" s="566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hidden="1" customHeight="1" x14ac:dyDescent="0.25">
      <c r="A21" s="568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9">
        <v>4680115886643</v>
      </c>
      <c r="E22" s="560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4"/>
      <c r="P23" s="565" t="s">
        <v>70</v>
      </c>
      <c r="Q23" s="554"/>
      <c r="R23" s="554"/>
      <c r="S23" s="554"/>
      <c r="T23" s="554"/>
      <c r="U23" s="554"/>
      <c r="V23" s="555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64"/>
      <c r="P24" s="565" t="s">
        <v>70</v>
      </c>
      <c r="Q24" s="554"/>
      <c r="R24" s="554"/>
      <c r="S24" s="554"/>
      <c r="T24" s="554"/>
      <c r="U24" s="554"/>
      <c r="V24" s="555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68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9">
        <v>4680115885912</v>
      </c>
      <c r="E26" s="560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5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9">
        <v>4607091388237</v>
      </c>
      <c r="E27" s="560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9">
        <v>4680115886230</v>
      </c>
      <c r="E28" s="560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6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9">
        <v>4680115886247</v>
      </c>
      <c r="E29" s="560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7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9">
        <v>4680115885905</v>
      </c>
      <c r="E30" s="560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6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7"/>
      <c r="R30" s="557"/>
      <c r="S30" s="557"/>
      <c r="T30" s="558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9">
        <v>4607091388244</v>
      </c>
      <c r="E31" s="560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8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7"/>
      <c r="R31" s="557"/>
      <c r="S31" s="557"/>
      <c r="T31" s="558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2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64"/>
      <c r="P32" s="565" t="s">
        <v>70</v>
      </c>
      <c r="Q32" s="554"/>
      <c r="R32" s="554"/>
      <c r="S32" s="554"/>
      <c r="T32" s="554"/>
      <c r="U32" s="554"/>
      <c r="V32" s="555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64"/>
      <c r="P33" s="565" t="s">
        <v>70</v>
      </c>
      <c r="Q33" s="554"/>
      <c r="R33" s="554"/>
      <c r="S33" s="554"/>
      <c r="T33" s="554"/>
      <c r="U33" s="554"/>
      <c r="V33" s="555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68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9">
        <v>4607091388503</v>
      </c>
      <c r="E35" s="560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6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7"/>
      <c r="R35" s="557"/>
      <c r="S35" s="557"/>
      <c r="T35" s="558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2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4"/>
      <c r="P36" s="565" t="s">
        <v>70</v>
      </c>
      <c r="Q36" s="554"/>
      <c r="R36" s="554"/>
      <c r="S36" s="554"/>
      <c r="T36" s="554"/>
      <c r="U36" s="554"/>
      <c r="V36" s="555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4"/>
      <c r="P37" s="565" t="s">
        <v>70</v>
      </c>
      <c r="Q37" s="554"/>
      <c r="R37" s="554"/>
      <c r="S37" s="554"/>
      <c r="T37" s="554"/>
      <c r="U37" s="554"/>
      <c r="V37" s="555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80" t="s">
        <v>100</v>
      </c>
      <c r="B38" s="581"/>
      <c r="C38" s="581"/>
      <c r="D38" s="581"/>
      <c r="E38" s="581"/>
      <c r="F38" s="581"/>
      <c r="G38" s="581"/>
      <c r="H38" s="581"/>
      <c r="I38" s="581"/>
      <c r="J38" s="581"/>
      <c r="K38" s="581"/>
      <c r="L38" s="581"/>
      <c r="M38" s="581"/>
      <c r="N38" s="581"/>
      <c r="O38" s="581"/>
      <c r="P38" s="581"/>
      <c r="Q38" s="581"/>
      <c r="R38" s="581"/>
      <c r="S38" s="581"/>
      <c r="T38" s="581"/>
      <c r="U38" s="581"/>
      <c r="V38" s="581"/>
      <c r="W38" s="581"/>
      <c r="X38" s="581"/>
      <c r="Y38" s="581"/>
      <c r="Z38" s="581"/>
      <c r="AA38" s="48"/>
      <c r="AB38" s="48"/>
      <c r="AC38" s="48"/>
    </row>
    <row r="39" spans="1:68" ht="16.5" hidden="1" customHeight="1" x14ac:dyDescent="0.25">
      <c r="A39" s="566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hidden="1" customHeight="1" x14ac:dyDescent="0.25">
      <c r="A40" s="568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9">
        <v>4607091385670</v>
      </c>
      <c r="E41" s="560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9">
        <v>4607091385687</v>
      </c>
      <c r="E42" s="560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8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7"/>
      <c r="R42" s="557"/>
      <c r="S42" s="557"/>
      <c r="T42" s="558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9">
        <v>4680115882539</v>
      </c>
      <c r="E43" s="560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8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7"/>
      <c r="R43" s="557"/>
      <c r="S43" s="557"/>
      <c r="T43" s="558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2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64"/>
      <c r="P44" s="565" t="s">
        <v>70</v>
      </c>
      <c r="Q44" s="554"/>
      <c r="R44" s="554"/>
      <c r="S44" s="554"/>
      <c r="T44" s="554"/>
      <c r="U44" s="554"/>
      <c r="V44" s="555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64"/>
      <c r="P45" s="565" t="s">
        <v>70</v>
      </c>
      <c r="Q45" s="554"/>
      <c r="R45" s="554"/>
      <c r="S45" s="554"/>
      <c r="T45" s="554"/>
      <c r="U45" s="554"/>
      <c r="V45" s="555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68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9">
        <v>4680115884915</v>
      </c>
      <c r="E47" s="560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7"/>
      <c r="R47" s="557"/>
      <c r="S47" s="557"/>
      <c r="T47" s="558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2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4"/>
      <c r="P48" s="565" t="s">
        <v>70</v>
      </c>
      <c r="Q48" s="554"/>
      <c r="R48" s="554"/>
      <c r="S48" s="554"/>
      <c r="T48" s="554"/>
      <c r="U48" s="554"/>
      <c r="V48" s="555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4"/>
      <c r="P49" s="565" t="s">
        <v>70</v>
      </c>
      <c r="Q49" s="554"/>
      <c r="R49" s="554"/>
      <c r="S49" s="554"/>
      <c r="T49" s="554"/>
      <c r="U49" s="554"/>
      <c r="V49" s="555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66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hidden="1" customHeight="1" x14ac:dyDescent="0.25">
      <c r="A51" s="568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9">
        <v>4680115885882</v>
      </c>
      <c r="E52" s="560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7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9">
        <v>4680115881426</v>
      </c>
      <c r="E53" s="560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7"/>
      <c r="R53" s="557"/>
      <c r="S53" s="557"/>
      <c r="T53" s="558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9">
        <v>4680115880283</v>
      </c>
      <c r="E54" s="560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7"/>
      <c r="R54" s="557"/>
      <c r="S54" s="557"/>
      <c r="T54" s="558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9">
        <v>4680115881525</v>
      </c>
      <c r="E55" s="560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4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7"/>
      <c r="R55" s="557"/>
      <c r="S55" s="557"/>
      <c r="T55" s="558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9">
        <v>4680115885899</v>
      </c>
      <c r="E56" s="560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8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9">
        <v>4680115881419</v>
      </c>
      <c r="E57" s="560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7"/>
      <c r="R57" s="557"/>
      <c r="S57" s="557"/>
      <c r="T57" s="558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62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4"/>
      <c r="P58" s="565" t="s">
        <v>70</v>
      </c>
      <c r="Q58" s="554"/>
      <c r="R58" s="554"/>
      <c r="S58" s="554"/>
      <c r="T58" s="554"/>
      <c r="U58" s="554"/>
      <c r="V58" s="555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hidden="1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4"/>
      <c r="P59" s="565" t="s">
        <v>70</v>
      </c>
      <c r="Q59" s="554"/>
      <c r="R59" s="554"/>
      <c r="S59" s="554"/>
      <c r="T59" s="554"/>
      <c r="U59" s="554"/>
      <c r="V59" s="555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hidden="1" customHeight="1" x14ac:dyDescent="0.25">
      <c r="A60" s="568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59">
        <v>4680115881440</v>
      </c>
      <c r="E61" s="560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59">
        <v>4680115882751</v>
      </c>
      <c r="E62" s="560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2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59">
        <v>4680115885950</v>
      </c>
      <c r="E63" s="560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0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7"/>
      <c r="R63" s="557"/>
      <c r="S63" s="557"/>
      <c r="T63" s="558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59">
        <v>4680115881433</v>
      </c>
      <c r="E64" s="560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7"/>
      <c r="R64" s="557"/>
      <c r="S64" s="557"/>
      <c r="T64" s="558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62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64"/>
      <c r="P65" s="565" t="s">
        <v>70</v>
      </c>
      <c r="Q65" s="554"/>
      <c r="R65" s="554"/>
      <c r="S65" s="554"/>
      <c r="T65" s="554"/>
      <c r="U65" s="554"/>
      <c r="V65" s="555"/>
      <c r="W65" s="37" t="s">
        <v>71</v>
      </c>
      <c r="X65" s="551">
        <f>IFERROR(X61/H61,"0")+IFERROR(X62/H62,"0")+IFERROR(X63/H63,"0")+IFERROR(X64/H64,"0")</f>
        <v>0</v>
      </c>
      <c r="Y65" s="551">
        <f>IFERROR(Y61/H61,"0")+IFERROR(Y62/H62,"0")+IFERROR(Y63/H63,"0")+IFERROR(Y64/H64,"0")</f>
        <v>0</v>
      </c>
      <c r="Z65" s="551">
        <f>IFERROR(IF(Z61="",0,Z61),"0")+IFERROR(IF(Z62="",0,Z62),"0")+IFERROR(IF(Z63="",0,Z63),"0")+IFERROR(IF(Z64="",0,Z64),"0")</f>
        <v>0</v>
      </c>
      <c r="AA65" s="552"/>
      <c r="AB65" s="552"/>
      <c r="AC65" s="552"/>
    </row>
    <row r="66" spans="1:68" hidden="1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4"/>
      <c r="P66" s="565" t="s">
        <v>70</v>
      </c>
      <c r="Q66" s="554"/>
      <c r="R66" s="554"/>
      <c r="S66" s="554"/>
      <c r="T66" s="554"/>
      <c r="U66" s="554"/>
      <c r="V66" s="555"/>
      <c r="W66" s="37" t="s">
        <v>68</v>
      </c>
      <c r="X66" s="551">
        <f>IFERROR(SUM(X61:X64),"0")</f>
        <v>0</v>
      </c>
      <c r="Y66" s="551">
        <f>IFERROR(SUM(Y61:Y64),"0")</f>
        <v>0</v>
      </c>
      <c r="Z66" s="37"/>
      <c r="AA66" s="552"/>
      <c r="AB66" s="552"/>
      <c r="AC66" s="552"/>
    </row>
    <row r="67" spans="1:68" ht="14.25" hidden="1" customHeight="1" x14ac:dyDescent="0.25">
      <c r="A67" s="568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59">
        <v>4680115885073</v>
      </c>
      <c r="E68" s="560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59">
        <v>4680115885059</v>
      </c>
      <c r="E69" s="560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7"/>
      <c r="R69" s="557"/>
      <c r="S69" s="557"/>
      <c r="T69" s="558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59">
        <v>4680115885097</v>
      </c>
      <c r="E70" s="560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7"/>
      <c r="R70" s="557"/>
      <c r="S70" s="557"/>
      <c r="T70" s="558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2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64"/>
      <c r="P71" s="565" t="s">
        <v>70</v>
      </c>
      <c r="Q71" s="554"/>
      <c r="R71" s="554"/>
      <c r="S71" s="554"/>
      <c r="T71" s="554"/>
      <c r="U71" s="554"/>
      <c r="V71" s="555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4"/>
      <c r="P72" s="565" t="s">
        <v>70</v>
      </c>
      <c r="Q72" s="554"/>
      <c r="R72" s="554"/>
      <c r="S72" s="554"/>
      <c r="T72" s="554"/>
      <c r="U72" s="554"/>
      <c r="V72" s="555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68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59">
        <v>4680115881891</v>
      </c>
      <c r="E74" s="560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59">
        <v>4680115885769</v>
      </c>
      <c r="E75" s="560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6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59">
        <v>4680115884410</v>
      </c>
      <c r="E76" s="560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59">
        <v>4680115884311</v>
      </c>
      <c r="E77" s="560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7"/>
      <c r="R77" s="557"/>
      <c r="S77" s="557"/>
      <c r="T77" s="558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59">
        <v>4680115885929</v>
      </c>
      <c r="E78" s="560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80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7"/>
      <c r="R78" s="557"/>
      <c r="S78" s="557"/>
      <c r="T78" s="558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59">
        <v>4680115884403</v>
      </c>
      <c r="E79" s="560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86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7"/>
      <c r="R79" s="557"/>
      <c r="S79" s="557"/>
      <c r="T79" s="558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2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4"/>
      <c r="P80" s="565" t="s">
        <v>70</v>
      </c>
      <c r="Q80" s="554"/>
      <c r="R80" s="554"/>
      <c r="S80" s="554"/>
      <c r="T80" s="554"/>
      <c r="U80" s="554"/>
      <c r="V80" s="555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64"/>
      <c r="P81" s="565" t="s">
        <v>70</v>
      </c>
      <c r="Q81" s="554"/>
      <c r="R81" s="554"/>
      <c r="S81" s="554"/>
      <c r="T81" s="554"/>
      <c r="U81" s="554"/>
      <c r="V81" s="555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68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59">
        <v>4680115881532</v>
      </c>
      <c r="E83" s="560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5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7"/>
      <c r="R83" s="557"/>
      <c r="S83" s="557"/>
      <c r="T83" s="558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59">
        <v>4680115881464</v>
      </c>
      <c r="E84" s="560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6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7"/>
      <c r="R84" s="557"/>
      <c r="S84" s="557"/>
      <c r="T84" s="558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62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4"/>
      <c r="P85" s="565" t="s">
        <v>70</v>
      </c>
      <c r="Q85" s="554"/>
      <c r="R85" s="554"/>
      <c r="S85" s="554"/>
      <c r="T85" s="554"/>
      <c r="U85" s="554"/>
      <c r="V85" s="555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hidden="1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4"/>
      <c r="P86" s="565" t="s">
        <v>70</v>
      </c>
      <c r="Q86" s="554"/>
      <c r="R86" s="554"/>
      <c r="S86" s="554"/>
      <c r="T86" s="554"/>
      <c r="U86" s="554"/>
      <c r="V86" s="555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hidden="1" customHeight="1" x14ac:dyDescent="0.25">
      <c r="A87" s="566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hidden="1" customHeight="1" x14ac:dyDescent="0.25">
      <c r="A88" s="568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59">
        <v>4680115881327</v>
      </c>
      <c r="E89" s="560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1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7"/>
      <c r="R89" s="557"/>
      <c r="S89" s="557"/>
      <c r="T89" s="558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59">
        <v>4680115881518</v>
      </c>
      <c r="E90" s="560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1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7"/>
      <c r="R90" s="557"/>
      <c r="S90" s="557"/>
      <c r="T90" s="558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59">
        <v>4680115881303</v>
      </c>
      <c r="E91" s="560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7"/>
      <c r="R91" s="557"/>
      <c r="S91" s="557"/>
      <c r="T91" s="558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62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4"/>
      <c r="P92" s="565" t="s">
        <v>70</v>
      </c>
      <c r="Q92" s="554"/>
      <c r="R92" s="554"/>
      <c r="S92" s="554"/>
      <c r="T92" s="554"/>
      <c r="U92" s="554"/>
      <c r="V92" s="555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hidden="1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64"/>
      <c r="P93" s="565" t="s">
        <v>70</v>
      </c>
      <c r="Q93" s="554"/>
      <c r="R93" s="554"/>
      <c r="S93" s="554"/>
      <c r="T93" s="554"/>
      <c r="U93" s="554"/>
      <c r="V93" s="555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hidden="1" customHeight="1" x14ac:dyDescent="0.25">
      <c r="A94" s="568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59">
        <v>4607091386967</v>
      </c>
      <c r="E95" s="560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33" t="s">
        <v>186</v>
      </c>
      <c r="Q95" s="557"/>
      <c r="R95" s="557"/>
      <c r="S95" s="557"/>
      <c r="T95" s="558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59">
        <v>4680115884953</v>
      </c>
      <c r="E96" s="560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8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7"/>
      <c r="R96" s="557"/>
      <c r="S96" s="557"/>
      <c r="T96" s="558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191</v>
      </c>
      <c r="B97" s="54" t="s">
        <v>192</v>
      </c>
      <c r="C97" s="31">
        <v>4301052039</v>
      </c>
      <c r="D97" s="559">
        <v>4607091385731</v>
      </c>
      <c r="E97" s="560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87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7"/>
      <c r="R97" s="557"/>
      <c r="S97" s="557"/>
      <c r="T97" s="558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59">
        <v>4607091385731</v>
      </c>
      <c r="E98" s="560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7"/>
      <c r="R98" s="557"/>
      <c r="S98" s="557"/>
      <c r="T98" s="558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59">
        <v>4680115880894</v>
      </c>
      <c r="E99" s="560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84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7"/>
      <c r="R99" s="557"/>
      <c r="S99" s="557"/>
      <c r="T99" s="558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562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4"/>
      <c r="P100" s="565" t="s">
        <v>70</v>
      </c>
      <c r="Q100" s="554"/>
      <c r="R100" s="554"/>
      <c r="S100" s="554"/>
      <c r="T100" s="554"/>
      <c r="U100" s="554"/>
      <c r="V100" s="555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hidden="1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64"/>
      <c r="P101" s="565" t="s">
        <v>70</v>
      </c>
      <c r="Q101" s="554"/>
      <c r="R101" s="554"/>
      <c r="S101" s="554"/>
      <c r="T101" s="554"/>
      <c r="U101" s="554"/>
      <c r="V101" s="555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hidden="1" customHeight="1" x14ac:dyDescent="0.25">
      <c r="A102" s="566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hidden="1" customHeight="1" x14ac:dyDescent="0.25">
      <c r="A103" s="568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hidden="1" customHeight="1" x14ac:dyDescent="0.25">
      <c r="A104" s="54" t="s">
        <v>199</v>
      </c>
      <c r="B104" s="54" t="s">
        <v>200</v>
      </c>
      <c r="C104" s="31">
        <v>4301011514</v>
      </c>
      <c r="D104" s="559">
        <v>4680115882133</v>
      </c>
      <c r="E104" s="560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8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7"/>
      <c r="R104" s="557"/>
      <c r="S104" s="557"/>
      <c r="T104" s="558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59">
        <v>4680115880269</v>
      </c>
      <c r="E105" s="560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6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7"/>
      <c r="R105" s="557"/>
      <c r="S105" s="557"/>
      <c r="T105" s="558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59">
        <v>4680115880429</v>
      </c>
      <c r="E106" s="560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67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7"/>
      <c r="R106" s="557"/>
      <c r="S106" s="557"/>
      <c r="T106" s="558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59">
        <v>4680115881457</v>
      </c>
      <c r="E107" s="560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65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7"/>
      <c r="R107" s="557"/>
      <c r="S107" s="557"/>
      <c r="T107" s="558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562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64"/>
      <c r="P108" s="565" t="s">
        <v>70</v>
      </c>
      <c r="Q108" s="554"/>
      <c r="R108" s="554"/>
      <c r="S108" s="554"/>
      <c r="T108" s="554"/>
      <c r="U108" s="554"/>
      <c r="V108" s="555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hidden="1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64"/>
      <c r="P109" s="565" t="s">
        <v>70</v>
      </c>
      <c r="Q109" s="554"/>
      <c r="R109" s="554"/>
      <c r="S109" s="554"/>
      <c r="T109" s="554"/>
      <c r="U109" s="554"/>
      <c r="V109" s="555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hidden="1" customHeight="1" x14ac:dyDescent="0.25">
      <c r="A110" s="568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59">
        <v>4680115881488</v>
      </c>
      <c r="E111" s="560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7"/>
      <c r="R111" s="557"/>
      <c r="S111" s="557"/>
      <c r="T111" s="558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59">
        <v>4680115882775</v>
      </c>
      <c r="E112" s="560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6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7"/>
      <c r="R112" s="557"/>
      <c r="S112" s="557"/>
      <c r="T112" s="558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213</v>
      </c>
      <c r="B113" s="54" t="s">
        <v>214</v>
      </c>
      <c r="C113" s="31">
        <v>4301020344</v>
      </c>
      <c r="D113" s="559">
        <v>4680115880658</v>
      </c>
      <c r="E113" s="560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62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64"/>
      <c r="P114" s="565" t="s">
        <v>70</v>
      </c>
      <c r="Q114" s="554"/>
      <c r="R114" s="554"/>
      <c r="S114" s="554"/>
      <c r="T114" s="554"/>
      <c r="U114" s="554"/>
      <c r="V114" s="555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hidden="1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64"/>
      <c r="P115" s="565" t="s">
        <v>70</v>
      </c>
      <c r="Q115" s="554"/>
      <c r="R115" s="554"/>
      <c r="S115" s="554"/>
      <c r="T115" s="554"/>
      <c r="U115" s="554"/>
      <c r="V115" s="555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hidden="1" customHeight="1" x14ac:dyDescent="0.25">
      <c r="A116" s="568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hidden="1" customHeight="1" x14ac:dyDescent="0.25">
      <c r="A117" s="54" t="s">
        <v>215</v>
      </c>
      <c r="B117" s="54" t="s">
        <v>216</v>
      </c>
      <c r="C117" s="31">
        <v>4301051724</v>
      </c>
      <c r="D117" s="559">
        <v>4607091385168</v>
      </c>
      <c r="E117" s="560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84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7"/>
      <c r="R117" s="557"/>
      <c r="S117" s="557"/>
      <c r="T117" s="558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59">
        <v>4607091383256</v>
      </c>
      <c r="E118" s="560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82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7"/>
      <c r="R118" s="557"/>
      <c r="S118" s="557"/>
      <c r="T118" s="558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220</v>
      </c>
      <c r="B119" s="54" t="s">
        <v>221</v>
      </c>
      <c r="C119" s="31">
        <v>4301051721</v>
      </c>
      <c r="D119" s="559">
        <v>4607091385748</v>
      </c>
      <c r="E119" s="560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78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7"/>
      <c r="R119" s="557"/>
      <c r="S119" s="557"/>
      <c r="T119" s="558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59">
        <v>4680115884533</v>
      </c>
      <c r="E120" s="560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8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2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64"/>
      <c r="P121" s="565" t="s">
        <v>70</v>
      </c>
      <c r="Q121" s="554"/>
      <c r="R121" s="554"/>
      <c r="S121" s="554"/>
      <c r="T121" s="554"/>
      <c r="U121" s="554"/>
      <c r="V121" s="555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hidden="1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64"/>
      <c r="P122" s="565" t="s">
        <v>70</v>
      </c>
      <c r="Q122" s="554"/>
      <c r="R122" s="554"/>
      <c r="S122" s="554"/>
      <c r="T122" s="554"/>
      <c r="U122" s="554"/>
      <c r="V122" s="555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hidden="1" customHeight="1" x14ac:dyDescent="0.25">
      <c r="A123" s="568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59">
        <v>4680115882652</v>
      </c>
      <c r="E124" s="560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5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7"/>
      <c r="R124" s="557"/>
      <c r="S124" s="557"/>
      <c r="T124" s="558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59">
        <v>4680115880238</v>
      </c>
      <c r="E125" s="560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7"/>
      <c r="R125" s="557"/>
      <c r="S125" s="557"/>
      <c r="T125" s="558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2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4"/>
      <c r="P126" s="565" t="s">
        <v>70</v>
      </c>
      <c r="Q126" s="554"/>
      <c r="R126" s="554"/>
      <c r="S126" s="554"/>
      <c r="T126" s="554"/>
      <c r="U126" s="554"/>
      <c r="V126" s="555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64"/>
      <c r="P127" s="565" t="s">
        <v>70</v>
      </c>
      <c r="Q127" s="554"/>
      <c r="R127" s="554"/>
      <c r="S127" s="554"/>
      <c r="T127" s="554"/>
      <c r="U127" s="554"/>
      <c r="V127" s="555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566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hidden="1" customHeight="1" x14ac:dyDescent="0.25">
      <c r="A129" s="568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59">
        <v>4680115882577</v>
      </c>
      <c r="E130" s="560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6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7"/>
      <c r="R130" s="557"/>
      <c r="S130" s="557"/>
      <c r="T130" s="558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59">
        <v>4680115882577</v>
      </c>
      <c r="E131" s="560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8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7"/>
      <c r="R131" s="557"/>
      <c r="S131" s="557"/>
      <c r="T131" s="558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2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64"/>
      <c r="P132" s="565" t="s">
        <v>70</v>
      </c>
      <c r="Q132" s="554"/>
      <c r="R132" s="554"/>
      <c r="S132" s="554"/>
      <c r="T132" s="554"/>
      <c r="U132" s="554"/>
      <c r="V132" s="555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64"/>
      <c r="P133" s="565" t="s">
        <v>70</v>
      </c>
      <c r="Q133" s="554"/>
      <c r="R133" s="554"/>
      <c r="S133" s="554"/>
      <c r="T133" s="554"/>
      <c r="U133" s="554"/>
      <c r="V133" s="555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68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59">
        <v>4680115883444</v>
      </c>
      <c r="E135" s="560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6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7"/>
      <c r="R135" s="557"/>
      <c r="S135" s="557"/>
      <c r="T135" s="558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59">
        <v>4680115883444</v>
      </c>
      <c r="E136" s="560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60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7"/>
      <c r="R136" s="557"/>
      <c r="S136" s="557"/>
      <c r="T136" s="558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2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64"/>
      <c r="P137" s="565" t="s">
        <v>70</v>
      </c>
      <c r="Q137" s="554"/>
      <c r="R137" s="554"/>
      <c r="S137" s="554"/>
      <c r="T137" s="554"/>
      <c r="U137" s="554"/>
      <c r="V137" s="555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64"/>
      <c r="P138" s="565" t="s">
        <v>70</v>
      </c>
      <c r="Q138" s="554"/>
      <c r="R138" s="554"/>
      <c r="S138" s="554"/>
      <c r="T138" s="554"/>
      <c r="U138" s="554"/>
      <c r="V138" s="555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68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59">
        <v>4680115882584</v>
      </c>
      <c r="E140" s="560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4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7"/>
      <c r="R140" s="557"/>
      <c r="S140" s="557"/>
      <c r="T140" s="558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59">
        <v>4680115882584</v>
      </c>
      <c r="E141" s="560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2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7"/>
      <c r="R141" s="557"/>
      <c r="S141" s="557"/>
      <c r="T141" s="558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2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4"/>
      <c r="P142" s="565" t="s">
        <v>70</v>
      </c>
      <c r="Q142" s="554"/>
      <c r="R142" s="554"/>
      <c r="S142" s="554"/>
      <c r="T142" s="554"/>
      <c r="U142" s="554"/>
      <c r="V142" s="555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64"/>
      <c r="P143" s="565" t="s">
        <v>70</v>
      </c>
      <c r="Q143" s="554"/>
      <c r="R143" s="554"/>
      <c r="S143" s="554"/>
      <c r="T143" s="554"/>
      <c r="U143" s="554"/>
      <c r="V143" s="555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566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hidden="1" customHeight="1" x14ac:dyDescent="0.25">
      <c r="A145" s="568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59">
        <v>4607091384604</v>
      </c>
      <c r="E146" s="560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7"/>
      <c r="R146" s="557"/>
      <c r="S146" s="557"/>
      <c r="T146" s="558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2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64"/>
      <c r="P147" s="565" t="s">
        <v>70</v>
      </c>
      <c r="Q147" s="554"/>
      <c r="R147" s="554"/>
      <c r="S147" s="554"/>
      <c r="T147" s="554"/>
      <c r="U147" s="554"/>
      <c r="V147" s="555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64"/>
      <c r="P148" s="565" t="s">
        <v>70</v>
      </c>
      <c r="Q148" s="554"/>
      <c r="R148" s="554"/>
      <c r="S148" s="554"/>
      <c r="T148" s="554"/>
      <c r="U148" s="554"/>
      <c r="V148" s="555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68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59">
        <v>4607091387667</v>
      </c>
      <c r="E150" s="560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8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7"/>
      <c r="R150" s="557"/>
      <c r="S150" s="557"/>
      <c r="T150" s="558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59">
        <v>4607091387636</v>
      </c>
      <c r="E151" s="560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5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7"/>
      <c r="R151" s="557"/>
      <c r="S151" s="557"/>
      <c r="T151" s="558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59">
        <v>4607091382426</v>
      </c>
      <c r="E152" s="560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8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7"/>
      <c r="R152" s="557"/>
      <c r="S152" s="557"/>
      <c r="T152" s="558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2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4"/>
      <c r="P153" s="565" t="s">
        <v>70</v>
      </c>
      <c r="Q153" s="554"/>
      <c r="R153" s="554"/>
      <c r="S153" s="554"/>
      <c r="T153" s="554"/>
      <c r="U153" s="554"/>
      <c r="V153" s="555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4"/>
      <c r="P154" s="565" t="s">
        <v>70</v>
      </c>
      <c r="Q154" s="554"/>
      <c r="R154" s="554"/>
      <c r="S154" s="554"/>
      <c r="T154" s="554"/>
      <c r="U154" s="554"/>
      <c r="V154" s="555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80" t="s">
        <v>255</v>
      </c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1"/>
      <c r="P155" s="581"/>
      <c r="Q155" s="581"/>
      <c r="R155" s="581"/>
      <c r="S155" s="581"/>
      <c r="T155" s="581"/>
      <c r="U155" s="581"/>
      <c r="V155" s="581"/>
      <c r="W155" s="581"/>
      <c r="X155" s="581"/>
      <c r="Y155" s="581"/>
      <c r="Z155" s="581"/>
      <c r="AA155" s="48"/>
      <c r="AB155" s="48"/>
      <c r="AC155" s="48"/>
    </row>
    <row r="156" spans="1:68" ht="16.5" hidden="1" customHeight="1" x14ac:dyDescent="0.25">
      <c r="A156" s="566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hidden="1" customHeight="1" x14ac:dyDescent="0.25">
      <c r="A157" s="568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59">
        <v>4680115886223</v>
      </c>
      <c r="E158" s="560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8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7"/>
      <c r="R158" s="557"/>
      <c r="S158" s="557"/>
      <c r="T158" s="558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2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64"/>
      <c r="P159" s="565" t="s">
        <v>70</v>
      </c>
      <c r="Q159" s="554"/>
      <c r="R159" s="554"/>
      <c r="S159" s="554"/>
      <c r="T159" s="554"/>
      <c r="U159" s="554"/>
      <c r="V159" s="555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64"/>
      <c r="P160" s="565" t="s">
        <v>70</v>
      </c>
      <c r="Q160" s="554"/>
      <c r="R160" s="554"/>
      <c r="S160" s="554"/>
      <c r="T160" s="554"/>
      <c r="U160" s="554"/>
      <c r="V160" s="555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68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59">
        <v>4680115880993</v>
      </c>
      <c r="E162" s="560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7"/>
      <c r="R162" s="557"/>
      <c r="S162" s="557"/>
      <c r="T162" s="558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59">
        <v>4680115881761</v>
      </c>
      <c r="E163" s="560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7"/>
      <c r="R163" s="557"/>
      <c r="S163" s="557"/>
      <c r="T163" s="558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266</v>
      </c>
      <c r="B164" s="54" t="s">
        <v>267</v>
      </c>
      <c r="C164" s="31">
        <v>4301031201</v>
      </c>
      <c r="D164" s="559">
        <v>4680115881563</v>
      </c>
      <c r="E164" s="560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hidden="1" customHeight="1" x14ac:dyDescent="0.25">
      <c r="A165" s="54" t="s">
        <v>269</v>
      </c>
      <c r="B165" s="54" t="s">
        <v>270</v>
      </c>
      <c r="C165" s="31">
        <v>4301031199</v>
      </c>
      <c r="D165" s="559">
        <v>4680115880986</v>
      </c>
      <c r="E165" s="560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7"/>
      <c r="R165" s="557"/>
      <c r="S165" s="557"/>
      <c r="T165" s="558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59">
        <v>4680115881785</v>
      </c>
      <c r="E166" s="560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8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7"/>
      <c r="R166" s="557"/>
      <c r="S166" s="557"/>
      <c r="T166" s="558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59">
        <v>4680115886537</v>
      </c>
      <c r="E167" s="560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7"/>
      <c r="R167" s="557"/>
      <c r="S167" s="557"/>
      <c r="T167" s="558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hidden="1" customHeight="1" x14ac:dyDescent="0.25">
      <c r="A168" s="54" t="s">
        <v>276</v>
      </c>
      <c r="B168" s="54" t="s">
        <v>277</v>
      </c>
      <c r="C168" s="31">
        <v>4301031202</v>
      </c>
      <c r="D168" s="559">
        <v>4680115881679</v>
      </c>
      <c r="E168" s="560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7"/>
      <c r="R168" s="557"/>
      <c r="S168" s="557"/>
      <c r="T168" s="558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59">
        <v>4680115880191</v>
      </c>
      <c r="E169" s="560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84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7"/>
      <c r="R169" s="557"/>
      <c r="S169" s="557"/>
      <c r="T169" s="558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59">
        <v>4680115883963</v>
      </c>
      <c r="E170" s="560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hidden="1" x14ac:dyDescent="0.2">
      <c r="A171" s="562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64"/>
      <c r="P171" s="565" t="s">
        <v>70</v>
      </c>
      <c r="Q171" s="554"/>
      <c r="R171" s="554"/>
      <c r="S171" s="554"/>
      <c r="T171" s="554"/>
      <c r="U171" s="554"/>
      <c r="V171" s="555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hidden="1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64"/>
      <c r="P172" s="565" t="s">
        <v>70</v>
      </c>
      <c r="Q172" s="554"/>
      <c r="R172" s="554"/>
      <c r="S172" s="554"/>
      <c r="T172" s="554"/>
      <c r="U172" s="554"/>
      <c r="V172" s="555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hidden="1" customHeight="1" x14ac:dyDescent="0.25">
      <c r="A173" s="568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59">
        <v>4680115886780</v>
      </c>
      <c r="E174" s="560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5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7"/>
      <c r="R174" s="557"/>
      <c r="S174" s="557"/>
      <c r="T174" s="558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59">
        <v>4680115886742</v>
      </c>
      <c r="E175" s="560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67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7"/>
      <c r="R175" s="557"/>
      <c r="S175" s="557"/>
      <c r="T175" s="558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59">
        <v>4680115886766</v>
      </c>
      <c r="E176" s="560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64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2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64"/>
      <c r="P177" s="565" t="s">
        <v>70</v>
      </c>
      <c r="Q177" s="554"/>
      <c r="R177" s="554"/>
      <c r="S177" s="554"/>
      <c r="T177" s="554"/>
      <c r="U177" s="554"/>
      <c r="V177" s="555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64"/>
      <c r="P178" s="565" t="s">
        <v>70</v>
      </c>
      <c r="Q178" s="554"/>
      <c r="R178" s="554"/>
      <c r="S178" s="554"/>
      <c r="T178" s="554"/>
      <c r="U178" s="554"/>
      <c r="V178" s="555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68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59">
        <v>4680115886797</v>
      </c>
      <c r="E180" s="560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7"/>
      <c r="R180" s="557"/>
      <c r="S180" s="557"/>
      <c r="T180" s="558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2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4"/>
      <c r="P181" s="565" t="s">
        <v>70</v>
      </c>
      <c r="Q181" s="554"/>
      <c r="R181" s="554"/>
      <c r="S181" s="554"/>
      <c r="T181" s="554"/>
      <c r="U181" s="554"/>
      <c r="V181" s="555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64"/>
      <c r="P182" s="565" t="s">
        <v>70</v>
      </c>
      <c r="Q182" s="554"/>
      <c r="R182" s="554"/>
      <c r="S182" s="554"/>
      <c r="T182" s="554"/>
      <c r="U182" s="554"/>
      <c r="V182" s="555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566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hidden="1" customHeight="1" x14ac:dyDescent="0.25">
      <c r="A184" s="568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59">
        <v>4680115881402</v>
      </c>
      <c r="E185" s="560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7"/>
      <c r="R185" s="557"/>
      <c r="S185" s="557"/>
      <c r="T185" s="558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59">
        <v>4680115881396</v>
      </c>
      <c r="E186" s="560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7"/>
      <c r="R186" s="557"/>
      <c r="S186" s="557"/>
      <c r="T186" s="558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2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64"/>
      <c r="P187" s="565" t="s">
        <v>70</v>
      </c>
      <c r="Q187" s="554"/>
      <c r="R187" s="554"/>
      <c r="S187" s="554"/>
      <c r="T187" s="554"/>
      <c r="U187" s="554"/>
      <c r="V187" s="555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64"/>
      <c r="P188" s="565" t="s">
        <v>70</v>
      </c>
      <c r="Q188" s="554"/>
      <c r="R188" s="554"/>
      <c r="S188" s="554"/>
      <c r="T188" s="554"/>
      <c r="U188" s="554"/>
      <c r="V188" s="555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68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59">
        <v>4680115882935</v>
      </c>
      <c r="E190" s="560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6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7"/>
      <c r="R190" s="557"/>
      <c r="S190" s="557"/>
      <c r="T190" s="558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59">
        <v>4680115880764</v>
      </c>
      <c r="E191" s="560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7"/>
      <c r="R191" s="557"/>
      <c r="S191" s="557"/>
      <c r="T191" s="558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2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64"/>
      <c r="P192" s="565" t="s">
        <v>70</v>
      </c>
      <c r="Q192" s="554"/>
      <c r="R192" s="554"/>
      <c r="S192" s="554"/>
      <c r="T192" s="554"/>
      <c r="U192" s="554"/>
      <c r="V192" s="555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64"/>
      <c r="P193" s="565" t="s">
        <v>70</v>
      </c>
      <c r="Q193" s="554"/>
      <c r="R193" s="554"/>
      <c r="S193" s="554"/>
      <c r="T193" s="554"/>
      <c r="U193" s="554"/>
      <c r="V193" s="555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68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hidden="1" customHeight="1" x14ac:dyDescent="0.25">
      <c r="A195" s="54" t="s">
        <v>307</v>
      </c>
      <c r="B195" s="54" t="s">
        <v>308</v>
      </c>
      <c r="C195" s="31">
        <v>4301031224</v>
      </c>
      <c r="D195" s="559">
        <v>4680115882683</v>
      </c>
      <c r="E195" s="560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7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310</v>
      </c>
      <c r="B196" s="54" t="s">
        <v>311</v>
      </c>
      <c r="C196" s="31">
        <v>4301031230</v>
      </c>
      <c r="D196" s="559">
        <v>4680115882690</v>
      </c>
      <c r="E196" s="560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59">
        <v>4680115882669</v>
      </c>
      <c r="E197" s="560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4301031221</v>
      </c>
      <c r="D198" s="559">
        <v>4680115882676</v>
      </c>
      <c r="E198" s="560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4301031223</v>
      </c>
      <c r="D199" s="559">
        <v>4680115884014</v>
      </c>
      <c r="E199" s="560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60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7"/>
      <c r="R199" s="557"/>
      <c r="S199" s="557"/>
      <c r="T199" s="558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321</v>
      </c>
      <c r="B200" s="54" t="s">
        <v>322</v>
      </c>
      <c r="C200" s="31">
        <v>4301031222</v>
      </c>
      <c r="D200" s="559">
        <v>4680115884007</v>
      </c>
      <c r="E200" s="560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5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7"/>
      <c r="R200" s="557"/>
      <c r="S200" s="557"/>
      <c r="T200" s="558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59">
        <v>4680115884038</v>
      </c>
      <c r="E201" s="560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7"/>
      <c r="R201" s="557"/>
      <c r="S201" s="557"/>
      <c r="T201" s="558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325</v>
      </c>
      <c r="B202" s="54" t="s">
        <v>326</v>
      </c>
      <c r="C202" s="31">
        <v>4301031225</v>
      </c>
      <c r="D202" s="559">
        <v>4680115884021</v>
      </c>
      <c r="E202" s="560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5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hidden="1" x14ac:dyDescent="0.2">
      <c r="A203" s="562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64"/>
      <c r="P203" s="565" t="s">
        <v>70</v>
      </c>
      <c r="Q203" s="554"/>
      <c r="R203" s="554"/>
      <c r="S203" s="554"/>
      <c r="T203" s="554"/>
      <c r="U203" s="554"/>
      <c r="V203" s="555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hidden="1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64"/>
      <c r="P204" s="565" t="s">
        <v>70</v>
      </c>
      <c r="Q204" s="554"/>
      <c r="R204" s="554"/>
      <c r="S204" s="554"/>
      <c r="T204" s="554"/>
      <c r="U204" s="554"/>
      <c r="V204" s="555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hidden="1" customHeight="1" x14ac:dyDescent="0.25">
      <c r="A205" s="568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59">
        <v>4680115881594</v>
      </c>
      <c r="E206" s="560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59">
        <v>4680115881617</v>
      </c>
      <c r="E207" s="560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2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7"/>
      <c r="R207" s="557"/>
      <c r="S207" s="557"/>
      <c r="T207" s="558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333</v>
      </c>
      <c r="B208" s="54" t="s">
        <v>334</v>
      </c>
      <c r="C208" s="31">
        <v>4301051656</v>
      </c>
      <c r="D208" s="559">
        <v>4680115880573</v>
      </c>
      <c r="E208" s="560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4301051407</v>
      </c>
      <c r="D209" s="559">
        <v>4680115882195</v>
      </c>
      <c r="E209" s="560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8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7"/>
      <c r="R209" s="557"/>
      <c r="S209" s="557"/>
      <c r="T209" s="558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59">
        <v>4680115882607</v>
      </c>
      <c r="E210" s="560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7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341</v>
      </c>
      <c r="B211" s="54" t="s">
        <v>342</v>
      </c>
      <c r="C211" s="31">
        <v>4301051666</v>
      </c>
      <c r="D211" s="559">
        <v>4680115880092</v>
      </c>
      <c r="E211" s="560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1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7"/>
      <c r="R211" s="557"/>
      <c r="S211" s="557"/>
      <c r="T211" s="558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343</v>
      </c>
      <c r="B212" s="54" t="s">
        <v>344</v>
      </c>
      <c r="C212" s="31">
        <v>4301051668</v>
      </c>
      <c r="D212" s="559">
        <v>4680115880221</v>
      </c>
      <c r="E212" s="560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7"/>
      <c r="R212" s="557"/>
      <c r="S212" s="557"/>
      <c r="T212" s="558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345</v>
      </c>
      <c r="B213" s="54" t="s">
        <v>346</v>
      </c>
      <c r="C213" s="31">
        <v>4301051945</v>
      </c>
      <c r="D213" s="559">
        <v>4680115880504</v>
      </c>
      <c r="E213" s="560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87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7"/>
      <c r="R213" s="557"/>
      <c r="S213" s="557"/>
      <c r="T213" s="558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348</v>
      </c>
      <c r="B214" s="54" t="s">
        <v>349</v>
      </c>
      <c r="C214" s="31">
        <v>4301051410</v>
      </c>
      <c r="D214" s="559">
        <v>4680115882164</v>
      </c>
      <c r="E214" s="560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6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hidden="1" x14ac:dyDescent="0.2">
      <c r="A215" s="562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64"/>
      <c r="P215" s="565" t="s">
        <v>70</v>
      </c>
      <c r="Q215" s="554"/>
      <c r="R215" s="554"/>
      <c r="S215" s="554"/>
      <c r="T215" s="554"/>
      <c r="U215" s="554"/>
      <c r="V215" s="555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hidden="1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64"/>
      <c r="P216" s="565" t="s">
        <v>70</v>
      </c>
      <c r="Q216" s="554"/>
      <c r="R216" s="554"/>
      <c r="S216" s="554"/>
      <c r="T216" s="554"/>
      <c r="U216" s="554"/>
      <c r="V216" s="555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hidden="1" customHeight="1" x14ac:dyDescent="0.25">
      <c r="A217" s="568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hidden="1" customHeight="1" x14ac:dyDescent="0.25">
      <c r="A218" s="54" t="s">
        <v>350</v>
      </c>
      <c r="B218" s="54" t="s">
        <v>351</v>
      </c>
      <c r="C218" s="31">
        <v>4301060463</v>
      </c>
      <c r="D218" s="559">
        <v>4680115880818</v>
      </c>
      <c r="E218" s="560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56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7"/>
      <c r="R218" s="557"/>
      <c r="S218" s="557"/>
      <c r="T218" s="558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353</v>
      </c>
      <c r="B219" s="54" t="s">
        <v>354</v>
      </c>
      <c r="C219" s="31">
        <v>4301060389</v>
      </c>
      <c r="D219" s="559">
        <v>4680115880801</v>
      </c>
      <c r="E219" s="560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7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7"/>
      <c r="R219" s="557"/>
      <c r="S219" s="557"/>
      <c r="T219" s="558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62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4"/>
      <c r="P220" s="565" t="s">
        <v>70</v>
      </c>
      <c r="Q220" s="554"/>
      <c r="R220" s="554"/>
      <c r="S220" s="554"/>
      <c r="T220" s="554"/>
      <c r="U220" s="554"/>
      <c r="V220" s="555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hidden="1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64"/>
      <c r="P221" s="565" t="s">
        <v>70</v>
      </c>
      <c r="Q221" s="554"/>
      <c r="R221" s="554"/>
      <c r="S221" s="554"/>
      <c r="T221" s="554"/>
      <c r="U221" s="554"/>
      <c r="V221" s="555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hidden="1" customHeight="1" x14ac:dyDescent="0.25">
      <c r="A222" s="566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hidden="1" customHeight="1" x14ac:dyDescent="0.25">
      <c r="A223" s="568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59">
        <v>4680115884137</v>
      </c>
      <c r="E224" s="560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7"/>
      <c r="R224" s="557"/>
      <c r="S224" s="557"/>
      <c r="T224" s="558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59">
        <v>4680115884236</v>
      </c>
      <c r="E225" s="560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6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59">
        <v>4680115884175</v>
      </c>
      <c r="E226" s="560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6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59">
        <v>4680115884144</v>
      </c>
      <c r="E227" s="560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59">
        <v>4680115886551</v>
      </c>
      <c r="E228" s="560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5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7"/>
      <c r="R228" s="557"/>
      <c r="S228" s="557"/>
      <c r="T228" s="558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59">
        <v>4680115884182</v>
      </c>
      <c r="E229" s="560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7"/>
      <c r="R229" s="557"/>
      <c r="S229" s="557"/>
      <c r="T229" s="558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59">
        <v>4680115884205</v>
      </c>
      <c r="E230" s="560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7"/>
      <c r="R230" s="557"/>
      <c r="S230" s="557"/>
      <c r="T230" s="558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2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64"/>
      <c r="P231" s="565" t="s">
        <v>70</v>
      </c>
      <c r="Q231" s="554"/>
      <c r="R231" s="554"/>
      <c r="S231" s="554"/>
      <c r="T231" s="554"/>
      <c r="U231" s="554"/>
      <c r="V231" s="555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4"/>
      <c r="P232" s="565" t="s">
        <v>70</v>
      </c>
      <c r="Q232" s="554"/>
      <c r="R232" s="554"/>
      <c r="S232" s="554"/>
      <c r="T232" s="554"/>
      <c r="U232" s="554"/>
      <c r="V232" s="555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68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59">
        <v>4680115885981</v>
      </c>
      <c r="E234" s="560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85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7"/>
      <c r="R234" s="557"/>
      <c r="S234" s="557"/>
      <c r="T234" s="558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2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64"/>
      <c r="P235" s="565" t="s">
        <v>70</v>
      </c>
      <c r="Q235" s="554"/>
      <c r="R235" s="554"/>
      <c r="S235" s="554"/>
      <c r="T235" s="554"/>
      <c r="U235" s="554"/>
      <c r="V235" s="555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4"/>
      <c r="P236" s="565" t="s">
        <v>70</v>
      </c>
      <c r="Q236" s="554"/>
      <c r="R236" s="554"/>
      <c r="S236" s="554"/>
      <c r="T236" s="554"/>
      <c r="U236" s="554"/>
      <c r="V236" s="555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68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59">
        <v>4680115886803</v>
      </c>
      <c r="E238" s="560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8" t="s">
        <v>382</v>
      </c>
      <c r="Q238" s="557"/>
      <c r="R238" s="557"/>
      <c r="S238" s="557"/>
      <c r="T238" s="558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2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64"/>
      <c r="P239" s="565" t="s">
        <v>70</v>
      </c>
      <c r="Q239" s="554"/>
      <c r="R239" s="554"/>
      <c r="S239" s="554"/>
      <c r="T239" s="554"/>
      <c r="U239" s="554"/>
      <c r="V239" s="555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4"/>
      <c r="P240" s="565" t="s">
        <v>70</v>
      </c>
      <c r="Q240" s="554"/>
      <c r="R240" s="554"/>
      <c r="S240" s="554"/>
      <c r="T240" s="554"/>
      <c r="U240" s="554"/>
      <c r="V240" s="555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68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59">
        <v>4680115886704</v>
      </c>
      <c r="E242" s="560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59">
        <v>4680115886681</v>
      </c>
      <c r="E243" s="560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597" t="s">
        <v>390</v>
      </c>
      <c r="Q243" s="557"/>
      <c r="R243" s="557"/>
      <c r="S243" s="557"/>
      <c r="T243" s="558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59">
        <v>4680115886735</v>
      </c>
      <c r="E244" s="560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9">
        <v>4680115886711</v>
      </c>
      <c r="E245" s="560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7"/>
      <c r="R245" s="557"/>
      <c r="S245" s="557"/>
      <c r="T245" s="558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2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64"/>
      <c r="P246" s="565" t="s">
        <v>70</v>
      </c>
      <c r="Q246" s="554"/>
      <c r="R246" s="554"/>
      <c r="S246" s="554"/>
      <c r="T246" s="554"/>
      <c r="U246" s="554"/>
      <c r="V246" s="555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64"/>
      <c r="P247" s="565" t="s">
        <v>70</v>
      </c>
      <c r="Q247" s="554"/>
      <c r="R247" s="554"/>
      <c r="S247" s="554"/>
      <c r="T247" s="554"/>
      <c r="U247" s="554"/>
      <c r="V247" s="555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566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hidden="1" customHeight="1" x14ac:dyDescent="0.25">
      <c r="A249" s="568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9">
        <v>4680115885837</v>
      </c>
      <c r="E250" s="560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80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9">
        <v>4680115885851</v>
      </c>
      <c r="E251" s="560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9">
        <v>4680115885806</v>
      </c>
      <c r="E252" s="560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8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9">
        <v>4680115885844</v>
      </c>
      <c r="E253" s="560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6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9">
        <v>4680115885820</v>
      </c>
      <c r="E254" s="560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0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7"/>
      <c r="R254" s="557"/>
      <c r="S254" s="557"/>
      <c r="T254" s="558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2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64"/>
      <c r="P255" s="565" t="s">
        <v>70</v>
      </c>
      <c r="Q255" s="554"/>
      <c r="R255" s="554"/>
      <c r="S255" s="554"/>
      <c r="T255" s="554"/>
      <c r="U255" s="554"/>
      <c r="V255" s="555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64"/>
      <c r="P256" s="565" t="s">
        <v>70</v>
      </c>
      <c r="Q256" s="554"/>
      <c r="R256" s="554"/>
      <c r="S256" s="554"/>
      <c r="T256" s="554"/>
      <c r="U256" s="554"/>
      <c r="V256" s="555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66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hidden="1" customHeight="1" x14ac:dyDescent="0.25">
      <c r="A258" s="568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9">
        <v>4607091383423</v>
      </c>
      <c r="E259" s="560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81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7"/>
      <c r="R259" s="557"/>
      <c r="S259" s="557"/>
      <c r="T259" s="558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9">
        <v>4680115886957</v>
      </c>
      <c r="E260" s="560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13" t="s">
        <v>416</v>
      </c>
      <c r="Q260" s="557"/>
      <c r="R260" s="557"/>
      <c r="S260" s="557"/>
      <c r="T260" s="558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9">
        <v>4680115885660</v>
      </c>
      <c r="E261" s="560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3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7"/>
      <c r="R261" s="557"/>
      <c r="S261" s="557"/>
      <c r="T261" s="558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9">
        <v>4680115886773</v>
      </c>
      <c r="E262" s="560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66" t="s">
        <v>423</v>
      </c>
      <c r="Q262" s="557"/>
      <c r="R262" s="557"/>
      <c r="S262" s="557"/>
      <c r="T262" s="558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2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64"/>
      <c r="P263" s="565" t="s">
        <v>70</v>
      </c>
      <c r="Q263" s="554"/>
      <c r="R263" s="554"/>
      <c r="S263" s="554"/>
      <c r="T263" s="554"/>
      <c r="U263" s="554"/>
      <c r="V263" s="555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64"/>
      <c r="P264" s="565" t="s">
        <v>70</v>
      </c>
      <c r="Q264" s="554"/>
      <c r="R264" s="554"/>
      <c r="S264" s="554"/>
      <c r="T264" s="554"/>
      <c r="U264" s="554"/>
      <c r="V264" s="555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66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hidden="1" customHeight="1" x14ac:dyDescent="0.25">
      <c r="A266" s="568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9">
        <v>4680115886186</v>
      </c>
      <c r="E267" s="560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9">
        <v>4680115881228</v>
      </c>
      <c r="E268" s="560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8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7"/>
      <c r="R268" s="557"/>
      <c r="S268" s="557"/>
      <c r="T268" s="558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9">
        <v>4680115881211</v>
      </c>
      <c r="E269" s="560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7"/>
      <c r="R269" s="557"/>
      <c r="S269" s="557"/>
      <c r="T269" s="558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62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64"/>
      <c r="P270" s="565" t="s">
        <v>70</v>
      </c>
      <c r="Q270" s="554"/>
      <c r="R270" s="554"/>
      <c r="S270" s="554"/>
      <c r="T270" s="554"/>
      <c r="U270" s="554"/>
      <c r="V270" s="555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hidden="1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64"/>
      <c r="P271" s="565" t="s">
        <v>70</v>
      </c>
      <c r="Q271" s="554"/>
      <c r="R271" s="554"/>
      <c r="S271" s="554"/>
      <c r="T271" s="554"/>
      <c r="U271" s="554"/>
      <c r="V271" s="555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hidden="1" customHeight="1" x14ac:dyDescent="0.25">
      <c r="A272" s="566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hidden="1" customHeight="1" x14ac:dyDescent="0.25">
      <c r="A273" s="568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9">
        <v>4680115880344</v>
      </c>
      <c r="E274" s="560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8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7"/>
      <c r="R274" s="557"/>
      <c r="S274" s="557"/>
      <c r="T274" s="558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2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64"/>
      <c r="P275" s="565" t="s">
        <v>70</v>
      </c>
      <c r="Q275" s="554"/>
      <c r="R275" s="554"/>
      <c r="S275" s="554"/>
      <c r="T275" s="554"/>
      <c r="U275" s="554"/>
      <c r="V275" s="555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64"/>
      <c r="P276" s="565" t="s">
        <v>70</v>
      </c>
      <c r="Q276" s="554"/>
      <c r="R276" s="554"/>
      <c r="S276" s="554"/>
      <c r="T276" s="554"/>
      <c r="U276" s="554"/>
      <c r="V276" s="555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68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9">
        <v>4680115884618</v>
      </c>
      <c r="E278" s="560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6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7"/>
      <c r="R278" s="557"/>
      <c r="S278" s="557"/>
      <c r="T278" s="558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2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64"/>
      <c r="P279" s="565" t="s">
        <v>70</v>
      </c>
      <c r="Q279" s="554"/>
      <c r="R279" s="554"/>
      <c r="S279" s="554"/>
      <c r="T279" s="554"/>
      <c r="U279" s="554"/>
      <c r="V279" s="555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64"/>
      <c r="P280" s="565" t="s">
        <v>70</v>
      </c>
      <c r="Q280" s="554"/>
      <c r="R280" s="554"/>
      <c r="S280" s="554"/>
      <c r="T280" s="554"/>
      <c r="U280" s="554"/>
      <c r="V280" s="555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66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hidden="1" customHeight="1" x14ac:dyDescent="0.25">
      <c r="A282" s="568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9">
        <v>4680115883703</v>
      </c>
      <c r="E283" s="560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9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7"/>
      <c r="R283" s="557"/>
      <c r="S283" s="557"/>
      <c r="T283" s="558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2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64"/>
      <c r="P284" s="565" t="s">
        <v>70</v>
      </c>
      <c r="Q284" s="554"/>
      <c r="R284" s="554"/>
      <c r="S284" s="554"/>
      <c r="T284" s="554"/>
      <c r="U284" s="554"/>
      <c r="V284" s="555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64"/>
      <c r="P285" s="565" t="s">
        <v>70</v>
      </c>
      <c r="Q285" s="554"/>
      <c r="R285" s="554"/>
      <c r="S285" s="554"/>
      <c r="T285" s="554"/>
      <c r="U285" s="554"/>
      <c r="V285" s="555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66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hidden="1" customHeight="1" x14ac:dyDescent="0.25">
      <c r="A287" s="568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9">
        <v>4680115885615</v>
      </c>
      <c r="E288" s="560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6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9">
        <v>4680115885646</v>
      </c>
      <c r="E289" s="560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9">
        <v>4680115885554</v>
      </c>
      <c r="E290" s="560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8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9">
        <v>4680115885622</v>
      </c>
      <c r="E291" s="560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6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9">
        <v>4680115885608</v>
      </c>
      <c r="E292" s="560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7"/>
      <c r="R292" s="557"/>
      <c r="S292" s="557"/>
      <c r="T292" s="558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2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64"/>
      <c r="P293" s="565" t="s">
        <v>70</v>
      </c>
      <c r="Q293" s="554"/>
      <c r="R293" s="554"/>
      <c r="S293" s="554"/>
      <c r="T293" s="554"/>
      <c r="U293" s="554"/>
      <c r="V293" s="555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64"/>
      <c r="P294" s="565" t="s">
        <v>70</v>
      </c>
      <c r="Q294" s="554"/>
      <c r="R294" s="554"/>
      <c r="S294" s="554"/>
      <c r="T294" s="554"/>
      <c r="U294" s="554"/>
      <c r="V294" s="555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68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9">
        <v>4607091387193</v>
      </c>
      <c r="E296" s="560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9">
        <v>4607091387230</v>
      </c>
      <c r="E297" s="560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9">
        <v>4607091387292</v>
      </c>
      <c r="E298" s="560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6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9">
        <v>4607091387285</v>
      </c>
      <c r="E299" s="560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9">
        <v>4607091389845</v>
      </c>
      <c r="E300" s="560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7"/>
      <c r="R300" s="557"/>
      <c r="S300" s="557"/>
      <c r="T300" s="558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9">
        <v>4680115882881</v>
      </c>
      <c r="E301" s="560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7"/>
      <c r="R301" s="557"/>
      <c r="S301" s="557"/>
      <c r="T301" s="558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9">
        <v>4607091383836</v>
      </c>
      <c r="E302" s="560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8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7"/>
      <c r="R302" s="557"/>
      <c r="S302" s="557"/>
      <c r="T302" s="558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hidden="1" x14ac:dyDescent="0.2">
      <c r="A303" s="562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64"/>
      <c r="P303" s="565" t="s">
        <v>70</v>
      </c>
      <c r="Q303" s="554"/>
      <c r="R303" s="554"/>
      <c r="S303" s="554"/>
      <c r="T303" s="554"/>
      <c r="U303" s="554"/>
      <c r="V303" s="555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hidden="1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64"/>
      <c r="P304" s="565" t="s">
        <v>70</v>
      </c>
      <c r="Q304" s="554"/>
      <c r="R304" s="554"/>
      <c r="S304" s="554"/>
      <c r="T304" s="554"/>
      <c r="U304" s="554"/>
      <c r="V304" s="555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hidden="1" customHeight="1" x14ac:dyDescent="0.25">
      <c r="A305" s="568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9">
        <v>4607091387766</v>
      </c>
      <c r="E306" s="560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7"/>
      <c r="R306" s="557"/>
      <c r="S306" s="557"/>
      <c r="T306" s="558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9">
        <v>4607091387957</v>
      </c>
      <c r="E307" s="560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9">
        <v>4607091387964</v>
      </c>
      <c r="E308" s="560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7"/>
      <c r="R308" s="557"/>
      <c r="S308" s="557"/>
      <c r="T308" s="558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9">
        <v>4680115884588</v>
      </c>
      <c r="E309" s="560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7"/>
      <c r="R309" s="557"/>
      <c r="S309" s="557"/>
      <c r="T309" s="558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9">
        <v>4607091387513</v>
      </c>
      <c r="E310" s="560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7"/>
      <c r="R310" s="557"/>
      <c r="S310" s="557"/>
      <c r="T310" s="558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2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64"/>
      <c r="P311" s="565" t="s">
        <v>70</v>
      </c>
      <c r="Q311" s="554"/>
      <c r="R311" s="554"/>
      <c r="S311" s="554"/>
      <c r="T311" s="554"/>
      <c r="U311" s="554"/>
      <c r="V311" s="555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64"/>
      <c r="P312" s="565" t="s">
        <v>70</v>
      </c>
      <c r="Q312" s="554"/>
      <c r="R312" s="554"/>
      <c r="S312" s="554"/>
      <c r="T312" s="554"/>
      <c r="U312" s="554"/>
      <c r="V312" s="555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68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59">
        <v>4607091380880</v>
      </c>
      <c r="E314" s="560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6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59">
        <v>4607091384482</v>
      </c>
      <c r="E315" s="560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85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9">
        <v>4607091380897</v>
      </c>
      <c r="E316" s="560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8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7"/>
      <c r="R316" s="557"/>
      <c r="S316" s="557"/>
      <c r="T316" s="558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62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64"/>
      <c r="P317" s="565" t="s">
        <v>70</v>
      </c>
      <c r="Q317" s="554"/>
      <c r="R317" s="554"/>
      <c r="S317" s="554"/>
      <c r="T317" s="554"/>
      <c r="U317" s="554"/>
      <c r="V317" s="555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hidden="1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64"/>
      <c r="P318" s="565" t="s">
        <v>70</v>
      </c>
      <c r="Q318" s="554"/>
      <c r="R318" s="554"/>
      <c r="S318" s="554"/>
      <c r="T318" s="554"/>
      <c r="U318" s="554"/>
      <c r="V318" s="555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hidden="1" customHeight="1" x14ac:dyDescent="0.25">
      <c r="A319" s="568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9">
        <v>4607091388381</v>
      </c>
      <c r="E320" s="560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693" t="s">
        <v>507</v>
      </c>
      <c r="Q320" s="557"/>
      <c r="R320" s="557"/>
      <c r="S320" s="557"/>
      <c r="T320" s="558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9">
        <v>4607091388374</v>
      </c>
      <c r="E321" s="560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57"/>
      <c r="R321" s="557"/>
      <c r="S321" s="557"/>
      <c r="T321" s="558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9">
        <v>4607091383102</v>
      </c>
      <c r="E322" s="560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9">
        <v>4607091388404</v>
      </c>
      <c r="E323" s="560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6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7"/>
      <c r="R323" s="557"/>
      <c r="S323" s="557"/>
      <c r="T323" s="558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2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64"/>
      <c r="P324" s="565" t="s">
        <v>70</v>
      </c>
      <c r="Q324" s="554"/>
      <c r="R324" s="554"/>
      <c r="S324" s="554"/>
      <c r="T324" s="554"/>
      <c r="U324" s="554"/>
      <c r="V324" s="555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hidden="1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64"/>
      <c r="P325" s="565" t="s">
        <v>70</v>
      </c>
      <c r="Q325" s="554"/>
      <c r="R325" s="554"/>
      <c r="S325" s="554"/>
      <c r="T325" s="554"/>
      <c r="U325" s="554"/>
      <c r="V325" s="555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hidden="1" customHeight="1" x14ac:dyDescent="0.25">
      <c r="A326" s="568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9">
        <v>4680115881808</v>
      </c>
      <c r="E327" s="560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9">
        <v>4680115881822</v>
      </c>
      <c r="E328" s="560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8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7"/>
      <c r="R328" s="557"/>
      <c r="S328" s="557"/>
      <c r="T328" s="558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9">
        <v>4680115880016</v>
      </c>
      <c r="E329" s="560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8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7"/>
      <c r="R329" s="557"/>
      <c r="S329" s="557"/>
      <c r="T329" s="558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2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64"/>
      <c r="P330" s="565" t="s">
        <v>70</v>
      </c>
      <c r="Q330" s="554"/>
      <c r="R330" s="554"/>
      <c r="S330" s="554"/>
      <c r="T330" s="554"/>
      <c r="U330" s="554"/>
      <c r="V330" s="555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64"/>
      <c r="P331" s="565" t="s">
        <v>70</v>
      </c>
      <c r="Q331" s="554"/>
      <c r="R331" s="554"/>
      <c r="S331" s="554"/>
      <c r="T331" s="554"/>
      <c r="U331" s="554"/>
      <c r="V331" s="555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66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hidden="1" customHeight="1" x14ac:dyDescent="0.25">
      <c r="A333" s="568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9">
        <v>4607091387919</v>
      </c>
      <c r="E334" s="560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8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7"/>
      <c r="R334" s="557"/>
      <c r="S334" s="557"/>
      <c r="T334" s="558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9">
        <v>4680115883604</v>
      </c>
      <c r="E335" s="560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6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9">
        <v>4680115883567</v>
      </c>
      <c r="E336" s="560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66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7"/>
      <c r="R336" s="557"/>
      <c r="S336" s="557"/>
      <c r="T336" s="558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2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64"/>
      <c r="P337" s="565" t="s">
        <v>70</v>
      </c>
      <c r="Q337" s="554"/>
      <c r="R337" s="554"/>
      <c r="S337" s="554"/>
      <c r="T337" s="554"/>
      <c r="U337" s="554"/>
      <c r="V337" s="555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64"/>
      <c r="P338" s="565" t="s">
        <v>70</v>
      </c>
      <c r="Q338" s="554"/>
      <c r="R338" s="554"/>
      <c r="S338" s="554"/>
      <c r="T338" s="554"/>
      <c r="U338" s="554"/>
      <c r="V338" s="555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80" t="s">
        <v>536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48"/>
      <c r="AB339" s="48"/>
      <c r="AC339" s="48"/>
    </row>
    <row r="340" spans="1:68" ht="16.5" hidden="1" customHeight="1" x14ac:dyDescent="0.25">
      <c r="A340" s="566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hidden="1" customHeight="1" x14ac:dyDescent="0.25">
      <c r="A341" s="568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9">
        <v>4680115884847</v>
      </c>
      <c r="E342" s="560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59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7"/>
      <c r="R342" s="557"/>
      <c r="S342" s="557"/>
      <c r="T342" s="558"/>
      <c r="U342" s="34"/>
      <c r="V342" s="34"/>
      <c r="W342" s="35" t="s">
        <v>68</v>
      </c>
      <c r="X342" s="549">
        <v>300</v>
      </c>
      <c r="Y342" s="550">
        <f t="shared" ref="Y342:Y348" si="42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309.60000000000002</v>
      </c>
      <c r="BN342" s="64">
        <f t="shared" ref="BN342:BN348" si="44">IFERROR(Y342*I342/H342,"0")</f>
        <v>309.60000000000002</v>
      </c>
      <c r="BO342" s="64">
        <f t="shared" ref="BO342:BO348" si="45">IFERROR(1/J342*(X342/H342),"0")</f>
        <v>0.41666666666666663</v>
      </c>
      <c r="BP342" s="64">
        <f t="shared" ref="BP342:BP348" si="46">IFERROR(1/J342*(Y342/H342),"0")</f>
        <v>0.41666666666666663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9">
        <v>4680115884854</v>
      </c>
      <c r="E343" s="560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0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7"/>
      <c r="R343" s="557"/>
      <c r="S343" s="557"/>
      <c r="T343" s="558"/>
      <c r="U343" s="34"/>
      <c r="V343" s="34"/>
      <c r="W343" s="35" t="s">
        <v>68</v>
      </c>
      <c r="X343" s="549">
        <v>200</v>
      </c>
      <c r="Y343" s="550">
        <f t="shared" si="42"/>
        <v>210</v>
      </c>
      <c r="Z343" s="36">
        <f>IFERROR(IF(Y343=0,"",ROUNDUP(Y343/H343,0)*0.02175),"")</f>
        <v>0.30449999999999999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206.4</v>
      </c>
      <c r="BN343" s="64">
        <f t="shared" si="44"/>
        <v>216.72</v>
      </c>
      <c r="BO343" s="64">
        <f t="shared" si="45"/>
        <v>0.27777777777777779</v>
      </c>
      <c r="BP343" s="64">
        <f t="shared" si="46"/>
        <v>0.29166666666666663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59">
        <v>4607091383997</v>
      </c>
      <c r="E344" s="560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63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7"/>
      <c r="R344" s="557"/>
      <c r="S344" s="557"/>
      <c r="T344" s="558"/>
      <c r="U344" s="34"/>
      <c r="V344" s="34"/>
      <c r="W344" s="35" t="s">
        <v>68</v>
      </c>
      <c r="X344" s="549">
        <v>150</v>
      </c>
      <c r="Y344" s="550">
        <f t="shared" si="42"/>
        <v>150</v>
      </c>
      <c r="Z344" s="36">
        <f>IFERROR(IF(Y344=0,"",ROUNDUP(Y344/H344,0)*0.02175),"")</f>
        <v>0.21749999999999997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154.80000000000001</v>
      </c>
      <c r="BN344" s="64">
        <f t="shared" si="44"/>
        <v>154.80000000000001</v>
      </c>
      <c r="BO344" s="64">
        <f t="shared" si="45"/>
        <v>0.20833333333333331</v>
      </c>
      <c r="BP344" s="64">
        <f t="shared" si="46"/>
        <v>0.20833333333333331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59">
        <v>4680115884830</v>
      </c>
      <c r="E345" s="560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6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7"/>
      <c r="R345" s="557"/>
      <c r="S345" s="557"/>
      <c r="T345" s="558"/>
      <c r="U345" s="34"/>
      <c r="V345" s="34"/>
      <c r="W345" s="35" t="s">
        <v>68</v>
      </c>
      <c r="X345" s="549">
        <v>200</v>
      </c>
      <c r="Y345" s="550">
        <f t="shared" si="42"/>
        <v>210</v>
      </c>
      <c r="Z345" s="36">
        <f>IFERROR(IF(Y345=0,"",ROUNDUP(Y345/H345,0)*0.02175),"")</f>
        <v>0.30449999999999999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206.4</v>
      </c>
      <c r="BN345" s="64">
        <f t="shared" si="44"/>
        <v>216.72</v>
      </c>
      <c r="BO345" s="64">
        <f t="shared" si="45"/>
        <v>0.27777777777777779</v>
      </c>
      <c r="BP345" s="64">
        <f t="shared" si="46"/>
        <v>0.29166666666666663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9">
        <v>4680115882638</v>
      </c>
      <c r="E346" s="560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9">
        <v>4680115884922</v>
      </c>
      <c r="E347" s="560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6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9">
        <v>4680115884861</v>
      </c>
      <c r="E348" s="560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6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7"/>
      <c r="R348" s="557"/>
      <c r="S348" s="557"/>
      <c r="T348" s="558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2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64"/>
      <c r="P349" s="565" t="s">
        <v>70</v>
      </c>
      <c r="Q349" s="554"/>
      <c r="R349" s="554"/>
      <c r="S349" s="554"/>
      <c r="T349" s="554"/>
      <c r="U349" s="554"/>
      <c r="V349" s="555"/>
      <c r="W349" s="37" t="s">
        <v>71</v>
      </c>
      <c r="X349" s="551">
        <f>IFERROR(X342/H342,"0")+IFERROR(X343/H343,"0")+IFERROR(X344/H344,"0")+IFERROR(X345/H345,"0")+IFERROR(X346/H346,"0")+IFERROR(X347/H347,"0")+IFERROR(X348/H348,"0")</f>
        <v>56.666666666666671</v>
      </c>
      <c r="Y349" s="551">
        <f>IFERROR(Y342/H342,"0")+IFERROR(Y343/H343,"0")+IFERROR(Y344/H344,"0")+IFERROR(Y345/H345,"0")+IFERROR(Y346/H346,"0")+IFERROR(Y347/H347,"0")+IFERROR(Y348/H348,"0")</f>
        <v>58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1.2614999999999998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64"/>
      <c r="P350" s="565" t="s">
        <v>70</v>
      </c>
      <c r="Q350" s="554"/>
      <c r="R350" s="554"/>
      <c r="S350" s="554"/>
      <c r="T350" s="554"/>
      <c r="U350" s="554"/>
      <c r="V350" s="555"/>
      <c r="W350" s="37" t="s">
        <v>68</v>
      </c>
      <c r="X350" s="551">
        <f>IFERROR(SUM(X342:X348),"0")</f>
        <v>850</v>
      </c>
      <c r="Y350" s="551">
        <f>IFERROR(SUM(Y342:Y348),"0")</f>
        <v>870</v>
      </c>
      <c r="Z350" s="37"/>
      <c r="AA350" s="552"/>
      <c r="AB350" s="552"/>
      <c r="AC350" s="552"/>
    </row>
    <row r="351" spans="1:68" ht="14.25" hidden="1" customHeight="1" x14ac:dyDescent="0.25">
      <c r="A351" s="568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9">
        <v>4607091383980</v>
      </c>
      <c r="E352" s="560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7"/>
      <c r="R352" s="557"/>
      <c r="S352" s="557"/>
      <c r="T352" s="558"/>
      <c r="U352" s="34"/>
      <c r="V352" s="34"/>
      <c r="W352" s="35" t="s">
        <v>68</v>
      </c>
      <c r="X352" s="549">
        <v>200</v>
      </c>
      <c r="Y352" s="550">
        <f>IFERROR(IF(X352="",0,CEILING((X352/$H352),1)*$H352),"")</f>
        <v>210</v>
      </c>
      <c r="Z352" s="36">
        <f>IFERROR(IF(Y352=0,"",ROUNDUP(Y352/H352,0)*0.02175),"")</f>
        <v>0.30449999999999999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206.4</v>
      </c>
      <c r="BN352" s="64">
        <f>IFERROR(Y352*I352/H352,"0")</f>
        <v>216.72</v>
      </c>
      <c r="BO352" s="64">
        <f>IFERROR(1/J352*(X352/H352),"0")</f>
        <v>0.27777777777777779</v>
      </c>
      <c r="BP352" s="64">
        <f>IFERROR(1/J352*(Y352/H352),"0")</f>
        <v>0.29166666666666663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9">
        <v>4607091384178</v>
      </c>
      <c r="E353" s="560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7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7"/>
      <c r="R353" s="557"/>
      <c r="S353" s="557"/>
      <c r="T353" s="558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2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64"/>
      <c r="P354" s="565" t="s">
        <v>70</v>
      </c>
      <c r="Q354" s="554"/>
      <c r="R354" s="554"/>
      <c r="S354" s="554"/>
      <c r="T354" s="554"/>
      <c r="U354" s="554"/>
      <c r="V354" s="555"/>
      <c r="W354" s="37" t="s">
        <v>71</v>
      </c>
      <c r="X354" s="551">
        <f>IFERROR(X352/H352,"0")+IFERROR(X353/H353,"0")</f>
        <v>13.333333333333334</v>
      </c>
      <c r="Y354" s="551">
        <f>IFERROR(Y352/H352,"0")+IFERROR(Y353/H353,"0")</f>
        <v>14</v>
      </c>
      <c r="Z354" s="551">
        <f>IFERROR(IF(Z352="",0,Z352),"0")+IFERROR(IF(Z353="",0,Z353),"0")</f>
        <v>0.30449999999999999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64"/>
      <c r="P355" s="565" t="s">
        <v>70</v>
      </c>
      <c r="Q355" s="554"/>
      <c r="R355" s="554"/>
      <c r="S355" s="554"/>
      <c r="T355" s="554"/>
      <c r="U355" s="554"/>
      <c r="V355" s="555"/>
      <c r="W355" s="37" t="s">
        <v>68</v>
      </c>
      <c r="X355" s="551">
        <f>IFERROR(SUM(X352:X353),"0")</f>
        <v>200</v>
      </c>
      <c r="Y355" s="551">
        <f>IFERROR(SUM(Y352:Y353),"0")</f>
        <v>210</v>
      </c>
      <c r="Z355" s="37"/>
      <c r="AA355" s="552"/>
      <c r="AB355" s="552"/>
      <c r="AC355" s="552"/>
    </row>
    <row r="356" spans="1:68" ht="14.25" hidden="1" customHeight="1" x14ac:dyDescent="0.25">
      <c r="A356" s="568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9">
        <v>4607091383928</v>
      </c>
      <c r="E357" s="560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6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9">
        <v>4607091384260</v>
      </c>
      <c r="E358" s="560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77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7"/>
      <c r="R358" s="557"/>
      <c r="S358" s="557"/>
      <c r="T358" s="558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2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64"/>
      <c r="P359" s="565" t="s">
        <v>70</v>
      </c>
      <c r="Q359" s="554"/>
      <c r="R359" s="554"/>
      <c r="S359" s="554"/>
      <c r="T359" s="554"/>
      <c r="U359" s="554"/>
      <c r="V359" s="555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64"/>
      <c r="P360" s="565" t="s">
        <v>70</v>
      </c>
      <c r="Q360" s="554"/>
      <c r="R360" s="554"/>
      <c r="S360" s="554"/>
      <c r="T360" s="554"/>
      <c r="U360" s="554"/>
      <c r="V360" s="555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68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59">
        <v>4607091384673</v>
      </c>
      <c r="E362" s="560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636" t="s">
        <v>570</v>
      </c>
      <c r="Q362" s="557"/>
      <c r="R362" s="557"/>
      <c r="S362" s="557"/>
      <c r="T362" s="558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2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64"/>
      <c r="P363" s="565" t="s">
        <v>70</v>
      </c>
      <c r="Q363" s="554"/>
      <c r="R363" s="554"/>
      <c r="S363" s="554"/>
      <c r="T363" s="554"/>
      <c r="U363" s="554"/>
      <c r="V363" s="555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64"/>
      <c r="P364" s="565" t="s">
        <v>70</v>
      </c>
      <c r="Q364" s="554"/>
      <c r="R364" s="554"/>
      <c r="S364" s="554"/>
      <c r="T364" s="554"/>
      <c r="U364" s="554"/>
      <c r="V364" s="555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566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hidden="1" customHeight="1" x14ac:dyDescent="0.25">
      <c r="A366" s="568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9">
        <v>4680115881907</v>
      </c>
      <c r="E367" s="560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6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7"/>
      <c r="R367" s="557"/>
      <c r="S367" s="557"/>
      <c r="T367" s="558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9">
        <v>4680115884885</v>
      </c>
      <c r="E368" s="560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5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9">
        <v>4680115884908</v>
      </c>
      <c r="E369" s="560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6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7"/>
      <c r="R369" s="557"/>
      <c r="S369" s="557"/>
      <c r="T369" s="558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62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64"/>
      <c r="P370" s="565" t="s">
        <v>70</v>
      </c>
      <c r="Q370" s="554"/>
      <c r="R370" s="554"/>
      <c r="S370" s="554"/>
      <c r="T370" s="554"/>
      <c r="U370" s="554"/>
      <c r="V370" s="555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hidden="1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64"/>
      <c r="P371" s="565" t="s">
        <v>70</v>
      </c>
      <c r="Q371" s="554"/>
      <c r="R371" s="554"/>
      <c r="S371" s="554"/>
      <c r="T371" s="554"/>
      <c r="U371" s="554"/>
      <c r="V371" s="555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hidden="1" customHeight="1" x14ac:dyDescent="0.25">
      <c r="A372" s="568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9">
        <v>4607091384802</v>
      </c>
      <c r="E373" s="560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57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7"/>
      <c r="R373" s="557"/>
      <c r="S373" s="557"/>
      <c r="T373" s="558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2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64"/>
      <c r="P374" s="565" t="s">
        <v>70</v>
      </c>
      <c r="Q374" s="554"/>
      <c r="R374" s="554"/>
      <c r="S374" s="554"/>
      <c r="T374" s="554"/>
      <c r="U374" s="554"/>
      <c r="V374" s="555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64"/>
      <c r="P375" s="565" t="s">
        <v>70</v>
      </c>
      <c r="Q375" s="554"/>
      <c r="R375" s="554"/>
      <c r="S375" s="554"/>
      <c r="T375" s="554"/>
      <c r="U375" s="554"/>
      <c r="V375" s="555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68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9">
        <v>4607091384246</v>
      </c>
      <c r="E377" s="560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9">
        <v>430</v>
      </c>
      <c r="Y377" s="550">
        <f>IFERROR(IF(X377="",0,CEILING((X377/$H377),1)*$H377),"")</f>
        <v>432</v>
      </c>
      <c r="Z377" s="36">
        <f>IFERROR(IF(Y377=0,"",ROUNDUP(Y377/H377,0)*0.01898),"")</f>
        <v>0.91104000000000007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454.79666666666668</v>
      </c>
      <c r="BN377" s="64">
        <f>IFERROR(Y377*I377/H377,"0")</f>
        <v>456.91199999999998</v>
      </c>
      <c r="BO377" s="64">
        <f>IFERROR(1/J377*(X377/H377),"0")</f>
        <v>0.74652777777777779</v>
      </c>
      <c r="BP377" s="64">
        <f>IFERROR(1/J377*(Y377/H377),"0")</f>
        <v>0.75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9">
        <v>4607091384253</v>
      </c>
      <c r="E378" s="560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84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7"/>
      <c r="R378" s="557"/>
      <c r="S378" s="557"/>
      <c r="T378" s="558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2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64"/>
      <c r="P379" s="565" t="s">
        <v>70</v>
      </c>
      <c r="Q379" s="554"/>
      <c r="R379" s="554"/>
      <c r="S379" s="554"/>
      <c r="T379" s="554"/>
      <c r="U379" s="554"/>
      <c r="V379" s="555"/>
      <c r="W379" s="37" t="s">
        <v>71</v>
      </c>
      <c r="X379" s="551">
        <f>IFERROR(X377/H377,"0")+IFERROR(X378/H378,"0")</f>
        <v>47.777777777777779</v>
      </c>
      <c r="Y379" s="551">
        <f>IFERROR(Y377/H377,"0")+IFERROR(Y378/H378,"0")</f>
        <v>48</v>
      </c>
      <c r="Z379" s="551">
        <f>IFERROR(IF(Z377="",0,Z377),"0")+IFERROR(IF(Z378="",0,Z378),"0")</f>
        <v>0.91104000000000007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64"/>
      <c r="P380" s="565" t="s">
        <v>70</v>
      </c>
      <c r="Q380" s="554"/>
      <c r="R380" s="554"/>
      <c r="S380" s="554"/>
      <c r="T380" s="554"/>
      <c r="U380" s="554"/>
      <c r="V380" s="555"/>
      <c r="W380" s="37" t="s">
        <v>68</v>
      </c>
      <c r="X380" s="551">
        <f>IFERROR(SUM(X377:X378),"0")</f>
        <v>430</v>
      </c>
      <c r="Y380" s="551">
        <f>IFERROR(SUM(Y377:Y378),"0")</f>
        <v>432</v>
      </c>
      <c r="Z380" s="37"/>
      <c r="AA380" s="552"/>
      <c r="AB380" s="552"/>
      <c r="AC380" s="552"/>
    </row>
    <row r="381" spans="1:68" ht="14.25" hidden="1" customHeight="1" x14ac:dyDescent="0.25">
      <c r="A381" s="568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9">
        <v>4607091389357</v>
      </c>
      <c r="E382" s="560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81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7"/>
      <c r="R382" s="557"/>
      <c r="S382" s="557"/>
      <c r="T382" s="558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2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64"/>
      <c r="P383" s="565" t="s">
        <v>70</v>
      </c>
      <c r="Q383" s="554"/>
      <c r="R383" s="554"/>
      <c r="S383" s="554"/>
      <c r="T383" s="554"/>
      <c r="U383" s="554"/>
      <c r="V383" s="555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64"/>
      <c r="P384" s="565" t="s">
        <v>70</v>
      </c>
      <c r="Q384" s="554"/>
      <c r="R384" s="554"/>
      <c r="S384" s="554"/>
      <c r="T384" s="554"/>
      <c r="U384" s="554"/>
      <c r="V384" s="555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80" t="s">
        <v>592</v>
      </c>
      <c r="B385" s="581"/>
      <c r="C385" s="581"/>
      <c r="D385" s="581"/>
      <c r="E385" s="581"/>
      <c r="F385" s="581"/>
      <c r="G385" s="581"/>
      <c r="H385" s="581"/>
      <c r="I385" s="581"/>
      <c r="J385" s="581"/>
      <c r="K385" s="581"/>
      <c r="L385" s="581"/>
      <c r="M385" s="581"/>
      <c r="N385" s="581"/>
      <c r="O385" s="581"/>
      <c r="P385" s="581"/>
      <c r="Q385" s="581"/>
      <c r="R385" s="581"/>
      <c r="S385" s="581"/>
      <c r="T385" s="581"/>
      <c r="U385" s="581"/>
      <c r="V385" s="581"/>
      <c r="W385" s="581"/>
      <c r="X385" s="581"/>
      <c r="Y385" s="581"/>
      <c r="Z385" s="581"/>
      <c r="AA385" s="48"/>
      <c r="AB385" s="48"/>
      <c r="AC385" s="48"/>
    </row>
    <row r="386" spans="1:68" ht="16.5" hidden="1" customHeight="1" x14ac:dyDescent="0.25">
      <c r="A386" s="566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hidden="1" customHeight="1" x14ac:dyDescent="0.25">
      <c r="A387" s="568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59">
        <v>4680115886100</v>
      </c>
      <c r="E388" s="560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1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9">
        <v>4680115886117</v>
      </c>
      <c r="E389" s="560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9">
        <v>4680115886117</v>
      </c>
      <c r="E390" s="560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0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9">
        <v>4680115886124</v>
      </c>
      <c r="E391" s="560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9">
        <v>4680115883147</v>
      </c>
      <c r="E392" s="560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6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7"/>
      <c r="R392" s="557"/>
      <c r="S392" s="557"/>
      <c r="T392" s="558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9">
        <v>4607091384338</v>
      </c>
      <c r="E393" s="560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9">
        <v>4607091389524</v>
      </c>
      <c r="E394" s="560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3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7"/>
      <c r="R394" s="557"/>
      <c r="S394" s="557"/>
      <c r="T394" s="558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9">
        <v>4680115883161</v>
      </c>
      <c r="E395" s="560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7"/>
      <c r="R395" s="557"/>
      <c r="S395" s="557"/>
      <c r="T395" s="558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9">
        <v>4607091389531</v>
      </c>
      <c r="E396" s="560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9">
        <v>4607091384345</v>
      </c>
      <c r="E397" s="560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7"/>
      <c r="R397" s="557"/>
      <c r="S397" s="557"/>
      <c r="T397" s="558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hidden="1" x14ac:dyDescent="0.2">
      <c r="A398" s="562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64"/>
      <c r="P398" s="565" t="s">
        <v>70</v>
      </c>
      <c r="Q398" s="554"/>
      <c r="R398" s="554"/>
      <c r="S398" s="554"/>
      <c r="T398" s="554"/>
      <c r="U398" s="554"/>
      <c r="V398" s="555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hidden="1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64"/>
      <c r="P399" s="565" t="s">
        <v>70</v>
      </c>
      <c r="Q399" s="554"/>
      <c r="R399" s="554"/>
      <c r="S399" s="554"/>
      <c r="T399" s="554"/>
      <c r="U399" s="554"/>
      <c r="V399" s="555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hidden="1" customHeight="1" x14ac:dyDescent="0.25">
      <c r="A400" s="568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9">
        <v>4607091384352</v>
      </c>
      <c r="E401" s="560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8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9">
        <v>4607091389654</v>
      </c>
      <c r="E402" s="560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8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7"/>
      <c r="R402" s="557"/>
      <c r="S402" s="557"/>
      <c r="T402" s="558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2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64"/>
      <c r="P403" s="565" t="s">
        <v>70</v>
      </c>
      <c r="Q403" s="554"/>
      <c r="R403" s="554"/>
      <c r="S403" s="554"/>
      <c r="T403" s="554"/>
      <c r="U403" s="554"/>
      <c r="V403" s="555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64"/>
      <c r="P404" s="565" t="s">
        <v>70</v>
      </c>
      <c r="Q404" s="554"/>
      <c r="R404" s="554"/>
      <c r="S404" s="554"/>
      <c r="T404" s="554"/>
      <c r="U404" s="554"/>
      <c r="V404" s="555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66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hidden="1" customHeight="1" x14ac:dyDescent="0.25">
      <c r="A406" s="568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9">
        <v>4680115885240</v>
      </c>
      <c r="E407" s="560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7"/>
      <c r="R407" s="557"/>
      <c r="S407" s="557"/>
      <c r="T407" s="558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2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64"/>
      <c r="P408" s="565" t="s">
        <v>70</v>
      </c>
      <c r="Q408" s="554"/>
      <c r="R408" s="554"/>
      <c r="S408" s="554"/>
      <c r="T408" s="554"/>
      <c r="U408" s="554"/>
      <c r="V408" s="555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64"/>
      <c r="P409" s="565" t="s">
        <v>70</v>
      </c>
      <c r="Q409" s="554"/>
      <c r="R409" s="554"/>
      <c r="S409" s="554"/>
      <c r="T409" s="554"/>
      <c r="U409" s="554"/>
      <c r="V409" s="555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68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9">
        <v>4680115886094</v>
      </c>
      <c r="E411" s="560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9">
        <v>4607091389425</v>
      </c>
      <c r="E412" s="560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7"/>
      <c r="R412" s="557"/>
      <c r="S412" s="557"/>
      <c r="T412" s="558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9">
        <v>4680115880771</v>
      </c>
      <c r="E413" s="560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9">
        <v>4607091389500</v>
      </c>
      <c r="E414" s="560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7"/>
      <c r="R414" s="557"/>
      <c r="S414" s="557"/>
      <c r="T414" s="558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2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64"/>
      <c r="P415" s="565" t="s">
        <v>70</v>
      </c>
      <c r="Q415" s="554"/>
      <c r="R415" s="554"/>
      <c r="S415" s="554"/>
      <c r="T415" s="554"/>
      <c r="U415" s="554"/>
      <c r="V415" s="555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64"/>
      <c r="P416" s="565" t="s">
        <v>70</v>
      </c>
      <c r="Q416" s="554"/>
      <c r="R416" s="554"/>
      <c r="S416" s="554"/>
      <c r="T416" s="554"/>
      <c r="U416" s="554"/>
      <c r="V416" s="555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66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hidden="1" customHeight="1" x14ac:dyDescent="0.25">
      <c r="A418" s="568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9">
        <v>4680115885110</v>
      </c>
      <c r="E419" s="560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7"/>
      <c r="R419" s="557"/>
      <c r="S419" s="557"/>
      <c r="T419" s="558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2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64"/>
      <c r="P420" s="565" t="s">
        <v>70</v>
      </c>
      <c r="Q420" s="554"/>
      <c r="R420" s="554"/>
      <c r="S420" s="554"/>
      <c r="T420" s="554"/>
      <c r="U420" s="554"/>
      <c r="V420" s="555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64"/>
      <c r="P421" s="565" t="s">
        <v>70</v>
      </c>
      <c r="Q421" s="554"/>
      <c r="R421" s="554"/>
      <c r="S421" s="554"/>
      <c r="T421" s="554"/>
      <c r="U421" s="554"/>
      <c r="V421" s="555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566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hidden="1" customHeight="1" x14ac:dyDescent="0.25">
      <c r="A423" s="568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9">
        <v>4680115885103</v>
      </c>
      <c r="E424" s="560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7"/>
      <c r="R424" s="557"/>
      <c r="S424" s="557"/>
      <c r="T424" s="558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2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64"/>
      <c r="P425" s="565" t="s">
        <v>70</v>
      </c>
      <c r="Q425" s="554"/>
      <c r="R425" s="554"/>
      <c r="S425" s="554"/>
      <c r="T425" s="554"/>
      <c r="U425" s="554"/>
      <c r="V425" s="555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64"/>
      <c r="P426" s="565" t="s">
        <v>70</v>
      </c>
      <c r="Q426" s="554"/>
      <c r="R426" s="554"/>
      <c r="S426" s="554"/>
      <c r="T426" s="554"/>
      <c r="U426" s="554"/>
      <c r="V426" s="555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80" t="s">
        <v>648</v>
      </c>
      <c r="B427" s="581"/>
      <c r="C427" s="581"/>
      <c r="D427" s="581"/>
      <c r="E427" s="581"/>
      <c r="F427" s="581"/>
      <c r="G427" s="581"/>
      <c r="H427" s="581"/>
      <c r="I427" s="581"/>
      <c r="J427" s="581"/>
      <c r="K427" s="581"/>
      <c r="L427" s="581"/>
      <c r="M427" s="581"/>
      <c r="N427" s="581"/>
      <c r="O427" s="581"/>
      <c r="P427" s="581"/>
      <c r="Q427" s="581"/>
      <c r="R427" s="581"/>
      <c r="S427" s="581"/>
      <c r="T427" s="581"/>
      <c r="U427" s="581"/>
      <c r="V427" s="581"/>
      <c r="W427" s="581"/>
      <c r="X427" s="581"/>
      <c r="Y427" s="581"/>
      <c r="Z427" s="581"/>
      <c r="AA427" s="48"/>
      <c r="AB427" s="48"/>
      <c r="AC427" s="48"/>
    </row>
    <row r="428" spans="1:68" ht="16.5" hidden="1" customHeight="1" x14ac:dyDescent="0.25">
      <c r="A428" s="566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hidden="1" customHeight="1" x14ac:dyDescent="0.25">
      <c r="A429" s="568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9">
        <v>4607091389067</v>
      </c>
      <c r="E430" s="560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6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7"/>
      <c r="R430" s="557"/>
      <c r="S430" s="557"/>
      <c r="T430" s="558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9">
        <v>4680115885271</v>
      </c>
      <c r="E431" s="560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9">
        <v>4607091383522</v>
      </c>
      <c r="E432" s="560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864" t="s">
        <v>657</v>
      </c>
      <c r="Q432" s="557"/>
      <c r="R432" s="557"/>
      <c r="S432" s="557"/>
      <c r="T432" s="558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9">
        <v>4680115885226</v>
      </c>
      <c r="E433" s="560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9">
        <v>4680115884502</v>
      </c>
      <c r="E434" s="560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5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hidden="1" customHeight="1" x14ac:dyDescent="0.25">
      <c r="A435" s="54" t="s">
        <v>665</v>
      </c>
      <c r="B435" s="54" t="s">
        <v>666</v>
      </c>
      <c r="C435" s="31">
        <v>4301011771</v>
      </c>
      <c r="D435" s="559">
        <v>4607091389104</v>
      </c>
      <c r="E435" s="560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6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59">
        <v>4680115884519</v>
      </c>
      <c r="E436" s="560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5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7"/>
      <c r="R436" s="557"/>
      <c r="S436" s="557"/>
      <c r="T436" s="558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9">
        <v>4680115886391</v>
      </c>
      <c r="E437" s="560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87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7"/>
      <c r="R437" s="557"/>
      <c r="S437" s="557"/>
      <c r="T437" s="558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673</v>
      </c>
      <c r="B438" s="54" t="s">
        <v>674</v>
      </c>
      <c r="C438" s="31">
        <v>4301012035</v>
      </c>
      <c r="D438" s="559">
        <v>4680115880603</v>
      </c>
      <c r="E438" s="560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9">
        <v>4607091389999</v>
      </c>
      <c r="E439" s="560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64" t="s">
        <v>677</v>
      </c>
      <c r="Q439" s="557"/>
      <c r="R439" s="557"/>
      <c r="S439" s="557"/>
      <c r="T439" s="558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9">
        <v>4680115882782</v>
      </c>
      <c r="E440" s="560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9">
        <v>4680115885479</v>
      </c>
      <c r="E441" s="560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1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7"/>
      <c r="R441" s="557"/>
      <c r="S441" s="557"/>
      <c r="T441" s="558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9">
        <v>4607091389982</v>
      </c>
      <c r="E442" s="560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7"/>
      <c r="R442" s="557"/>
      <c r="S442" s="557"/>
      <c r="T442" s="558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hidden="1" x14ac:dyDescent="0.2">
      <c r="A443" s="562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64"/>
      <c r="P443" s="565" t="s">
        <v>70</v>
      </c>
      <c r="Q443" s="554"/>
      <c r="R443" s="554"/>
      <c r="S443" s="554"/>
      <c r="T443" s="554"/>
      <c r="U443" s="554"/>
      <c r="V443" s="555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hidden="1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64"/>
      <c r="P444" s="565" t="s">
        <v>70</v>
      </c>
      <c r="Q444" s="554"/>
      <c r="R444" s="554"/>
      <c r="S444" s="554"/>
      <c r="T444" s="554"/>
      <c r="U444" s="554"/>
      <c r="V444" s="555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hidden="1" customHeight="1" x14ac:dyDescent="0.25">
      <c r="A445" s="568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9">
        <v>4607091388930</v>
      </c>
      <c r="E446" s="560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7"/>
      <c r="R446" s="557"/>
      <c r="S446" s="557"/>
      <c r="T446" s="558"/>
      <c r="U446" s="34"/>
      <c r="V446" s="34"/>
      <c r="W446" s="35" t="s">
        <v>68</v>
      </c>
      <c r="X446" s="549">
        <v>150</v>
      </c>
      <c r="Y446" s="550">
        <f>IFERROR(IF(X446="",0,CEILING((X446/$H446),1)*$H446),"")</f>
        <v>153.12</v>
      </c>
      <c r="Z446" s="36">
        <f>IFERROR(IF(Y446=0,"",ROUNDUP(Y446/H446,0)*0.01196),"")</f>
        <v>0.34683999999999998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160.22727272727272</v>
      </c>
      <c r="BN446" s="64">
        <f>IFERROR(Y446*I446/H446,"0")</f>
        <v>163.56</v>
      </c>
      <c r="BO446" s="64">
        <f>IFERROR(1/J446*(X446/H446),"0")</f>
        <v>0.27316433566433568</v>
      </c>
      <c r="BP446" s="64">
        <f>IFERROR(1/J446*(Y446/H446),"0")</f>
        <v>0.27884615384615385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9">
        <v>4680115886407</v>
      </c>
      <c r="E447" s="560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7"/>
      <c r="R447" s="557"/>
      <c r="S447" s="557"/>
      <c r="T447" s="558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689</v>
      </c>
      <c r="B448" s="54" t="s">
        <v>690</v>
      </c>
      <c r="C448" s="31">
        <v>4301020385</v>
      </c>
      <c r="D448" s="559">
        <v>4680115880054</v>
      </c>
      <c r="E448" s="560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7"/>
      <c r="R448" s="557"/>
      <c r="S448" s="557"/>
      <c r="T448" s="558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2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64"/>
      <c r="P449" s="565" t="s">
        <v>70</v>
      </c>
      <c r="Q449" s="554"/>
      <c r="R449" s="554"/>
      <c r="S449" s="554"/>
      <c r="T449" s="554"/>
      <c r="U449" s="554"/>
      <c r="V449" s="555"/>
      <c r="W449" s="37" t="s">
        <v>71</v>
      </c>
      <c r="X449" s="551">
        <f>IFERROR(X446/H446,"0")+IFERROR(X447/H447,"0")+IFERROR(X448/H448,"0")</f>
        <v>28.409090909090907</v>
      </c>
      <c r="Y449" s="551">
        <f>IFERROR(Y446/H446,"0")+IFERROR(Y447/H447,"0")+IFERROR(Y448/H448,"0")</f>
        <v>29</v>
      </c>
      <c r="Z449" s="551">
        <f>IFERROR(IF(Z446="",0,Z446),"0")+IFERROR(IF(Z447="",0,Z447),"0")+IFERROR(IF(Z448="",0,Z448),"0")</f>
        <v>0.34683999999999998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64"/>
      <c r="P450" s="565" t="s">
        <v>70</v>
      </c>
      <c r="Q450" s="554"/>
      <c r="R450" s="554"/>
      <c r="S450" s="554"/>
      <c r="T450" s="554"/>
      <c r="U450" s="554"/>
      <c r="V450" s="555"/>
      <c r="W450" s="37" t="s">
        <v>68</v>
      </c>
      <c r="X450" s="551">
        <f>IFERROR(SUM(X446:X448),"0")</f>
        <v>150</v>
      </c>
      <c r="Y450" s="551">
        <f>IFERROR(SUM(Y446:Y448),"0")</f>
        <v>153.12</v>
      </c>
      <c r="Z450" s="37"/>
      <c r="AA450" s="552"/>
      <c r="AB450" s="552"/>
      <c r="AC450" s="552"/>
    </row>
    <row r="451" spans="1:68" ht="14.25" hidden="1" customHeight="1" x14ac:dyDescent="0.25">
      <c r="A451" s="568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9">
        <v>4680115883116</v>
      </c>
      <c r="E452" s="560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4301031350</v>
      </c>
      <c r="D453" s="559">
        <v>4680115883093</v>
      </c>
      <c r="E453" s="560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81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697</v>
      </c>
      <c r="B454" s="54" t="s">
        <v>698</v>
      </c>
      <c r="C454" s="31">
        <v>4301031353</v>
      </c>
      <c r="D454" s="559">
        <v>4680115883109</v>
      </c>
      <c r="E454" s="560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8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7"/>
      <c r="R454" s="557"/>
      <c r="S454" s="557"/>
      <c r="T454" s="558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9">
        <v>4680115882072</v>
      </c>
      <c r="E455" s="560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85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7"/>
      <c r="R455" s="557"/>
      <c r="S455" s="557"/>
      <c r="T455" s="558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9">
        <v>4680115882102</v>
      </c>
      <c r="E456" s="560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7"/>
      <c r="R456" s="557"/>
      <c r="S456" s="557"/>
      <c r="T456" s="558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9">
        <v>4680115882096</v>
      </c>
      <c r="E457" s="560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8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7"/>
      <c r="R457" s="557"/>
      <c r="S457" s="557"/>
      <c r="T457" s="558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hidden="1" x14ac:dyDescent="0.2">
      <c r="A458" s="562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64"/>
      <c r="P458" s="565" t="s">
        <v>70</v>
      </c>
      <c r="Q458" s="554"/>
      <c r="R458" s="554"/>
      <c r="S458" s="554"/>
      <c r="T458" s="554"/>
      <c r="U458" s="554"/>
      <c r="V458" s="555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hidden="1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64"/>
      <c r="P459" s="565" t="s">
        <v>70</v>
      </c>
      <c r="Q459" s="554"/>
      <c r="R459" s="554"/>
      <c r="S459" s="554"/>
      <c r="T459" s="554"/>
      <c r="U459" s="554"/>
      <c r="V459" s="555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hidden="1" customHeight="1" x14ac:dyDescent="0.25">
      <c r="A460" s="568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9">
        <v>4607091383409</v>
      </c>
      <c r="E461" s="560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6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9">
        <v>4607091383416</v>
      </c>
      <c r="E462" s="560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6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7"/>
      <c r="R462" s="557"/>
      <c r="S462" s="557"/>
      <c r="T462" s="558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9">
        <v>4680115883536</v>
      </c>
      <c r="E463" s="560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6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7"/>
      <c r="R463" s="557"/>
      <c r="S463" s="557"/>
      <c r="T463" s="558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2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64"/>
      <c r="P464" s="565" t="s">
        <v>70</v>
      </c>
      <c r="Q464" s="554"/>
      <c r="R464" s="554"/>
      <c r="S464" s="554"/>
      <c r="T464" s="554"/>
      <c r="U464" s="554"/>
      <c r="V464" s="555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64"/>
      <c r="P465" s="565" t="s">
        <v>70</v>
      </c>
      <c r="Q465" s="554"/>
      <c r="R465" s="554"/>
      <c r="S465" s="554"/>
      <c r="T465" s="554"/>
      <c r="U465" s="554"/>
      <c r="V465" s="555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80" t="s">
        <v>715</v>
      </c>
      <c r="B466" s="581"/>
      <c r="C466" s="581"/>
      <c r="D466" s="581"/>
      <c r="E466" s="581"/>
      <c r="F466" s="581"/>
      <c r="G466" s="581"/>
      <c r="H466" s="581"/>
      <c r="I466" s="581"/>
      <c r="J466" s="581"/>
      <c r="K466" s="581"/>
      <c r="L466" s="581"/>
      <c r="M466" s="581"/>
      <c r="N466" s="581"/>
      <c r="O466" s="581"/>
      <c r="P466" s="581"/>
      <c r="Q466" s="581"/>
      <c r="R466" s="581"/>
      <c r="S466" s="581"/>
      <c r="T466" s="581"/>
      <c r="U466" s="581"/>
      <c r="V466" s="581"/>
      <c r="W466" s="581"/>
      <c r="X466" s="581"/>
      <c r="Y466" s="581"/>
      <c r="Z466" s="581"/>
      <c r="AA466" s="48"/>
      <c r="AB466" s="48"/>
      <c r="AC466" s="48"/>
    </row>
    <row r="467" spans="1:68" ht="16.5" hidden="1" customHeight="1" x14ac:dyDescent="0.25">
      <c r="A467" s="566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hidden="1" customHeight="1" x14ac:dyDescent="0.25">
      <c r="A468" s="568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9">
        <v>4640242181011</v>
      </c>
      <c r="E469" s="560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9">
        <v>4640242180441</v>
      </c>
      <c r="E470" s="560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64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9">
        <v>4640242180564</v>
      </c>
      <c r="E471" s="560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81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7"/>
      <c r="R471" s="557"/>
      <c r="S471" s="557"/>
      <c r="T471" s="558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9">
        <v>4640242181189</v>
      </c>
      <c r="E472" s="560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69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7"/>
      <c r="R472" s="557"/>
      <c r="S472" s="557"/>
      <c r="T472" s="558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2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64"/>
      <c r="P473" s="565" t="s">
        <v>70</v>
      </c>
      <c r="Q473" s="554"/>
      <c r="R473" s="554"/>
      <c r="S473" s="554"/>
      <c r="T473" s="554"/>
      <c r="U473" s="554"/>
      <c r="V473" s="555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64"/>
      <c r="P474" s="565" t="s">
        <v>70</v>
      </c>
      <c r="Q474" s="554"/>
      <c r="R474" s="554"/>
      <c r="S474" s="554"/>
      <c r="T474" s="554"/>
      <c r="U474" s="554"/>
      <c r="V474" s="555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68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9">
        <v>4640242180519</v>
      </c>
      <c r="E476" s="560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8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7"/>
      <c r="R476" s="557"/>
      <c r="S476" s="557"/>
      <c r="T476" s="558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9">
        <v>4640242180526</v>
      </c>
      <c r="E477" s="560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19" t="s">
        <v>732</v>
      </c>
      <c r="Q477" s="557"/>
      <c r="R477" s="557"/>
      <c r="S477" s="557"/>
      <c r="T477" s="558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9">
        <v>4640242181363</v>
      </c>
      <c r="E478" s="560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6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7"/>
      <c r="R478" s="557"/>
      <c r="S478" s="557"/>
      <c r="T478" s="558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2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64"/>
      <c r="P479" s="565" t="s">
        <v>70</v>
      </c>
      <c r="Q479" s="554"/>
      <c r="R479" s="554"/>
      <c r="S479" s="554"/>
      <c r="T479" s="554"/>
      <c r="U479" s="554"/>
      <c r="V479" s="555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64"/>
      <c r="P480" s="565" t="s">
        <v>70</v>
      </c>
      <c r="Q480" s="554"/>
      <c r="R480" s="554"/>
      <c r="S480" s="554"/>
      <c r="T480" s="554"/>
      <c r="U480" s="554"/>
      <c r="V480" s="555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68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9">
        <v>4640242180816</v>
      </c>
      <c r="E482" s="560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79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7"/>
      <c r="R482" s="557"/>
      <c r="S482" s="557"/>
      <c r="T482" s="558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9">
        <v>4640242180595</v>
      </c>
      <c r="E483" s="560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64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7"/>
      <c r="R483" s="557"/>
      <c r="S483" s="557"/>
      <c r="T483" s="558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2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64"/>
      <c r="P484" s="565" t="s">
        <v>70</v>
      </c>
      <c r="Q484" s="554"/>
      <c r="R484" s="554"/>
      <c r="S484" s="554"/>
      <c r="T484" s="554"/>
      <c r="U484" s="554"/>
      <c r="V484" s="555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64"/>
      <c r="P485" s="565" t="s">
        <v>70</v>
      </c>
      <c r="Q485" s="554"/>
      <c r="R485" s="554"/>
      <c r="S485" s="554"/>
      <c r="T485" s="554"/>
      <c r="U485" s="554"/>
      <c r="V485" s="555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68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9">
        <v>4640242180533</v>
      </c>
      <c r="E487" s="560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0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7"/>
      <c r="R487" s="557"/>
      <c r="S487" s="557"/>
      <c r="T487" s="558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59">
        <v>4640242181233</v>
      </c>
      <c r="E488" s="560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04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7"/>
      <c r="R488" s="557"/>
      <c r="S488" s="557"/>
      <c r="T488" s="558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2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64"/>
      <c r="P489" s="565" t="s">
        <v>70</v>
      </c>
      <c r="Q489" s="554"/>
      <c r="R489" s="554"/>
      <c r="S489" s="554"/>
      <c r="T489" s="554"/>
      <c r="U489" s="554"/>
      <c r="V489" s="555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64"/>
      <c r="P490" s="565" t="s">
        <v>70</v>
      </c>
      <c r="Q490" s="554"/>
      <c r="R490" s="554"/>
      <c r="S490" s="554"/>
      <c r="T490" s="554"/>
      <c r="U490" s="554"/>
      <c r="V490" s="555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68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59">
        <v>4640242180120</v>
      </c>
      <c r="E492" s="560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79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7"/>
      <c r="R492" s="557"/>
      <c r="S492" s="557"/>
      <c r="T492" s="558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59">
        <v>4640242180137</v>
      </c>
      <c r="E493" s="560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7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7"/>
      <c r="R493" s="557"/>
      <c r="S493" s="557"/>
      <c r="T493" s="558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2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64"/>
      <c r="P494" s="565" t="s">
        <v>70</v>
      </c>
      <c r="Q494" s="554"/>
      <c r="R494" s="554"/>
      <c r="S494" s="554"/>
      <c r="T494" s="554"/>
      <c r="U494" s="554"/>
      <c r="V494" s="555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64"/>
      <c r="P495" s="565" t="s">
        <v>70</v>
      </c>
      <c r="Q495" s="554"/>
      <c r="R495" s="554"/>
      <c r="S495" s="554"/>
      <c r="T495" s="554"/>
      <c r="U495" s="554"/>
      <c r="V495" s="555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66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hidden="1" customHeight="1" x14ac:dyDescent="0.25">
      <c r="A497" s="568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59">
        <v>4640242180090</v>
      </c>
      <c r="E498" s="560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798" t="s">
        <v>757</v>
      </c>
      <c r="Q498" s="557"/>
      <c r="R498" s="557"/>
      <c r="S498" s="557"/>
      <c r="T498" s="558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2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64"/>
      <c r="P499" s="565" t="s">
        <v>70</v>
      </c>
      <c r="Q499" s="554"/>
      <c r="R499" s="554"/>
      <c r="S499" s="554"/>
      <c r="T499" s="554"/>
      <c r="U499" s="554"/>
      <c r="V499" s="555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64"/>
      <c r="P500" s="565" t="s">
        <v>70</v>
      </c>
      <c r="Q500" s="554"/>
      <c r="R500" s="554"/>
      <c r="S500" s="554"/>
      <c r="T500" s="554"/>
      <c r="U500" s="554"/>
      <c r="V500" s="555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645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646"/>
      <c r="P501" s="590" t="s">
        <v>759</v>
      </c>
      <c r="Q501" s="591"/>
      <c r="R501" s="591"/>
      <c r="S501" s="591"/>
      <c r="T501" s="591"/>
      <c r="U501" s="591"/>
      <c r="V501" s="585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1630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1665.12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646"/>
      <c r="P502" s="590" t="s">
        <v>760</v>
      </c>
      <c r="Q502" s="591"/>
      <c r="R502" s="591"/>
      <c r="S502" s="591"/>
      <c r="T502" s="591"/>
      <c r="U502" s="591"/>
      <c r="V502" s="585"/>
      <c r="W502" s="37" t="s">
        <v>68</v>
      </c>
      <c r="X502" s="551">
        <f>IFERROR(SUM(BM22:BM498),"0")</f>
        <v>1698.6239393939393</v>
      </c>
      <c r="Y502" s="551">
        <f>IFERROR(SUM(BN22:BN498),"0")</f>
        <v>1735.0320000000002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646"/>
      <c r="P503" s="590" t="s">
        <v>761</v>
      </c>
      <c r="Q503" s="591"/>
      <c r="R503" s="591"/>
      <c r="S503" s="591"/>
      <c r="T503" s="591"/>
      <c r="U503" s="591"/>
      <c r="V503" s="585"/>
      <c r="W503" s="37" t="s">
        <v>762</v>
      </c>
      <c r="X503" s="38">
        <f>ROUNDUP(SUM(BO22:BO498),0)</f>
        <v>3</v>
      </c>
      <c r="Y503" s="38">
        <f>ROUNDUP(SUM(BP22:BP498),0)</f>
        <v>3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646"/>
      <c r="P504" s="590" t="s">
        <v>763</v>
      </c>
      <c r="Q504" s="591"/>
      <c r="R504" s="591"/>
      <c r="S504" s="591"/>
      <c r="T504" s="591"/>
      <c r="U504" s="591"/>
      <c r="V504" s="585"/>
      <c r="W504" s="37" t="s">
        <v>68</v>
      </c>
      <c r="X504" s="551">
        <f>GrossWeightTotal+PalletQtyTotal*25</f>
        <v>1773.6239393939393</v>
      </c>
      <c r="Y504" s="551">
        <f>GrossWeightTotalR+PalletQtyTotalR*25</f>
        <v>1810.0320000000002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646"/>
      <c r="P505" s="590" t="s">
        <v>764</v>
      </c>
      <c r="Q505" s="591"/>
      <c r="R505" s="591"/>
      <c r="S505" s="591"/>
      <c r="T505" s="591"/>
      <c r="U505" s="591"/>
      <c r="V505" s="585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146.18686868686868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149</v>
      </c>
      <c r="Z505" s="37"/>
      <c r="AA505" s="552"/>
      <c r="AB505" s="552"/>
      <c r="AC505" s="552"/>
    </row>
    <row r="506" spans="1:68" ht="14.25" hidden="1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646"/>
      <c r="P506" s="590" t="s">
        <v>765</v>
      </c>
      <c r="Q506" s="591"/>
      <c r="R506" s="591"/>
      <c r="S506" s="591"/>
      <c r="T506" s="591"/>
      <c r="U506" s="591"/>
      <c r="V506" s="585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2.8238799999999995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7" t="s">
        <v>100</v>
      </c>
      <c r="D508" s="644"/>
      <c r="E508" s="644"/>
      <c r="F508" s="644"/>
      <c r="G508" s="644"/>
      <c r="H508" s="643"/>
      <c r="I508" s="587" t="s">
        <v>255</v>
      </c>
      <c r="J508" s="644"/>
      <c r="K508" s="644"/>
      <c r="L508" s="644"/>
      <c r="M508" s="644"/>
      <c r="N508" s="644"/>
      <c r="O508" s="644"/>
      <c r="P508" s="644"/>
      <c r="Q508" s="644"/>
      <c r="R508" s="644"/>
      <c r="S508" s="643"/>
      <c r="T508" s="587" t="s">
        <v>536</v>
      </c>
      <c r="U508" s="643"/>
      <c r="V508" s="587" t="s">
        <v>592</v>
      </c>
      <c r="W508" s="644"/>
      <c r="X508" s="644"/>
      <c r="Y508" s="643"/>
      <c r="Z508" s="546" t="s">
        <v>648</v>
      </c>
      <c r="AA508" s="587" t="s">
        <v>715</v>
      </c>
      <c r="AB508" s="643"/>
      <c r="AC508" s="52"/>
      <c r="AF508" s="547"/>
    </row>
    <row r="509" spans="1:68" ht="14.25" customHeight="1" thickTop="1" x14ac:dyDescent="0.2">
      <c r="A509" s="834" t="s">
        <v>768</v>
      </c>
      <c r="B509" s="587" t="s">
        <v>62</v>
      </c>
      <c r="C509" s="587" t="s">
        <v>101</v>
      </c>
      <c r="D509" s="587" t="s">
        <v>116</v>
      </c>
      <c r="E509" s="587" t="s">
        <v>176</v>
      </c>
      <c r="F509" s="587" t="s">
        <v>198</v>
      </c>
      <c r="G509" s="587" t="s">
        <v>231</v>
      </c>
      <c r="H509" s="587" t="s">
        <v>100</v>
      </c>
      <c r="I509" s="587" t="s">
        <v>256</v>
      </c>
      <c r="J509" s="587" t="s">
        <v>296</v>
      </c>
      <c r="K509" s="587" t="s">
        <v>356</v>
      </c>
      <c r="L509" s="587" t="s">
        <v>395</v>
      </c>
      <c r="M509" s="587" t="s">
        <v>411</v>
      </c>
      <c r="N509" s="547"/>
      <c r="O509" s="587" t="s">
        <v>425</v>
      </c>
      <c r="P509" s="587" t="s">
        <v>435</v>
      </c>
      <c r="Q509" s="587" t="s">
        <v>442</v>
      </c>
      <c r="R509" s="587" t="s">
        <v>447</v>
      </c>
      <c r="S509" s="587" t="s">
        <v>526</v>
      </c>
      <c r="T509" s="587" t="s">
        <v>537</v>
      </c>
      <c r="U509" s="587" t="s">
        <v>572</v>
      </c>
      <c r="V509" s="587" t="s">
        <v>593</v>
      </c>
      <c r="W509" s="587" t="s">
        <v>625</v>
      </c>
      <c r="X509" s="587" t="s">
        <v>640</v>
      </c>
      <c r="Y509" s="587" t="s">
        <v>644</v>
      </c>
      <c r="Z509" s="587" t="s">
        <v>648</v>
      </c>
      <c r="AA509" s="587" t="s">
        <v>715</v>
      </c>
      <c r="AB509" s="587" t="s">
        <v>754</v>
      </c>
      <c r="AC509" s="52"/>
      <c r="AF509" s="547"/>
    </row>
    <row r="510" spans="1:68" ht="13.5" customHeight="1" thickBot="1" x14ac:dyDescent="0.25">
      <c r="A510" s="835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1080</v>
      </c>
      <c r="U511" s="46">
        <f>IFERROR(Y367*1,"0")+IFERROR(Y368*1,"0")+IFERROR(Y369*1,"0")+IFERROR(Y373*1,"0")+IFERROR(Y377*1,"0")+IFERROR(Y378*1,"0")+IFERROR(Y382*1,"0")</f>
        <v>432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153.12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30,00"/>
        <filter val="1 698,62"/>
        <filter val="1 773,62"/>
        <filter val="13,33"/>
        <filter val="146,19"/>
        <filter val="150,00"/>
        <filter val="200,00"/>
        <filter val="28,41"/>
        <filter val="3"/>
        <filter val="300,00"/>
        <filter val="430,00"/>
        <filter val="47,78"/>
        <filter val="56,67"/>
        <filter val="850,00"/>
      </filters>
    </filterColumn>
    <filterColumn colId="29" showButton="0"/>
    <filterColumn colId="30" showButton="0"/>
  </autoFilter>
  <mergeCells count="894"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P402:T402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D401:E401"/>
    <mergeCell ref="P358:T358"/>
    <mergeCell ref="P380:V380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D27:E27"/>
    <mergeCell ref="P408:V408"/>
    <mergeCell ref="D91:E91"/>
    <mergeCell ref="A17:A18"/>
    <mergeCell ref="C17:C18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D185:E185"/>
    <mergeCell ref="A429:Z429"/>
    <mergeCell ref="D230:E230"/>
    <mergeCell ref="D168:E168"/>
    <mergeCell ref="D180:E180"/>
    <mergeCell ref="P197:T197"/>
    <mergeCell ref="A354:O355"/>
    <mergeCell ref="D167:E167"/>
    <mergeCell ref="P289:T289"/>
    <mergeCell ref="D169:E169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D41:E41"/>
    <mergeCell ref="D118:E118"/>
    <mergeCell ref="P53:T53"/>
    <mergeCell ref="P68:T68"/>
    <mergeCell ref="P353:T353"/>
    <mergeCell ref="P204:V204"/>
    <mergeCell ref="A134:Z13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T6:U9"/>
    <mergeCell ref="Q10:R10"/>
    <mergeCell ref="K17:K18"/>
    <mergeCell ref="D388:E388"/>
    <mergeCell ref="D90:E90"/>
    <mergeCell ref="P119:T119"/>
    <mergeCell ref="P354:V354"/>
    <mergeCell ref="I17:I18"/>
    <mergeCell ref="D274:E274"/>
    <mergeCell ref="D301:E301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D245:E245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164:T164"/>
    <mergeCell ref="D299:E299"/>
    <mergeCell ref="A100:O101"/>
    <mergeCell ref="A231:O232"/>
    <mergeCell ref="P35:T35"/>
    <mergeCell ref="A295:Z295"/>
    <mergeCell ref="G17:G18"/>
    <mergeCell ref="D314:E314"/>
    <mergeCell ref="P171:V171"/>
    <mergeCell ref="P121:V121"/>
    <mergeCell ref="AA17:AA18"/>
    <mergeCell ref="P247:V247"/>
    <mergeCell ref="P390:T390"/>
    <mergeCell ref="D206:E206"/>
    <mergeCell ref="D298:E298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P462:T46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AB509:AB510"/>
    <mergeCell ref="P502:V502"/>
    <mergeCell ref="A466:Z466"/>
    <mergeCell ref="Y509:Y510"/>
    <mergeCell ref="P91:T91"/>
    <mergeCell ref="P404:V404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A499:O500"/>
    <mergeCell ref="P357:T357"/>
    <mergeCell ref="P344:T344"/>
    <mergeCell ref="D452:E452"/>
    <mergeCell ref="P371:V371"/>
    <mergeCell ref="D252:E252"/>
    <mergeCell ref="P41:T41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2025-08-28T10:42:59Z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