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3CDBEB9-4C39-485C-A8E5-42AE8B250E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Z147" i="1" s="1"/>
  <c r="Y146" i="1"/>
  <c r="Y147" i="1" s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50" i="1" l="1"/>
  <c r="BN150" i="1"/>
  <c r="Z150" i="1"/>
  <c r="BP176" i="1"/>
  <c r="BN176" i="1"/>
  <c r="Z176" i="1"/>
  <c r="BP209" i="1"/>
  <c r="BN209" i="1"/>
  <c r="Z209" i="1"/>
  <c r="BP251" i="1"/>
  <c r="BN251" i="1"/>
  <c r="Z251" i="1"/>
  <c r="BP298" i="1"/>
  <c r="BN298" i="1"/>
  <c r="Z298" i="1"/>
  <c r="BP322" i="1"/>
  <c r="BN322" i="1"/>
  <c r="Z322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28" i="1"/>
  <c r="BN28" i="1"/>
  <c r="Z55" i="1"/>
  <c r="BN55" i="1"/>
  <c r="Z69" i="1"/>
  <c r="BN69" i="1"/>
  <c r="Y80" i="1"/>
  <c r="Z83" i="1"/>
  <c r="BN83" i="1"/>
  <c r="Y86" i="1"/>
  <c r="E511" i="1"/>
  <c r="Z97" i="1"/>
  <c r="BN97" i="1"/>
  <c r="Z112" i="1"/>
  <c r="BN112" i="1"/>
  <c r="Z135" i="1"/>
  <c r="BN135" i="1"/>
  <c r="Y138" i="1"/>
  <c r="BP166" i="1"/>
  <c r="BN166" i="1"/>
  <c r="Z166" i="1"/>
  <c r="BP197" i="1"/>
  <c r="BN197" i="1"/>
  <c r="Z197" i="1"/>
  <c r="BP226" i="1"/>
  <c r="BN226" i="1"/>
  <c r="Z226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308" i="1"/>
  <c r="BN308" i="1"/>
  <c r="Z308" i="1"/>
  <c r="BP345" i="1"/>
  <c r="BN345" i="1"/>
  <c r="Z345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153" i="1"/>
  <c r="Y293" i="1"/>
  <c r="Y325" i="1"/>
  <c r="Y443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BP207" i="1"/>
  <c r="BN207" i="1"/>
  <c r="Z207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Y304" i="1"/>
  <c r="BP296" i="1"/>
  <c r="BN296" i="1"/>
  <c r="Z296" i="1"/>
  <c r="Z22" i="1"/>
  <c r="Z23" i="1" s="1"/>
  <c r="BN22" i="1"/>
  <c r="BP22" i="1"/>
  <c r="Z26" i="1"/>
  <c r="BN26" i="1"/>
  <c r="BP26" i="1"/>
  <c r="Y33" i="1"/>
  <c r="Z30" i="1"/>
  <c r="BN30" i="1"/>
  <c r="C511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Z124" i="1"/>
  <c r="BN124" i="1"/>
  <c r="BP124" i="1"/>
  <c r="Y127" i="1"/>
  <c r="G511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BP228" i="1"/>
  <c r="BN228" i="1"/>
  <c r="Z228" i="1"/>
  <c r="BP253" i="1"/>
  <c r="BN253" i="1"/>
  <c r="Z253" i="1"/>
  <c r="BP262" i="1"/>
  <c r="BN262" i="1"/>
  <c r="Z262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137" i="1"/>
  <c r="Y154" i="1"/>
  <c r="Y172" i="1"/>
  <c r="Y177" i="1"/>
  <c r="Y188" i="1"/>
  <c r="Y204" i="1"/>
  <c r="Y247" i="1"/>
  <c r="L511" i="1"/>
  <c r="M511" i="1"/>
  <c r="O511" i="1"/>
  <c r="Y312" i="1"/>
  <c r="BP306" i="1"/>
  <c r="BN306" i="1"/>
  <c r="Z306" i="1"/>
  <c r="BP316" i="1"/>
  <c r="BN316" i="1"/>
  <c r="Z316" i="1"/>
  <c r="T511" i="1"/>
  <c r="BP343" i="1"/>
  <c r="BN343" i="1"/>
  <c r="Z343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03" i="1"/>
  <c r="Y311" i="1"/>
  <c r="Y318" i="1"/>
  <c r="S511" i="1"/>
  <c r="Y370" i="1"/>
  <c r="W511" i="1"/>
  <c r="Y458" i="1"/>
  <c r="Y489" i="1"/>
  <c r="H9" i="1"/>
  <c r="A10" i="1"/>
  <c r="B511" i="1"/>
  <c r="X502" i="1"/>
  <c r="X503" i="1"/>
  <c r="X505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1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BN130" i="1"/>
  <c r="BP130" i="1"/>
  <c r="Y133" i="1"/>
  <c r="Z136" i="1"/>
  <c r="BN136" i="1"/>
  <c r="BP136" i="1"/>
  <c r="Z140" i="1"/>
  <c r="Z142" i="1" s="1"/>
  <c r="BN140" i="1"/>
  <c r="BP140" i="1"/>
  <c r="Y143" i="1"/>
  <c r="H511" i="1"/>
  <c r="Y148" i="1"/>
  <c r="Z151" i="1"/>
  <c r="BN151" i="1"/>
  <c r="BP151" i="1"/>
  <c r="I511" i="1"/>
  <c r="Y160" i="1"/>
  <c r="Z163" i="1"/>
  <c r="BN163" i="1"/>
  <c r="BP163" i="1"/>
  <c r="Z165" i="1"/>
  <c r="BN165" i="1"/>
  <c r="Z167" i="1"/>
  <c r="BN167" i="1"/>
  <c r="Z169" i="1"/>
  <c r="BN169" i="1"/>
  <c r="Z175" i="1"/>
  <c r="BN175" i="1"/>
  <c r="BP175" i="1"/>
  <c r="J511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F9" i="1"/>
  <c r="J9" i="1"/>
  <c r="Y45" i="1"/>
  <c r="Y58" i="1"/>
  <c r="Y93" i="1"/>
  <c r="Y132" i="1"/>
  <c r="BP212" i="1"/>
  <c r="BN212" i="1"/>
  <c r="Z212" i="1"/>
  <c r="Y231" i="1"/>
  <c r="BP225" i="1"/>
  <c r="BN225" i="1"/>
  <c r="Z225" i="1"/>
  <c r="BP229" i="1"/>
  <c r="BN229" i="1"/>
  <c r="Z229" i="1"/>
  <c r="K511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Z270" i="1" s="1"/>
  <c r="BN268" i="1"/>
  <c r="BP268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BN358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84" i="1" l="1"/>
  <c r="Z449" i="1"/>
  <c r="Z359" i="1"/>
  <c r="Z303" i="1"/>
  <c r="Z293" i="1"/>
  <c r="Z171" i="1"/>
  <c r="Z137" i="1"/>
  <c r="Z132" i="1"/>
  <c r="Z85" i="1"/>
  <c r="Z80" i="1"/>
  <c r="Z71" i="1"/>
  <c r="Z32" i="1"/>
  <c r="Z458" i="1"/>
  <c r="Z443" i="1"/>
  <c r="Y505" i="1"/>
  <c r="Y502" i="1"/>
  <c r="Z379" i="1"/>
  <c r="Z349" i="1"/>
  <c r="Z337" i="1"/>
  <c r="Z330" i="1"/>
  <c r="Z324" i="1"/>
  <c r="Z311" i="1"/>
  <c r="Z263" i="1"/>
  <c r="Z255" i="1"/>
  <c r="Z246" i="1"/>
  <c r="Z231" i="1"/>
  <c r="Y503" i="1"/>
  <c r="Z220" i="1"/>
  <c r="Z203" i="1"/>
  <c r="Z177" i="1"/>
  <c r="Z153" i="1"/>
  <c r="Z126" i="1"/>
  <c r="Z108" i="1"/>
  <c r="Z100" i="1"/>
  <c r="Z65" i="1"/>
  <c r="Y504" i="1"/>
  <c r="Z398" i="1"/>
  <c r="Z121" i="1"/>
  <c r="Z114" i="1"/>
  <c r="Z92" i="1"/>
  <c r="Z58" i="1"/>
  <c r="Z44" i="1"/>
  <c r="Y501" i="1"/>
  <c r="Z473" i="1"/>
  <c r="Z215" i="1"/>
  <c r="X504" i="1"/>
  <c r="Z506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<sst xmlns="http://schemas.openxmlformats.org/spreadsheetml/2006/main" count="2208" uniqueCount="807">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</sst>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786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6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0.54166666666666663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419</v>
      </c>
      <c r="Y41" s="550">
        <f>IFERROR(IF(X41="",0,CEILING((X41/$H41),1)*$H41),"")</f>
        <v>421.20000000000005</v>
      </c>
      <c r="Z41" s="36">
        <f>IFERROR(IF(Y41=0,"",ROUNDUP(Y41/H41,0)*0.01898),"")</f>
        <v>0.74021999999999999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435.87638888888887</v>
      </c>
      <c r="BN41" s="64">
        <f>IFERROR(Y41*I41/H41,"0")</f>
        <v>438.16500000000002</v>
      </c>
      <c r="BO41" s="64">
        <f>IFERROR(1/J41*(X41/H41),"0")</f>
        <v>0.60619212962962954</v>
      </c>
      <c r="BP41" s="64">
        <f>IFERROR(1/J41*(Y41/H41),"0")</f>
        <v>0.609375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74</v>
      </c>
      <c r="Y43" s="550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78.2</v>
      </c>
      <c r="BN43" s="64">
        <f>IFERROR(Y43*I43/H43,"0")</f>
        <v>78.2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58.796296296296291</v>
      </c>
      <c r="Y44" s="551">
        <f>IFERROR(Y41/H41,"0")+IFERROR(Y42/H42,"0")+IFERROR(Y43/H43,"0")</f>
        <v>59</v>
      </c>
      <c r="Z44" s="551">
        <f>IFERROR(IF(Z41="",0,Z41),"0")+IFERROR(IF(Z42="",0,Z42),"0")+IFERROR(IF(Z43="",0,Z43),"0")</f>
        <v>0.92061999999999999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493</v>
      </c>
      <c r="Y45" s="551">
        <f>IFERROR(SUM(Y41:Y43),"0")</f>
        <v>495.20000000000005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401</v>
      </c>
      <c r="Y52" s="550">
        <f t="shared" ref="Y52:Y57" si="6">IFERROR(IF(X52="",0,CEILING((X52/$H52),1)*$H52),"")</f>
        <v>403.2</v>
      </c>
      <c r="Z52" s="36">
        <f>IFERROR(IF(Y52=0,"",ROUNDUP(Y52/H52,0)*0.01898),"")</f>
        <v>0.68328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416.57455357142862</v>
      </c>
      <c r="BN52" s="64">
        <f t="shared" ref="BN52:BN57" si="8">IFERROR(Y52*I52/H52,"0")</f>
        <v>418.86</v>
      </c>
      <c r="BO52" s="64">
        <f t="shared" ref="BO52:BO57" si="9">IFERROR(1/J52*(X52/H52),"0")</f>
        <v>0.5594308035714286</v>
      </c>
      <c r="BP52" s="64">
        <f t="shared" ref="BP52:BP57" si="10">IFERROR(1/J52*(Y52/H52),"0")</f>
        <v>0.5625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329</v>
      </c>
      <c r="Y53" s="550">
        <f t="shared" si="6"/>
        <v>334.8</v>
      </c>
      <c r="Z53" s="36">
        <f>IFERROR(IF(Y53=0,"",ROUNDUP(Y53/H53,0)*0.01898),"")</f>
        <v>0.58838000000000001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342.25138888888881</v>
      </c>
      <c r="BN53" s="64">
        <f t="shared" si="8"/>
        <v>348.28499999999997</v>
      </c>
      <c r="BO53" s="64">
        <f t="shared" si="9"/>
        <v>0.47598379629629628</v>
      </c>
      <c r="BP53" s="64">
        <f t="shared" si="10"/>
        <v>0.484375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196</v>
      </c>
      <c r="Y55" s="550">
        <f t="shared" si="6"/>
        <v>196</v>
      </c>
      <c r="Z55" s="36">
        <f>IFERROR(IF(Y55=0,"",ROUNDUP(Y55/H55,0)*0.00902),"")</f>
        <v>0.44198000000000004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206.29</v>
      </c>
      <c r="BN55" s="64">
        <f t="shared" si="8"/>
        <v>206.29</v>
      </c>
      <c r="BO55" s="64">
        <f t="shared" si="9"/>
        <v>0.37121212121212122</v>
      </c>
      <c r="BP55" s="64">
        <f t="shared" si="10"/>
        <v>0.37121212121212122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115.26653439153439</v>
      </c>
      <c r="Y58" s="551">
        <f>IFERROR(Y52/H52,"0")+IFERROR(Y53/H53,"0")+IFERROR(Y54/H54,"0")+IFERROR(Y55/H55,"0")+IFERROR(Y56/H56,"0")+IFERROR(Y57/H57,"0")</f>
        <v>116</v>
      </c>
      <c r="Z58" s="551">
        <f>IFERROR(IF(Z52="",0,Z52),"0")+IFERROR(IF(Z53="",0,Z53),"0")+IFERROR(IF(Z54="",0,Z54),"0")+IFERROR(IF(Z55="",0,Z55),"0")+IFERROR(IF(Z56="",0,Z56),"0")+IFERROR(IF(Z57="",0,Z57),"0")</f>
        <v>1.7136400000000001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926</v>
      </c>
      <c r="Y59" s="551">
        <f>IFERROR(SUM(Y52:Y57),"0")</f>
        <v>934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293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304.80138888888888</v>
      </c>
      <c r="BN61" s="64">
        <f>IFERROR(Y61*I61/H61,"0")</f>
        <v>314.58000000000004</v>
      </c>
      <c r="BO61" s="64">
        <f>IFERROR(1/J61*(X61/H61),"0")</f>
        <v>0.42390046296296291</v>
      </c>
      <c r="BP61" s="64">
        <f>IFERROR(1/J61*(Y61/H61),"0")</f>
        <v>0.4375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27.129629629629626</v>
      </c>
      <c r="Y65" s="551">
        <f>IFERROR(Y61/H61,"0")+IFERROR(Y62/H62,"0")+IFERROR(Y63/H63,"0")+IFERROR(Y64/H64,"0")</f>
        <v>28</v>
      </c>
      <c r="Z65" s="551">
        <f>IFERROR(IF(Z61="",0,Z61),"0")+IFERROR(IF(Z62="",0,Z62),"0")+IFERROR(IF(Z63="",0,Z63),"0")+IFERROR(IF(Z64="",0,Z64),"0")</f>
        <v>0.53144000000000002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293</v>
      </c>
      <c r="Y66" s="551">
        <f>IFERROR(SUM(Y61:Y64),"0")</f>
        <v>302.40000000000003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8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8.4142857142857146</v>
      </c>
      <c r="BN75" s="64">
        <f t="shared" si="13"/>
        <v>8.8350000000000009</v>
      </c>
      <c r="BO75" s="64">
        <f t="shared" si="14"/>
        <v>1.488095238095238E-2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0.95238095238095233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8</v>
      </c>
      <c r="Y81" s="551">
        <f>IFERROR(SUM(Y74:Y79),"0")</f>
        <v>8.4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758</v>
      </c>
      <c r="Y89" s="550">
        <f>IFERROR(IF(X89="",0,CEILING((X89/$H89),1)*$H89),"")</f>
        <v>766.80000000000007</v>
      </c>
      <c r="Z89" s="36">
        <f>IFERROR(IF(Y89=0,"",ROUNDUP(Y89/H89,0)*0.01898),"")</f>
        <v>1.34758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788.53055555555545</v>
      </c>
      <c r="BN89" s="64">
        <f>IFERROR(Y89*I89/H89,"0")</f>
        <v>797.68499999999995</v>
      </c>
      <c r="BO89" s="64">
        <f>IFERROR(1/J89*(X89/H89),"0")</f>
        <v>1.0966435185185184</v>
      </c>
      <c r="BP89" s="64">
        <f>IFERROR(1/J89*(Y89/H89),"0")</f>
        <v>1.109375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90</v>
      </c>
      <c r="Y91" s="550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94.199999999999989</v>
      </c>
      <c r="BN91" s="64">
        <f>IFERROR(Y91*I91/H91,"0")</f>
        <v>94.199999999999989</v>
      </c>
      <c r="BO91" s="64">
        <f>IFERROR(1/J91*(X91/H91),"0")</f>
        <v>0.15151515151515152</v>
      </c>
      <c r="BP91" s="64">
        <f>IFERROR(1/J91*(Y91/H91),"0")</f>
        <v>0.15151515151515152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90.185185185185176</v>
      </c>
      <c r="Y92" s="551">
        <f>IFERROR(Y89/H89,"0")+IFERROR(Y90/H90,"0")+IFERROR(Y91/H91,"0")</f>
        <v>91</v>
      </c>
      <c r="Z92" s="551">
        <f>IFERROR(IF(Z89="",0,Z89),"0")+IFERROR(IF(Z90="",0,Z90),"0")+IFERROR(IF(Z91="",0,Z91),"0")</f>
        <v>1.5279799999999999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848</v>
      </c>
      <c r="Y93" s="551">
        <f>IFERROR(SUM(Y89:Y91),"0")</f>
        <v>856.80000000000007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117</v>
      </c>
      <c r="Y95" s="550">
        <f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124.49666666666667</v>
      </c>
      <c r="BN95" s="64">
        <f>IFERROR(Y95*I95/H95,"0")</f>
        <v>129.285</v>
      </c>
      <c r="BO95" s="64">
        <f>IFERROR(1/J95*(X95/H95),"0")</f>
        <v>0.22569444444444445</v>
      </c>
      <c r="BP95" s="64">
        <f>IFERROR(1/J95*(Y95/H95),"0")</f>
        <v>0.234375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137</v>
      </c>
      <c r="Y97" s="550">
        <f>IFERROR(IF(X97="",0,CEILING((X97/$H97),1)*$H97),"")</f>
        <v>137.70000000000002</v>
      </c>
      <c r="Z97" s="36">
        <f>IFERROR(IF(Y97=0,"",ROUNDUP(Y97/H97,0)*0.00651),"")</f>
        <v>0.33201000000000003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149.78666666666666</v>
      </c>
      <c r="BN97" s="64">
        <f>IFERROR(Y97*I97/H97,"0")</f>
        <v>150.55199999999999</v>
      </c>
      <c r="BO97" s="64">
        <f>IFERROR(1/J97*(X97/H97),"0")</f>
        <v>0.27879527879527882</v>
      </c>
      <c r="BP97" s="64">
        <f>IFERROR(1/J97*(Y97/H97),"0")</f>
        <v>0.28021978021978022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65.18518518518519</v>
      </c>
      <c r="Y100" s="551">
        <f>IFERROR(Y95/H95,"0")+IFERROR(Y96/H96,"0")+IFERROR(Y97/H97,"0")+IFERROR(Y98/H98,"0")+IFERROR(Y99/H99,"0")</f>
        <v>66</v>
      </c>
      <c r="Z100" s="551">
        <f>IFERROR(IF(Z95="",0,Z95),"0")+IFERROR(IF(Z96="",0,Z96),"0")+IFERROR(IF(Z97="",0,Z97),"0")+IFERROR(IF(Z98="",0,Z98),"0")+IFERROR(IF(Z99="",0,Z99),"0")</f>
        <v>0.61671000000000009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254</v>
      </c>
      <c r="Y101" s="551">
        <f>IFERROR(SUM(Y95:Y99),"0")</f>
        <v>259.20000000000005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491</v>
      </c>
      <c r="Y104" s="550">
        <f>IFERROR(IF(X104="",0,CEILING((X104/$H104),1)*$H104),"")</f>
        <v>496.8</v>
      </c>
      <c r="Z104" s="36">
        <f>IFERROR(IF(Y104=0,"",ROUNDUP(Y104/H104,0)*0.01898),"")</f>
        <v>0.87307999999999997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510.77638888888879</v>
      </c>
      <c r="BN104" s="64">
        <f>IFERROR(Y104*I104/H104,"0")</f>
        <v>516.80999999999995</v>
      </c>
      <c r="BO104" s="64">
        <f>IFERROR(1/J104*(X104/H104),"0")</f>
        <v>0.71035879629629628</v>
      </c>
      <c r="BP104" s="64">
        <f>IFERROR(1/J104*(Y104/H104),"0")</f>
        <v>0.71875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90</v>
      </c>
      <c r="Y106" s="550">
        <f>IFERROR(IF(X106="",0,CEILING((X106/$H106),1)*$H106),"")</f>
        <v>90</v>
      </c>
      <c r="Z106" s="36">
        <f>IFERROR(IF(Y106=0,"",ROUNDUP(Y106/H106,0)*0.00902),"")</f>
        <v>0.1804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94.199999999999989</v>
      </c>
      <c r="BN106" s="64">
        <f>IFERROR(Y106*I106/H106,"0")</f>
        <v>94.199999999999989</v>
      </c>
      <c r="BO106" s="64">
        <f>IFERROR(1/J106*(X106/H106),"0")</f>
        <v>0.15151515151515152</v>
      </c>
      <c r="BP106" s="64">
        <f>IFERROR(1/J106*(Y106/H106),"0")</f>
        <v>0.15151515151515152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65.462962962962962</v>
      </c>
      <c r="Y108" s="551">
        <f>IFERROR(Y104/H104,"0")+IFERROR(Y105/H105,"0")+IFERROR(Y106/H106,"0")+IFERROR(Y107/H107,"0")</f>
        <v>66</v>
      </c>
      <c r="Z108" s="551">
        <f>IFERROR(IF(Z104="",0,Z104),"0")+IFERROR(IF(Z105="",0,Z105),"0")+IFERROR(IF(Z106="",0,Z106),"0")+IFERROR(IF(Z107="",0,Z107),"0")</f>
        <v>1.05348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581</v>
      </c>
      <c r="Y109" s="551">
        <f>IFERROR(SUM(Y104:Y107),"0")</f>
        <v>586.79999999999995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68</v>
      </c>
      <c r="Y113" s="550">
        <f>IFERROR(IF(X113="",0,CEILING((X113/$H113),1)*$H113),"")</f>
        <v>69.599999999999994</v>
      </c>
      <c r="Z113" s="36">
        <f>IFERROR(IF(Y113=0,"",ROUNDUP(Y113/H113,0)*0.00651),"")</f>
        <v>0.18879000000000001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73.100000000000009</v>
      </c>
      <c r="BN113" s="64">
        <f>IFERROR(Y113*I113/H113,"0")</f>
        <v>74.819999999999993</v>
      </c>
      <c r="BO113" s="64">
        <f>IFERROR(1/J113*(X113/H113),"0")</f>
        <v>0.15567765567765571</v>
      </c>
      <c r="BP113" s="64">
        <f>IFERROR(1/J113*(Y113/H113),"0")</f>
        <v>0.15934065934065936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28.333333333333336</v>
      </c>
      <c r="Y114" s="551">
        <f>IFERROR(Y111/H111,"0")+IFERROR(Y112/H112,"0")+IFERROR(Y113/H113,"0")</f>
        <v>29</v>
      </c>
      <c r="Z114" s="551">
        <f>IFERROR(IF(Z111="",0,Z111),"0")+IFERROR(IF(Z112="",0,Z112),"0")+IFERROR(IF(Z113="",0,Z113),"0")</f>
        <v>0.18879000000000001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68</v>
      </c>
      <c r="Y115" s="551">
        <f>IFERROR(SUM(Y111:Y113),"0")</f>
        <v>69.599999999999994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245</v>
      </c>
      <c r="Y117" s="550">
        <f>IFERROR(IF(X117="",0,CEILING((X117/$H117),1)*$H117),"")</f>
        <v>251.1</v>
      </c>
      <c r="Z117" s="36">
        <f>IFERROR(IF(Y117=0,"",ROUNDUP(Y117/H117,0)*0.01898),"")</f>
        <v>0.58838000000000001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260.51666666666665</v>
      </c>
      <c r="BN117" s="64">
        <f>IFERROR(Y117*I117/H117,"0")</f>
        <v>267.00299999999999</v>
      </c>
      <c r="BO117" s="64">
        <f>IFERROR(1/J117*(X117/H117),"0")</f>
        <v>0.47260802469135804</v>
      </c>
      <c r="BP117" s="64">
        <f>IFERROR(1/J117*(Y117/H117),"0")</f>
        <v>0.484375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68</v>
      </c>
      <c r="Y119" s="550">
        <f>IFERROR(IF(X119="",0,CEILING((X119/$H119),1)*$H119),"")</f>
        <v>70.2</v>
      </c>
      <c r="Z119" s="36">
        <f>IFERROR(IF(Y119=0,"",ROUNDUP(Y119/H119,0)*0.00651),"")</f>
        <v>0.16925999999999999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74.346666666666664</v>
      </c>
      <c r="BN119" s="64">
        <f>IFERROR(Y119*I119/H119,"0")</f>
        <v>76.751999999999995</v>
      </c>
      <c r="BO119" s="64">
        <f>IFERROR(1/J119*(X119/H119),"0")</f>
        <v>0.13838013838013838</v>
      </c>
      <c r="BP119" s="64">
        <f>IFERROR(1/J119*(Y119/H119),"0")</f>
        <v>0.14285714285714288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55.432098765432102</v>
      </c>
      <c r="Y121" s="551">
        <f>IFERROR(Y117/H117,"0")+IFERROR(Y118/H118,"0")+IFERROR(Y119/H119,"0")+IFERROR(Y120/H120,"0")</f>
        <v>57</v>
      </c>
      <c r="Z121" s="551">
        <f>IFERROR(IF(Z117="",0,Z117),"0")+IFERROR(IF(Z118="",0,Z118),"0")+IFERROR(IF(Z119="",0,Z119),"0")+IFERROR(IF(Z120="",0,Z120),"0")</f>
        <v>0.75763999999999998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313</v>
      </c>
      <c r="Y122" s="551">
        <f>IFERROR(SUM(Y117:Y120),"0")</f>
        <v>321.3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108</v>
      </c>
      <c r="Y162" s="550">
        <f t="shared" ref="Y162:Y170" si="16">IFERROR(IF(X162="",0,CEILING((X162/$H162),1)*$H162),"")</f>
        <v>109.2</v>
      </c>
      <c r="Z162" s="36">
        <f>IFERROR(IF(Y162=0,"",ROUNDUP(Y162/H162,0)*0.00902),"")</f>
        <v>0.23452000000000001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114.94285714285714</v>
      </c>
      <c r="BN162" s="64">
        <f t="shared" ref="BN162:BN170" si="18">IFERROR(Y162*I162/H162,"0")</f>
        <v>116.21999999999998</v>
      </c>
      <c r="BO162" s="64">
        <f t="shared" ref="BO162:BO170" si="19">IFERROR(1/J162*(X162/H162),"0")</f>
        <v>0.19480519480519479</v>
      </c>
      <c r="BP162" s="64">
        <f t="shared" ref="BP162:BP170" si="20">IFERROR(1/J162*(Y162/H162),"0")</f>
        <v>0.19696969696969696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229</v>
      </c>
      <c r="Y164" s="550">
        <f t="shared" si="16"/>
        <v>231</v>
      </c>
      <c r="Z164" s="36">
        <f>IFERROR(IF(Y164=0,"",ROUNDUP(Y164/H164,0)*0.00902),"")</f>
        <v>0.49609999999999999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240.45</v>
      </c>
      <c r="BN164" s="64">
        <f t="shared" si="18"/>
        <v>242.55</v>
      </c>
      <c r="BO164" s="64">
        <f t="shared" si="19"/>
        <v>0.41305916305916301</v>
      </c>
      <c r="BP164" s="64">
        <f t="shared" si="20"/>
        <v>0.41666666666666669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82</v>
      </c>
      <c r="Y165" s="550">
        <f t="shared" si="16"/>
        <v>84</v>
      </c>
      <c r="Z165" s="36">
        <f>IFERROR(IF(Y165=0,"",ROUNDUP(Y165/H165,0)*0.00502),"")</f>
        <v>0.20080000000000001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87.076190476190462</v>
      </c>
      <c r="BN165" s="64">
        <f t="shared" si="18"/>
        <v>89.199999999999989</v>
      </c>
      <c r="BO165" s="64">
        <f t="shared" si="19"/>
        <v>0.16687016687016687</v>
      </c>
      <c r="BP165" s="64">
        <f t="shared" si="20"/>
        <v>0.17094017094017094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29</v>
      </c>
      <c r="Y167" s="550">
        <f t="shared" si="16"/>
        <v>30.6</v>
      </c>
      <c r="Z167" s="36">
        <f>IFERROR(IF(Y167=0,"",ROUNDUP(Y167/H167,0)*0.00502),"")</f>
        <v>8.5339999999999999E-2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31.094444444444441</v>
      </c>
      <c r="BN167" s="64">
        <f t="shared" si="18"/>
        <v>32.81</v>
      </c>
      <c r="BO167" s="64">
        <f t="shared" si="19"/>
        <v>6.8850902184235521E-2</v>
      </c>
      <c r="BP167" s="64">
        <f t="shared" si="20"/>
        <v>7.2649572649572655E-2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164</v>
      </c>
      <c r="Y168" s="550">
        <f t="shared" si="16"/>
        <v>165.9</v>
      </c>
      <c r="Z168" s="36">
        <f>IFERROR(IF(Y168=0,"",ROUNDUP(Y168/H168,0)*0.00502),"")</f>
        <v>0.39657999999999999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171.8095238095238</v>
      </c>
      <c r="BN168" s="64">
        <f t="shared" si="18"/>
        <v>173.8</v>
      </c>
      <c r="BO168" s="64">
        <f t="shared" si="19"/>
        <v>0.33374033374033374</v>
      </c>
      <c r="BP168" s="64">
        <f t="shared" si="20"/>
        <v>0.33760683760683763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213.49206349206349</v>
      </c>
      <c r="Y171" s="551">
        <f>IFERROR(Y162/H162,"0")+IFERROR(Y163/H163,"0")+IFERROR(Y164/H164,"0")+IFERROR(Y165/H165,"0")+IFERROR(Y166/H166,"0")+IFERROR(Y167/H167,"0")+IFERROR(Y168/H168,"0")+IFERROR(Y169/H169,"0")+IFERROR(Y170/H170,"0")</f>
        <v>217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1.41334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612</v>
      </c>
      <c r="Y172" s="551">
        <f>IFERROR(SUM(Y162:Y170),"0")</f>
        <v>620.70000000000005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364</v>
      </c>
      <c r="Y195" s="550">
        <f t="shared" ref="Y195:Y202" si="21">IFERROR(IF(X195="",0,CEILING((X195/$H195),1)*$H195),"")</f>
        <v>367.20000000000005</v>
      </c>
      <c r="Z195" s="36">
        <f>IFERROR(IF(Y195=0,"",ROUNDUP(Y195/H195,0)*0.00902),"")</f>
        <v>0.61336000000000002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378.15555555555557</v>
      </c>
      <c r="BN195" s="64">
        <f t="shared" ref="BN195:BN202" si="23">IFERROR(Y195*I195/H195,"0")</f>
        <v>381.48</v>
      </c>
      <c r="BO195" s="64">
        <f t="shared" ref="BO195:BO202" si="24">IFERROR(1/J195*(X195/H195),"0")</f>
        <v>0.510662177328844</v>
      </c>
      <c r="BP195" s="64">
        <f t="shared" ref="BP195:BP202" si="25">IFERROR(1/J195*(Y195/H195),"0")</f>
        <v>0.51515151515151514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32</v>
      </c>
      <c r="Y196" s="550">
        <f t="shared" si="21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33.244444444444447</v>
      </c>
      <c r="BN196" s="64">
        <f t="shared" si="23"/>
        <v>33.660000000000004</v>
      </c>
      <c r="BO196" s="64">
        <f t="shared" si="24"/>
        <v>4.4893378226711557E-2</v>
      </c>
      <c r="BP196" s="64">
        <f t="shared" si="25"/>
        <v>4.5454545454545463E-2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301</v>
      </c>
      <c r="Y198" s="550">
        <f t="shared" si="21"/>
        <v>302.40000000000003</v>
      </c>
      <c r="Z198" s="36">
        <f>IFERROR(IF(Y198=0,"",ROUNDUP(Y198/H198,0)*0.00902),"")</f>
        <v>0.50512000000000001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312.70555555555558</v>
      </c>
      <c r="BN198" s="64">
        <f t="shared" si="23"/>
        <v>314.16000000000003</v>
      </c>
      <c r="BO198" s="64">
        <f t="shared" si="24"/>
        <v>0.4222783389450056</v>
      </c>
      <c r="BP198" s="64">
        <f t="shared" si="25"/>
        <v>0.42424242424242425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102</v>
      </c>
      <c r="Y199" s="550">
        <f t="shared" si="21"/>
        <v>102.60000000000001</v>
      </c>
      <c r="Z199" s="36">
        <f>IFERROR(IF(Y199=0,"",ROUNDUP(Y199/H199,0)*0.00502),"")</f>
        <v>0.28614000000000001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109.36666666666666</v>
      </c>
      <c r="BN199" s="64">
        <f t="shared" si="23"/>
        <v>110.00999999999999</v>
      </c>
      <c r="BO199" s="64">
        <f t="shared" si="24"/>
        <v>0.24216524216524218</v>
      </c>
      <c r="BP199" s="64">
        <f t="shared" si="25"/>
        <v>0.24358974358974361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50</v>
      </c>
      <c r="Y200" s="550">
        <f t="shared" si="21"/>
        <v>50.4</v>
      </c>
      <c r="Z200" s="36">
        <f>IFERROR(IF(Y200=0,"",ROUNDUP(Y200/H200,0)*0.00502),"")</f>
        <v>0.14056000000000002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52.777777777777779</v>
      </c>
      <c r="BN200" s="64">
        <f t="shared" si="23"/>
        <v>53.199999999999996</v>
      </c>
      <c r="BO200" s="64">
        <f t="shared" si="24"/>
        <v>0.11870845204178539</v>
      </c>
      <c r="BP200" s="64">
        <f t="shared" si="25"/>
        <v>0.11965811965811968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39</v>
      </c>
      <c r="Y202" s="550">
        <f t="shared" si="21"/>
        <v>39.6</v>
      </c>
      <c r="Z202" s="36">
        <f>IFERROR(IF(Y202=0,"",ROUNDUP(Y202/H202,0)*0.00502),"")</f>
        <v>0.11044000000000001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41.166666666666664</v>
      </c>
      <c r="BN202" s="64">
        <f t="shared" si="23"/>
        <v>41.8</v>
      </c>
      <c r="BO202" s="64">
        <f t="shared" si="24"/>
        <v>9.2592592592592601E-2</v>
      </c>
      <c r="BP202" s="64">
        <f t="shared" si="25"/>
        <v>9.401709401709403E-2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235.18518518518516</v>
      </c>
      <c r="Y203" s="551">
        <f>IFERROR(Y195/H195,"0")+IFERROR(Y196/H196,"0")+IFERROR(Y197/H197,"0")+IFERROR(Y198/H198,"0")+IFERROR(Y199/H199,"0")+IFERROR(Y200/H200,"0")+IFERROR(Y201/H201,"0")+IFERROR(Y202/H202,"0")</f>
        <v>237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1.7097400000000003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888</v>
      </c>
      <c r="Y204" s="551">
        <f>IFERROR(SUM(Y195:Y202),"0")</f>
        <v>894.6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81</v>
      </c>
      <c r="Y208" s="550">
        <f t="shared" si="26"/>
        <v>87</v>
      </c>
      <c r="Z208" s="36">
        <f>IFERROR(IF(Y208=0,"",ROUNDUP(Y208/H208,0)*0.01898),"")</f>
        <v>0.1898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85.832068965517237</v>
      </c>
      <c r="BN208" s="64">
        <f t="shared" si="28"/>
        <v>92.190000000000012</v>
      </c>
      <c r="BO208" s="64">
        <f t="shared" si="29"/>
        <v>0.1454741379310345</v>
      </c>
      <c r="BP208" s="64">
        <f t="shared" si="30"/>
        <v>0.15625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224</v>
      </c>
      <c r="Y209" s="550">
        <f t="shared" si="26"/>
        <v>225.6</v>
      </c>
      <c r="Z209" s="36">
        <f t="shared" ref="Z209:Z214" si="31">IFERROR(IF(Y209=0,"",ROUNDUP(Y209/H209,0)*0.00651),"")</f>
        <v>0.61194000000000004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249.2</v>
      </c>
      <c r="BN209" s="64">
        <f t="shared" si="28"/>
        <v>250.98</v>
      </c>
      <c r="BO209" s="64">
        <f t="shared" si="29"/>
        <v>0.51282051282051289</v>
      </c>
      <c r="BP209" s="64">
        <f t="shared" si="30"/>
        <v>0.51648351648351654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319</v>
      </c>
      <c r="Y211" s="550">
        <f t="shared" si="26"/>
        <v>319.2</v>
      </c>
      <c r="Z211" s="36">
        <f t="shared" si="31"/>
        <v>0.86582999999999999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352.49500000000006</v>
      </c>
      <c r="BN211" s="64">
        <f t="shared" si="28"/>
        <v>352.71600000000001</v>
      </c>
      <c r="BO211" s="64">
        <f t="shared" si="29"/>
        <v>0.73031135531135549</v>
      </c>
      <c r="BP211" s="64">
        <f t="shared" si="30"/>
        <v>0.73076923076923084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530</v>
      </c>
      <c r="Y212" s="550">
        <f t="shared" si="26"/>
        <v>530.4</v>
      </c>
      <c r="Z212" s="36">
        <f t="shared" si="31"/>
        <v>1.4387099999999999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585.65000000000009</v>
      </c>
      <c r="BN212" s="64">
        <f t="shared" si="28"/>
        <v>586.09199999999998</v>
      </c>
      <c r="BO212" s="64">
        <f t="shared" si="29"/>
        <v>1.2133699633699635</v>
      </c>
      <c r="BP212" s="64">
        <f t="shared" si="30"/>
        <v>1.2142857142857144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48</v>
      </c>
      <c r="Y213" s="550">
        <f t="shared" si="26"/>
        <v>48</v>
      </c>
      <c r="Z213" s="36">
        <f t="shared" si="31"/>
        <v>0.13020000000000001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53.040000000000006</v>
      </c>
      <c r="BN213" s="64">
        <f t="shared" si="28"/>
        <v>53.040000000000006</v>
      </c>
      <c r="BO213" s="64">
        <f t="shared" si="29"/>
        <v>0.1098901098901099</v>
      </c>
      <c r="BP213" s="64">
        <f t="shared" si="30"/>
        <v>0.1098901098901099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267</v>
      </c>
      <c r="Y214" s="550">
        <f t="shared" si="26"/>
        <v>268.8</v>
      </c>
      <c r="Z214" s="36">
        <f t="shared" si="31"/>
        <v>0.72911999999999999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295.70249999999999</v>
      </c>
      <c r="BN214" s="64">
        <f t="shared" si="28"/>
        <v>297.69600000000003</v>
      </c>
      <c r="BO214" s="64">
        <f t="shared" si="29"/>
        <v>0.61126373626373631</v>
      </c>
      <c r="BP214" s="64">
        <f t="shared" si="30"/>
        <v>0.61538461538461553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587.64367816091954</v>
      </c>
      <c r="Y215" s="551">
        <f>IFERROR(Y206/H206,"0")+IFERROR(Y207/H207,"0")+IFERROR(Y208/H208,"0")+IFERROR(Y209/H209,"0")+IFERROR(Y210/H210,"0")+IFERROR(Y211/H211,"0")+IFERROR(Y212/H212,"0")+IFERROR(Y213/H213,"0")+IFERROR(Y214/H214,"0")</f>
        <v>590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3.9655999999999998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1469</v>
      </c>
      <c r="Y216" s="551">
        <f>IFERROR(SUM(Y206:Y214),"0")</f>
        <v>1478.9999999999998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33</v>
      </c>
      <c r="Y219" s="55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36.465000000000003</v>
      </c>
      <c r="BN219" s="64">
        <f>IFERROR(Y219*I219/H219,"0")</f>
        <v>37.128000000000007</v>
      </c>
      <c r="BO219" s="64">
        <f>IFERROR(1/J219*(X219/H219),"0")</f>
        <v>7.5549450549450559E-2</v>
      </c>
      <c r="BP219" s="64">
        <f>IFERROR(1/J219*(Y219/H219),"0")</f>
        <v>7.6923076923076941E-2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13.75</v>
      </c>
      <c r="Y220" s="551">
        <f>IFERROR(Y218/H218,"0")+IFERROR(Y219/H219,"0")</f>
        <v>14.000000000000002</v>
      </c>
      <c r="Z220" s="551">
        <f>IFERROR(IF(Z218="",0,Z218),"0")+IFERROR(IF(Z219="",0,Z219),"0")</f>
        <v>9.1139999999999999E-2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33</v>
      </c>
      <c r="Y221" s="551">
        <f>IFERROR(SUM(Y218:Y219),"0")</f>
        <v>33.6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200</v>
      </c>
      <c r="Y224" s="550">
        <f t="shared" ref="Y224:Y230" si="32">IFERROR(IF(X224="",0,CEILING((X224/$H224),1)*$H224),"")</f>
        <v>208.79999999999998</v>
      </c>
      <c r="Z224" s="36">
        <f>IFERROR(IF(Y224=0,"",ROUNDUP(Y224/H224,0)*0.01898),"")</f>
        <v>0.34164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207.5</v>
      </c>
      <c r="BN224" s="64">
        <f t="shared" ref="BN224:BN230" si="34">IFERROR(Y224*I224/H224,"0")</f>
        <v>216.63</v>
      </c>
      <c r="BO224" s="64">
        <f t="shared" ref="BO224:BO230" si="35">IFERROR(1/J224*(X224/H224),"0")</f>
        <v>0.26939655172413796</v>
      </c>
      <c r="BP224" s="64">
        <f t="shared" ref="BP224:BP230" si="36">IFERROR(1/J224*(Y224/H224),"0")</f>
        <v>0.28125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11</v>
      </c>
      <c r="Y227" s="550">
        <f t="shared" si="32"/>
        <v>12</v>
      </c>
      <c r="Z227" s="36">
        <f>IFERROR(IF(Y227=0,"",ROUNDUP(Y227/H227,0)*0.00902),"")</f>
        <v>2.7060000000000001E-2</v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11.577500000000001</v>
      </c>
      <c r="BN227" s="64">
        <f t="shared" si="34"/>
        <v>12.629999999999999</v>
      </c>
      <c r="BO227" s="64">
        <f t="shared" si="35"/>
        <v>2.0833333333333336E-2</v>
      </c>
      <c r="BP227" s="64">
        <f t="shared" si="36"/>
        <v>2.2727272727272728E-2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19.991379310344829</v>
      </c>
      <c r="Y231" s="551">
        <f>IFERROR(Y224/H224,"0")+IFERROR(Y225/H225,"0")+IFERROR(Y226/H226,"0")+IFERROR(Y227/H227,"0")+IFERROR(Y228/H228,"0")+IFERROR(Y229/H229,"0")+IFERROR(Y230/H230,"0")</f>
        <v>21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0.36870000000000003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211</v>
      </c>
      <c r="Y232" s="551">
        <f>IFERROR(SUM(Y224:Y230),"0")</f>
        <v>220.79999999999998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135</v>
      </c>
      <c r="Y268" s="550">
        <f>IFERROR(IF(X268="",0,CEILING((X268/$H268),1)*$H268),"")</f>
        <v>136.79999999999998</v>
      </c>
      <c r="Z268" s="36">
        <f>IFERROR(IF(Y268=0,"",ROUNDUP(Y268/H268,0)*0.00651),"")</f>
        <v>0.37107000000000001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149.17500000000001</v>
      </c>
      <c r="BN268" s="64">
        <f>IFERROR(Y268*I268/H268,"0")</f>
        <v>151.16399999999999</v>
      </c>
      <c r="BO268" s="64">
        <f>IFERROR(1/J268*(X268/H268),"0")</f>
        <v>0.30906593406593408</v>
      </c>
      <c r="BP268" s="64">
        <f>IFERROR(1/J268*(Y268/H268),"0")</f>
        <v>0.31318681318681318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156</v>
      </c>
      <c r="Y269" s="550">
        <f>IFERROR(IF(X269="",0,CEILING((X269/$H269),1)*$H269),"")</f>
        <v>156</v>
      </c>
      <c r="Z269" s="36">
        <f>IFERROR(IF(Y269=0,"",ROUNDUP(Y269/H269,0)*0.00651),"")</f>
        <v>0.42315000000000003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167.70000000000002</v>
      </c>
      <c r="BN269" s="64">
        <f>IFERROR(Y269*I269/H269,"0")</f>
        <v>167.70000000000002</v>
      </c>
      <c r="BO269" s="64">
        <f>IFERROR(1/J269*(X269/H269),"0")</f>
        <v>0.35714285714285715</v>
      </c>
      <c r="BP269" s="64">
        <f>IFERROR(1/J269*(Y269/H269),"0")</f>
        <v>0.35714285714285715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121.25</v>
      </c>
      <c r="Y270" s="551">
        <f>IFERROR(Y267/H267,"0")+IFERROR(Y268/H268,"0")+IFERROR(Y269/H269,"0")</f>
        <v>122</v>
      </c>
      <c r="Z270" s="551">
        <f>IFERROR(IF(Z267="",0,Z267),"0")+IFERROR(IF(Z268="",0,Z268),"0")+IFERROR(IF(Z269="",0,Z269),"0")</f>
        <v>0.79422000000000004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291</v>
      </c>
      <c r="Y271" s="551">
        <f>IFERROR(SUM(Y267:Y269),"0")</f>
        <v>292.79999999999995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11</v>
      </c>
      <c r="Y302" s="550">
        <f t="shared" si="37"/>
        <v>12.6</v>
      </c>
      <c r="Z302" s="36">
        <f>IFERROR(IF(Y302=0,"",ROUNDUP(Y302/H302,0)*0.00651),"")</f>
        <v>4.5569999999999999E-2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12.393333333333333</v>
      </c>
      <c r="BN302" s="64">
        <f t="shared" si="39"/>
        <v>14.196</v>
      </c>
      <c r="BO302" s="64">
        <f t="shared" si="40"/>
        <v>3.3577533577533576E-2</v>
      </c>
      <c r="BP302" s="64">
        <f t="shared" si="41"/>
        <v>3.8461538461538464E-2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6.1111111111111107</v>
      </c>
      <c r="Y303" s="551">
        <f>IFERROR(Y296/H296,"0")+IFERROR(Y297/H297,"0")+IFERROR(Y298/H298,"0")+IFERROR(Y299/H299,"0")+IFERROR(Y300/H300,"0")+IFERROR(Y301/H301,"0")+IFERROR(Y302/H302,"0")</f>
        <v>7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4.5569999999999999E-2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11</v>
      </c>
      <c r="Y304" s="551">
        <f>IFERROR(SUM(Y296:Y302),"0")</f>
        <v>12.6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104</v>
      </c>
      <c r="Y314" s="550">
        <f>IFERROR(IF(X314="",0,CEILING((X314/$H314),1)*$H314),"")</f>
        <v>109.2</v>
      </c>
      <c r="Z314" s="36">
        <f>IFERROR(IF(Y314=0,"",ROUNDUP(Y314/H314,0)*0.01898),"")</f>
        <v>0.24674000000000001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110.42571428571428</v>
      </c>
      <c r="BN314" s="64">
        <f>IFERROR(Y314*I314/H314,"0")</f>
        <v>115.947</v>
      </c>
      <c r="BO314" s="64">
        <f>IFERROR(1/J314*(X314/H314),"0")</f>
        <v>0.19345238095238093</v>
      </c>
      <c r="BP314" s="64">
        <f>IFERROR(1/J314*(Y314/H314),"0")</f>
        <v>0.203125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121</v>
      </c>
      <c r="Y316" s="550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128.47607142857143</v>
      </c>
      <c r="BN316" s="64">
        <f>IFERROR(Y316*I316/H316,"0")</f>
        <v>133.785</v>
      </c>
      <c r="BO316" s="64">
        <f>IFERROR(1/J316*(X316/H316),"0")</f>
        <v>0.22507440476190474</v>
      </c>
      <c r="BP316" s="64">
        <f>IFERROR(1/J316*(Y316/H316),"0")</f>
        <v>0.234375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26.785714285714285</v>
      </c>
      <c r="Y317" s="551">
        <f>IFERROR(Y314/H314,"0")+IFERROR(Y315/H315,"0")+IFERROR(Y316/H316,"0")</f>
        <v>28</v>
      </c>
      <c r="Z317" s="551">
        <f>IFERROR(IF(Z314="",0,Z314),"0")+IFERROR(IF(Z315="",0,Z315),"0")+IFERROR(IF(Z316="",0,Z316),"0")</f>
        <v>0.53144000000000002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225</v>
      </c>
      <c r="Y318" s="551">
        <f>IFERROR(SUM(Y314:Y316),"0")</f>
        <v>235.2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10</v>
      </c>
      <c r="Y322" s="550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11.588235294117649</v>
      </c>
      <c r="BN322" s="64">
        <f>IFERROR(Y322*I322/H322,"0")</f>
        <v>11.82</v>
      </c>
      <c r="BO322" s="64">
        <f>IFERROR(1/J322*(X322/H322),"0")</f>
        <v>2.1547080370609786E-2</v>
      </c>
      <c r="BP322" s="64">
        <f>IFERROR(1/J322*(Y322/H322),"0")</f>
        <v>2.197802197802198E-2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42</v>
      </c>
      <c r="Y323" s="550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47.435294117647061</v>
      </c>
      <c r="BN323" s="64">
        <f>IFERROR(Y323*I323/H323,"0")</f>
        <v>48.96</v>
      </c>
      <c r="BO323" s="64">
        <f>IFERROR(1/J323*(X323/H323),"0")</f>
        <v>9.0497737556561098E-2</v>
      </c>
      <c r="BP323" s="64">
        <f>IFERROR(1/J323*(Y323/H323),"0")</f>
        <v>9.3406593406593408E-2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20.3921568627451</v>
      </c>
      <c r="Y324" s="551">
        <f>IFERROR(Y320/H320,"0")+IFERROR(Y321/H321,"0")+IFERROR(Y322/H322,"0")+IFERROR(Y323/H323,"0")</f>
        <v>21</v>
      </c>
      <c r="Z324" s="551">
        <f>IFERROR(IF(Z320="",0,Z320),"0")+IFERROR(IF(Z321="",0,Z321),"0")+IFERROR(IF(Z322="",0,Z322),"0")+IFERROR(IF(Z323="",0,Z323),"0")</f>
        <v>0.13671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52</v>
      </c>
      <c r="Y325" s="551">
        <f>IFERROR(SUM(Y320:Y323),"0")</f>
        <v>53.55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919</v>
      </c>
      <c r="Y342" s="550">
        <f t="shared" ref="Y342:Y348" si="42">IFERROR(IF(X342="",0,CEILING((X342/$H342),1)*$H342),"")</f>
        <v>930</v>
      </c>
      <c r="Z342" s="36">
        <f>IFERROR(IF(Y342=0,"",ROUNDUP(Y342/H342,0)*0.02175),"")</f>
        <v>1.3484999999999998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948.40800000000002</v>
      </c>
      <c r="BN342" s="64">
        <f t="shared" ref="BN342:BN348" si="44">IFERROR(Y342*I342/H342,"0")</f>
        <v>959.76</v>
      </c>
      <c r="BO342" s="64">
        <f t="shared" ref="BO342:BO348" si="45">IFERROR(1/J342*(X342/H342),"0")</f>
        <v>1.2763888888888888</v>
      </c>
      <c r="BP342" s="64">
        <f t="shared" ref="BP342:BP348" si="46">IFERROR(1/J342*(Y342/H342),"0")</f>
        <v>1.2916666666666665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622</v>
      </c>
      <c r="Y343" s="550">
        <f t="shared" si="42"/>
        <v>630</v>
      </c>
      <c r="Z343" s="36">
        <f>IFERROR(IF(Y343=0,"",ROUNDUP(Y343/H343,0)*0.02175),"")</f>
        <v>0.91349999999999998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641.904</v>
      </c>
      <c r="BN343" s="64">
        <f t="shared" si="44"/>
        <v>650.16</v>
      </c>
      <c r="BO343" s="64">
        <f t="shared" si="45"/>
        <v>0.86388888888888893</v>
      </c>
      <c r="BP343" s="64">
        <f t="shared" si="46"/>
        <v>0.875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506</v>
      </c>
      <c r="Y344" s="550">
        <f t="shared" si="4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522.19200000000001</v>
      </c>
      <c r="BN344" s="64">
        <f t="shared" si="44"/>
        <v>526.32000000000005</v>
      </c>
      <c r="BO344" s="64">
        <f t="shared" si="45"/>
        <v>0.70277777777777772</v>
      </c>
      <c r="BP344" s="64">
        <f t="shared" si="46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321</v>
      </c>
      <c r="Y345" s="550">
        <f t="shared" si="42"/>
        <v>330</v>
      </c>
      <c r="Z345" s="36">
        <f>IFERROR(IF(Y345=0,"",ROUNDUP(Y345/H345,0)*0.02175),"")</f>
        <v>0.47849999999999998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331.27199999999999</v>
      </c>
      <c r="BN345" s="64">
        <f t="shared" si="44"/>
        <v>340.56000000000006</v>
      </c>
      <c r="BO345" s="64">
        <f t="shared" si="45"/>
        <v>0.4458333333333333</v>
      </c>
      <c r="BP345" s="64">
        <f t="shared" si="46"/>
        <v>0.45833333333333331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157.86666666666667</v>
      </c>
      <c r="Y349" s="551">
        <f>IFERROR(Y342/H342,"0")+IFERROR(Y343/H343,"0")+IFERROR(Y344/H344,"0")+IFERROR(Y345/H345,"0")+IFERROR(Y346/H346,"0")+IFERROR(Y347/H347,"0")+IFERROR(Y348/H348,"0")</f>
        <v>160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3.4799999999999995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2368</v>
      </c>
      <c r="Y350" s="551">
        <f>IFERROR(SUM(Y342:Y348),"0")</f>
        <v>2400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1091</v>
      </c>
      <c r="Y352" s="550">
        <f>IFERROR(IF(X352="",0,CEILING((X352/$H352),1)*$H352),"")</f>
        <v>1095</v>
      </c>
      <c r="Z352" s="36">
        <f>IFERROR(IF(Y352=0,"",ROUNDUP(Y352/H352,0)*0.02175),"")</f>
        <v>1.58775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1125.912</v>
      </c>
      <c r="BN352" s="64">
        <f>IFERROR(Y352*I352/H352,"0")</f>
        <v>1130.0400000000002</v>
      </c>
      <c r="BO352" s="64">
        <f>IFERROR(1/J352*(X352/H352),"0")</f>
        <v>1.5152777777777777</v>
      </c>
      <c r="BP352" s="64">
        <f>IFERROR(1/J352*(Y352/H352),"0")</f>
        <v>1.5208333333333333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72.733333333333334</v>
      </c>
      <c r="Y354" s="551">
        <f>IFERROR(Y352/H352,"0")+IFERROR(Y353/H353,"0")</f>
        <v>73</v>
      </c>
      <c r="Z354" s="551">
        <f>IFERROR(IF(Z352="",0,Z352),"0")+IFERROR(IF(Z353="",0,Z353),"0")</f>
        <v>1.58775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1091</v>
      </c>
      <c r="Y355" s="551">
        <f>IFERROR(SUM(Y352:Y353),"0")</f>
        <v>1095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74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78.26733333333334</v>
      </c>
      <c r="BN362" s="64">
        <f>IFERROR(Y362*I362/H362,"0")</f>
        <v>85.670999999999992</v>
      </c>
      <c r="BO362" s="64">
        <f>IFERROR(1/J362*(X362/H362),"0")</f>
        <v>0.12847222222222221</v>
      </c>
      <c r="BP362" s="64">
        <f>IFERROR(1/J362*(Y362/H362),"0")</f>
        <v>0.140625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8.2222222222222214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74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1284</v>
      </c>
      <c r="Y377" s="550">
        <f>IFERROR(IF(X377="",0,CEILING((X377/$H377),1)*$H377),"")</f>
        <v>1287</v>
      </c>
      <c r="Z377" s="36">
        <f>IFERROR(IF(Y377=0,"",ROUNDUP(Y377/H377,0)*0.01898),"")</f>
        <v>2.71414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1358.0440000000001</v>
      </c>
      <c r="BN377" s="64">
        <f>IFERROR(Y377*I377/H377,"0")</f>
        <v>1361.2169999999999</v>
      </c>
      <c r="BO377" s="64">
        <f>IFERROR(1/J377*(X377/H377),"0")</f>
        <v>2.2291666666666665</v>
      </c>
      <c r="BP377" s="64">
        <f>IFERROR(1/J377*(Y377/H377),"0")</f>
        <v>2.234375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142.66666666666666</v>
      </c>
      <c r="Y379" s="551">
        <f>IFERROR(Y377/H377,"0")+IFERROR(Y378/H378,"0")</f>
        <v>143</v>
      </c>
      <c r="Z379" s="551">
        <f>IFERROR(IF(Z377="",0,Z377),"0")+IFERROR(IF(Z378="",0,Z378),"0")</f>
        <v>2.71414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1284</v>
      </c>
      <c r="Y380" s="551">
        <f>IFERROR(SUM(Y377:Y378),"0")</f>
        <v>1287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156</v>
      </c>
      <c r="Y430" s="550">
        <f t="shared" ref="Y430:Y442" si="53">IFERROR(IF(X430="",0,CEILING((X430/$H430),1)*$H430),"")</f>
        <v>158.4</v>
      </c>
      <c r="Z430" s="36">
        <f t="shared" ref="Z430:Z436" si="54">IFERROR(IF(Y430=0,"",ROUNDUP(Y430/H430,0)*0.01196),"")</f>
        <v>0.35880000000000001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166.63636363636363</v>
      </c>
      <c r="BN430" s="64">
        <f t="shared" ref="BN430:BN442" si="56">IFERROR(Y430*I430/H430,"0")</f>
        <v>169.2</v>
      </c>
      <c r="BO430" s="64">
        <f t="shared" ref="BO430:BO442" si="57">IFERROR(1/J430*(X430/H430),"0")</f>
        <v>0.28409090909090906</v>
      </c>
      <c r="BP430" s="64">
        <f t="shared" ref="BP430:BP442" si="58">IFERROR(1/J430*(Y430/H430),"0")</f>
        <v>0.28846153846153849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208</v>
      </c>
      <c r="Y431" s="550">
        <f t="shared" si="53"/>
        <v>211.20000000000002</v>
      </c>
      <c r="Z431" s="36">
        <f t="shared" si="54"/>
        <v>0.47839999999999999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222.18181818181816</v>
      </c>
      <c r="BN431" s="64">
        <f t="shared" si="56"/>
        <v>225.60000000000002</v>
      </c>
      <c r="BO431" s="64">
        <f t="shared" si="57"/>
        <v>0.37878787878787878</v>
      </c>
      <c r="BP431" s="64">
        <f t="shared" si="58"/>
        <v>0.38461538461538464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720</v>
      </c>
      <c r="Y433" s="550">
        <f t="shared" si="53"/>
        <v>723.36</v>
      </c>
      <c r="Z433" s="36">
        <f t="shared" si="54"/>
        <v>1.63852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769.09090909090901</v>
      </c>
      <c r="BN433" s="64">
        <f t="shared" si="56"/>
        <v>772.68</v>
      </c>
      <c r="BO433" s="64">
        <f t="shared" si="57"/>
        <v>1.311188811188811</v>
      </c>
      <c r="BP433" s="64">
        <f t="shared" si="58"/>
        <v>1.3173076923076923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583</v>
      </c>
      <c r="Y435" s="550">
        <f t="shared" si="53"/>
        <v>586.08000000000004</v>
      </c>
      <c r="Z435" s="36">
        <f t="shared" si="54"/>
        <v>1.3275600000000001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622.75</v>
      </c>
      <c r="BN435" s="64">
        <f t="shared" si="56"/>
        <v>626.04</v>
      </c>
      <c r="BO435" s="64">
        <f t="shared" si="57"/>
        <v>1.0616987179487178</v>
      </c>
      <c r="BP435" s="64">
        <f t="shared" si="58"/>
        <v>1.0673076923076923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30</v>
      </c>
      <c r="Y438" s="550">
        <f t="shared" si="53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43.3125</v>
      </c>
      <c r="BN438" s="64">
        <f t="shared" si="56"/>
        <v>48.510000000000005</v>
      </c>
      <c r="BO438" s="64">
        <f t="shared" si="57"/>
        <v>4.7348484848484848E-2</v>
      </c>
      <c r="BP438" s="64">
        <f t="shared" si="58"/>
        <v>5.3030303030303039E-2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321.96969696969694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325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3.8664200000000002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1697</v>
      </c>
      <c r="Y444" s="551">
        <f>IFERROR(SUM(Y430:Y442),"0")</f>
        <v>1712.6399999999999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500</v>
      </c>
      <c r="Y446" s="550">
        <f>IFERROR(IF(X446="",0,CEILING((X446/$H446),1)*$H446),"")</f>
        <v>501.6</v>
      </c>
      <c r="Z446" s="36">
        <f>IFERROR(IF(Y446=0,"",ROUNDUP(Y446/H446,0)*0.01196),"")</f>
        <v>1.1362000000000001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534.09090909090912</v>
      </c>
      <c r="BN446" s="64">
        <f>IFERROR(Y446*I446/H446,"0")</f>
        <v>535.79999999999995</v>
      </c>
      <c r="BO446" s="64">
        <f>IFERROR(1/J446*(X446/H446),"0")</f>
        <v>0.91054778554778548</v>
      </c>
      <c r="BP446" s="64">
        <f>IFERROR(1/J446*(Y446/H446),"0")</f>
        <v>0.91346153846153855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94.696969696969688</v>
      </c>
      <c r="Y449" s="551">
        <f>IFERROR(Y446/H446,"0")+IFERROR(Y447/H447,"0")+IFERROR(Y448/H448,"0")</f>
        <v>95</v>
      </c>
      <c r="Z449" s="551">
        <f>IFERROR(IF(Z446="",0,Z446),"0")+IFERROR(IF(Z447="",0,Z447),"0")+IFERROR(IF(Z448="",0,Z448),"0")</f>
        <v>1.1362000000000001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500</v>
      </c>
      <c r="Y450" s="551">
        <f>IFERROR(SUM(Y446:Y448),"0")</f>
        <v>501.6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285</v>
      </c>
      <c r="Y452" s="550">
        <f t="shared" ref="Y452:Y457" si="59">IFERROR(IF(X452="",0,CEILING((X452/$H452),1)*$H452),"")</f>
        <v>285.12</v>
      </c>
      <c r="Z452" s="36">
        <f>IFERROR(IF(Y452=0,"",ROUNDUP(Y452/H452,0)*0.01196),"")</f>
        <v>0.64583999999999997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304.43181818181813</v>
      </c>
      <c r="BN452" s="64">
        <f t="shared" ref="BN452:BN457" si="61">IFERROR(Y452*I452/H452,"0")</f>
        <v>304.55999999999995</v>
      </c>
      <c r="BO452" s="64">
        <f t="shared" ref="BO452:BO457" si="62">IFERROR(1/J452*(X452/H452),"0")</f>
        <v>0.51901223776223782</v>
      </c>
      <c r="BP452" s="64">
        <f t="shared" ref="BP452:BP457" si="63">IFERROR(1/J452*(Y452/H452),"0")</f>
        <v>0.51923076923076927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522</v>
      </c>
      <c r="Y454" s="550">
        <f t="shared" si="59"/>
        <v>522.72</v>
      </c>
      <c r="Z454" s="36">
        <f>IFERROR(IF(Y454=0,"",ROUNDUP(Y454/H454,0)*0.01196),"")</f>
        <v>1.18404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557.59090909090901</v>
      </c>
      <c r="BN454" s="64">
        <f t="shared" si="61"/>
        <v>558.36</v>
      </c>
      <c r="BO454" s="64">
        <f t="shared" si="62"/>
        <v>0.95061188811188813</v>
      </c>
      <c r="BP454" s="64">
        <f t="shared" si="63"/>
        <v>0.95192307692307698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152.84090909090909</v>
      </c>
      <c r="Y458" s="551">
        <f>IFERROR(Y452/H452,"0")+IFERROR(Y453/H453,"0")+IFERROR(Y454/H454,"0")+IFERROR(Y455/H455,"0")+IFERROR(Y456/H456,"0")+IFERROR(Y457/H457,"0")</f>
        <v>153</v>
      </c>
      <c r="Z458" s="551">
        <f>IFERROR(IF(Z452="",0,Z452),"0")+IFERROR(IF(Z453="",0,Z453),"0")+IFERROR(IF(Z454="",0,Z454),"0")+IFERROR(IF(Z455="",0,Z455),"0")+IFERROR(IF(Z456="",0,Z456),"0")+IFERROR(IF(Z457="",0,Z457),"0")</f>
        <v>1.82988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807</v>
      </c>
      <c r="Y459" s="551">
        <f>IFERROR(SUM(Y452:Y457),"0")</f>
        <v>807.84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15397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15561.630000000003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16265.891577634135</v>
      </c>
      <c r="Y502" s="551">
        <f>IFERROR(SUM(BN22:BN498),"0")</f>
        <v>16440.563999999998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16940.891577634135</v>
      </c>
      <c r="Y504" s="551">
        <f>GrossWeightTotalR+PalletQtyTotalR*25</f>
        <v>17115.563999999998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2702.3413597564881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2728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31.170950000000001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495.20000000000005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1244.8000000000002</v>
      </c>
      <c r="E511" s="46">
        <f>IFERROR(Y89*1,"0")+IFERROR(Y90*1,"0")+IFERROR(Y91*1,"0")+IFERROR(Y95*1,"0")+IFERROR(Y96*1,"0")+IFERROR(Y97*1,"0")+IFERROR(Y98*1,"0")+IFERROR(Y99*1,"0")</f>
        <v>1116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977.7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620.70000000000005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2407.2000000000003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220.79999999999998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292.79999999999995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301.35000000000002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3576</v>
      </c>
      <c r="U511" s="46">
        <f>IFERROR(Y367*1,"0")+IFERROR(Y368*1,"0")+IFERROR(Y369*1,"0")+IFERROR(Y373*1,"0")+IFERROR(Y377*1,"0")+IFERROR(Y378*1,"0")+IFERROR(Y382*1,"0")</f>
        <v>1287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3022.08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091,00"/>
        <filter val="1 284,00"/>
        <filter val="1 469,00"/>
        <filter val="1 697,00"/>
        <filter val="10,00"/>
        <filter val="102,00"/>
        <filter val="104,00"/>
        <filter val="108,00"/>
        <filter val="11,00"/>
        <filter val="115,27"/>
        <filter val="117,00"/>
        <filter val="121,00"/>
        <filter val="121,25"/>
        <filter val="13,75"/>
        <filter val="135,00"/>
        <filter val="137,00"/>
        <filter val="142,67"/>
        <filter val="15 397,00"/>
        <filter val="152,84"/>
        <filter val="156,00"/>
        <filter val="157,87"/>
        <filter val="16 265,89"/>
        <filter val="16 940,89"/>
        <filter val="164,00"/>
        <filter val="19,99"/>
        <filter val="196,00"/>
        <filter val="2 368,00"/>
        <filter val="2 702,34"/>
        <filter val="20,39"/>
        <filter val="200,00"/>
        <filter val="208,00"/>
        <filter val="211,00"/>
        <filter val="213,49"/>
        <filter val="224,00"/>
        <filter val="225,00"/>
        <filter val="229,00"/>
        <filter val="235,19"/>
        <filter val="245,00"/>
        <filter val="254,00"/>
        <filter val="26,79"/>
        <filter val="267,00"/>
        <filter val="27"/>
        <filter val="27,13"/>
        <filter val="28,33"/>
        <filter val="285,00"/>
        <filter val="29,00"/>
        <filter val="291,00"/>
        <filter val="293,00"/>
        <filter val="30,00"/>
        <filter val="301,00"/>
        <filter val="313,00"/>
        <filter val="319,00"/>
        <filter val="32,00"/>
        <filter val="321,00"/>
        <filter val="321,97"/>
        <filter val="329,00"/>
        <filter val="33,00"/>
        <filter val="364,00"/>
        <filter val="39,00"/>
        <filter val="401,00"/>
        <filter val="419,00"/>
        <filter val="42,00"/>
        <filter val="48,00"/>
        <filter val="491,00"/>
        <filter val="493,00"/>
        <filter val="50,00"/>
        <filter val="500,00"/>
        <filter val="506,00"/>
        <filter val="52,00"/>
        <filter val="522,00"/>
        <filter val="530,00"/>
        <filter val="55,43"/>
        <filter val="58,80"/>
        <filter val="581,00"/>
        <filter val="583,00"/>
        <filter val="587,64"/>
        <filter val="6,11"/>
        <filter val="612,00"/>
        <filter val="622,00"/>
        <filter val="65,19"/>
        <filter val="65,46"/>
        <filter val="68,00"/>
        <filter val="72,73"/>
        <filter val="720,00"/>
        <filter val="74,00"/>
        <filter val="758,00"/>
        <filter val="8,00"/>
        <filter val="8,22"/>
        <filter val="807,00"/>
        <filter val="81,00"/>
        <filter val="82,00"/>
        <filter val="848,00"/>
        <filter val="888,00"/>
        <filter val="90,00"/>
        <filter val="90,19"/>
        <filter val="919,00"/>
        <filter val="926,00"/>
        <filter val="94,7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