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AFD45D4-DD62-4846-886E-3023FEF4EB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P477" i="1" s="1"/>
  <c r="BO476" i="1"/>
  <c r="BM476" i="1"/>
  <c r="Y476" i="1"/>
  <c r="BP476" i="1" s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BP388" i="1" s="1"/>
  <c r="P388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BP320" i="1" s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Y58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Z31" i="1" l="1"/>
  <c r="BN31" i="1"/>
  <c r="Z54" i="1"/>
  <c r="BN54" i="1"/>
  <c r="Z68" i="1"/>
  <c r="BN68" i="1"/>
  <c r="Z84" i="1"/>
  <c r="BN84" i="1"/>
  <c r="Z105" i="1"/>
  <c r="BN105" i="1"/>
  <c r="Z117" i="1"/>
  <c r="BN117" i="1"/>
  <c r="Z136" i="1"/>
  <c r="BN136" i="1"/>
  <c r="Z165" i="1"/>
  <c r="BN165" i="1"/>
  <c r="Z186" i="1"/>
  <c r="BN186" i="1"/>
  <c r="Z200" i="1"/>
  <c r="BN200" i="1"/>
  <c r="Z210" i="1"/>
  <c r="BN210" i="1"/>
  <c r="Z225" i="1"/>
  <c r="BN225" i="1"/>
  <c r="Z250" i="1"/>
  <c r="BN250" i="1"/>
  <c r="Z268" i="1"/>
  <c r="BN268" i="1"/>
  <c r="Z299" i="1"/>
  <c r="BN299" i="1"/>
  <c r="Z315" i="1"/>
  <c r="BN315" i="1"/>
  <c r="Z320" i="1"/>
  <c r="BN320" i="1"/>
  <c r="Z321" i="1"/>
  <c r="BN321" i="1"/>
  <c r="Z336" i="1"/>
  <c r="BN336" i="1"/>
  <c r="Z348" i="1"/>
  <c r="BN348" i="1"/>
  <c r="Z382" i="1"/>
  <c r="Z383" i="1" s="1"/>
  <c r="BN382" i="1"/>
  <c r="BP382" i="1"/>
  <c r="Y383" i="1"/>
  <c r="Z388" i="1"/>
  <c r="BN388" i="1"/>
  <c r="Z396" i="1"/>
  <c r="BN396" i="1"/>
  <c r="Z448" i="1"/>
  <c r="BN448" i="1"/>
  <c r="Z456" i="1"/>
  <c r="BN456" i="1"/>
  <c r="Z476" i="1"/>
  <c r="BN476" i="1"/>
  <c r="Z477" i="1"/>
  <c r="BN477" i="1"/>
  <c r="BP98" i="1"/>
  <c r="BN98" i="1"/>
  <c r="Z98" i="1"/>
  <c r="BP130" i="1"/>
  <c r="BN130" i="1"/>
  <c r="Z130" i="1"/>
  <c r="I511" i="1"/>
  <c r="BP163" i="1"/>
  <c r="BN163" i="1"/>
  <c r="Z163" i="1"/>
  <c r="BP175" i="1"/>
  <c r="BN175" i="1"/>
  <c r="Z175" i="1"/>
  <c r="BP198" i="1"/>
  <c r="BN198" i="1"/>
  <c r="Z198" i="1"/>
  <c r="BP208" i="1"/>
  <c r="BN208" i="1"/>
  <c r="Z208" i="1"/>
  <c r="Y220" i="1"/>
  <c r="BP218" i="1"/>
  <c r="BN218" i="1"/>
  <c r="Z218" i="1"/>
  <c r="BP245" i="1"/>
  <c r="BN245" i="1"/>
  <c r="Z245" i="1"/>
  <c r="BP259" i="1"/>
  <c r="BN259" i="1"/>
  <c r="Z259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BP346" i="1"/>
  <c r="BN346" i="1"/>
  <c r="Z346" i="1"/>
  <c r="BP378" i="1"/>
  <c r="BN378" i="1"/>
  <c r="Z378" i="1"/>
  <c r="BP394" i="1"/>
  <c r="BN394" i="1"/>
  <c r="Z394" i="1"/>
  <c r="BP431" i="1"/>
  <c r="BN431" i="1"/>
  <c r="Z431" i="1"/>
  <c r="BP437" i="1"/>
  <c r="BN437" i="1"/>
  <c r="Z437" i="1"/>
  <c r="Y450" i="1"/>
  <c r="BP446" i="1"/>
  <c r="BN446" i="1"/>
  <c r="Z446" i="1"/>
  <c r="Z449" i="1" s="1"/>
  <c r="Y449" i="1"/>
  <c r="BP78" i="1"/>
  <c r="BN78" i="1"/>
  <c r="Z78" i="1"/>
  <c r="BP113" i="1"/>
  <c r="BN113" i="1"/>
  <c r="Z113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BP52" i="1"/>
  <c r="Z56" i="1"/>
  <c r="BN56" i="1"/>
  <c r="Y66" i="1"/>
  <c r="Z64" i="1"/>
  <c r="BN64" i="1"/>
  <c r="Y72" i="1"/>
  <c r="Z70" i="1"/>
  <c r="BN70" i="1"/>
  <c r="Y80" i="1"/>
  <c r="BP74" i="1"/>
  <c r="BN74" i="1"/>
  <c r="Z74" i="1"/>
  <c r="BP89" i="1"/>
  <c r="BN89" i="1"/>
  <c r="Z89" i="1"/>
  <c r="BP107" i="1"/>
  <c r="BN107" i="1"/>
  <c r="Z107" i="1"/>
  <c r="BP119" i="1"/>
  <c r="BN119" i="1"/>
  <c r="Z119" i="1"/>
  <c r="Y142" i="1"/>
  <c r="BP140" i="1"/>
  <c r="BN140" i="1"/>
  <c r="Z140" i="1"/>
  <c r="BP167" i="1"/>
  <c r="BN167" i="1"/>
  <c r="Z167" i="1"/>
  <c r="Y192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2" i="1"/>
  <c r="BN252" i="1"/>
  <c r="Z252" i="1"/>
  <c r="BP260" i="1"/>
  <c r="BN260" i="1"/>
  <c r="Z260" i="1"/>
  <c r="BP462" i="1"/>
  <c r="BN462" i="1"/>
  <c r="Z462" i="1"/>
  <c r="BP483" i="1"/>
  <c r="BN483" i="1"/>
  <c r="Z483" i="1"/>
  <c r="BP487" i="1"/>
  <c r="BN487" i="1"/>
  <c r="Z487" i="1"/>
  <c r="Y100" i="1"/>
  <c r="F511" i="1"/>
  <c r="Y115" i="1"/>
  <c r="Y121" i="1"/>
  <c r="H511" i="1"/>
  <c r="Y153" i="1"/>
  <c r="Y204" i="1"/>
  <c r="Y216" i="1"/>
  <c r="K511" i="1"/>
  <c r="Y247" i="1"/>
  <c r="Y256" i="1"/>
  <c r="BP289" i="1"/>
  <c r="BN289" i="1"/>
  <c r="Z289" i="1"/>
  <c r="BP301" i="1"/>
  <c r="BN301" i="1"/>
  <c r="Z301" i="1"/>
  <c r="BP323" i="1"/>
  <c r="BN323" i="1"/>
  <c r="Z323" i="1"/>
  <c r="BP342" i="1"/>
  <c r="BN342" i="1"/>
  <c r="Z342" i="1"/>
  <c r="BP352" i="1"/>
  <c r="BN352" i="1"/>
  <c r="Z352" i="1"/>
  <c r="BP390" i="1"/>
  <c r="BN390" i="1"/>
  <c r="Z390" i="1"/>
  <c r="BP402" i="1"/>
  <c r="BN402" i="1"/>
  <c r="Z402" i="1"/>
  <c r="Y408" i="1"/>
  <c r="BP407" i="1"/>
  <c r="BN407" i="1"/>
  <c r="Z407" i="1"/>
  <c r="Z408" i="1" s="1"/>
  <c r="BP411" i="1"/>
  <c r="BN411" i="1"/>
  <c r="Z411" i="1"/>
  <c r="BP432" i="1"/>
  <c r="BN432" i="1"/>
  <c r="Z432" i="1"/>
  <c r="BP440" i="1"/>
  <c r="BN440" i="1"/>
  <c r="Z440" i="1"/>
  <c r="BP454" i="1"/>
  <c r="BN454" i="1"/>
  <c r="Z454" i="1"/>
  <c r="BP472" i="1"/>
  <c r="BN472" i="1"/>
  <c r="Z472" i="1"/>
  <c r="O511" i="1"/>
  <c r="Y331" i="1"/>
  <c r="Y330" i="1"/>
  <c r="Y479" i="1"/>
  <c r="H9" i="1"/>
  <c r="A10" i="1"/>
  <c r="Y24" i="1"/>
  <c r="Y32" i="1"/>
  <c r="Y44" i="1"/>
  <c r="Y59" i="1"/>
  <c r="Y81" i="1"/>
  <c r="Y85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J511" i="1"/>
  <c r="Y187" i="1"/>
  <c r="Y193" i="1"/>
  <c r="Y203" i="1"/>
  <c r="Y215" i="1"/>
  <c r="Y221" i="1"/>
  <c r="Y232" i="1"/>
  <c r="Y236" i="1"/>
  <c r="Y246" i="1"/>
  <c r="Y255" i="1"/>
  <c r="Y264" i="1"/>
  <c r="Y271" i="1"/>
  <c r="Y276" i="1"/>
  <c r="Y280" i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Z489" i="1" s="1"/>
  <c r="Y490" i="1"/>
  <c r="Y495" i="1"/>
  <c r="BP492" i="1"/>
  <c r="BN492" i="1"/>
  <c r="Z492" i="1"/>
  <c r="Z494" i="1" s="1"/>
  <c r="Y494" i="1"/>
  <c r="D511" i="1"/>
  <c r="L511" i="1"/>
  <c r="U511" i="1"/>
  <c r="Y65" i="1"/>
  <c r="Y71" i="1"/>
  <c r="Y92" i="1"/>
  <c r="Y101" i="1"/>
  <c r="Y108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Z53" i="1"/>
  <c r="BN53" i="1"/>
  <c r="Z55" i="1"/>
  <c r="BN55" i="1"/>
  <c r="Z57" i="1"/>
  <c r="BN57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6" i="1" s="1"/>
  <c r="BN244" i="1"/>
  <c r="Z251" i="1"/>
  <c r="BN251" i="1"/>
  <c r="Z253" i="1"/>
  <c r="BN253" i="1"/>
  <c r="M511" i="1"/>
  <c r="Z261" i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Y324" i="1"/>
  <c r="BP328" i="1"/>
  <c r="BN328" i="1"/>
  <c r="Z328" i="1"/>
  <c r="Z330" i="1" s="1"/>
  <c r="S511" i="1"/>
  <c r="Y337" i="1"/>
  <c r="BP343" i="1"/>
  <c r="BN343" i="1"/>
  <c r="Z343" i="1"/>
  <c r="BP347" i="1"/>
  <c r="BN347" i="1"/>
  <c r="Z347" i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W511" i="1"/>
  <c r="Y415" i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5" i="1"/>
  <c r="BN435" i="1"/>
  <c r="Z435" i="1"/>
  <c r="BP453" i="1"/>
  <c r="BN453" i="1"/>
  <c r="Z453" i="1"/>
  <c r="BP457" i="1"/>
  <c r="BN457" i="1"/>
  <c r="Z457" i="1"/>
  <c r="Y459" i="1"/>
  <c r="Y464" i="1"/>
  <c r="BP461" i="1"/>
  <c r="BN461" i="1"/>
  <c r="Z461" i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BP447" i="1"/>
  <c r="BN447" i="1"/>
  <c r="Z447" i="1"/>
  <c r="Y458" i="1"/>
  <c r="BP455" i="1"/>
  <c r="BN455" i="1"/>
  <c r="Z455" i="1"/>
  <c r="BP463" i="1"/>
  <c r="BN463" i="1"/>
  <c r="Z463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473" i="1" l="1"/>
  <c r="Z458" i="1"/>
  <c r="Z231" i="1"/>
  <c r="Z171" i="1"/>
  <c r="Z100" i="1"/>
  <c r="Z65" i="1"/>
  <c r="Z398" i="1"/>
  <c r="Z263" i="1"/>
  <c r="Z215" i="1"/>
  <c r="Z58" i="1"/>
  <c r="Z349" i="1"/>
  <c r="Z255" i="1"/>
  <c r="Z121" i="1"/>
  <c r="Z80" i="1"/>
  <c r="Z415" i="1"/>
  <c r="Z464" i="1"/>
  <c r="Z443" i="1"/>
  <c r="Z311" i="1"/>
  <c r="Z270" i="1"/>
  <c r="Z203" i="1"/>
  <c r="Z177" i="1"/>
  <c r="Z153" i="1"/>
  <c r="Z108" i="1"/>
  <c r="Z32" i="1"/>
  <c r="Y505" i="1"/>
  <c r="Y502" i="1"/>
  <c r="Z303" i="1"/>
  <c r="Z293" i="1"/>
  <c r="Y503" i="1"/>
  <c r="Z506" i="1"/>
  <c r="Y501" i="1"/>
  <c r="Y504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<sst xmlns="http://schemas.openxmlformats.org/spreadsheetml/2006/main" count="2208" uniqueCount="807">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</sst>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45899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14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4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0.41666666666666669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71</v>
      </c>
      <c r="Y43" s="550">
        <f>IFERROR(IF(X43="",0,CEILING((X43/$H43),1)*$H43),"")</f>
        <v>74</v>
      </c>
      <c r="Z43" s="36">
        <f>IFERROR(IF(Y43=0,"",ROUNDUP(Y43/H43,0)*0.00902),"")</f>
        <v>0.1804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75.029729729729723</v>
      </c>
      <c r="BN43" s="64">
        <f>IFERROR(Y43*I43/H43,"0")</f>
        <v>78.2</v>
      </c>
      <c r="BO43" s="64">
        <f>IFERROR(1/J43*(X43/H43),"0")</f>
        <v>0.14537264537264538</v>
      </c>
      <c r="BP43" s="64">
        <f>IFERROR(1/J43*(Y43/H43),"0")</f>
        <v>0.15151515151515152</v>
      </c>
    </row>
    <row r="44" spans="1:68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19.189189189189189</v>
      </c>
      <c r="Y44" s="551">
        <f>IFERROR(Y41/H41,"0")+IFERROR(Y42/H42,"0")+IFERROR(Y43/H43,"0")</f>
        <v>20</v>
      </c>
      <c r="Z44" s="551">
        <f>IFERROR(IF(Z41="",0,Z41),"0")+IFERROR(IF(Z42="",0,Z42),"0")+IFERROR(IF(Z43="",0,Z43),"0")</f>
        <v>0.1804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71</v>
      </c>
      <c r="Y45" s="551">
        <f>IFERROR(SUM(Y41:Y43),"0")</f>
        <v>74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33</v>
      </c>
      <c r="Y69" s="550">
        <f>IFERROR(IF(X69="",0,CEILING((X69/$H69),1)*$H69),"")</f>
        <v>34.200000000000003</v>
      </c>
      <c r="Z69" s="36">
        <f>IFERROR(IF(Y69=0,"",ROUNDUP(Y69/H69,0)*0.00502),"")</f>
        <v>9.5380000000000006E-2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34.833333333333329</v>
      </c>
      <c r="BN69" s="64">
        <f>IFERROR(Y69*I69/H69,"0")</f>
        <v>36.1</v>
      </c>
      <c r="BO69" s="64">
        <f>IFERROR(1/J69*(X69/H69),"0")</f>
        <v>7.8347578347578356E-2</v>
      </c>
      <c r="BP69" s="64">
        <f>IFERROR(1/J69*(Y69/H69),"0")</f>
        <v>8.11965811965812E-2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18.333333333333332</v>
      </c>
      <c r="Y71" s="551">
        <f>IFERROR(Y68/H68,"0")+IFERROR(Y69/H69,"0")+IFERROR(Y70/H70,"0")</f>
        <v>19</v>
      </c>
      <c r="Z71" s="551">
        <f>IFERROR(IF(Z68="",0,Z68),"0")+IFERROR(IF(Z69="",0,Z69),"0")+IFERROR(IF(Z70="",0,Z70),"0")</f>
        <v>9.5380000000000006E-2</v>
      </c>
      <c r="AA71" s="552"/>
      <c r="AB71" s="552"/>
      <c r="AC71" s="552"/>
    </row>
    <row r="72" spans="1:68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33</v>
      </c>
      <c r="Y72" s="551">
        <f>IFERROR(SUM(Y68:Y70),"0")</f>
        <v>34.200000000000003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103</v>
      </c>
      <c r="Y91" s="550">
        <f>IFERROR(IF(X91="",0,CEILING((X91/$H91),1)*$H91),"")</f>
        <v>103.5</v>
      </c>
      <c r="Z91" s="36">
        <f>IFERROR(IF(Y91=0,"",ROUNDUP(Y91/H91,0)*0.00902),"")</f>
        <v>0.20746000000000001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107.80666666666667</v>
      </c>
      <c r="BN91" s="64">
        <f>IFERROR(Y91*I91/H91,"0")</f>
        <v>108.33</v>
      </c>
      <c r="BO91" s="64">
        <f>IFERROR(1/J91*(X91/H91),"0")</f>
        <v>0.17340067340067342</v>
      </c>
      <c r="BP91" s="64">
        <f>IFERROR(1/J91*(Y91/H91),"0")</f>
        <v>0.17424242424242425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22.888888888888889</v>
      </c>
      <c r="Y92" s="551">
        <f>IFERROR(Y89/H89,"0")+IFERROR(Y90/H90,"0")+IFERROR(Y91/H91,"0")</f>
        <v>23</v>
      </c>
      <c r="Z92" s="551">
        <f>IFERROR(IF(Z89="",0,Z89),"0")+IFERROR(IF(Z90="",0,Z90),"0")+IFERROR(IF(Z91="",0,Z91),"0")</f>
        <v>0.20746000000000001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103</v>
      </c>
      <c r="Y93" s="551">
        <f>IFERROR(SUM(Y89:Y91),"0")</f>
        <v>103.5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24</v>
      </c>
      <c r="Y95" s="550">
        <f>IFERROR(IF(X95="",0,CEILING((X95/$H95),1)*$H95),"")</f>
        <v>24.299999999999997</v>
      </c>
      <c r="Z95" s="36">
        <f>IFERROR(IF(Y95=0,"",ROUNDUP(Y95/H95,0)*0.01898),"")</f>
        <v>5.6940000000000004E-2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25.537777777777777</v>
      </c>
      <c r="BN95" s="64">
        <f>IFERROR(Y95*I95/H95,"0")</f>
        <v>25.856999999999996</v>
      </c>
      <c r="BO95" s="64">
        <f>IFERROR(1/J95*(X95/H95),"0")</f>
        <v>4.6296296296296301E-2</v>
      </c>
      <c r="BP95" s="64">
        <f>IFERROR(1/J95*(Y95/H95),"0")</f>
        <v>4.6875E-2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121</v>
      </c>
      <c r="Y97" s="550">
        <f>IFERROR(IF(X97="",0,CEILING((X97/$H97),1)*$H97),"")</f>
        <v>121.50000000000001</v>
      </c>
      <c r="Z97" s="36">
        <f>IFERROR(IF(Y97=0,"",ROUNDUP(Y97/H97,0)*0.00651),"")</f>
        <v>0.29294999999999999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132.29333333333332</v>
      </c>
      <c r="BN97" s="64">
        <f>IFERROR(Y97*I97/H97,"0")</f>
        <v>132.84</v>
      </c>
      <c r="BO97" s="64">
        <f>IFERROR(1/J97*(X97/H97),"0")</f>
        <v>0.24623524623524623</v>
      </c>
      <c r="BP97" s="64">
        <f>IFERROR(1/J97*(Y97/H97),"0")</f>
        <v>0.24725274725274726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47.777777777777771</v>
      </c>
      <c r="Y100" s="551">
        <f>IFERROR(Y95/H95,"0")+IFERROR(Y96/H96,"0")+IFERROR(Y97/H97,"0")+IFERROR(Y98/H98,"0")+IFERROR(Y99/H99,"0")</f>
        <v>48</v>
      </c>
      <c r="Z100" s="551">
        <f>IFERROR(IF(Z95="",0,Z95),"0")+IFERROR(IF(Z96="",0,Z96),"0")+IFERROR(IF(Z97="",0,Z97),"0")+IFERROR(IF(Z98="",0,Z98),"0")+IFERROR(IF(Z99="",0,Z99),"0")</f>
        <v>0.34988999999999998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145</v>
      </c>
      <c r="Y101" s="551">
        <f>IFERROR(SUM(Y95:Y99),"0")</f>
        <v>145.80000000000001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78</v>
      </c>
      <c r="Y106" s="550">
        <f>IFERROR(IF(X106="",0,CEILING((X106/$H106),1)*$H106),"")</f>
        <v>81</v>
      </c>
      <c r="Z106" s="36">
        <f>IFERROR(IF(Y106=0,"",ROUNDUP(Y106/H106,0)*0.00902),"")</f>
        <v>0.16236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81.64</v>
      </c>
      <c r="BN106" s="64">
        <f>IFERROR(Y106*I106/H106,"0")</f>
        <v>84.78</v>
      </c>
      <c r="BO106" s="64">
        <f>IFERROR(1/J106*(X106/H106),"0")</f>
        <v>0.1313131313131313</v>
      </c>
      <c r="BP106" s="64">
        <f>IFERROR(1/J106*(Y106/H106),"0")</f>
        <v>0.13636363636363635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17.333333333333332</v>
      </c>
      <c r="Y108" s="551">
        <f>IFERROR(Y104/H104,"0")+IFERROR(Y105/H105,"0")+IFERROR(Y106/H106,"0")+IFERROR(Y107/H107,"0")</f>
        <v>18</v>
      </c>
      <c r="Z108" s="551">
        <f>IFERROR(IF(Z104="",0,Z104),"0")+IFERROR(IF(Z105="",0,Z105),"0")+IFERROR(IF(Z106="",0,Z106),"0")+IFERROR(IF(Z107="",0,Z107),"0")</f>
        <v>0.16236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78</v>
      </c>
      <c r="Y109" s="551">
        <f>IFERROR(SUM(Y104:Y107),"0")</f>
        <v>81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33</v>
      </c>
      <c r="Y111" s="550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34.329166666666666</v>
      </c>
      <c r="BN111" s="64">
        <f>IFERROR(Y111*I111/H111,"0")</f>
        <v>44.94</v>
      </c>
      <c r="BO111" s="64">
        <f>IFERROR(1/J111*(X111/H111),"0")</f>
        <v>4.7743055555555552E-2</v>
      </c>
      <c r="BP111" s="64">
        <f>IFERROR(1/J111*(Y111/H111),"0")</f>
        <v>6.25E-2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10</v>
      </c>
      <c r="Y113" s="550">
        <f>IFERROR(IF(X113="",0,CEILING((X113/$H113),1)*$H113),"")</f>
        <v>12</v>
      </c>
      <c r="Z113" s="36">
        <f>IFERROR(IF(Y113=0,"",ROUNDUP(Y113/H113,0)*0.00651),"")</f>
        <v>3.2550000000000003E-2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10.75</v>
      </c>
      <c r="BN113" s="64">
        <f>IFERROR(Y113*I113/H113,"0")</f>
        <v>12.9</v>
      </c>
      <c r="BO113" s="64">
        <f>IFERROR(1/J113*(X113/H113),"0")</f>
        <v>2.2893772893772896E-2</v>
      </c>
      <c r="BP113" s="64">
        <f>IFERROR(1/J113*(Y113/H113),"0")</f>
        <v>2.7472527472527476E-2</v>
      </c>
    </row>
    <row r="114" spans="1:68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7.2222222222222223</v>
      </c>
      <c r="Y114" s="551">
        <f>IFERROR(Y111/H111,"0")+IFERROR(Y112/H112,"0")+IFERROR(Y113/H113,"0")</f>
        <v>9</v>
      </c>
      <c r="Z114" s="551">
        <f>IFERROR(IF(Z111="",0,Z111),"0")+IFERROR(IF(Z112="",0,Z112),"0")+IFERROR(IF(Z113="",0,Z113),"0")</f>
        <v>0.10847000000000001</v>
      </c>
      <c r="AA114" s="552"/>
      <c r="AB114" s="552"/>
      <c r="AC114" s="552"/>
    </row>
    <row r="115" spans="1:68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43</v>
      </c>
      <c r="Y115" s="551">
        <f>IFERROR(SUM(Y111:Y113),"0")</f>
        <v>55.2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71</v>
      </c>
      <c r="Y117" s="550">
        <f>IFERROR(IF(X117="",0,CEILING((X117/$H117),1)*$H117),"")</f>
        <v>72.899999999999991</v>
      </c>
      <c r="Z117" s="36">
        <f>IFERROR(IF(Y117=0,"",ROUNDUP(Y117/H117,0)*0.01898),"")</f>
        <v>0.17082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75.496666666666655</v>
      </c>
      <c r="BN117" s="64">
        <f>IFERROR(Y117*I117/H117,"0")</f>
        <v>77.516999999999982</v>
      </c>
      <c r="BO117" s="64">
        <f>IFERROR(1/J117*(X117/H117),"0")</f>
        <v>0.13695987654320987</v>
      </c>
      <c r="BP117" s="64">
        <f>IFERROR(1/J117*(Y117/H117),"0")</f>
        <v>0.140625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44</v>
      </c>
      <c r="Y119" s="550">
        <f>IFERROR(IF(X119="",0,CEILING((X119/$H119),1)*$H119),"")</f>
        <v>45.900000000000006</v>
      </c>
      <c r="Z119" s="36">
        <f>IFERROR(IF(Y119=0,"",ROUNDUP(Y119/H119,0)*0.00651),"")</f>
        <v>0.11067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48.106666666666662</v>
      </c>
      <c r="BN119" s="64">
        <f>IFERROR(Y119*I119/H119,"0")</f>
        <v>50.183999999999997</v>
      </c>
      <c r="BO119" s="64">
        <f>IFERROR(1/J119*(X119/H119),"0")</f>
        <v>8.9540089540089532E-2</v>
      </c>
      <c r="BP119" s="64">
        <f>IFERROR(1/J119*(Y119/H119),"0")</f>
        <v>9.3406593406593408E-2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25.061728395061728</v>
      </c>
      <c r="Y121" s="551">
        <f>IFERROR(Y117/H117,"0")+IFERROR(Y118/H118,"0")+IFERROR(Y119/H119,"0")+IFERROR(Y120/H120,"0")</f>
        <v>26</v>
      </c>
      <c r="Z121" s="551">
        <f>IFERROR(IF(Z117="",0,Z117),"0")+IFERROR(IF(Z118="",0,Z118),"0")+IFERROR(IF(Z119="",0,Z119),"0")+IFERROR(IF(Z120="",0,Z120),"0")</f>
        <v>0.28149000000000002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115</v>
      </c>
      <c r="Y122" s="551">
        <f>IFERROR(SUM(Y117:Y120),"0")</f>
        <v>118.8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9</v>
      </c>
      <c r="Y158" s="550">
        <f>IFERROR(IF(X158="",0,CEILING((X158/$H158),1)*$H158),"")</f>
        <v>9.9</v>
      </c>
      <c r="Z158" s="36">
        <f>IFERROR(IF(Y158=0,"",ROUNDUP(Y158/H158,0)*0.00502),"")</f>
        <v>2.5100000000000001E-2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9.4545454545454533</v>
      </c>
      <c r="BN158" s="64">
        <f>IFERROR(Y158*I158/H158,"0")</f>
        <v>10.400000000000002</v>
      </c>
      <c r="BO158" s="64">
        <f>IFERROR(1/J158*(X158/H158),"0")</f>
        <v>1.9425019425019428E-2</v>
      </c>
      <c r="BP158" s="64">
        <f>IFERROR(1/J158*(Y158/H158),"0")</f>
        <v>2.1367521367521368E-2</v>
      </c>
    </row>
    <row r="159" spans="1:68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4.5454545454545459</v>
      </c>
      <c r="Y159" s="551">
        <f>IFERROR(Y158/H158,"0")</f>
        <v>5</v>
      </c>
      <c r="Z159" s="551">
        <f>IFERROR(IF(Z158="",0,Z158),"0")</f>
        <v>2.5100000000000001E-2</v>
      </c>
      <c r="AA159" s="552"/>
      <c r="AB159" s="552"/>
      <c r="AC159" s="552"/>
    </row>
    <row r="160" spans="1:68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9</v>
      </c>
      <c r="Y160" s="551">
        <f>IFERROR(SUM(Y158:Y158),"0")</f>
        <v>9.9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62</v>
      </c>
      <c r="Y162" s="550">
        <f t="shared" ref="Y162:Y170" si="16">IFERROR(IF(X162="",0,CEILING((X162/$H162),1)*$H162),"")</f>
        <v>63</v>
      </c>
      <c r="Z162" s="36">
        <f>IFERROR(IF(Y162=0,"",ROUNDUP(Y162/H162,0)*0.00902),"")</f>
        <v>0.1353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65.98571428571428</v>
      </c>
      <c r="BN162" s="64">
        <f t="shared" ref="BN162:BN170" si="18">IFERROR(Y162*I162/H162,"0")</f>
        <v>67.049999999999983</v>
      </c>
      <c r="BO162" s="64">
        <f t="shared" ref="BO162:BO170" si="19">IFERROR(1/J162*(X162/H162),"0")</f>
        <v>0.11183261183261183</v>
      </c>
      <c r="BP162" s="64">
        <f t="shared" ref="BP162:BP170" si="20">IFERROR(1/J162*(Y162/H162),"0")</f>
        <v>0.11363636363636365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52</v>
      </c>
      <c r="Y164" s="550">
        <f t="shared" si="16"/>
        <v>54.6</v>
      </c>
      <c r="Z164" s="36">
        <f>IFERROR(IF(Y164=0,"",ROUNDUP(Y164/H164,0)*0.00902),"")</f>
        <v>0.11726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54.599999999999994</v>
      </c>
      <c r="BN164" s="64">
        <f t="shared" si="18"/>
        <v>57.33</v>
      </c>
      <c r="BO164" s="64">
        <f t="shared" si="19"/>
        <v>9.3795093795093792E-2</v>
      </c>
      <c r="BP164" s="64">
        <f t="shared" si="20"/>
        <v>9.8484848484848481E-2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3</v>
      </c>
      <c r="Y167" s="55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28</v>
      </c>
      <c r="Y168" s="550">
        <f t="shared" si="16"/>
        <v>29.400000000000002</v>
      </c>
      <c r="Z168" s="36">
        <f>IFERROR(IF(Y168=0,"",ROUNDUP(Y168/H168,0)*0.00502),"")</f>
        <v>7.0280000000000009E-2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29.333333333333336</v>
      </c>
      <c r="BN168" s="64">
        <f t="shared" si="18"/>
        <v>30.8</v>
      </c>
      <c r="BO168" s="64">
        <f t="shared" si="19"/>
        <v>5.6980056980056981E-2</v>
      </c>
      <c r="BP168" s="64">
        <f t="shared" si="20"/>
        <v>5.9829059829059839E-2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42.142857142857139</v>
      </c>
      <c r="Y171" s="551">
        <f>IFERROR(Y162/H162,"0")+IFERROR(Y163/H163,"0")+IFERROR(Y164/H164,"0")+IFERROR(Y165/H165,"0")+IFERROR(Y166/H166,"0")+IFERROR(Y167/H167,"0")+IFERROR(Y168/H168,"0")+IFERROR(Y169/H169,"0")+IFERROR(Y170/H170,"0")</f>
        <v>44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0.33288000000000001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145</v>
      </c>
      <c r="Y172" s="551">
        <f>IFERROR(SUM(Y162:Y170),"0")</f>
        <v>150.6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217</v>
      </c>
      <c r="Y195" s="550">
        <f t="shared" ref="Y195:Y202" si="21">IFERROR(IF(X195="",0,CEILING((X195/$H195),1)*$H195),"")</f>
        <v>221.4</v>
      </c>
      <c r="Z195" s="36">
        <f>IFERROR(IF(Y195=0,"",ROUNDUP(Y195/H195,0)*0.00902),"")</f>
        <v>0.36982000000000004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225.4388888888889</v>
      </c>
      <c r="BN195" s="64">
        <f t="shared" ref="BN195:BN202" si="23">IFERROR(Y195*I195/H195,"0")</f>
        <v>230.01</v>
      </c>
      <c r="BO195" s="64">
        <f t="shared" ref="BO195:BO202" si="24">IFERROR(1/J195*(X195/H195),"0")</f>
        <v>0.30443322109988774</v>
      </c>
      <c r="BP195" s="64">
        <f t="shared" ref="BP195:BP202" si="25">IFERROR(1/J195*(Y195/H195),"0")</f>
        <v>0.31060606060606061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35</v>
      </c>
      <c r="Y196" s="550">
        <f t="shared" si="21"/>
        <v>37.800000000000004</v>
      </c>
      <c r="Z196" s="36">
        <f>IFERROR(IF(Y196=0,"",ROUNDUP(Y196/H196,0)*0.00902),"")</f>
        <v>6.3140000000000002E-2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36.361111111111114</v>
      </c>
      <c r="BN196" s="64">
        <f t="shared" si="23"/>
        <v>39.270000000000003</v>
      </c>
      <c r="BO196" s="64">
        <f t="shared" si="24"/>
        <v>4.9102132435465767E-2</v>
      </c>
      <c r="BP196" s="64">
        <f t="shared" si="25"/>
        <v>5.3030303030303032E-2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47</v>
      </c>
      <c r="Y199" s="550">
        <f t="shared" si="21"/>
        <v>48.6</v>
      </c>
      <c r="Z199" s="36">
        <f>IFERROR(IF(Y199=0,"",ROUNDUP(Y199/H199,0)*0.00502),"")</f>
        <v>0.13553999999999999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50.394444444444439</v>
      </c>
      <c r="BN199" s="64">
        <f t="shared" si="23"/>
        <v>52.11</v>
      </c>
      <c r="BO199" s="64">
        <f t="shared" si="24"/>
        <v>0.11158594491927826</v>
      </c>
      <c r="BP199" s="64">
        <f t="shared" si="25"/>
        <v>0.11538461538461539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7</v>
      </c>
      <c r="Y200" s="55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7.3888888888888884</v>
      </c>
      <c r="BN200" s="64">
        <f t="shared" si="23"/>
        <v>7.6</v>
      </c>
      <c r="BO200" s="64">
        <f t="shared" si="24"/>
        <v>1.6619183285849954E-2</v>
      </c>
      <c r="BP200" s="64">
        <f t="shared" si="25"/>
        <v>1.7094017094017096E-2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4</v>
      </c>
      <c r="Y202" s="550">
        <f t="shared" si="21"/>
        <v>5.4</v>
      </c>
      <c r="Z202" s="36">
        <f>IFERROR(IF(Y202=0,"",ROUNDUP(Y202/H202,0)*0.00502),"")</f>
        <v>1.506E-2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4.2222222222222223</v>
      </c>
      <c r="BN202" s="64">
        <f t="shared" si="23"/>
        <v>5.7</v>
      </c>
      <c r="BO202" s="64">
        <f t="shared" si="24"/>
        <v>9.4966761633428314E-3</v>
      </c>
      <c r="BP202" s="64">
        <f t="shared" si="25"/>
        <v>1.2820512820512822E-2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78.888888888888886</v>
      </c>
      <c r="Y203" s="551">
        <f>IFERROR(Y195/H195,"0")+IFERROR(Y196/H196,"0")+IFERROR(Y197/H197,"0")+IFERROR(Y198/H198,"0")+IFERROR(Y199/H199,"0")+IFERROR(Y200/H200,"0")+IFERROR(Y201/H201,"0")+IFERROR(Y202/H202,"0")</f>
        <v>82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0.60363999999999995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310</v>
      </c>
      <c r="Y204" s="551">
        <f>IFERROR(SUM(Y195:Y202),"0")</f>
        <v>320.39999999999998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107</v>
      </c>
      <c r="Y209" s="550">
        <f t="shared" si="26"/>
        <v>108</v>
      </c>
      <c r="Z209" s="36">
        <f t="shared" ref="Z209:Z214" si="31">IFERROR(IF(Y209=0,"",ROUNDUP(Y209/H209,0)*0.00651),"")</f>
        <v>0.29294999999999999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119.03750000000001</v>
      </c>
      <c r="BN209" s="64">
        <f t="shared" si="28"/>
        <v>120.15</v>
      </c>
      <c r="BO209" s="64">
        <f t="shared" si="29"/>
        <v>0.24496336996337001</v>
      </c>
      <c r="BP209" s="64">
        <f t="shared" si="30"/>
        <v>0.24725274725274726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60</v>
      </c>
      <c r="Y211" s="550">
        <f t="shared" si="26"/>
        <v>60</v>
      </c>
      <c r="Z211" s="36">
        <f t="shared" si="31"/>
        <v>0.16275000000000001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66.300000000000011</v>
      </c>
      <c r="BN211" s="64">
        <f t="shared" si="28"/>
        <v>66.300000000000011</v>
      </c>
      <c r="BO211" s="64">
        <f t="shared" si="29"/>
        <v>0.13736263736263737</v>
      </c>
      <c r="BP211" s="64">
        <f t="shared" si="30"/>
        <v>0.13736263736263737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73</v>
      </c>
      <c r="Y212" s="550">
        <f t="shared" si="26"/>
        <v>74.399999999999991</v>
      </c>
      <c r="Z212" s="36">
        <f t="shared" si="31"/>
        <v>0.20181000000000002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80.665000000000006</v>
      </c>
      <c r="BN212" s="64">
        <f t="shared" si="28"/>
        <v>82.212000000000003</v>
      </c>
      <c r="BO212" s="64">
        <f t="shared" si="29"/>
        <v>0.16712454212454214</v>
      </c>
      <c r="BP212" s="64">
        <f t="shared" si="30"/>
        <v>0.17032967032967034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98</v>
      </c>
      <c r="Y213" s="550">
        <f t="shared" si="26"/>
        <v>98.399999999999991</v>
      </c>
      <c r="Z213" s="36">
        <f t="shared" si="31"/>
        <v>0.26690999999999998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108.29</v>
      </c>
      <c r="BN213" s="64">
        <f t="shared" si="28"/>
        <v>108.732</v>
      </c>
      <c r="BO213" s="64">
        <f t="shared" si="29"/>
        <v>0.22435897435897439</v>
      </c>
      <c r="BP213" s="64">
        <f t="shared" si="30"/>
        <v>0.22527472527472528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125</v>
      </c>
      <c r="Y214" s="550">
        <f t="shared" si="26"/>
        <v>127.19999999999999</v>
      </c>
      <c r="Z214" s="36">
        <f t="shared" si="31"/>
        <v>0.34503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138.4375</v>
      </c>
      <c r="BN214" s="64">
        <f t="shared" si="28"/>
        <v>140.874</v>
      </c>
      <c r="BO214" s="64">
        <f t="shared" si="29"/>
        <v>0.28617216117216121</v>
      </c>
      <c r="BP214" s="64">
        <f t="shared" si="30"/>
        <v>0.29120879120879123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192.91666666666669</v>
      </c>
      <c r="Y215" s="551">
        <f>IFERROR(Y206/H206,"0")+IFERROR(Y207/H207,"0")+IFERROR(Y208/H208,"0")+IFERROR(Y209/H209,"0")+IFERROR(Y210/H210,"0")+IFERROR(Y211/H211,"0")+IFERROR(Y212/H212,"0")+IFERROR(Y213/H213,"0")+IFERROR(Y214/H214,"0")</f>
        <v>195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1.26945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463</v>
      </c>
      <c r="Y216" s="551">
        <f>IFERROR(SUM(Y206:Y214),"0")</f>
        <v>467.99999999999994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72</v>
      </c>
      <c r="Y218" s="550">
        <f>IFERROR(IF(X218="",0,CEILING((X218/$H218),1)*$H218),"")</f>
        <v>72</v>
      </c>
      <c r="Z218" s="36">
        <f>IFERROR(IF(Y218=0,"",ROUNDUP(Y218/H218,0)*0.00651),"")</f>
        <v>0.1953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79.560000000000016</v>
      </c>
      <c r="BN218" s="64">
        <f>IFERROR(Y218*I218/H218,"0")</f>
        <v>79.560000000000016</v>
      </c>
      <c r="BO218" s="64">
        <f>IFERROR(1/J218*(X218/H218),"0")</f>
        <v>0.16483516483516486</v>
      </c>
      <c r="BP218" s="64">
        <f>IFERROR(1/J218*(Y218/H218),"0")</f>
        <v>0.16483516483516486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30</v>
      </c>
      <c r="Y220" s="551">
        <f>IFERROR(Y218/H218,"0")+IFERROR(Y219/H219,"0")</f>
        <v>30</v>
      </c>
      <c r="Z220" s="551">
        <f>IFERROR(IF(Z218="",0,Z218),"0")+IFERROR(IF(Z219="",0,Z219),"0")</f>
        <v>0.1953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72</v>
      </c>
      <c r="Y221" s="551">
        <f>IFERROR(SUM(Y218:Y219),"0")</f>
        <v>72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8</v>
      </c>
      <c r="Y238" s="550">
        <f>IFERROR(IF(X238="",0,CEILING((X238/$H238),1)*$H238),"")</f>
        <v>9</v>
      </c>
      <c r="Z238" s="36">
        <f>IFERROR(IF(Y238=0,"",ROUNDUP(Y238/H238,0)*0.0059),"")</f>
        <v>2.9499999999999998E-2</v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8.7777777777777786</v>
      </c>
      <c r="BN238" s="64">
        <f>IFERROR(Y238*I238/H238,"0")</f>
        <v>9.8750000000000018</v>
      </c>
      <c r="BO238" s="64">
        <f>IFERROR(1/J238*(X238/H238),"0")</f>
        <v>2.0576131687242798E-2</v>
      </c>
      <c r="BP238" s="64">
        <f>IFERROR(1/J238*(Y238/H238),"0")</f>
        <v>2.3148148148148147E-2</v>
      </c>
    </row>
    <row r="239" spans="1:68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4.4444444444444446</v>
      </c>
      <c r="Y239" s="551">
        <f>IFERROR(Y238/H238,"0")</f>
        <v>5</v>
      </c>
      <c r="Z239" s="551">
        <f>IFERROR(IF(Z238="",0,Z238),"0")</f>
        <v>2.9499999999999998E-2</v>
      </c>
      <c r="AA239" s="552"/>
      <c r="AB239" s="552"/>
      <c r="AC239" s="552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8</v>
      </c>
      <c r="Y240" s="551">
        <f>IFERROR(SUM(Y238:Y238),"0")</f>
        <v>9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16</v>
      </c>
      <c r="Y302" s="550">
        <f t="shared" si="37"/>
        <v>16.2</v>
      </c>
      <c r="Z302" s="36">
        <f>IFERROR(IF(Y302=0,"",ROUNDUP(Y302/H302,0)*0.00651),"")</f>
        <v>5.8590000000000003E-2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18.026666666666667</v>
      </c>
      <c r="BN302" s="64">
        <f t="shared" si="39"/>
        <v>18.251999999999999</v>
      </c>
      <c r="BO302" s="64">
        <f t="shared" si="40"/>
        <v>4.8840048840048847E-2</v>
      </c>
      <c r="BP302" s="64">
        <f t="shared" si="41"/>
        <v>4.9450549450549455E-2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8.8888888888888893</v>
      </c>
      <c r="Y303" s="551">
        <f>IFERROR(Y296/H296,"0")+IFERROR(Y297/H297,"0")+IFERROR(Y298/H298,"0")+IFERROR(Y299/H299,"0")+IFERROR(Y300/H300,"0")+IFERROR(Y301/H301,"0")+IFERROR(Y302/H302,"0")</f>
        <v>9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5.8590000000000003E-2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16</v>
      </c>
      <c r="Y304" s="551">
        <f>IFERROR(SUM(Y296:Y302),"0")</f>
        <v>16.2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8</v>
      </c>
      <c r="Y314" s="550">
        <f>IFERROR(IF(X314="",0,CEILING((X314/$H314),1)*$H314),"")</f>
        <v>8.4</v>
      </c>
      <c r="Z314" s="36">
        <f>IFERROR(IF(Y314=0,"",ROUNDUP(Y314/H314,0)*0.01898),"")</f>
        <v>1.898E-2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8.4942857142857147</v>
      </c>
      <c r="BN314" s="64">
        <f>IFERROR(Y314*I314/H314,"0")</f>
        <v>8.9190000000000005</v>
      </c>
      <c r="BO314" s="64">
        <f>IFERROR(1/J314*(X314/H314),"0")</f>
        <v>1.488095238095238E-2</v>
      </c>
      <c r="BP314" s="64">
        <f>IFERROR(1/J314*(Y314/H314),"0")</f>
        <v>1.5625E-2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0.95238095238095233</v>
      </c>
      <c r="Y317" s="551">
        <f>IFERROR(Y314/H314,"0")+IFERROR(Y315/H315,"0")+IFERROR(Y316/H316,"0")</f>
        <v>1</v>
      </c>
      <c r="Z317" s="551">
        <f>IFERROR(IF(Z314="",0,Z314),"0")+IFERROR(IF(Z315="",0,Z315),"0")+IFERROR(IF(Z316="",0,Z316),"0")</f>
        <v>1.898E-2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8</v>
      </c>
      <c r="Y318" s="551">
        <f>IFERROR(SUM(Y314:Y316),"0")</f>
        <v>8.4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5</v>
      </c>
      <c r="Y323" s="550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5.6470588235294112</v>
      </c>
      <c r="BN323" s="64">
        <f>IFERROR(Y323*I323/H323,"0")</f>
        <v>5.76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1.9607843137254903</v>
      </c>
      <c r="Y324" s="551">
        <f>IFERROR(Y320/H320,"0")+IFERROR(Y321/H321,"0")+IFERROR(Y322/H322,"0")+IFERROR(Y323/H323,"0")</f>
        <v>2</v>
      </c>
      <c r="Z324" s="551">
        <f>IFERROR(IF(Z320="",0,Z320),"0")+IFERROR(IF(Z321="",0,Z321),"0")+IFERROR(IF(Z322="",0,Z322),"0")+IFERROR(IF(Z323="",0,Z323),"0")</f>
        <v>1.302E-2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5</v>
      </c>
      <c r="Y325" s="551">
        <f>IFERROR(SUM(Y320:Y323),"0")</f>
        <v>5.0999999999999996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236</v>
      </c>
      <c r="Y342" s="550">
        <f t="shared" ref="Y342:Y348" si="42">IFERROR(IF(X342="",0,CEILING((X342/$H342),1)*$H342),"")</f>
        <v>240</v>
      </c>
      <c r="Z342" s="36">
        <f>IFERROR(IF(Y342=0,"",ROUNDUP(Y342/H342,0)*0.02175),"")</f>
        <v>0.34799999999999998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243.55200000000002</v>
      </c>
      <c r="BN342" s="64">
        <f t="shared" ref="BN342:BN348" si="44">IFERROR(Y342*I342/H342,"0")</f>
        <v>247.68</v>
      </c>
      <c r="BO342" s="64">
        <f t="shared" ref="BO342:BO348" si="45">IFERROR(1/J342*(X342/H342),"0")</f>
        <v>0.32777777777777772</v>
      </c>
      <c r="BP342" s="64">
        <f t="shared" ref="BP342:BP348" si="46">IFERROR(1/J342*(Y342/H342),"0")</f>
        <v>0.33333333333333331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199</v>
      </c>
      <c r="Y343" s="550">
        <f t="shared" si="42"/>
        <v>210</v>
      </c>
      <c r="Z343" s="36">
        <f>IFERROR(IF(Y343=0,"",ROUNDUP(Y343/H343,0)*0.02175),"")</f>
        <v>0.30449999999999999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205.36799999999999</v>
      </c>
      <c r="BN343" s="64">
        <f t="shared" si="44"/>
        <v>216.72</v>
      </c>
      <c r="BO343" s="64">
        <f t="shared" si="45"/>
        <v>0.27638888888888891</v>
      </c>
      <c r="BP343" s="64">
        <f t="shared" si="46"/>
        <v>0.29166666666666663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198</v>
      </c>
      <c r="Y344" s="550">
        <f t="shared" si="42"/>
        <v>210</v>
      </c>
      <c r="Z344" s="36">
        <f>IFERROR(IF(Y344=0,"",ROUNDUP(Y344/H344,0)*0.02175),"")</f>
        <v>0.30449999999999999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204.33599999999998</v>
      </c>
      <c r="BN344" s="64">
        <f t="shared" si="44"/>
        <v>216.72</v>
      </c>
      <c r="BO344" s="64">
        <f t="shared" si="45"/>
        <v>0.27499999999999997</v>
      </c>
      <c r="BP344" s="64">
        <f t="shared" si="46"/>
        <v>0.29166666666666663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722</v>
      </c>
      <c r="Y345" s="550">
        <f t="shared" si="42"/>
        <v>735</v>
      </c>
      <c r="Z345" s="36">
        <f>IFERROR(IF(Y345=0,"",ROUNDUP(Y345/H345,0)*0.02175),"")</f>
        <v>1.06575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745.10399999999993</v>
      </c>
      <c r="BN345" s="64">
        <f t="shared" si="44"/>
        <v>758.5200000000001</v>
      </c>
      <c r="BO345" s="64">
        <f t="shared" si="45"/>
        <v>1.0027777777777778</v>
      </c>
      <c r="BP345" s="64">
        <f t="shared" si="46"/>
        <v>1.0208333333333333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90.333333333333343</v>
      </c>
      <c r="Y349" s="551">
        <f>IFERROR(Y342/H342,"0")+IFERROR(Y343/H343,"0")+IFERROR(Y344/H344,"0")+IFERROR(Y345/H345,"0")+IFERROR(Y346/H346,"0")+IFERROR(Y347/H347,"0")+IFERROR(Y348/H348,"0")</f>
        <v>93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2.0227499999999998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1355</v>
      </c>
      <c r="Y350" s="551">
        <f>IFERROR(SUM(Y342:Y348),"0")</f>
        <v>1395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281</v>
      </c>
      <c r="Y352" s="550">
        <f>IFERROR(IF(X352="",0,CEILING((X352/$H352),1)*$H352),"")</f>
        <v>285</v>
      </c>
      <c r="Z352" s="36">
        <f>IFERROR(IF(Y352=0,"",ROUNDUP(Y352/H352,0)*0.02175),"")</f>
        <v>0.41324999999999995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289.99200000000002</v>
      </c>
      <c r="BN352" s="64">
        <f>IFERROR(Y352*I352/H352,"0")</f>
        <v>294.12</v>
      </c>
      <c r="BO352" s="64">
        <f>IFERROR(1/J352*(X352/H352),"0")</f>
        <v>0.39027777777777778</v>
      </c>
      <c r="BP352" s="64">
        <f>IFERROR(1/J352*(Y352/H352),"0")</f>
        <v>0.39583333333333331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18.733333333333334</v>
      </c>
      <c r="Y354" s="551">
        <f>IFERROR(Y352/H352,"0")+IFERROR(Y353/H353,"0")</f>
        <v>19</v>
      </c>
      <c r="Z354" s="551">
        <f>IFERROR(IF(Z352="",0,Z352),"0")+IFERROR(IF(Z353="",0,Z353),"0")</f>
        <v>0.41324999999999995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281</v>
      </c>
      <c r="Y355" s="551">
        <f>IFERROR(SUM(Y352:Y353),"0")</f>
        <v>285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82</v>
      </c>
      <c r="Y358" s="550">
        <f>IFERROR(IF(X358="",0,CEILING((X358/$H358),1)*$H358),"")</f>
        <v>90</v>
      </c>
      <c r="Z358" s="36">
        <f>IFERROR(IF(Y358=0,"",ROUNDUP(Y358/H358,0)*0.01898),"")</f>
        <v>0.1898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86.728666666666669</v>
      </c>
      <c r="BN358" s="64">
        <f>IFERROR(Y358*I358/H358,"0")</f>
        <v>95.19</v>
      </c>
      <c r="BO358" s="64">
        <f>IFERROR(1/J358*(X358/H358),"0")</f>
        <v>0.1423611111111111</v>
      </c>
      <c r="BP358" s="64">
        <f>IFERROR(1/J358*(Y358/H358),"0")</f>
        <v>0.15625</v>
      </c>
    </row>
    <row r="359" spans="1:68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9.1111111111111107</v>
      </c>
      <c r="Y359" s="551">
        <f>IFERROR(Y357/H357,"0")+IFERROR(Y358/H358,"0")</f>
        <v>10</v>
      </c>
      <c r="Z359" s="551">
        <f>IFERROR(IF(Z357="",0,Z357),"0")+IFERROR(IF(Z358="",0,Z358),"0")</f>
        <v>0.1898</v>
      </c>
      <c r="AA359" s="552"/>
      <c r="AB359" s="552"/>
      <c r="AC359" s="552"/>
    </row>
    <row r="360" spans="1:68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82</v>
      </c>
      <c r="Y360" s="551">
        <f>IFERROR(SUM(Y357:Y358),"0")</f>
        <v>90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137</v>
      </c>
      <c r="Y362" s="550">
        <f>IFERROR(IF(X362="",0,CEILING((X362/$H362),1)*$H362),"")</f>
        <v>144</v>
      </c>
      <c r="Z362" s="36">
        <f>IFERROR(IF(Y362=0,"",ROUNDUP(Y362/H362,0)*0.01898),"")</f>
        <v>0.30368000000000001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144.90033333333335</v>
      </c>
      <c r="BN362" s="64">
        <f>IFERROR(Y362*I362/H362,"0")</f>
        <v>152.304</v>
      </c>
      <c r="BO362" s="64">
        <f>IFERROR(1/J362*(X362/H362),"0")</f>
        <v>0.23784722222222221</v>
      </c>
      <c r="BP362" s="64">
        <f>IFERROR(1/J362*(Y362/H362),"0")</f>
        <v>0.25</v>
      </c>
    </row>
    <row r="363" spans="1:68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15.222222222222221</v>
      </c>
      <c r="Y363" s="551">
        <f>IFERROR(Y362/H362,"0")</f>
        <v>16</v>
      </c>
      <c r="Z363" s="551">
        <f>IFERROR(IF(Z362="",0,Z362),"0")</f>
        <v>0.30368000000000001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137</v>
      </c>
      <c r="Y364" s="551">
        <f>IFERROR(SUM(Y362:Y362),"0")</f>
        <v>144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13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13.52361111111111</v>
      </c>
      <c r="BN367" s="64">
        <f>IFERROR(Y367*I367/H367,"0")</f>
        <v>22.47</v>
      </c>
      <c r="BO367" s="64">
        <f>IFERROR(1/J367*(X367/H367),"0")</f>
        <v>1.8807870370370371E-2</v>
      </c>
      <c r="BP367" s="64">
        <f>IFERROR(1/J367*(Y367/H367),"0")</f>
        <v>3.125E-2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1.2037037037037037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13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302</v>
      </c>
      <c r="Y377" s="550">
        <f>IFERROR(IF(X377="",0,CEILING((X377/$H377),1)*$H377),"")</f>
        <v>306</v>
      </c>
      <c r="Z377" s="36">
        <f>IFERROR(IF(Y377=0,"",ROUNDUP(Y377/H377,0)*0.01898),"")</f>
        <v>0.64532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319.41533333333331</v>
      </c>
      <c r="BN377" s="64">
        <f>IFERROR(Y377*I377/H377,"0")</f>
        <v>323.64599999999996</v>
      </c>
      <c r="BO377" s="64">
        <f>IFERROR(1/J377*(X377/H377),"0")</f>
        <v>0.52430555555555558</v>
      </c>
      <c r="BP377" s="64">
        <f>IFERROR(1/J377*(Y377/H377),"0")</f>
        <v>0.53125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33.555555555555557</v>
      </c>
      <c r="Y379" s="551">
        <f>IFERROR(Y377/H377,"0")+IFERROR(Y378/H378,"0")</f>
        <v>34</v>
      </c>
      <c r="Z379" s="551">
        <f>IFERROR(IF(Z377="",0,Z377),"0")+IFERROR(IF(Z378="",0,Z378),"0")</f>
        <v>0.64532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302</v>
      </c>
      <c r="Y380" s="551">
        <f>IFERROR(SUM(Y377:Y378),"0")</f>
        <v>306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28</v>
      </c>
      <c r="Y388" s="550">
        <f t="shared" ref="Y388:Y397" si="47">IFERROR(IF(X388="",0,CEILING((X388/$H388),1)*$H388),"")</f>
        <v>32.400000000000006</v>
      </c>
      <c r="Z388" s="36">
        <f>IFERROR(IF(Y388=0,"",ROUNDUP(Y388/H388,0)*0.00902),"")</f>
        <v>5.4120000000000001E-2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29.088888888888889</v>
      </c>
      <c r="BN388" s="64">
        <f t="shared" ref="BN388:BN397" si="49">IFERROR(Y388*I388/H388,"0")</f>
        <v>33.660000000000004</v>
      </c>
      <c r="BO388" s="64">
        <f t="shared" ref="BO388:BO397" si="50">IFERROR(1/J388*(X388/H388),"0")</f>
        <v>3.9281705948372617E-2</v>
      </c>
      <c r="BP388" s="64">
        <f t="shared" ref="BP388:BP397" si="51">IFERROR(1/J388*(Y388/H388),"0")</f>
        <v>4.5454545454545463E-2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22</v>
      </c>
      <c r="Y396" s="550">
        <f t="shared" si="47"/>
        <v>23.1</v>
      </c>
      <c r="Z396" s="36">
        <f t="shared" si="52"/>
        <v>5.5220000000000005E-2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23.361904761904761</v>
      </c>
      <c r="BN396" s="64">
        <f t="shared" si="49"/>
        <v>24.53</v>
      </c>
      <c r="BO396" s="64">
        <f t="shared" si="50"/>
        <v>4.4770044770044773E-2</v>
      </c>
      <c r="BP396" s="64">
        <f t="shared" si="51"/>
        <v>4.7008547008547015E-2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15.661375661375661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17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0.10934000000000001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50</v>
      </c>
      <c r="Y399" s="551">
        <f>IFERROR(SUM(Y388:Y397),"0")</f>
        <v>55.500000000000007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3</v>
      </c>
      <c r="Y419" s="550">
        <f>IFERROR(IF(X419="",0,CEILING((X419/$H419),1)*$H419),"")</f>
        <v>3.5999999999999996</v>
      </c>
      <c r="Z419" s="36">
        <f>IFERROR(IF(Y419=0,"",ROUNDUP(Y419/H419,0)*0.00651),"")</f>
        <v>1.9529999999999999E-2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5.2500000000000009</v>
      </c>
      <c r="BN419" s="64">
        <f>IFERROR(Y419*I419/H419,"0")</f>
        <v>6.3</v>
      </c>
      <c r="BO419" s="64">
        <f>IFERROR(1/J419*(X419/H419),"0")</f>
        <v>1.3736263736263738E-2</v>
      </c>
      <c r="BP419" s="64">
        <f>IFERROR(1/J419*(Y419/H419),"0")</f>
        <v>1.6483516483516484E-2</v>
      </c>
    </row>
    <row r="420" spans="1:68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2.5</v>
      </c>
      <c r="Y420" s="551">
        <f>IFERROR(Y419/H419,"0")</f>
        <v>3</v>
      </c>
      <c r="Z420" s="551">
        <f>IFERROR(IF(Z419="",0,Z419),"0")</f>
        <v>1.9529999999999999E-2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3</v>
      </c>
      <c r="Y421" s="551">
        <f>IFERROR(SUM(Y419:Y419),"0")</f>
        <v>3.5999999999999996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68</v>
      </c>
      <c r="Y430" s="550">
        <f t="shared" ref="Y430:Y442" si="53">IFERROR(IF(X430="",0,CEILING((X430/$H430),1)*$H430),"")</f>
        <v>68.64</v>
      </c>
      <c r="Z430" s="36">
        <f t="shared" ref="Z430:Z436" si="54">IFERROR(IF(Y430=0,"",ROUNDUP(Y430/H430,0)*0.01196),"")</f>
        <v>0.15548000000000001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72.636363636363626</v>
      </c>
      <c r="BN430" s="64">
        <f t="shared" ref="BN430:BN442" si="56">IFERROR(Y430*I430/H430,"0")</f>
        <v>73.319999999999993</v>
      </c>
      <c r="BO430" s="64">
        <f t="shared" ref="BO430:BO442" si="57">IFERROR(1/J430*(X430/H430),"0")</f>
        <v>0.12383449883449885</v>
      </c>
      <c r="BP430" s="64">
        <f t="shared" ref="BP430:BP442" si="58">IFERROR(1/J430*(Y430/H430),"0")</f>
        <v>0.125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110</v>
      </c>
      <c r="Y433" s="550">
        <f t="shared" si="53"/>
        <v>110.88000000000001</v>
      </c>
      <c r="Z433" s="36">
        <f t="shared" si="54"/>
        <v>0.25115999999999999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117.49999999999999</v>
      </c>
      <c r="BN433" s="64">
        <f t="shared" si="56"/>
        <v>118.44</v>
      </c>
      <c r="BO433" s="64">
        <f t="shared" si="57"/>
        <v>0.20032051282051283</v>
      </c>
      <c r="BP433" s="64">
        <f t="shared" si="58"/>
        <v>0.20192307692307693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285</v>
      </c>
      <c r="Y435" s="550">
        <f t="shared" si="53"/>
        <v>285.12</v>
      </c>
      <c r="Z435" s="36">
        <f t="shared" si="54"/>
        <v>0.64583999999999997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304.43181818181813</v>
      </c>
      <c r="BN435" s="64">
        <f t="shared" si="56"/>
        <v>304.55999999999995</v>
      </c>
      <c r="BO435" s="64">
        <f t="shared" si="57"/>
        <v>0.51901223776223782</v>
      </c>
      <c r="BP435" s="64">
        <f t="shared" si="58"/>
        <v>0.51923076923076927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87.689393939393938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88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1.0524800000000001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463</v>
      </c>
      <c r="Y444" s="551">
        <f>IFERROR(SUM(Y430:Y442),"0")</f>
        <v>464.64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104</v>
      </c>
      <c r="Y446" s="550">
        <f>IFERROR(IF(X446="",0,CEILING((X446/$H446),1)*$H446),"")</f>
        <v>105.60000000000001</v>
      </c>
      <c r="Z446" s="36">
        <f>IFERROR(IF(Y446=0,"",ROUNDUP(Y446/H446,0)*0.01196),"")</f>
        <v>0.2392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111.09090909090908</v>
      </c>
      <c r="BN446" s="64">
        <f>IFERROR(Y446*I446/H446,"0")</f>
        <v>112.80000000000001</v>
      </c>
      <c r="BO446" s="64">
        <f>IFERROR(1/J446*(X446/H446),"0")</f>
        <v>0.18939393939393939</v>
      </c>
      <c r="BP446" s="64">
        <f>IFERROR(1/J446*(Y446/H446),"0")</f>
        <v>0.19230769230769232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19.696969696969695</v>
      </c>
      <c r="Y449" s="551">
        <f>IFERROR(Y446/H446,"0")+IFERROR(Y447/H447,"0")+IFERROR(Y448/H448,"0")</f>
        <v>20</v>
      </c>
      <c r="Z449" s="551">
        <f>IFERROR(IF(Z446="",0,Z446),"0")+IFERROR(IF(Z447="",0,Z447),"0")+IFERROR(IF(Z448="",0,Z448),"0")</f>
        <v>0.2392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104</v>
      </c>
      <c r="Y450" s="551">
        <f>IFERROR(SUM(Y446:Y448),"0")</f>
        <v>105.60000000000001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88</v>
      </c>
      <c r="Y452" s="550">
        <f t="shared" ref="Y452:Y457" si="59">IFERROR(IF(X452="",0,CEILING((X452/$H452),1)*$H452),"")</f>
        <v>89.76</v>
      </c>
      <c r="Z452" s="36">
        <f>IFERROR(IF(Y452=0,"",ROUNDUP(Y452/H452,0)*0.01196),"")</f>
        <v>0.20332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94</v>
      </c>
      <c r="BN452" s="64">
        <f t="shared" ref="BN452:BN457" si="61">IFERROR(Y452*I452/H452,"0")</f>
        <v>95.88</v>
      </c>
      <c r="BO452" s="64">
        <f t="shared" ref="BO452:BO457" si="62">IFERROR(1/J452*(X452/H452),"0")</f>
        <v>0.16025641025641024</v>
      </c>
      <c r="BP452" s="64">
        <f t="shared" ref="BP452:BP457" si="63">IFERROR(1/J452*(Y452/H452),"0")</f>
        <v>0.16346153846153846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16.666666666666664</v>
      </c>
      <c r="Y458" s="551">
        <f>IFERROR(Y452/H452,"0")+IFERROR(Y453/H453,"0")+IFERROR(Y454/H454,"0")+IFERROR(Y455/H455,"0")+IFERROR(Y456/H456,"0")+IFERROR(Y457/H457,"0")</f>
        <v>17</v>
      </c>
      <c r="Z458" s="551">
        <f>IFERROR(IF(Z452="",0,Z452),"0")+IFERROR(IF(Z453="",0,Z453),"0")+IFERROR(IF(Z454="",0,Z454),"0")+IFERROR(IF(Z455="",0,Z455),"0")+IFERROR(IF(Z456="",0,Z456),"0")+IFERROR(IF(Z457="",0,Z457),"0")</f>
        <v>0.20332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88</v>
      </c>
      <c r="Y459" s="551">
        <f>IFERROR(SUM(Y452:Y457),"0")</f>
        <v>89.76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79</v>
      </c>
      <c r="Y487" s="550">
        <f>IFERROR(IF(X487="",0,CEILING((X487/$H487),1)*$H487),"")</f>
        <v>81</v>
      </c>
      <c r="Z487" s="36">
        <f>IFERROR(IF(Y487=0,"",ROUNDUP(Y487/H487,0)*0.01898),"")</f>
        <v>0.17082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83.555666666666667</v>
      </c>
      <c r="BN487" s="64">
        <f>IFERROR(Y487*I487/H487,"0")</f>
        <v>85.670999999999992</v>
      </c>
      <c r="BO487" s="64">
        <f>IFERROR(1/J487*(X487/H487),"0")</f>
        <v>0.13715277777777779</v>
      </c>
      <c r="BP487" s="64">
        <f>IFERROR(1/J487*(Y487/H487),"0")</f>
        <v>0.140625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8.7777777777777786</v>
      </c>
      <c r="Y489" s="551">
        <f>IFERROR(Y487/H487,"0")+IFERROR(Y488/H488,"0")</f>
        <v>9</v>
      </c>
      <c r="Z489" s="551">
        <f>IFERROR(IF(Z487="",0,Z487),"0")+IFERROR(IF(Z488="",0,Z488),"0")</f>
        <v>0.17082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79</v>
      </c>
      <c r="Y490" s="551">
        <f>IFERROR(SUM(Y487:Y488),"0")</f>
        <v>81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4581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4713.8000000000011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4839.2904407899123</v>
      </c>
      <c r="Y502" s="551">
        <f>IFERROR(SUM(BN22:BN498),"0")</f>
        <v>4978.9429999999993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8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5039.2904407899123</v>
      </c>
      <c r="Y504" s="551">
        <f>GrossWeightTotalR+PalletQtyTotalR*25</f>
        <v>5203.9429999999993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841.6982819845565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864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9.339360000000001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74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34.200000000000003</v>
      </c>
      <c r="E511" s="46">
        <f>IFERROR(Y89*1,"0")+IFERROR(Y90*1,"0")+IFERROR(Y91*1,"0")+IFERROR(Y95*1,"0")+IFERROR(Y96*1,"0")+IFERROR(Y97*1,"0")+IFERROR(Y98*1,"0")+IFERROR(Y99*1,"0")</f>
        <v>249.3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254.99999999999997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160.5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860.39999999999986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9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29.700000000000003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1914</v>
      </c>
      <c r="U511" s="46">
        <f>IFERROR(Y367*1,"0")+IFERROR(Y368*1,"0")+IFERROR(Y369*1,"0")+IFERROR(Y373*1,"0")+IFERROR(Y377*1,"0")+IFERROR(Y378*1,"0")+IFERROR(Y382*1,"0")</f>
        <v>327.60000000000002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55.500000000000007</v>
      </c>
      <c r="W511" s="46">
        <f>IFERROR(Y407*1,"0")+IFERROR(Y411*1,"0")+IFERROR(Y412*1,"0")+IFERROR(Y413*1,"0")+IFERROR(Y414*1,"0")</f>
        <v>0</v>
      </c>
      <c r="X511" s="46">
        <f>IFERROR(Y419*1,"0")</f>
        <v>3.5999999999999996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660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81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 355,00"/>
        <filter val="1,20"/>
        <filter val="1,96"/>
        <filter val="10,00"/>
        <filter val="103,00"/>
        <filter val="104,00"/>
        <filter val="107,00"/>
        <filter val="110,00"/>
        <filter val="115,00"/>
        <filter val="121,00"/>
        <filter val="125,00"/>
        <filter val="13,00"/>
        <filter val="137,00"/>
        <filter val="145,00"/>
        <filter val="15,22"/>
        <filter val="15,66"/>
        <filter val="16,00"/>
        <filter val="16,67"/>
        <filter val="17,33"/>
        <filter val="18,33"/>
        <filter val="18,73"/>
        <filter val="19,19"/>
        <filter val="19,70"/>
        <filter val="192,92"/>
        <filter val="198,00"/>
        <filter val="199,00"/>
        <filter val="2,50"/>
        <filter val="217,00"/>
        <filter val="22,00"/>
        <filter val="22,89"/>
        <filter val="236,00"/>
        <filter val="24,00"/>
        <filter val="25,06"/>
        <filter val="28,00"/>
        <filter val="281,00"/>
        <filter val="285,00"/>
        <filter val="3,00"/>
        <filter val="30,00"/>
        <filter val="302,00"/>
        <filter val="310,00"/>
        <filter val="33,00"/>
        <filter val="33,56"/>
        <filter val="35,00"/>
        <filter val="4 581,00"/>
        <filter val="4 839,29"/>
        <filter val="4,00"/>
        <filter val="4,44"/>
        <filter val="4,55"/>
        <filter val="42,14"/>
        <filter val="43,00"/>
        <filter val="44,00"/>
        <filter val="463,00"/>
        <filter val="47,00"/>
        <filter val="47,78"/>
        <filter val="5 039,29"/>
        <filter val="5,00"/>
        <filter val="50,00"/>
        <filter val="52,00"/>
        <filter val="60,00"/>
        <filter val="62,00"/>
        <filter val="68,00"/>
        <filter val="7,00"/>
        <filter val="7,22"/>
        <filter val="71,00"/>
        <filter val="72,00"/>
        <filter val="722,00"/>
        <filter val="73,00"/>
        <filter val="78,00"/>
        <filter val="78,89"/>
        <filter val="79,00"/>
        <filter val="8"/>
        <filter val="8,00"/>
        <filter val="8,78"/>
        <filter val="8,89"/>
        <filter val="82,00"/>
        <filter val="841,70"/>
        <filter val="87,69"/>
        <filter val="88,00"/>
        <filter val="9,00"/>
        <filter val="9,11"/>
        <filter val="90,33"/>
        <filter val="98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