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813368-65F7-4979-BB60-B843FDB044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Y449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N74" i="1"/>
  <c r="BM74" i="1"/>
  <c r="Z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H9" i="1" s="1"/>
  <c r="D7" i="1"/>
  <c r="Q6" i="1"/>
  <c r="P2" i="1"/>
  <c r="Y37" i="1" l="1"/>
  <c r="Y36" i="1"/>
  <c r="BP35" i="1"/>
  <c r="BP41" i="1"/>
  <c r="BN41" i="1"/>
  <c r="Z41" i="1"/>
  <c r="BP70" i="1"/>
  <c r="BN70" i="1"/>
  <c r="Z70" i="1"/>
  <c r="BP105" i="1"/>
  <c r="BN105" i="1"/>
  <c r="Z105" i="1"/>
  <c r="BP136" i="1"/>
  <c r="BN136" i="1"/>
  <c r="Z136" i="1"/>
  <c r="BP186" i="1"/>
  <c r="BN186" i="1"/>
  <c r="Z186" i="1"/>
  <c r="BP210" i="1"/>
  <c r="BN210" i="1"/>
  <c r="Z210" i="1"/>
  <c r="BP250" i="1"/>
  <c r="BN250" i="1"/>
  <c r="Z250" i="1"/>
  <c r="BP299" i="1"/>
  <c r="BN299" i="1"/>
  <c r="Z299" i="1"/>
  <c r="BP320" i="1"/>
  <c r="BN320" i="1"/>
  <c r="Z320" i="1"/>
  <c r="BP336" i="1"/>
  <c r="BN336" i="1"/>
  <c r="Z336" i="1"/>
  <c r="Y384" i="1"/>
  <c r="Y383" i="1"/>
  <c r="BP382" i="1"/>
  <c r="BN382" i="1"/>
  <c r="Z382" i="1"/>
  <c r="Z383" i="1" s="1"/>
  <c r="BP388" i="1"/>
  <c r="BN388" i="1"/>
  <c r="Z388" i="1"/>
  <c r="BP448" i="1"/>
  <c r="BN448" i="1"/>
  <c r="Z448" i="1"/>
  <c r="BP476" i="1"/>
  <c r="BN476" i="1"/>
  <c r="Z476" i="1"/>
  <c r="Z35" i="1"/>
  <c r="Z36" i="1" s="1"/>
  <c r="BN35" i="1"/>
  <c r="BP56" i="1"/>
  <c r="BN56" i="1"/>
  <c r="Z56" i="1"/>
  <c r="BP84" i="1"/>
  <c r="BN84" i="1"/>
  <c r="Z84" i="1"/>
  <c r="BP117" i="1"/>
  <c r="BN117" i="1"/>
  <c r="Z117" i="1"/>
  <c r="I511" i="1"/>
  <c r="Y171" i="1"/>
  <c r="BP165" i="1"/>
  <c r="BN165" i="1"/>
  <c r="Z165" i="1"/>
  <c r="BP200" i="1"/>
  <c r="BN200" i="1"/>
  <c r="Z200" i="1"/>
  <c r="BP225" i="1"/>
  <c r="BN225" i="1"/>
  <c r="Z225" i="1"/>
  <c r="BP268" i="1"/>
  <c r="BN268" i="1"/>
  <c r="Z268" i="1"/>
  <c r="BP315" i="1"/>
  <c r="BN315" i="1"/>
  <c r="Z315" i="1"/>
  <c r="BP321" i="1"/>
  <c r="BN321" i="1"/>
  <c r="Z321" i="1"/>
  <c r="BP348" i="1"/>
  <c r="BN348" i="1"/>
  <c r="Z348" i="1"/>
  <c r="BP396" i="1"/>
  <c r="BN396" i="1"/>
  <c r="Z396" i="1"/>
  <c r="BP456" i="1"/>
  <c r="BN456" i="1"/>
  <c r="Z456" i="1"/>
  <c r="BP477" i="1"/>
  <c r="BN477" i="1"/>
  <c r="Z477" i="1"/>
  <c r="Y44" i="1"/>
  <c r="Y71" i="1"/>
  <c r="BP78" i="1"/>
  <c r="BN78" i="1"/>
  <c r="Z78" i="1"/>
  <c r="BP98" i="1"/>
  <c r="BN98" i="1"/>
  <c r="Z98" i="1"/>
  <c r="BP113" i="1"/>
  <c r="BN113" i="1"/>
  <c r="Z113" i="1"/>
  <c r="BP130" i="1"/>
  <c r="BN130" i="1"/>
  <c r="Z130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Y220" i="1"/>
  <c r="BP218" i="1"/>
  <c r="BN218" i="1"/>
  <c r="Z218" i="1"/>
  <c r="BP245" i="1"/>
  <c r="BN245" i="1"/>
  <c r="Z245" i="1"/>
  <c r="BP259" i="1"/>
  <c r="BN259" i="1"/>
  <c r="Z259" i="1"/>
  <c r="X502" i="1"/>
  <c r="X505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BP89" i="1"/>
  <c r="BN89" i="1"/>
  <c r="Z89" i="1"/>
  <c r="BP107" i="1"/>
  <c r="BN107" i="1"/>
  <c r="Z107" i="1"/>
  <c r="BP119" i="1"/>
  <c r="BN119" i="1"/>
  <c r="Z119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2" i="1"/>
  <c r="BN252" i="1"/>
  <c r="Z252" i="1"/>
  <c r="BP260" i="1"/>
  <c r="BN260" i="1"/>
  <c r="Z260" i="1"/>
  <c r="Y100" i="1"/>
  <c r="F511" i="1"/>
  <c r="Y115" i="1"/>
  <c r="Y121" i="1"/>
  <c r="H511" i="1"/>
  <c r="Y153" i="1"/>
  <c r="J511" i="1"/>
  <c r="Y204" i="1"/>
  <c r="Y216" i="1"/>
  <c r="K511" i="1"/>
  <c r="Y247" i="1"/>
  <c r="Y256" i="1"/>
  <c r="Y294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402" i="1"/>
  <c r="BN402" i="1"/>
  <c r="Z402" i="1"/>
  <c r="Y408" i="1"/>
  <c r="BP407" i="1"/>
  <c r="BN407" i="1"/>
  <c r="Z407" i="1"/>
  <c r="Z408" i="1" s="1"/>
  <c r="BP411" i="1"/>
  <c r="BN411" i="1"/>
  <c r="Z411" i="1"/>
  <c r="BP432" i="1"/>
  <c r="BN432" i="1"/>
  <c r="Z432" i="1"/>
  <c r="BP440" i="1"/>
  <c r="BN440" i="1"/>
  <c r="Z440" i="1"/>
  <c r="BP454" i="1"/>
  <c r="BN454" i="1"/>
  <c r="Z454" i="1"/>
  <c r="BP472" i="1"/>
  <c r="BN472" i="1"/>
  <c r="Z472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31" i="1"/>
  <c r="BN431" i="1"/>
  <c r="Z431" i="1"/>
  <c r="BP437" i="1"/>
  <c r="BN437" i="1"/>
  <c r="Z437" i="1"/>
  <c r="Y450" i="1"/>
  <c r="BP446" i="1"/>
  <c r="BN446" i="1"/>
  <c r="Z446" i="1"/>
  <c r="BP462" i="1"/>
  <c r="BN462" i="1"/>
  <c r="Z462" i="1"/>
  <c r="BP483" i="1"/>
  <c r="BN483" i="1"/>
  <c r="Z483" i="1"/>
  <c r="BP487" i="1"/>
  <c r="BN487" i="1"/>
  <c r="Z487" i="1"/>
  <c r="O511" i="1"/>
  <c r="Y331" i="1"/>
  <c r="Y330" i="1"/>
  <c r="Y479" i="1"/>
  <c r="B511" i="1"/>
  <c r="Y23" i="1"/>
  <c r="BP22" i="1"/>
  <c r="BN22" i="1"/>
  <c r="Z22" i="1"/>
  <c r="Z23" i="1" s="1"/>
  <c r="X503" i="1"/>
  <c r="X504" i="1" s="1"/>
  <c r="Y24" i="1"/>
  <c r="Y33" i="1"/>
  <c r="BP26" i="1"/>
  <c r="BN26" i="1"/>
  <c r="Z26" i="1"/>
  <c r="BP30" i="1"/>
  <c r="BN30" i="1"/>
  <c r="Z30" i="1"/>
  <c r="BP53" i="1"/>
  <c r="BN53" i="1"/>
  <c r="Z53" i="1"/>
  <c r="D511" i="1"/>
  <c r="BP57" i="1"/>
  <c r="BN57" i="1"/>
  <c r="Z57" i="1"/>
  <c r="Y59" i="1"/>
  <c r="Y66" i="1"/>
  <c r="BP61" i="1"/>
  <c r="BN61" i="1"/>
  <c r="Z61" i="1"/>
  <c r="Y65" i="1"/>
  <c r="Z71" i="1"/>
  <c r="BP69" i="1"/>
  <c r="BN69" i="1"/>
  <c r="Z69" i="1"/>
  <c r="Y80" i="1"/>
  <c r="BP77" i="1"/>
  <c r="BN77" i="1"/>
  <c r="Z77" i="1"/>
  <c r="Z92" i="1"/>
  <c r="BP90" i="1"/>
  <c r="BN90" i="1"/>
  <c r="Z90" i="1"/>
  <c r="Y92" i="1"/>
  <c r="F10" i="1"/>
  <c r="J9" i="1"/>
  <c r="F9" i="1"/>
  <c r="A10" i="1"/>
  <c r="BP28" i="1"/>
  <c r="BN28" i="1"/>
  <c r="Z28" i="1"/>
  <c r="Y32" i="1"/>
  <c r="BP42" i="1"/>
  <c r="BN42" i="1"/>
  <c r="Z42" i="1"/>
  <c r="BP55" i="1"/>
  <c r="BN55" i="1"/>
  <c r="Z55" i="1"/>
  <c r="BP63" i="1"/>
  <c r="BN63" i="1"/>
  <c r="Z63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8" i="1"/>
  <c r="Y126" i="1"/>
  <c r="Y137" i="1"/>
  <c r="Y154" i="1"/>
  <c r="Y172" i="1"/>
  <c r="Y193" i="1"/>
  <c r="Y215" i="1"/>
  <c r="Y232" i="1"/>
  <c r="Y236" i="1"/>
  <c r="Y264" i="1"/>
  <c r="Y276" i="1"/>
  <c r="Y280" i="1"/>
  <c r="Y285" i="1"/>
  <c r="BP308" i="1"/>
  <c r="BN308" i="1"/>
  <c r="Z308" i="1"/>
  <c r="BP316" i="1"/>
  <c r="BN316" i="1"/>
  <c r="Z316" i="1"/>
  <c r="Y318" i="1"/>
  <c r="BP345" i="1"/>
  <c r="BN345" i="1"/>
  <c r="Z345" i="1"/>
  <c r="Y349" i="1"/>
  <c r="Y360" i="1"/>
  <c r="BP357" i="1"/>
  <c r="BN357" i="1"/>
  <c r="Z357" i="1"/>
  <c r="Z359" i="1" s="1"/>
  <c r="BP369" i="1"/>
  <c r="BN369" i="1"/>
  <c r="Z369" i="1"/>
  <c r="Y371" i="1"/>
  <c r="BP412" i="1"/>
  <c r="BN412" i="1"/>
  <c r="Z412" i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Y490" i="1"/>
  <c r="Y495" i="1"/>
  <c r="BP492" i="1"/>
  <c r="BN492" i="1"/>
  <c r="Z492" i="1"/>
  <c r="Z494" i="1" s="1"/>
  <c r="Y494" i="1"/>
  <c r="L511" i="1"/>
  <c r="U511" i="1"/>
  <c r="Y101" i="1"/>
  <c r="Y114" i="1"/>
  <c r="Y122" i="1"/>
  <c r="Y133" i="1"/>
  <c r="Y143" i="1"/>
  <c r="Y148" i="1"/>
  <c r="Y160" i="1"/>
  <c r="Y178" i="1"/>
  <c r="Y182" i="1"/>
  <c r="Y187" i="1"/>
  <c r="Y203" i="1"/>
  <c r="Y221" i="1"/>
  <c r="Y246" i="1"/>
  <c r="Y255" i="1"/>
  <c r="Y271" i="1"/>
  <c r="R511" i="1"/>
  <c r="Y293" i="1"/>
  <c r="BP288" i="1"/>
  <c r="BN288" i="1"/>
  <c r="Z288" i="1"/>
  <c r="BP292" i="1"/>
  <c r="BN292" i="1"/>
  <c r="Z292" i="1"/>
  <c r="Y303" i="1"/>
  <c r="BP296" i="1"/>
  <c r="BN296" i="1"/>
  <c r="Z296" i="1"/>
  <c r="BP300" i="1"/>
  <c r="BN300" i="1"/>
  <c r="Z300" i="1"/>
  <c r="BP322" i="1"/>
  <c r="BN322" i="1"/>
  <c r="Z322" i="1"/>
  <c r="Z324" i="1" s="1"/>
  <c r="BP335" i="1"/>
  <c r="BN335" i="1"/>
  <c r="Z335" i="1"/>
  <c r="BP353" i="1"/>
  <c r="BN353" i="1"/>
  <c r="Z353" i="1"/>
  <c r="Z354" i="1" s="1"/>
  <c r="Y355" i="1"/>
  <c r="Y374" i="1"/>
  <c r="BP373" i="1"/>
  <c r="BN373" i="1"/>
  <c r="Z373" i="1"/>
  <c r="Z374" i="1" s="1"/>
  <c r="Y380" i="1"/>
  <c r="BP377" i="1"/>
  <c r="BN377" i="1"/>
  <c r="Z377" i="1"/>
  <c r="BP391" i="1"/>
  <c r="BN391" i="1"/>
  <c r="Z391" i="1"/>
  <c r="BP395" i="1"/>
  <c r="BN395" i="1"/>
  <c r="Z395" i="1"/>
  <c r="X501" i="1"/>
  <c r="C511" i="1"/>
  <c r="Y45" i="1"/>
  <c r="E511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6" i="1" s="1"/>
  <c r="BN244" i="1"/>
  <c r="Z251" i="1"/>
  <c r="BN251" i="1"/>
  <c r="Z253" i="1"/>
  <c r="BN253" i="1"/>
  <c r="M511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11" i="1"/>
  <c r="Y337" i="1"/>
  <c r="BP343" i="1"/>
  <c r="BN343" i="1"/>
  <c r="Z343" i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11" i="1"/>
  <c r="Y415" i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5" i="1"/>
  <c r="BN435" i="1"/>
  <c r="Z435" i="1"/>
  <c r="BP453" i="1"/>
  <c r="BN453" i="1"/>
  <c r="Z453" i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BP447" i="1"/>
  <c r="BN447" i="1"/>
  <c r="Z447" i="1"/>
  <c r="Z449" i="1" s="1"/>
  <c r="Y458" i="1"/>
  <c r="BP455" i="1"/>
  <c r="BN455" i="1"/>
  <c r="Z455" i="1"/>
  <c r="BP463" i="1"/>
  <c r="BN463" i="1"/>
  <c r="Z463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79" i="1" l="1"/>
  <c r="Z220" i="1"/>
  <c r="Z379" i="1"/>
  <c r="Z337" i="1"/>
  <c r="Z489" i="1"/>
  <c r="Z44" i="1"/>
  <c r="Z464" i="1"/>
  <c r="Z458" i="1"/>
  <c r="Z398" i="1"/>
  <c r="Z349" i="1"/>
  <c r="Z311" i="1"/>
  <c r="Z270" i="1"/>
  <c r="Z255" i="1"/>
  <c r="Z203" i="1"/>
  <c r="Z177" i="1"/>
  <c r="Z153" i="1"/>
  <c r="Z121" i="1"/>
  <c r="Z108" i="1"/>
  <c r="Z80" i="1"/>
  <c r="Z58" i="1"/>
  <c r="Z263" i="1"/>
  <c r="Z215" i="1"/>
  <c r="Z415" i="1"/>
  <c r="Z65" i="1"/>
  <c r="Z473" i="1"/>
  <c r="Z231" i="1"/>
  <c r="Z171" i="1"/>
  <c r="Z100" i="1"/>
  <c r="Z303" i="1"/>
  <c r="Z32" i="1"/>
  <c r="Y501" i="1"/>
  <c r="Y503" i="1"/>
  <c r="Z443" i="1"/>
  <c r="Z293" i="1"/>
  <c r="Z506" i="1" s="1"/>
  <c r="Y502" i="1"/>
  <c r="Y505" i="1"/>
  <c r="Y504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<sst xmlns="http://schemas.openxmlformats.org/spreadsheetml/2006/main" count="2208" uniqueCount="807">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</sst>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117" sqref="AA11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0.41666666666666669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50</v>
      </c>
      <c r="Y117" s="550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6.1728395061728394</v>
      </c>
      <c r="Y121" s="551">
        <f>IFERROR(Y117/H117,"0")+IFERROR(Y118/H118,"0")+IFERROR(Y119/H119,"0")+IFERROR(Y120/H120,"0")</f>
        <v>7</v>
      </c>
      <c r="Z121" s="551">
        <f>IFERROR(IF(Z117="",0,Z117),"0")+IFERROR(IF(Z118="",0,Z118),"0")+IFERROR(IF(Z119="",0,Z119),"0")+IFERROR(IF(Z120="",0,Z120),"0")</f>
        <v>0.13286000000000001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50</v>
      </c>
      <c r="Y122" s="551">
        <f>IFERROR(SUM(Y117:Y120),"0")</f>
        <v>56.699999999999996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70</v>
      </c>
      <c r="Y164" s="550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73.5</v>
      </c>
      <c r="BN164" s="64">
        <f t="shared" si="18"/>
        <v>74.97</v>
      </c>
      <c r="BO164" s="64">
        <f t="shared" si="19"/>
        <v>0.12626262626262624</v>
      </c>
      <c r="BP164" s="64">
        <f t="shared" si="20"/>
        <v>0.12878787878787878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26.19047619047619</v>
      </c>
      <c r="Y171" s="551">
        <f>IFERROR(Y162/H162,"0")+IFERROR(Y163/H163,"0")+IFERROR(Y164/H164,"0")+IFERROR(Y165/H165,"0")+IFERROR(Y166/H166,"0")+IFERROR(Y167/H167,"0")+IFERROR(Y168/H168,"0")+IFERROR(Y169/H169,"0")+IFERROR(Y170/H170,"0")</f>
        <v>27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0.24354000000000001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110</v>
      </c>
      <c r="Y172" s="551">
        <f>IFERROR(SUM(Y162:Y170),"0")</f>
        <v>113.4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200</v>
      </c>
      <c r="Y195" s="550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170</v>
      </c>
      <c r="Y196" s="550">
        <f t="shared" si="21"/>
        <v>172.8</v>
      </c>
      <c r="Z196" s="36">
        <f>IFERROR(IF(Y196=0,"",ROUNDUP(Y196/H196,0)*0.00902),"")</f>
        <v>0.28864000000000001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176.61111111111111</v>
      </c>
      <c r="BN196" s="64">
        <f t="shared" si="23"/>
        <v>179.52</v>
      </c>
      <c r="BO196" s="64">
        <f t="shared" si="24"/>
        <v>0.23849607182940516</v>
      </c>
      <c r="BP196" s="64">
        <f t="shared" si="25"/>
        <v>0.24242424242424243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320</v>
      </c>
      <c r="Y197" s="550">
        <f t="shared" si="21"/>
        <v>324</v>
      </c>
      <c r="Z197" s="36">
        <f>IFERROR(IF(Y197=0,"",ROUNDUP(Y197/H197,0)*0.00902),"")</f>
        <v>0.54120000000000001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332.44444444444446</v>
      </c>
      <c r="BN197" s="64">
        <f t="shared" si="23"/>
        <v>336.6</v>
      </c>
      <c r="BO197" s="64">
        <f t="shared" si="24"/>
        <v>0.44893378226711556</v>
      </c>
      <c r="BP197" s="64">
        <f t="shared" si="25"/>
        <v>0.45454545454545453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220</v>
      </c>
      <c r="Y198" s="550">
        <f t="shared" si="21"/>
        <v>221.4</v>
      </c>
      <c r="Z198" s="36">
        <f>IFERROR(IF(Y198=0,"",ROUNDUP(Y198/H198,0)*0.00902),"")</f>
        <v>0.36982000000000004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228.55555555555554</v>
      </c>
      <c r="BN198" s="64">
        <f t="shared" si="23"/>
        <v>230.01</v>
      </c>
      <c r="BO198" s="64">
        <f t="shared" si="24"/>
        <v>0.30864197530864196</v>
      </c>
      <c r="BP198" s="64">
        <f t="shared" si="25"/>
        <v>0.31060606060606061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168.5185185185185</v>
      </c>
      <c r="Y203" s="551">
        <f>IFERROR(Y195/H195,"0")+IFERROR(Y196/H196,"0")+IFERROR(Y197/H197,"0")+IFERROR(Y198/H198,"0")+IFERROR(Y199/H199,"0")+IFERROR(Y200/H200,"0")+IFERROR(Y201/H201,"0")+IFERROR(Y202/H202,"0")</f>
        <v>171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1.5424200000000001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910</v>
      </c>
      <c r="Y204" s="551">
        <f>IFERROR(SUM(Y195:Y202),"0")</f>
        <v>923.4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100</v>
      </c>
      <c r="Y206" s="550">
        <f t="shared" ref="Y206:Y214" si="26">IFERROR(IF(X206="",0,CEILING((X206/$H206),1)*$H206),"")</f>
        <v>105.3</v>
      </c>
      <c r="Z206" s="36">
        <f>IFERROR(IF(Y206=0,"",ROUNDUP(Y206/H206,0)*0.01898),"")</f>
        <v>0.24674000000000001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106.4074074074074</v>
      </c>
      <c r="BN206" s="64">
        <f t="shared" ref="BN206:BN214" si="28">IFERROR(Y206*I206/H206,"0")</f>
        <v>112.047</v>
      </c>
      <c r="BO206" s="64">
        <f t="shared" ref="BO206:BO214" si="29">IFERROR(1/J206*(X206/H206),"0")</f>
        <v>0.19290123456790123</v>
      </c>
      <c r="BP206" s="64">
        <f t="shared" ref="BP206:BP214" si="30">IFERROR(1/J206*(Y206/H206),"0")</f>
        <v>0.203125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30</v>
      </c>
      <c r="Y208" s="550">
        <f t="shared" si="26"/>
        <v>34.799999999999997</v>
      </c>
      <c r="Z208" s="36">
        <f>IFERROR(IF(Y208=0,"",ROUNDUP(Y208/H208,0)*0.01898),"")</f>
        <v>7.5920000000000001E-2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31.789655172413795</v>
      </c>
      <c r="BN208" s="64">
        <f t="shared" si="28"/>
        <v>36.875999999999998</v>
      </c>
      <c r="BO208" s="64">
        <f t="shared" si="29"/>
        <v>5.387931034482759E-2</v>
      </c>
      <c r="BP208" s="64">
        <f t="shared" si="30"/>
        <v>6.25E-2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240</v>
      </c>
      <c r="Y209" s="550">
        <f t="shared" si="26"/>
        <v>240</v>
      </c>
      <c r="Z209" s="36">
        <f t="shared" ref="Z209:Z214" si="31">IFERROR(IF(Y209=0,"",ROUNDUP(Y209/H209,0)*0.00651),"")</f>
        <v>0.65100000000000002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267</v>
      </c>
      <c r="BN209" s="64">
        <f t="shared" si="28"/>
        <v>267</v>
      </c>
      <c r="BO209" s="64">
        <f t="shared" si="29"/>
        <v>0.5494505494505495</v>
      </c>
      <c r="BP209" s="64">
        <f t="shared" si="30"/>
        <v>0.5494505494505495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240</v>
      </c>
      <c r="Y211" s="550">
        <f t="shared" si="26"/>
        <v>240</v>
      </c>
      <c r="Z211" s="36">
        <f t="shared" si="31"/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240</v>
      </c>
      <c r="Y213" s="550">
        <f t="shared" si="26"/>
        <v>240</v>
      </c>
      <c r="Z213" s="36">
        <f t="shared" si="31"/>
        <v>0.65100000000000002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265.20000000000005</v>
      </c>
      <c r="BN213" s="64">
        <f t="shared" si="28"/>
        <v>265.20000000000005</v>
      </c>
      <c r="BO213" s="64">
        <f t="shared" si="29"/>
        <v>0.5494505494505495</v>
      </c>
      <c r="BP213" s="64">
        <f t="shared" si="30"/>
        <v>0.5494505494505495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240</v>
      </c>
      <c r="Y214" s="550">
        <f t="shared" si="26"/>
        <v>240</v>
      </c>
      <c r="Z214" s="36">
        <f t="shared" si="31"/>
        <v>0.65100000000000002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415.79395487441468</v>
      </c>
      <c r="Y215" s="551">
        <f>IFERROR(Y206/H206,"0")+IFERROR(Y207/H207,"0")+IFERROR(Y208/H208,"0")+IFERROR(Y209/H209,"0")+IFERROR(Y210/H210,"0")+IFERROR(Y211/H211,"0")+IFERROR(Y212/H212,"0")+IFERROR(Y213/H213,"0")+IFERROR(Y214/H214,"0")</f>
        <v>417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2.92666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1090</v>
      </c>
      <c r="Y216" s="551">
        <f>IFERROR(SUM(Y206:Y214),"0")</f>
        <v>1100.0999999999999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14.4</v>
      </c>
      <c r="Y218" s="55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15.912000000000001</v>
      </c>
      <c r="BN218" s="64">
        <f>IFERROR(Y218*I218/H218,"0")</f>
        <v>15.912000000000001</v>
      </c>
      <c r="BO218" s="64">
        <f>IFERROR(1/J218*(X218/H218),"0")</f>
        <v>3.2967032967032968E-2</v>
      </c>
      <c r="BP218" s="64">
        <f>IFERROR(1/J218*(Y218/H218),"0")</f>
        <v>3.2967032967032968E-2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14.4</v>
      </c>
      <c r="Y219" s="550">
        <f>IFERROR(IF(X219="",0,CEILING((X219/$H219),1)*$H219),"")</f>
        <v>14.399999999999999</v>
      </c>
      <c r="Z219" s="36">
        <f>IFERROR(IF(Y219=0,"",ROUNDUP(Y219/H219,0)*0.00651),"")</f>
        <v>3.9059999999999997E-2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15.912000000000001</v>
      </c>
      <c r="BN219" s="64">
        <f>IFERROR(Y219*I219/H219,"0")</f>
        <v>15.912000000000001</v>
      </c>
      <c r="BO219" s="64">
        <f>IFERROR(1/J219*(X219/H219),"0")</f>
        <v>3.2967032967032968E-2</v>
      </c>
      <c r="BP219" s="64">
        <f>IFERROR(1/J219*(Y219/H219),"0")</f>
        <v>3.2967032967032968E-2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12</v>
      </c>
      <c r="Y220" s="551">
        <f>IFERROR(Y218/H218,"0")+IFERROR(Y219/H219,"0")</f>
        <v>12</v>
      </c>
      <c r="Z220" s="551">
        <f>IFERROR(IF(Z218="",0,Z218),"0")+IFERROR(IF(Z219="",0,Z219),"0")</f>
        <v>7.8119999999999995E-2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28.8</v>
      </c>
      <c r="Y221" s="551">
        <f>IFERROR(SUM(Y218:Y219),"0")</f>
        <v>28.799999999999997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100</v>
      </c>
      <c r="Y314" s="550">
        <f>IFERROR(IF(X314="",0,CEILING((X314/$H314),1)*$H314),"")</f>
        <v>100.80000000000001</v>
      </c>
      <c r="Z314" s="36">
        <f>IFERROR(IF(Y314=0,"",ROUNDUP(Y314/H314,0)*0.01898),"")</f>
        <v>0.22776000000000002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106.17857142857143</v>
      </c>
      <c r="BN314" s="64">
        <f>IFERROR(Y314*I314/H314,"0")</f>
        <v>107.02800000000001</v>
      </c>
      <c r="BO314" s="64">
        <f>IFERROR(1/J314*(X314/H314),"0")</f>
        <v>0.18601190476190477</v>
      </c>
      <c r="BP314" s="64">
        <f>IFERROR(1/J314*(Y314/H314),"0")</f>
        <v>0.1875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30</v>
      </c>
      <c r="Y315" s="550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31.996153846153849</v>
      </c>
      <c r="BN315" s="64">
        <f>IFERROR(Y315*I315/H315,"0")</f>
        <v>33.276000000000003</v>
      </c>
      <c r="BO315" s="64">
        <f>IFERROR(1/J315*(X315/H315),"0")</f>
        <v>6.0096153846153848E-2</v>
      </c>
      <c r="BP315" s="64">
        <f>IFERROR(1/J315*(Y315/H315),"0")</f>
        <v>6.25E-2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15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15.926785714285714</v>
      </c>
      <c r="BN316" s="64">
        <f>IFERROR(Y316*I316/H316,"0")</f>
        <v>17.838000000000001</v>
      </c>
      <c r="BO316" s="64">
        <f>IFERROR(1/J316*(X316/H316),"0")</f>
        <v>2.7901785714285712E-2</v>
      </c>
      <c r="BP316" s="64">
        <f>IFERROR(1/J316*(Y316/H316),"0")</f>
        <v>3.125E-2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17.536630036630036</v>
      </c>
      <c r="Y317" s="551">
        <f>IFERROR(Y314/H314,"0")+IFERROR(Y315/H315,"0")+IFERROR(Y316/H316,"0")</f>
        <v>18</v>
      </c>
      <c r="Z317" s="551">
        <f>IFERROR(IF(Z314="",0,Z314),"0")+IFERROR(IF(Z315="",0,Z315),"0")+IFERROR(IF(Z316="",0,Z316),"0")</f>
        <v>0.34164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145</v>
      </c>
      <c r="Y318" s="551">
        <f>IFERROR(SUM(Y314:Y316),"0")</f>
        <v>148.80000000000001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3500</v>
      </c>
      <c r="Y342" s="550">
        <f t="shared" ref="Y342:Y348" si="42">IFERROR(IF(X342="",0,CEILING((X342/$H342),1)*$H342),"")</f>
        <v>3510</v>
      </c>
      <c r="Z342" s="36">
        <f>IFERROR(IF(Y342=0,"",ROUNDUP(Y342/H342,0)*0.02175),"")</f>
        <v>5.0894999999999992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3612</v>
      </c>
      <c r="BN342" s="64">
        <f t="shared" ref="BN342:BN348" si="44">IFERROR(Y342*I342/H342,"0")</f>
        <v>3622.32</v>
      </c>
      <c r="BO342" s="64">
        <f t="shared" ref="BO342:BO348" si="45">IFERROR(1/J342*(X342/H342),"0")</f>
        <v>4.8611111111111107</v>
      </c>
      <c r="BP342" s="64">
        <f t="shared" ref="BP342:BP348" si="46">IFERROR(1/J342*(Y342/H342),"0")</f>
        <v>4.875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1500</v>
      </c>
      <c r="Y343" s="550">
        <f t="shared" si="42"/>
        <v>1500</v>
      </c>
      <c r="Z343" s="36">
        <f>IFERROR(IF(Y343=0,"",ROUNDUP(Y343/H343,0)*0.02175),"")</f>
        <v>2.1749999999999998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1548</v>
      </c>
      <c r="BN343" s="64">
        <f t="shared" si="44"/>
        <v>1548</v>
      </c>
      <c r="BO343" s="64">
        <f t="shared" si="45"/>
        <v>2.083333333333333</v>
      </c>
      <c r="BP343" s="64">
        <f t="shared" si="46"/>
        <v>2.083333333333333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1500</v>
      </c>
      <c r="Y345" s="550">
        <f t="shared" si="4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1548</v>
      </c>
      <c r="BN345" s="64">
        <f t="shared" si="44"/>
        <v>1548</v>
      </c>
      <c r="BO345" s="64">
        <f t="shared" si="45"/>
        <v>2.083333333333333</v>
      </c>
      <c r="BP345" s="64">
        <f t="shared" si="46"/>
        <v>2.083333333333333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433.33333333333337</v>
      </c>
      <c r="Y349" s="551">
        <f>IFERROR(Y342/H342,"0")+IFERROR(Y343/H343,"0")+IFERROR(Y344/H344,"0")+IFERROR(Y345/H345,"0")+IFERROR(Y346/H346,"0")+IFERROR(Y347/H347,"0")+IFERROR(Y348/H348,"0")</f>
        <v>434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9.4394999999999989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6500</v>
      </c>
      <c r="Y350" s="551">
        <f>IFERROR(SUM(Y342:Y348),"0")</f>
        <v>6510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500</v>
      </c>
      <c r="Y362" s="550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55.555555555555557</v>
      </c>
      <c r="Y363" s="551">
        <f>IFERROR(Y362/H362,"0")</f>
        <v>56</v>
      </c>
      <c r="Z363" s="551">
        <f>IFERROR(IF(Z362="",0,Z362),"0")</f>
        <v>1.06288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500</v>
      </c>
      <c r="Y364" s="551">
        <f>IFERROR(SUM(Y362:Y362),"0")</f>
        <v>504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15</v>
      </c>
      <c r="Y389" s="550">
        <f t="shared" si="47"/>
        <v>16.200000000000003</v>
      </c>
      <c r="Z389" s="36">
        <f>IFERROR(IF(Y389=0,"",ROUNDUP(Y389/H389,0)*0.00902),"")</f>
        <v>2.7060000000000001E-2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15.583333333333334</v>
      </c>
      <c r="BN389" s="64">
        <f t="shared" si="49"/>
        <v>16.830000000000002</v>
      </c>
      <c r="BO389" s="64">
        <f t="shared" si="50"/>
        <v>2.1043771043771045E-2</v>
      </c>
      <c r="BP389" s="64">
        <f t="shared" si="51"/>
        <v>2.2727272727272731E-2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8.3999999999999986</v>
      </c>
      <c r="Y396" s="550">
        <f t="shared" si="47"/>
        <v>8.4</v>
      </c>
      <c r="Z396" s="36">
        <f t="shared" si="52"/>
        <v>2.0080000000000001E-2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8.9199999999999982</v>
      </c>
      <c r="BN396" s="64">
        <f t="shared" si="49"/>
        <v>8.92</v>
      </c>
      <c r="BO396" s="64">
        <f t="shared" si="50"/>
        <v>1.7094017094017092E-2</v>
      </c>
      <c r="BP396" s="64">
        <f t="shared" si="51"/>
        <v>1.7094017094017096E-2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6.7777777777777768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4.7140000000000001E-2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23.4</v>
      </c>
      <c r="Y399" s="551">
        <f>IFERROR(SUM(Y388:Y397),"0")</f>
        <v>24.6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8.3999999999999986</v>
      </c>
      <c r="Y412" s="550">
        <f>IFERROR(IF(X412="",0,CEILING((X412/$H412),1)*$H412),"")</f>
        <v>8.4</v>
      </c>
      <c r="Z412" s="36">
        <f>IFERROR(IF(Y412=0,"",ROUNDUP(Y412/H412,0)*0.00502),"")</f>
        <v>2.0080000000000001E-2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8.9199999999999982</v>
      </c>
      <c r="BN412" s="64">
        <f>IFERROR(Y412*I412/H412,"0")</f>
        <v>8.92</v>
      </c>
      <c r="BO412" s="64">
        <f>IFERROR(1/J412*(X412/H412),"0")</f>
        <v>1.7094017094017092E-2</v>
      </c>
      <c r="BP412" s="64">
        <f>IFERROR(1/J412*(Y412/H412),"0")</f>
        <v>1.7094017094017096E-2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3.9999999999999991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2.0080000000000001E-2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8.3999999999999986</v>
      </c>
      <c r="Y416" s="551">
        <f>IFERROR(SUM(Y411:Y414),"0")</f>
        <v>8.4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50</v>
      </c>
      <c r="Y433" s="550">
        <f t="shared" si="53"/>
        <v>52.800000000000004</v>
      </c>
      <c r="Z433" s="36">
        <f t="shared" si="54"/>
        <v>0.1196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53.409090909090907</v>
      </c>
      <c r="BN433" s="64">
        <f t="shared" si="56"/>
        <v>56.400000000000006</v>
      </c>
      <c r="BO433" s="64">
        <f t="shared" si="57"/>
        <v>9.1054778554778545E-2</v>
      </c>
      <c r="BP433" s="64">
        <f t="shared" si="58"/>
        <v>9.6153846153846159E-2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50</v>
      </c>
      <c r="Y435" s="550">
        <f t="shared" si="53"/>
        <v>52.800000000000004</v>
      </c>
      <c r="Z435" s="36">
        <f t="shared" si="54"/>
        <v>0.1196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53.409090909090907</v>
      </c>
      <c r="BN435" s="64">
        <f t="shared" si="56"/>
        <v>56.400000000000006</v>
      </c>
      <c r="BO435" s="64">
        <f t="shared" si="57"/>
        <v>9.1054778554778545E-2</v>
      </c>
      <c r="BP435" s="64">
        <f t="shared" si="58"/>
        <v>9.6153846153846159E-2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0.2392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100</v>
      </c>
      <c r="Y444" s="551">
        <f>IFERROR(SUM(Y430:Y442),"0")</f>
        <v>105.60000000000001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30</v>
      </c>
      <c r="Y482" s="550">
        <f>IFERROR(IF(X482="",0,CEILING((X482/$H482),1)*$H482),"")</f>
        <v>33.6</v>
      </c>
      <c r="Z482" s="36">
        <f>IFERROR(IF(Y482=0,"",ROUNDUP(Y482/H482,0)*0.00902),"")</f>
        <v>7.2160000000000002E-2</v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31.928571428571427</v>
      </c>
      <c r="BN482" s="64">
        <f>IFERROR(Y482*I482/H482,"0")</f>
        <v>35.76</v>
      </c>
      <c r="BO482" s="64">
        <f>IFERROR(1/J482*(X482/H482),"0")</f>
        <v>5.4112554112554112E-2</v>
      </c>
      <c r="BP482" s="64">
        <f>IFERROR(1/J482*(Y482/H482),"0")</f>
        <v>6.0606060606060608E-2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7.1428571428571423</v>
      </c>
      <c r="Y484" s="551">
        <f>IFERROR(Y482/H482,"0")+IFERROR(Y483/H483,"0")</f>
        <v>8</v>
      </c>
      <c r="Z484" s="551">
        <f>IFERROR(IF(Z482="",0,Z482),"0")+IFERROR(IF(Z483="",0,Z483),"0")</f>
        <v>7.2160000000000002E-2</v>
      </c>
      <c r="AA484" s="552"/>
      <c r="AB484" s="552"/>
      <c r="AC484" s="552"/>
    </row>
    <row r="485" spans="1:68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30</v>
      </c>
      <c r="Y485" s="551">
        <f>IFERROR(SUM(Y482:Y483),"0")</f>
        <v>33.6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9495.5999999999985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9557.4000000000015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9910.9529776092349</v>
      </c>
      <c r="Y502" s="551">
        <f>IFERROR(SUM(BN22:BN498),"0")</f>
        <v>9975.9740000000002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15</v>
      </c>
      <c r="Y503" s="38">
        <f>ROUNDUP(SUM(BP22:BP498),0)</f>
        <v>15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10285.952977609235</v>
      </c>
      <c r="Y504" s="551">
        <f>GrossWeightTotalR+PalletQtyTotalR*25</f>
        <v>10350.974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1171.9613368751302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1181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16.1462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113.4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2052.3000000000002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148.80000000000001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7014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24.6</v>
      </c>
      <c r="W511" s="46">
        <f>IFERROR(Y407*1,"0")+IFERROR(Y411*1,"0")+IFERROR(Y412*1,"0")+IFERROR(Y413*1,"0")+IFERROR(Y414*1,"0")</f>
        <v>8.4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105.60000000000001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33.6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0,00"/>
        <filter val="1 171,96"/>
        <filter val="1 500,00"/>
        <filter val="10 285,95"/>
        <filter val="100,00"/>
        <filter val="110,00"/>
        <filter val="12,00"/>
        <filter val="14,40"/>
        <filter val="145,00"/>
        <filter val="15"/>
        <filter val="15,00"/>
        <filter val="168,52"/>
        <filter val="17,54"/>
        <filter val="170,00"/>
        <filter val="18,94"/>
        <filter val="200,00"/>
        <filter val="220,00"/>
        <filter val="23,40"/>
        <filter val="240,00"/>
        <filter val="26,19"/>
        <filter val="28,80"/>
        <filter val="3 500,00"/>
        <filter val="30,00"/>
        <filter val="320,00"/>
        <filter val="4,00"/>
        <filter val="40,00"/>
        <filter val="415,79"/>
        <filter val="433,33"/>
        <filter val="50,00"/>
        <filter val="500,00"/>
        <filter val="55,56"/>
        <filter val="6 500,00"/>
        <filter val="6,17"/>
        <filter val="6,78"/>
        <filter val="7,14"/>
        <filter val="70,00"/>
        <filter val="8,40"/>
        <filter val="9 495,60"/>
        <filter val="9 910,95"/>
        <filter val="910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