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924CA0E-EED3-4E22-8799-08B192D39F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Z77" i="1"/>
  <c r="BN77" i="1"/>
  <c r="Z79" i="1"/>
  <c r="BN79" i="1"/>
  <c r="Y80" i="1"/>
  <c r="Z83" i="1"/>
  <c r="Z85" i="1" s="1"/>
  <c r="BN83" i="1"/>
  <c r="Z92" i="1"/>
  <c r="BP90" i="1"/>
  <c r="BN90" i="1"/>
  <c r="Z90" i="1"/>
  <c r="BP97" i="1"/>
  <c r="BN97" i="1"/>
  <c r="Z97" i="1"/>
  <c r="BP106" i="1"/>
  <c r="BN106" i="1"/>
  <c r="Z106" i="1"/>
  <c r="Y115" i="1"/>
  <c r="BP118" i="1"/>
  <c r="BN118" i="1"/>
  <c r="Z118" i="1"/>
  <c r="Y133" i="1"/>
  <c r="BP131" i="1"/>
  <c r="BN131" i="1"/>
  <c r="Z131" i="1"/>
  <c r="Z132" i="1" s="1"/>
  <c r="H9" i="1"/>
  <c r="Y24" i="1"/>
  <c r="Y59" i="1"/>
  <c r="Y86" i="1"/>
  <c r="BP83" i="1"/>
  <c r="Y100" i="1"/>
  <c r="BP95" i="1"/>
  <c r="BN95" i="1"/>
  <c r="Z95" i="1"/>
  <c r="BP99" i="1"/>
  <c r="BN99" i="1"/>
  <c r="Z99" i="1"/>
  <c r="Y101" i="1"/>
  <c r="F511" i="1"/>
  <c r="Y109" i="1"/>
  <c r="BP104" i="1"/>
  <c r="BN104" i="1"/>
  <c r="Z104" i="1"/>
  <c r="Z108" i="1" s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E511" i="1"/>
  <c r="Y93" i="1"/>
  <c r="G51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Y148" i="1"/>
  <c r="Y160" i="1"/>
  <c r="Y187" i="1"/>
  <c r="Z215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03" i="1" l="1"/>
  <c r="Z293" i="1"/>
  <c r="Z398" i="1"/>
  <c r="Z317" i="1"/>
  <c r="Z311" i="1"/>
  <c r="Z177" i="1"/>
  <c r="Z171" i="1"/>
  <c r="Z153" i="1"/>
  <c r="Z100" i="1"/>
  <c r="Z121" i="1"/>
  <c r="Z32" i="1"/>
  <c r="Y503" i="1"/>
  <c r="Z473" i="1"/>
  <c r="Z270" i="1"/>
  <c r="Z506" i="1" s="1"/>
  <c r="Y501" i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<sst xmlns="http://schemas.openxmlformats.org/spreadsheetml/2006/main" count="2207" uniqueCount="806">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</sst>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79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9</v>
      </c>
      <c r="Y43" s="550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9.5108108108108098</v>
      </c>
      <c r="BN43" s="64">
        <f>IFERROR(Y43*I43/H43,"0")</f>
        <v>11.730000000000002</v>
      </c>
      <c r="BO43" s="64">
        <f>IFERROR(1/J43*(X43/H43),"0")</f>
        <v>1.8427518427518427E-2</v>
      </c>
      <c r="BP43" s="64">
        <f>IFERROR(1/J43*(Y43/H43),"0")</f>
        <v>2.2727272727272731E-2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2.4324324324324325</v>
      </c>
      <c r="Y44" s="551">
        <f>IFERROR(Y41/H41,"0")+IFERROR(Y42/H42,"0")+IFERROR(Y43/H43,"0")</f>
        <v>3.0000000000000004</v>
      </c>
      <c r="Z44" s="551">
        <f>IFERROR(IF(Z41="",0,Z41),"0")+IFERROR(IF(Z42="",0,Z42),"0")+IFERROR(IF(Z43="",0,Z43),"0")</f>
        <v>2.7060000000000001E-2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9</v>
      </c>
      <c r="Y45" s="551">
        <f>IFERROR(SUM(Y41:Y43),"0")</f>
        <v>11.100000000000001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51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53.054166666666667</v>
      </c>
      <c r="BN61" s="64">
        <f>IFERROR(Y61*I61/H61,"0")</f>
        <v>56.17499999999999</v>
      </c>
      <c r="BO61" s="64">
        <f>IFERROR(1/J61*(X61/H61),"0")</f>
        <v>7.3784722222222224E-2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4.7222222222222223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51</v>
      </c>
      <c r="Y66" s="551">
        <f>IFERROR(SUM(Y61:Y64),"0")</f>
        <v>54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2</v>
      </c>
      <c r="Y70" s="550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1.1111111111111112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2</v>
      </c>
      <c r="Y72" s="551">
        <f>IFERROR(SUM(Y68:Y70),"0")</f>
        <v>3.6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10</v>
      </c>
      <c r="Y75" s="550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10.517857142857144</v>
      </c>
      <c r="BN75" s="64">
        <f t="shared" si="13"/>
        <v>17.670000000000002</v>
      </c>
      <c r="BO75" s="64">
        <f t="shared" si="14"/>
        <v>1.8601190476190476E-2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1.1904761904761905</v>
      </c>
      <c r="Y80" s="551">
        <f>IFERROR(Y74/H74,"0")+IFERROR(Y75/H75,"0")+IFERROR(Y76/H76,"0")+IFERROR(Y77/H77,"0")+IFERROR(Y78/H78,"0")+IFERROR(Y79/H79,"0")</f>
        <v>2</v>
      </c>
      <c r="Z80" s="551">
        <f>IFERROR(IF(Z74="",0,Z74),"0")+IFERROR(IF(Z75="",0,Z75),"0")+IFERROR(IF(Z76="",0,Z76),"0")+IFERROR(IF(Z77="",0,Z77),"0")+IFERROR(IF(Z78="",0,Z78),"0")+IFERROR(IF(Z79="",0,Z79),"0")</f>
        <v>3.7960000000000001E-2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10</v>
      </c>
      <c r="Y81" s="551">
        <f>IFERROR(SUM(Y74:Y79),"0")</f>
        <v>16.8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2</v>
      </c>
      <c r="Y113" s="550">
        <f>IFERROR(IF(X113="",0,CEILING((X113/$H113),1)*$H113),"")</f>
        <v>2.4</v>
      </c>
      <c r="Z113" s="36">
        <f>IFERROR(IF(Y113=0,"",ROUNDUP(Y113/H113,0)*0.00651),"")</f>
        <v>6.5100000000000002E-3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2.1500000000000004</v>
      </c>
      <c r="BN113" s="64">
        <f>IFERROR(Y113*I113/H113,"0")</f>
        <v>2.58</v>
      </c>
      <c r="BO113" s="64">
        <f>IFERROR(1/J113*(X113/H113),"0")</f>
        <v>4.578754578754579E-3</v>
      </c>
      <c r="BP113" s="64">
        <f>IFERROR(1/J113*(Y113/H113),"0")</f>
        <v>5.4945054945054949E-3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0.83333333333333337</v>
      </c>
      <c r="Y114" s="551">
        <f>IFERROR(Y111/H111,"0")+IFERROR(Y112/H112,"0")+IFERROR(Y113/H113,"0")</f>
        <v>1</v>
      </c>
      <c r="Z114" s="551">
        <f>IFERROR(IF(Z111="",0,Z111),"0")+IFERROR(IF(Z112="",0,Z112),"0")+IFERROR(IF(Z113="",0,Z113),"0")</f>
        <v>6.5100000000000002E-3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2</v>
      </c>
      <c r="Y115" s="551">
        <f>IFERROR(SUM(Y111:Y113),"0")</f>
        <v>2.4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41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43.596666666666664</v>
      </c>
      <c r="BN117" s="64">
        <f>IFERROR(Y117*I117/H117,"0")</f>
        <v>51.67799999999999</v>
      </c>
      <c r="BO117" s="64">
        <f>IFERROR(1/J117*(X117/H117),"0")</f>
        <v>7.908950617283951E-2</v>
      </c>
      <c r="BP117" s="64">
        <f>IFERROR(1/J117*(Y117/H117),"0")</f>
        <v>9.375E-2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61</v>
      </c>
      <c r="Y119" s="550">
        <f>IFERROR(IF(X119="",0,CEILING((X119/$H119),1)*$H119),"")</f>
        <v>62.1</v>
      </c>
      <c r="Z119" s="36">
        <f>IFERROR(IF(Y119=0,"",ROUNDUP(Y119/H119,0)*0.00651),"")</f>
        <v>0.14973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66.693333333333328</v>
      </c>
      <c r="BN119" s="64">
        <f>IFERROR(Y119*I119/H119,"0")</f>
        <v>67.896000000000001</v>
      </c>
      <c r="BO119" s="64">
        <f>IFERROR(1/J119*(X119/H119),"0")</f>
        <v>0.12413512413512413</v>
      </c>
      <c r="BP119" s="64">
        <f>IFERROR(1/J119*(Y119/H119),"0")</f>
        <v>0.1263736263736264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27.654320987654319</v>
      </c>
      <c r="Y121" s="551">
        <f>IFERROR(Y117/H117,"0")+IFERROR(Y118/H118,"0")+IFERROR(Y119/H119,"0")+IFERROR(Y120/H120,"0")</f>
        <v>29</v>
      </c>
      <c r="Z121" s="551">
        <f>IFERROR(IF(Z117="",0,Z117),"0")+IFERROR(IF(Z118="",0,Z118),"0")+IFERROR(IF(Z119="",0,Z119),"0")+IFERROR(IF(Z120="",0,Z120),"0")</f>
        <v>0.26361000000000001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102</v>
      </c>
      <c r="Y122" s="551">
        <f>IFERROR(SUM(Y117:Y120),"0")</f>
        <v>110.69999999999999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24</v>
      </c>
      <c r="Y158" s="550">
        <f>IFERROR(IF(X158="",0,CEILING((X158/$H158),1)*$H158),"")</f>
        <v>25.74</v>
      </c>
      <c r="Z158" s="36">
        <f>IFERROR(IF(Y158=0,"",ROUNDUP(Y158/H158,0)*0.00502),"")</f>
        <v>6.5259999999999999E-2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25.212121212121215</v>
      </c>
      <c r="BN158" s="64">
        <f>IFERROR(Y158*I158/H158,"0")</f>
        <v>27.04</v>
      </c>
      <c r="BO158" s="64">
        <f>IFERROR(1/J158*(X158/H158),"0")</f>
        <v>5.1800051800051802E-2</v>
      </c>
      <c r="BP158" s="64">
        <f>IFERROR(1/J158*(Y158/H158),"0")</f>
        <v>5.5555555555555559E-2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12.121212121212121</v>
      </c>
      <c r="Y159" s="551">
        <f>IFERROR(Y158/H158,"0")</f>
        <v>13</v>
      </c>
      <c r="Z159" s="551">
        <f>IFERROR(IF(Z158="",0,Z158),"0")</f>
        <v>6.5259999999999999E-2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24</v>
      </c>
      <c r="Y160" s="551">
        <f>IFERROR(SUM(Y158:Y158),"0")</f>
        <v>25.74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148</v>
      </c>
      <c r="Y162" s="550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157.51428571428571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0.26695526695526695</v>
      </c>
      <c r="BP162" s="64">
        <f t="shared" ref="BP162:BP170" si="20">IFERROR(1/J162*(Y162/H162),"0")</f>
        <v>0.27272727272727271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83</v>
      </c>
      <c r="Y164" s="550">
        <f t="shared" si="16"/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87.15</v>
      </c>
      <c r="BN164" s="64">
        <f t="shared" si="18"/>
        <v>88.199999999999989</v>
      </c>
      <c r="BO164" s="64">
        <f t="shared" si="19"/>
        <v>0.14971139971139971</v>
      </c>
      <c r="BP164" s="64">
        <f t="shared" si="20"/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15</v>
      </c>
      <c r="Y165" s="550">
        <f t="shared" si="16"/>
        <v>16.8</v>
      </c>
      <c r="Z165" s="36">
        <f>IFERROR(IF(Y165=0,"",ROUNDUP(Y165/H165,0)*0.00502),"")</f>
        <v>4.0160000000000001E-2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15.928571428571429</v>
      </c>
      <c r="BN165" s="64">
        <f t="shared" si="18"/>
        <v>17.84</v>
      </c>
      <c r="BO165" s="64">
        <f t="shared" si="19"/>
        <v>3.0525030525030528E-2</v>
      </c>
      <c r="BP165" s="64">
        <f t="shared" si="20"/>
        <v>3.4188034188034191E-2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10</v>
      </c>
      <c r="Y168" s="550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10.476190476190476</v>
      </c>
      <c r="BN168" s="64">
        <f t="shared" si="18"/>
        <v>11</v>
      </c>
      <c r="BO168" s="64">
        <f t="shared" si="19"/>
        <v>2.0350020350020353E-2</v>
      </c>
      <c r="BP168" s="64">
        <f t="shared" si="20"/>
        <v>2.1367521367521368E-2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66.904761904761898</v>
      </c>
      <c r="Y171" s="551">
        <f>IFERROR(Y162/H162,"0")+IFERROR(Y163/H163,"0")+IFERROR(Y164/H164,"0")+IFERROR(Y165/H165,"0")+IFERROR(Y166/H166,"0")+IFERROR(Y167/H167,"0")+IFERROR(Y168/H168,"0")+IFERROR(Y169/H169,"0")+IFERROR(Y170/H170,"0")</f>
        <v>69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0.57038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256</v>
      </c>
      <c r="Y172" s="551">
        <f>IFERROR(SUM(Y162:Y170),"0")</f>
        <v>262.5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58</v>
      </c>
      <c r="Y195" s="550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60.255555555555553</v>
      </c>
      <c r="BN195" s="64">
        <f t="shared" ref="BN195:BN202" si="23">IFERROR(Y195*I195/H195,"0")</f>
        <v>61.71</v>
      </c>
      <c r="BO195" s="64">
        <f t="shared" ref="BO195:BO202" si="24">IFERROR(1/J195*(X195/H195),"0")</f>
        <v>8.1369248035914707E-2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196</v>
      </c>
      <c r="Y196" s="550">
        <f t="shared" si="21"/>
        <v>199.8</v>
      </c>
      <c r="Z196" s="36">
        <f>IFERROR(IF(Y196=0,"",ROUNDUP(Y196/H196,0)*0.00902),"")</f>
        <v>0.33374000000000004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203.62222222222223</v>
      </c>
      <c r="BN196" s="64">
        <f t="shared" si="23"/>
        <v>207.57000000000002</v>
      </c>
      <c r="BO196" s="64">
        <f t="shared" si="24"/>
        <v>0.27497194163860827</v>
      </c>
      <c r="BP196" s="64">
        <f t="shared" si="25"/>
        <v>0.28030303030303033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55.370370370370367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0.47814000000000001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269</v>
      </c>
      <c r="Y204" s="551">
        <f>IFERROR(SUM(Y195:Y202),"0")</f>
        <v>275.40000000000003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136</v>
      </c>
      <c r="Y209" s="550">
        <f t="shared" si="26"/>
        <v>136.79999999999998</v>
      </c>
      <c r="Z209" s="36">
        <f t="shared" ref="Z209:Z214" si="31">IFERROR(IF(Y209=0,"",ROUNDUP(Y209/H209,0)*0.00651),"")</f>
        <v>0.37107000000000001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151.30000000000001</v>
      </c>
      <c r="BN209" s="64">
        <f t="shared" si="28"/>
        <v>152.19</v>
      </c>
      <c r="BO209" s="64">
        <f t="shared" si="29"/>
        <v>0.31135531135531141</v>
      </c>
      <c r="BP209" s="64">
        <f t="shared" si="30"/>
        <v>0.31318681318681318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8</v>
      </c>
      <c r="Y212" s="550">
        <f t="shared" si="26"/>
        <v>9.6</v>
      </c>
      <c r="Z212" s="36">
        <f t="shared" si="31"/>
        <v>2.6040000000000001E-2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8.8400000000000016</v>
      </c>
      <c r="BN212" s="64">
        <f t="shared" si="28"/>
        <v>10.608000000000001</v>
      </c>
      <c r="BO212" s="64">
        <f t="shared" si="29"/>
        <v>1.8315018315018316E-2</v>
      </c>
      <c r="BP212" s="64">
        <f t="shared" si="30"/>
        <v>2.197802197802198E-2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51</v>
      </c>
      <c r="Y214" s="550">
        <f t="shared" si="26"/>
        <v>52.8</v>
      </c>
      <c r="Z214" s="36">
        <f t="shared" si="31"/>
        <v>0.14322000000000001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56.482500000000002</v>
      </c>
      <c r="BN214" s="64">
        <f t="shared" si="28"/>
        <v>58.475999999999999</v>
      </c>
      <c r="BO214" s="64">
        <f t="shared" si="29"/>
        <v>0.11675824175824177</v>
      </c>
      <c r="BP214" s="64">
        <f t="shared" si="30"/>
        <v>0.12087912087912089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122.91666666666669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125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0.81375000000000008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295</v>
      </c>
      <c r="Y216" s="551">
        <f>IFERROR(SUM(Y206:Y214),"0")</f>
        <v>300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9</v>
      </c>
      <c r="Y218" s="550">
        <f>IFERROR(IF(X218="",0,CEILING((X218/$H218),1)*$H218),"")</f>
        <v>9.6</v>
      </c>
      <c r="Z218" s="36">
        <f>IFERROR(IF(Y218=0,"",ROUNDUP(Y218/H218,0)*0.00651),"")</f>
        <v>2.6040000000000001E-2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9.9450000000000021</v>
      </c>
      <c r="BN218" s="64">
        <f>IFERROR(Y218*I218/H218,"0")</f>
        <v>10.608000000000001</v>
      </c>
      <c r="BO218" s="64">
        <f>IFERROR(1/J218*(X218/H218),"0")</f>
        <v>2.0604395604395608E-2</v>
      </c>
      <c r="BP218" s="64">
        <f>IFERROR(1/J218*(Y218/H218),"0")</f>
        <v>2.197802197802198E-2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3.75</v>
      </c>
      <c r="Y220" s="551">
        <f>IFERROR(Y218/H218,"0")+IFERROR(Y219/H219,"0")</f>
        <v>4</v>
      </c>
      <c r="Z220" s="551">
        <f>IFERROR(IF(Z218="",0,Z218),"0")+IFERROR(IF(Z219="",0,Z219),"0")</f>
        <v>2.6040000000000001E-2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9</v>
      </c>
      <c r="Y221" s="551">
        <f>IFERROR(SUM(Y218:Y219),"0")</f>
        <v>9.6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63</v>
      </c>
      <c r="Y268" s="550">
        <f>IFERROR(IF(X268="",0,CEILING((X268/$H268),1)*$H268),"")</f>
        <v>64.8</v>
      </c>
      <c r="Z268" s="36">
        <f>IFERROR(IF(Y268=0,"",ROUNDUP(Y268/H268,0)*0.00651),"")</f>
        <v>0.17577000000000001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69.615000000000009</v>
      </c>
      <c r="BN268" s="64">
        <f>IFERROR(Y268*I268/H268,"0")</f>
        <v>71.604000000000013</v>
      </c>
      <c r="BO268" s="64">
        <f>IFERROR(1/J268*(X268/H268),"0")</f>
        <v>0.14423076923076925</v>
      </c>
      <c r="BP268" s="64">
        <f>IFERROR(1/J268*(Y268/H268),"0")</f>
        <v>0.14835164835164835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26.25</v>
      </c>
      <c r="Y270" s="551">
        <f>IFERROR(Y267/H267,"0")+IFERROR(Y268/H268,"0")+IFERROR(Y269/H269,"0")</f>
        <v>27</v>
      </c>
      <c r="Z270" s="551">
        <f>IFERROR(IF(Z267="",0,Z267),"0")+IFERROR(IF(Z268="",0,Z268),"0")+IFERROR(IF(Z269="",0,Z269),"0")</f>
        <v>0.17577000000000001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63</v>
      </c>
      <c r="Y271" s="551">
        <f>IFERROR(SUM(Y267:Y269),"0")</f>
        <v>64.8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10</v>
      </c>
      <c r="Y302" s="550">
        <f t="shared" si="37"/>
        <v>10.8</v>
      </c>
      <c r="Z302" s="36">
        <f>IFERROR(IF(Y302=0,"",ROUNDUP(Y302/H302,0)*0.00651),"")</f>
        <v>3.9059999999999997E-2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11.266666666666667</v>
      </c>
      <c r="BN302" s="64">
        <f t="shared" si="39"/>
        <v>12.167999999999999</v>
      </c>
      <c r="BO302" s="64">
        <f t="shared" si="40"/>
        <v>3.0525030525030528E-2</v>
      </c>
      <c r="BP302" s="64">
        <f t="shared" si="41"/>
        <v>3.2967032967032968E-2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5.5555555555555554</v>
      </c>
      <c r="Y303" s="551">
        <f>IFERROR(Y296/H296,"0")+IFERROR(Y297/H297,"0")+IFERROR(Y298/H298,"0")+IFERROR(Y299/H299,"0")+IFERROR(Y300/H300,"0")+IFERROR(Y301/H301,"0")+IFERROR(Y302/H302,"0")</f>
        <v>6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3.9059999999999997E-2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10</v>
      </c>
      <c r="Y304" s="551">
        <f>IFERROR(SUM(Y296:Y302),"0")</f>
        <v>10.8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158</v>
      </c>
      <c r="Y342" s="550">
        <f t="shared" ref="Y342:Y348" si="42">IFERROR(IF(X342="",0,CEILING((X342/$H342),1)*$H342),"")</f>
        <v>165</v>
      </c>
      <c r="Z342" s="36">
        <f>IFERROR(IF(Y342=0,"",ROUNDUP(Y342/H342,0)*0.02175),"")</f>
        <v>0.23924999999999999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163.05600000000001</v>
      </c>
      <c r="BN342" s="64">
        <f t="shared" ref="BN342:BN348" si="44">IFERROR(Y342*I342/H342,"0")</f>
        <v>170.28000000000003</v>
      </c>
      <c r="BO342" s="64">
        <f t="shared" ref="BO342:BO348" si="45">IFERROR(1/J342*(X342/H342),"0")</f>
        <v>0.21944444444444444</v>
      </c>
      <c r="BP342" s="64">
        <f t="shared" ref="BP342:BP348" si="46">IFERROR(1/J342*(Y342/H342),"0")</f>
        <v>0.22916666666666666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159</v>
      </c>
      <c r="Y343" s="550">
        <f t="shared" si="42"/>
        <v>165</v>
      </c>
      <c r="Z343" s="36">
        <f>IFERROR(IF(Y343=0,"",ROUNDUP(Y343/H343,0)*0.02175),"")</f>
        <v>0.23924999999999999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164.08800000000002</v>
      </c>
      <c r="BN343" s="64">
        <f t="shared" si="44"/>
        <v>170.28000000000003</v>
      </c>
      <c r="BO343" s="64">
        <f t="shared" si="45"/>
        <v>0.22083333333333333</v>
      </c>
      <c r="BP343" s="64">
        <f t="shared" si="46"/>
        <v>0.22916666666666666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119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122.80800000000001</v>
      </c>
      <c r="BN344" s="64">
        <f t="shared" si="44"/>
        <v>123.84</v>
      </c>
      <c r="BO344" s="64">
        <f t="shared" si="45"/>
        <v>0.16527777777777777</v>
      </c>
      <c r="BP344" s="64">
        <f t="shared" si="46"/>
        <v>0.16666666666666666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132</v>
      </c>
      <c r="Y345" s="550">
        <f t="shared" si="42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136.22400000000002</v>
      </c>
      <c r="BN345" s="64">
        <f t="shared" si="44"/>
        <v>139.32000000000002</v>
      </c>
      <c r="BO345" s="64">
        <f t="shared" si="45"/>
        <v>0.18333333333333335</v>
      </c>
      <c r="BP345" s="64">
        <f t="shared" si="46"/>
        <v>0.1875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37.866666666666667</v>
      </c>
      <c r="Y349" s="551">
        <f>IFERROR(Y342/H342,"0")+IFERROR(Y343/H343,"0")+IFERROR(Y344/H344,"0")+IFERROR(Y345/H345,"0")+IFERROR(Y346/H346,"0")+IFERROR(Y347/H347,"0")+IFERROR(Y348/H348,"0")</f>
        <v>39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0.84824999999999995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568</v>
      </c>
      <c r="Y350" s="551">
        <f>IFERROR(SUM(Y342:Y348),"0")</f>
        <v>585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124</v>
      </c>
      <c r="Y352" s="550">
        <f>IFERROR(IF(X352="",0,CEILING((X352/$H352),1)*$H352),"")</f>
        <v>135</v>
      </c>
      <c r="Z352" s="36">
        <f>IFERROR(IF(Y352=0,"",ROUNDUP(Y352/H352,0)*0.02175),"")</f>
        <v>0.19574999999999998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127.968</v>
      </c>
      <c r="BN352" s="64">
        <f>IFERROR(Y352*I352/H352,"0")</f>
        <v>139.32000000000002</v>
      </c>
      <c r="BO352" s="64">
        <f>IFERROR(1/J352*(X352/H352),"0")</f>
        <v>0.17222222222222222</v>
      </c>
      <c r="BP352" s="64">
        <f>IFERROR(1/J352*(Y352/H352),"0")</f>
        <v>0.1875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8.2666666666666675</v>
      </c>
      <c r="Y354" s="551">
        <f>IFERROR(Y352/H352,"0")+IFERROR(Y353/H353,"0")</f>
        <v>9</v>
      </c>
      <c r="Z354" s="551">
        <f>IFERROR(IF(Z352="",0,Z352),"0")+IFERROR(IF(Z353="",0,Z353),"0")</f>
        <v>0.19574999999999998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124</v>
      </c>
      <c r="Y355" s="551">
        <f>IFERROR(SUM(Y352:Y353),"0")</f>
        <v>135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115</v>
      </c>
      <c r="Y362" s="550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121.63166666666666</v>
      </c>
      <c r="BN362" s="64">
        <f>IFERROR(Y362*I362/H362,"0")</f>
        <v>123.747</v>
      </c>
      <c r="BO362" s="64">
        <f>IFERROR(1/J362*(X362/H362),"0")</f>
        <v>0.19965277777777779</v>
      </c>
      <c r="BP362" s="64">
        <f>IFERROR(1/J362*(Y362/H362),"0")</f>
        <v>0.203125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12.777777777777779</v>
      </c>
      <c r="Y363" s="551">
        <f>IFERROR(Y362/H362,"0")</f>
        <v>13</v>
      </c>
      <c r="Z363" s="551">
        <f>IFERROR(IF(Z362="",0,Z362),"0")</f>
        <v>0.24674000000000001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115</v>
      </c>
      <c r="Y364" s="551">
        <f>IFERROR(SUM(Y362:Y362),"0")</f>
        <v>117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372</v>
      </c>
      <c r="Y377" s="550">
        <f>IFERROR(IF(X377="",0,CEILING((X377/$H377),1)*$H377),"")</f>
        <v>378</v>
      </c>
      <c r="Z377" s="36">
        <f>IFERROR(IF(Y377=0,"",ROUNDUP(Y377/H377,0)*0.01898),"")</f>
        <v>0.79715999999999998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393.452</v>
      </c>
      <c r="BN377" s="64">
        <f>IFERROR(Y377*I377/H377,"0")</f>
        <v>399.798</v>
      </c>
      <c r="BO377" s="64">
        <f>IFERROR(1/J377*(X377/H377),"0")</f>
        <v>0.64583333333333337</v>
      </c>
      <c r="BP377" s="64">
        <f>IFERROR(1/J377*(Y377/H377),"0")</f>
        <v>0.65625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41.333333333333336</v>
      </c>
      <c r="Y379" s="551">
        <f>IFERROR(Y377/H377,"0")+IFERROR(Y378/H378,"0")</f>
        <v>42</v>
      </c>
      <c r="Z379" s="551">
        <f>IFERROR(IF(Z377="",0,Z377),"0")+IFERROR(IF(Z378="",0,Z378),"0")</f>
        <v>0.79715999999999998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372</v>
      </c>
      <c r="Y380" s="551">
        <f>IFERROR(SUM(Y377:Y378),"0")</f>
        <v>378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18</v>
      </c>
      <c r="Y388" s="550">
        <f t="shared" ref="Y388:Y397" si="47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18.7</v>
      </c>
      <c r="BN388" s="64">
        <f t="shared" ref="BN388:BN397" si="49">IFERROR(Y388*I388/H388,"0")</f>
        <v>22.44</v>
      </c>
      <c r="BO388" s="64">
        <f t="shared" ref="BO388:BO397" si="50">IFERROR(1/J388*(X388/H388),"0")</f>
        <v>2.5252525252525252E-2</v>
      </c>
      <c r="BP388" s="64">
        <f t="shared" ref="BP388:BP397" si="51">IFERROR(1/J388*(Y388/H388),"0")</f>
        <v>3.0303030303030304E-2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3.333333333333333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3.6080000000000001E-2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18</v>
      </c>
      <c r="Y399" s="551">
        <f>IFERROR(SUM(Y388:Y397),"0")</f>
        <v>21.6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4</v>
      </c>
      <c r="Y411" s="550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4.1555555555555559</v>
      </c>
      <c r="BN411" s="64">
        <f>IFERROR(Y411*I411/H411,"0")</f>
        <v>5.61</v>
      </c>
      <c r="BO411" s="64">
        <f>IFERROR(1/J411*(X411/H411),"0")</f>
        <v>5.6116722783389446E-3</v>
      </c>
      <c r="BP411" s="64">
        <f>IFERROR(1/J411*(Y411/H411),"0")</f>
        <v>7.575757575757576E-3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0.7407407407407407</v>
      </c>
      <c r="Y415" s="551">
        <f>IFERROR(Y411/H411,"0")+IFERROR(Y412/H412,"0")+IFERROR(Y413/H413,"0")+IFERROR(Y414/H414,"0")</f>
        <v>1</v>
      </c>
      <c r="Z415" s="551">
        <f>IFERROR(IF(Z411="",0,Z411),"0")+IFERROR(IF(Z412="",0,Z412),"0")+IFERROR(IF(Z413="",0,Z413),"0")+IFERROR(IF(Z414="",0,Z414),"0")</f>
        <v>9.0200000000000002E-3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4</v>
      </c>
      <c r="Y416" s="551">
        <f>IFERROR(SUM(Y411:Y414),"0")</f>
        <v>5.4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29</v>
      </c>
      <c r="Y430" s="550">
        <f t="shared" ref="Y430:Y442" si="53">IFERROR(IF(X430="",0,CEILING((X430/$H430),1)*$H430),"")</f>
        <v>31.68</v>
      </c>
      <c r="Z430" s="36">
        <f t="shared" ref="Z430:Z436" si="54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30.977272727272727</v>
      </c>
      <c r="BN430" s="64">
        <f t="shared" ref="BN430:BN442" si="56">IFERROR(Y430*I430/H430,"0")</f>
        <v>33.839999999999996</v>
      </c>
      <c r="BO430" s="64">
        <f t="shared" ref="BO430:BO442" si="57">IFERROR(1/J430*(X430/H430),"0")</f>
        <v>5.281177156177156E-2</v>
      </c>
      <c r="BP430" s="64">
        <f t="shared" ref="BP430:BP442" si="58">IFERROR(1/J430*(Y430/H430),"0")</f>
        <v>5.7692307692307696E-2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127</v>
      </c>
      <c r="Y435" s="550">
        <f t="shared" si="53"/>
        <v>132</v>
      </c>
      <c r="Z435" s="36">
        <f t="shared" si="54"/>
        <v>0.29899999999999999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135.65909090909091</v>
      </c>
      <c r="BN435" s="64">
        <f t="shared" si="56"/>
        <v>140.99999999999997</v>
      </c>
      <c r="BO435" s="64">
        <f t="shared" si="57"/>
        <v>0.23127913752913754</v>
      </c>
      <c r="BP435" s="64">
        <f t="shared" si="58"/>
        <v>0.24038461538461539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29.545454545454543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0.37075999999999998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156</v>
      </c>
      <c r="Y444" s="551">
        <f>IFERROR(SUM(Y430:Y442),"0")</f>
        <v>163.68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99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105.75</v>
      </c>
      <c r="BN446" s="64">
        <f>IFERROR(Y446*I446/H446,"0")</f>
        <v>107.16</v>
      </c>
      <c r="BO446" s="64">
        <f>IFERROR(1/J446*(X446/H446),"0")</f>
        <v>0.18028846153846154</v>
      </c>
      <c r="BP446" s="64">
        <f>IFERROR(1/J446*(Y446/H446),"0")</f>
        <v>0.18269230769230771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18.75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99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29</v>
      </c>
      <c r="Y452" s="550">
        <f t="shared" ref="Y452:Y457" si="59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30.977272727272727</v>
      </c>
      <c r="BN452" s="64">
        <f t="shared" ref="BN452:BN457" si="61">IFERROR(Y452*I452/H452,"0")</f>
        <v>33.839999999999996</v>
      </c>
      <c r="BO452" s="64">
        <f t="shared" ref="BO452:BO457" si="62">IFERROR(1/J452*(X452/H452),"0")</f>
        <v>5.281177156177156E-2</v>
      </c>
      <c r="BP452" s="64">
        <f t="shared" ref="BP452:BP457" si="63">IFERROR(1/J452*(Y452/H452),"0")</f>
        <v>5.7692307692307696E-2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92</v>
      </c>
      <c r="Y454" s="550">
        <f t="shared" si="59"/>
        <v>95.04</v>
      </c>
      <c r="Z454" s="36">
        <f>IFERROR(IF(Y454=0,"",ROUNDUP(Y454/H454,0)*0.01196),"")</f>
        <v>0.21528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98.272727272727266</v>
      </c>
      <c r="BN454" s="64">
        <f t="shared" si="61"/>
        <v>101.52000000000001</v>
      </c>
      <c r="BO454" s="64">
        <f t="shared" si="62"/>
        <v>0.16754079254079252</v>
      </c>
      <c r="BP454" s="64">
        <f t="shared" si="63"/>
        <v>0.17307692307692307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22.916666666666664</v>
      </c>
      <c r="Y458" s="551">
        <f>IFERROR(Y452/H452,"0")+IFERROR(Y453/H453,"0")+IFERROR(Y454/H454,"0")+IFERROR(Y455/H455,"0")+IFERROR(Y456/H456,"0")+IFERROR(Y457/H457,"0")</f>
        <v>24</v>
      </c>
      <c r="Z458" s="551">
        <f>IFERROR(IF(Z452="",0,Z452),"0")+IFERROR(IF(Z453="",0,Z453),"0")+IFERROR(IF(Z454="",0,Z454),"0")+IFERROR(IF(Z455="",0,Z455),"0")+IFERROR(IF(Z456="",0,Z456),"0")+IFERROR(IF(Z457="",0,Z457),"0")</f>
        <v>0.28704000000000002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121</v>
      </c>
      <c r="Y459" s="551">
        <f>IFERROR(SUM(Y452:Y457),"0")</f>
        <v>126.72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37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39.13366666666667</v>
      </c>
      <c r="BN487" s="64">
        <f>IFERROR(Y487*I487/H487,"0")</f>
        <v>47.594999999999999</v>
      </c>
      <c r="BO487" s="64">
        <f>IFERROR(1/J487*(X487/H487),"0")</f>
        <v>6.4236111111111105E-2</v>
      </c>
      <c r="BP487" s="64">
        <f>IFERROR(1/J487*(Y487/H487),"0")</f>
        <v>7.8125E-2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4.1111111111111107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37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2716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2825.1599999999994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2874.4286448656449</v>
      </c>
      <c r="Y502" s="551">
        <f>IFERROR(SUM(BN22:BN498),"0")</f>
        <v>2989.5369999999994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2999.4286448656449</v>
      </c>
      <c r="Y504" s="551">
        <f>GrossWeightTotalR+PalletQtyTotalR*25</f>
        <v>3114.5369999999994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510.45421373754704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530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5.7214200000000002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11.100000000000001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74.400000000000006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288.24000000000007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585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64.8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837</v>
      </c>
      <c r="U511" s="46">
        <f>IFERROR(Y367*1,"0")+IFERROR(Y368*1,"0")+IFERROR(Y369*1,"0")+IFERROR(Y373*1,"0")+IFERROR(Y377*1,"0")+IFERROR(Y378*1,"0")+IFERROR(Y382*1,"0")</f>
        <v>378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21.6</v>
      </c>
      <c r="W511" s="46">
        <f>IFERROR(Y407*1,"0")+IFERROR(Y411*1,"0")+IFERROR(Y412*1,"0")+IFERROR(Y413*1,"0")+IFERROR(Y414*1,"0")</f>
        <v>5.4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390.72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