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6DECBB3-84F1-4CCD-B81D-FBD19ED3F5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H9" i="1" s="1"/>
  <c r="D7" i="1"/>
  <c r="Q6" i="1"/>
  <c r="P2" i="1"/>
  <c r="B511" i="1" l="1"/>
  <c r="Y23" i="1"/>
  <c r="BP22" i="1"/>
  <c r="BN22" i="1"/>
  <c r="Z22" i="1"/>
  <c r="Z23" i="1" s="1"/>
  <c r="X503" i="1"/>
  <c r="X504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11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Z92" i="1"/>
  <c r="BP90" i="1"/>
  <c r="BN90" i="1"/>
  <c r="Z90" i="1"/>
  <c r="Y92" i="1"/>
  <c r="F10" i="1"/>
  <c r="J9" i="1"/>
  <c r="F9" i="1"/>
  <c r="A10" i="1"/>
  <c r="BP28" i="1"/>
  <c r="BN28" i="1"/>
  <c r="Z28" i="1"/>
  <c r="Y32" i="1"/>
  <c r="Z44" i="1"/>
  <c r="BP42" i="1"/>
  <c r="BN42" i="1"/>
  <c r="Z42" i="1"/>
  <c r="BP55" i="1"/>
  <c r="BN55" i="1"/>
  <c r="Z55" i="1"/>
  <c r="BP63" i="1"/>
  <c r="BN63" i="1"/>
  <c r="Z63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8" i="1"/>
  <c r="Y126" i="1"/>
  <c r="Y137" i="1"/>
  <c r="Y154" i="1"/>
  <c r="Y172" i="1"/>
  <c r="Y193" i="1"/>
  <c r="Y215" i="1"/>
  <c r="Y232" i="1"/>
  <c r="Y236" i="1"/>
  <c r="Y264" i="1"/>
  <c r="Y276" i="1"/>
  <c r="Y280" i="1"/>
  <c r="Y285" i="1"/>
  <c r="BP308" i="1"/>
  <c r="BN308" i="1"/>
  <c r="Z308" i="1"/>
  <c r="BP316" i="1"/>
  <c r="BN316" i="1"/>
  <c r="Z316" i="1"/>
  <c r="Y318" i="1"/>
  <c r="BP345" i="1"/>
  <c r="BN345" i="1"/>
  <c r="Z345" i="1"/>
  <c r="Y349" i="1"/>
  <c r="Y360" i="1"/>
  <c r="BP357" i="1"/>
  <c r="BN357" i="1"/>
  <c r="Z357" i="1"/>
  <c r="Z359" i="1" s="1"/>
  <c r="BP369" i="1"/>
  <c r="BN369" i="1"/>
  <c r="Z369" i="1"/>
  <c r="Y371" i="1"/>
  <c r="BP412" i="1"/>
  <c r="BN412" i="1"/>
  <c r="Z412" i="1"/>
  <c r="Z415" i="1" s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L511" i="1"/>
  <c r="U511" i="1"/>
  <c r="Y101" i="1"/>
  <c r="Y114" i="1"/>
  <c r="Y122" i="1"/>
  <c r="Y133" i="1"/>
  <c r="Y143" i="1"/>
  <c r="Y148" i="1"/>
  <c r="Y160" i="1"/>
  <c r="Y178" i="1"/>
  <c r="Y182" i="1"/>
  <c r="Y187" i="1"/>
  <c r="Y203" i="1"/>
  <c r="Y221" i="1"/>
  <c r="Y246" i="1"/>
  <c r="Y255" i="1"/>
  <c r="Y271" i="1"/>
  <c r="R511" i="1"/>
  <c r="Y293" i="1"/>
  <c r="BP288" i="1"/>
  <c r="BN288" i="1"/>
  <c r="Z288" i="1"/>
  <c r="BP292" i="1"/>
  <c r="BN292" i="1"/>
  <c r="Z292" i="1"/>
  <c r="Y303" i="1"/>
  <c r="BP296" i="1"/>
  <c r="BN296" i="1"/>
  <c r="Z296" i="1"/>
  <c r="BP300" i="1"/>
  <c r="BN300" i="1"/>
  <c r="Z300" i="1"/>
  <c r="BP322" i="1"/>
  <c r="BN322" i="1"/>
  <c r="Z322" i="1"/>
  <c r="Z324" i="1" s="1"/>
  <c r="BP335" i="1"/>
  <c r="BN335" i="1"/>
  <c r="Z335" i="1"/>
  <c r="Z337" i="1" s="1"/>
  <c r="BP353" i="1"/>
  <c r="BN353" i="1"/>
  <c r="Z353" i="1"/>
  <c r="Z354" i="1" s="1"/>
  <c r="Y355" i="1"/>
  <c r="Y374" i="1"/>
  <c r="BP373" i="1"/>
  <c r="BN373" i="1"/>
  <c r="Z373" i="1"/>
  <c r="Z374" i="1" s="1"/>
  <c r="Y380" i="1"/>
  <c r="BP377" i="1"/>
  <c r="BN377" i="1"/>
  <c r="Z377" i="1"/>
  <c r="Z379" i="1" s="1"/>
  <c r="BP391" i="1"/>
  <c r="BN391" i="1"/>
  <c r="Z391" i="1"/>
  <c r="BP395" i="1"/>
  <c r="BN395" i="1"/>
  <c r="Z395" i="1"/>
  <c r="X501" i="1"/>
  <c r="C511" i="1"/>
  <c r="Y45" i="1"/>
  <c r="E511" i="1"/>
  <c r="Y93" i="1"/>
  <c r="Z95" i="1"/>
  <c r="BN95" i="1"/>
  <c r="BP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6" i="1" s="1"/>
  <c r="BN244" i="1"/>
  <c r="Z251" i="1"/>
  <c r="Z255" i="1" s="1"/>
  <c r="BN251" i="1"/>
  <c r="Z253" i="1"/>
  <c r="BN253" i="1"/>
  <c r="M511" i="1"/>
  <c r="Z261" i="1"/>
  <c r="Z263" i="1" s="1"/>
  <c r="BN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11" i="1"/>
  <c r="Y337" i="1"/>
  <c r="BP343" i="1"/>
  <c r="BN343" i="1"/>
  <c r="Z343" i="1"/>
  <c r="Z349" i="1" s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73" i="1" l="1"/>
  <c r="Z231" i="1"/>
  <c r="Z171" i="1"/>
  <c r="Z100" i="1"/>
  <c r="Z303" i="1"/>
  <c r="Z32" i="1"/>
  <c r="Y501" i="1"/>
  <c r="Y503" i="1"/>
  <c r="Z443" i="1"/>
  <c r="Z293" i="1"/>
  <c r="Z506" i="1" s="1"/>
  <c r="Y502" i="1"/>
  <c r="Y505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<sst xmlns="http://schemas.openxmlformats.org/spreadsheetml/2006/main" count="2207" uniqueCount="806">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</sst>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50</v>
      </c>
      <c r="Y117" s="55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6.1728395061728394</v>
      </c>
      <c r="Y121" s="551">
        <f>IFERROR(Y117/H117,"0")+IFERROR(Y118/H118,"0")+IFERROR(Y119/H119,"0")+IFERROR(Y120/H120,"0")</f>
        <v>7</v>
      </c>
      <c r="Z121" s="551">
        <f>IFERROR(IF(Z117="",0,Z117),"0")+IFERROR(IF(Z118="",0,Z118),"0")+IFERROR(IF(Z119="",0,Z119),"0")+IFERROR(IF(Z120="",0,Z120),"0")</f>
        <v>0.13286000000000001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50</v>
      </c>
      <c r="Y122" s="551">
        <f>IFERROR(SUM(Y117:Y120),"0")</f>
        <v>56.699999999999996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70</v>
      </c>
      <c r="Y164" s="550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26.19047619047619</v>
      </c>
      <c r="Y171" s="551">
        <f>IFERROR(Y162/H162,"0")+IFERROR(Y163/H163,"0")+IFERROR(Y164/H164,"0")+IFERROR(Y165/H165,"0")+IFERROR(Y166/H166,"0")+IFERROR(Y167/H167,"0")+IFERROR(Y168/H168,"0")+IFERROR(Y169/H169,"0")+IFERROR(Y170/H170,"0")</f>
        <v>27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0.24354000000000001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110</v>
      </c>
      <c r="Y172" s="551">
        <f>IFERROR(SUM(Y162:Y170),"0")</f>
        <v>113.4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200</v>
      </c>
      <c r="Y195" s="55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170</v>
      </c>
      <c r="Y196" s="550">
        <f t="shared" si="21"/>
        <v>172.8</v>
      </c>
      <c r="Z196" s="36">
        <f>IFERROR(IF(Y196=0,"",ROUNDUP(Y196/H196,0)*0.00902),"")</f>
        <v>0.28864000000000001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176.61111111111111</v>
      </c>
      <c r="BN196" s="64">
        <f t="shared" si="23"/>
        <v>179.52</v>
      </c>
      <c r="BO196" s="64">
        <f t="shared" si="24"/>
        <v>0.23849607182940516</v>
      </c>
      <c r="BP196" s="64">
        <f t="shared" si="25"/>
        <v>0.24242424242424243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320</v>
      </c>
      <c r="Y197" s="550">
        <f t="shared" si="21"/>
        <v>324</v>
      </c>
      <c r="Z197" s="36">
        <f>IFERROR(IF(Y197=0,"",ROUNDUP(Y197/H197,0)*0.00902),"")</f>
        <v>0.54120000000000001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332.44444444444446</v>
      </c>
      <c r="BN197" s="64">
        <f t="shared" si="23"/>
        <v>336.6</v>
      </c>
      <c r="BO197" s="64">
        <f t="shared" si="24"/>
        <v>0.44893378226711556</v>
      </c>
      <c r="BP197" s="64">
        <f t="shared" si="25"/>
        <v>0.45454545454545453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220</v>
      </c>
      <c r="Y198" s="550">
        <f t="shared" si="21"/>
        <v>221.4</v>
      </c>
      <c r="Z198" s="36">
        <f>IFERROR(IF(Y198=0,"",ROUNDUP(Y198/H198,0)*0.00902),"")</f>
        <v>0.36982000000000004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228.55555555555554</v>
      </c>
      <c r="BN198" s="64">
        <f t="shared" si="23"/>
        <v>230.01</v>
      </c>
      <c r="BO198" s="64">
        <f t="shared" si="24"/>
        <v>0.30864197530864196</v>
      </c>
      <c r="BP198" s="64">
        <f t="shared" si="25"/>
        <v>0.31060606060606061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168.5185185185185</v>
      </c>
      <c r="Y203" s="551">
        <f>IFERROR(Y195/H195,"0")+IFERROR(Y196/H196,"0")+IFERROR(Y197/H197,"0")+IFERROR(Y198/H198,"0")+IFERROR(Y199/H199,"0")+IFERROR(Y200/H200,"0")+IFERROR(Y201/H201,"0")+IFERROR(Y202/H202,"0")</f>
        <v>171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1.5424200000000001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910</v>
      </c>
      <c r="Y204" s="551">
        <f>IFERROR(SUM(Y195:Y202),"0")</f>
        <v>923.4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100</v>
      </c>
      <c r="Y206" s="550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30</v>
      </c>
      <c r="Y208" s="550">
        <f t="shared" si="26"/>
        <v>34.799999999999997</v>
      </c>
      <c r="Z208" s="36">
        <f>IFERROR(IF(Y208=0,"",ROUNDUP(Y208/H208,0)*0.01898),"")</f>
        <v>7.5920000000000001E-2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31.789655172413795</v>
      </c>
      <c r="BN208" s="64">
        <f t="shared" si="28"/>
        <v>36.875999999999998</v>
      </c>
      <c r="BO208" s="64">
        <f t="shared" si="29"/>
        <v>5.387931034482759E-2</v>
      </c>
      <c r="BP208" s="64">
        <f t="shared" si="30"/>
        <v>6.25E-2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240</v>
      </c>
      <c r="Y209" s="550">
        <f t="shared" si="26"/>
        <v>240</v>
      </c>
      <c r="Z209" s="36">
        <f t="shared" ref="Z209:Z214" si="31">IFERROR(IF(Y209=0,"",ROUNDUP(Y209/H209,0)*0.00651),"")</f>
        <v>0.65100000000000002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267</v>
      </c>
      <c r="BN209" s="64">
        <f t="shared" si="28"/>
        <v>267</v>
      </c>
      <c r="BO209" s="64">
        <f t="shared" si="29"/>
        <v>0.5494505494505495</v>
      </c>
      <c r="BP209" s="64">
        <f t="shared" si="30"/>
        <v>0.5494505494505495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240</v>
      </c>
      <c r="Y211" s="550">
        <f t="shared" si="26"/>
        <v>240</v>
      </c>
      <c r="Z211" s="36">
        <f t="shared" si="31"/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240</v>
      </c>
      <c r="Y213" s="550">
        <f t="shared" si="26"/>
        <v>240</v>
      </c>
      <c r="Z213" s="36">
        <f t="shared" si="31"/>
        <v>0.65100000000000002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240</v>
      </c>
      <c r="Y214" s="550">
        <f t="shared" si="26"/>
        <v>240</v>
      </c>
      <c r="Z214" s="36">
        <f t="shared" si="31"/>
        <v>0.65100000000000002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415.79395487441468</v>
      </c>
      <c r="Y215" s="551">
        <f>IFERROR(Y206/H206,"0")+IFERROR(Y207/H207,"0")+IFERROR(Y208/H208,"0")+IFERROR(Y209/H209,"0")+IFERROR(Y210/H210,"0")+IFERROR(Y211/H211,"0")+IFERROR(Y212/H212,"0")+IFERROR(Y213/H213,"0")+IFERROR(Y214/H214,"0")</f>
        <v>417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2.92666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1090</v>
      </c>
      <c r="Y216" s="551">
        <f>IFERROR(SUM(Y206:Y214),"0")</f>
        <v>1100.0999999999999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14.4</v>
      </c>
      <c r="Y218" s="55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15.912000000000001</v>
      </c>
      <c r="BN218" s="64">
        <f>IFERROR(Y218*I218/H218,"0")</f>
        <v>15.912000000000001</v>
      </c>
      <c r="BO218" s="64">
        <f>IFERROR(1/J218*(X218/H218),"0")</f>
        <v>3.2967032967032968E-2</v>
      </c>
      <c r="BP218" s="64">
        <f>IFERROR(1/J218*(Y218/H218),"0")</f>
        <v>3.2967032967032968E-2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14.4</v>
      </c>
      <c r="Y219" s="550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15.912000000000001</v>
      </c>
      <c r="BN219" s="64">
        <f>IFERROR(Y219*I219/H219,"0")</f>
        <v>15.912000000000001</v>
      </c>
      <c r="BO219" s="64">
        <f>IFERROR(1/J219*(X219/H219),"0")</f>
        <v>3.2967032967032968E-2</v>
      </c>
      <c r="BP219" s="64">
        <f>IFERROR(1/J219*(Y219/H219),"0")</f>
        <v>3.2967032967032968E-2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12</v>
      </c>
      <c r="Y220" s="551">
        <f>IFERROR(Y218/H218,"0")+IFERROR(Y219/H219,"0")</f>
        <v>12</v>
      </c>
      <c r="Z220" s="551">
        <f>IFERROR(IF(Z218="",0,Z218),"0")+IFERROR(IF(Z219="",0,Z219),"0")</f>
        <v>7.8119999999999995E-2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28.8</v>
      </c>
      <c r="Y221" s="551">
        <f>IFERROR(SUM(Y218:Y219),"0")</f>
        <v>28.799999999999997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100</v>
      </c>
      <c r="Y314" s="550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30</v>
      </c>
      <c r="Y315" s="550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31.996153846153849</v>
      </c>
      <c r="BN315" s="64">
        <f>IFERROR(Y315*I315/H315,"0")</f>
        <v>33.276000000000003</v>
      </c>
      <c r="BO315" s="64">
        <f>IFERROR(1/J315*(X315/H315),"0")</f>
        <v>6.0096153846153848E-2</v>
      </c>
      <c r="BP315" s="64">
        <f>IFERROR(1/J315*(Y315/H315),"0")</f>
        <v>6.25E-2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15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15.926785714285714</v>
      </c>
      <c r="BN316" s="64">
        <f>IFERROR(Y316*I316/H316,"0")</f>
        <v>17.838000000000001</v>
      </c>
      <c r="BO316" s="64">
        <f>IFERROR(1/J316*(X316/H316),"0")</f>
        <v>2.7901785714285712E-2</v>
      </c>
      <c r="BP316" s="64">
        <f>IFERROR(1/J316*(Y316/H316),"0")</f>
        <v>3.125E-2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17.536630036630036</v>
      </c>
      <c r="Y317" s="551">
        <f>IFERROR(Y314/H314,"0")+IFERROR(Y315/H315,"0")+IFERROR(Y316/H316,"0")</f>
        <v>18</v>
      </c>
      <c r="Z317" s="551">
        <f>IFERROR(IF(Z314="",0,Z314),"0")+IFERROR(IF(Z315="",0,Z315),"0")+IFERROR(IF(Z316="",0,Z316),"0")</f>
        <v>0.34164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145</v>
      </c>
      <c r="Y318" s="551">
        <f>IFERROR(SUM(Y314:Y316),"0")</f>
        <v>148.80000000000001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3500</v>
      </c>
      <c r="Y342" s="550">
        <f t="shared" ref="Y342:Y348" si="42">IFERROR(IF(X342="",0,CEILING((X342/$H342),1)*$H342),"")</f>
        <v>3510</v>
      </c>
      <c r="Z342" s="36">
        <f>IFERROR(IF(Y342=0,"",ROUNDUP(Y342/H342,0)*0.02175),"")</f>
        <v>5.0894999999999992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3612</v>
      </c>
      <c r="BN342" s="64">
        <f t="shared" ref="BN342:BN348" si="44">IFERROR(Y342*I342/H342,"0")</f>
        <v>3622.32</v>
      </c>
      <c r="BO342" s="64">
        <f t="shared" ref="BO342:BO348" si="45">IFERROR(1/J342*(X342/H342),"0")</f>
        <v>4.8611111111111107</v>
      </c>
      <c r="BP342" s="64">
        <f t="shared" ref="BP342:BP348" si="46">IFERROR(1/J342*(Y342/H342),"0")</f>
        <v>4.875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433.33333333333337</v>
      </c>
      <c r="Y349" s="551">
        <f>IFERROR(Y342/H342,"0")+IFERROR(Y343/H343,"0")+IFERROR(Y344/H344,"0")+IFERROR(Y345/H345,"0")+IFERROR(Y346/H346,"0")+IFERROR(Y347/H347,"0")+IFERROR(Y348/H348,"0")</f>
        <v>434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9.4394999999999989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6500</v>
      </c>
      <c r="Y350" s="551">
        <f>IFERROR(SUM(Y342:Y348),"0")</f>
        <v>6510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15</v>
      </c>
      <c r="Y389" s="550">
        <f t="shared" si="47"/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15.583333333333334</v>
      </c>
      <c r="BN389" s="64">
        <f t="shared" si="49"/>
        <v>16.830000000000002</v>
      </c>
      <c r="BO389" s="64">
        <f t="shared" si="50"/>
        <v>2.1043771043771045E-2</v>
      </c>
      <c r="BP389" s="64">
        <f t="shared" si="51"/>
        <v>2.2727272727272731E-2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8.3999999999999986</v>
      </c>
      <c r="Y396" s="550">
        <f t="shared" si="47"/>
        <v>8.4</v>
      </c>
      <c r="Z396" s="36">
        <f t="shared" si="52"/>
        <v>2.0080000000000001E-2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8.9199999999999982</v>
      </c>
      <c r="BN396" s="64">
        <f t="shared" si="49"/>
        <v>8.92</v>
      </c>
      <c r="BO396" s="64">
        <f t="shared" si="50"/>
        <v>1.7094017094017092E-2</v>
      </c>
      <c r="BP396" s="64">
        <f t="shared" si="51"/>
        <v>1.7094017094017096E-2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6.7777777777777768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4.7140000000000001E-2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23.4</v>
      </c>
      <c r="Y399" s="551">
        <f>IFERROR(SUM(Y388:Y397),"0")</f>
        <v>24.6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8.3999999999999986</v>
      </c>
      <c r="Y412" s="550">
        <f>IFERROR(IF(X412="",0,CEILING((X412/$H412),1)*$H412),"")</f>
        <v>8.4</v>
      </c>
      <c r="Z412" s="36">
        <f>IFERROR(IF(Y412=0,"",ROUNDUP(Y412/H412,0)*0.00502),"")</f>
        <v>2.0080000000000001E-2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8.9199999999999982</v>
      </c>
      <c r="BN412" s="64">
        <f>IFERROR(Y412*I412/H412,"0")</f>
        <v>8.92</v>
      </c>
      <c r="BO412" s="64">
        <f>IFERROR(1/J412*(X412/H412),"0")</f>
        <v>1.7094017094017092E-2</v>
      </c>
      <c r="BP412" s="64">
        <f>IFERROR(1/J412*(Y412/H412),"0")</f>
        <v>1.7094017094017096E-2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3.9999999999999991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8.3999999999999986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50</v>
      </c>
      <c r="Y433" s="550">
        <f t="shared" si="53"/>
        <v>52.800000000000004</v>
      </c>
      <c r="Z433" s="36">
        <f t="shared" si="54"/>
        <v>0.1196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53.409090909090907</v>
      </c>
      <c r="BN433" s="64">
        <f t="shared" si="56"/>
        <v>56.400000000000006</v>
      </c>
      <c r="BO433" s="64">
        <f t="shared" si="57"/>
        <v>9.1054778554778545E-2</v>
      </c>
      <c r="BP433" s="64">
        <f t="shared" si="58"/>
        <v>9.6153846153846159E-2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50</v>
      </c>
      <c r="Y435" s="550">
        <f t="shared" si="53"/>
        <v>52.800000000000004</v>
      </c>
      <c r="Z435" s="36">
        <f t="shared" si="54"/>
        <v>0.1196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53.409090909090907</v>
      </c>
      <c r="BN435" s="64">
        <f t="shared" si="56"/>
        <v>56.400000000000006</v>
      </c>
      <c r="BO435" s="64">
        <f t="shared" si="57"/>
        <v>9.1054778554778545E-2</v>
      </c>
      <c r="BP435" s="64">
        <f t="shared" si="58"/>
        <v>9.6153846153846159E-2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0.2392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100</v>
      </c>
      <c r="Y444" s="551">
        <f>IFERROR(SUM(Y430:Y442),"0")</f>
        <v>105.60000000000001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30</v>
      </c>
      <c r="Y482" s="550">
        <f>IFERROR(IF(X482="",0,CEILING((X482/$H482),1)*$H482),"")</f>
        <v>33.6</v>
      </c>
      <c r="Z482" s="36">
        <f>IFERROR(IF(Y482=0,"",ROUNDUP(Y482/H482,0)*0.00902),"")</f>
        <v>7.2160000000000002E-2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31.928571428571427</v>
      </c>
      <c r="BN482" s="64">
        <f>IFERROR(Y482*I482/H482,"0")</f>
        <v>35.76</v>
      </c>
      <c r="BO482" s="64">
        <f>IFERROR(1/J482*(X482/H482),"0")</f>
        <v>5.4112554112554112E-2</v>
      </c>
      <c r="BP482" s="64">
        <f>IFERROR(1/J482*(Y482/H482),"0")</f>
        <v>6.0606060606060608E-2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7.1428571428571423</v>
      </c>
      <c r="Y484" s="551">
        <f>IFERROR(Y482/H482,"0")+IFERROR(Y483/H483,"0")</f>
        <v>8</v>
      </c>
      <c r="Z484" s="551">
        <f>IFERROR(IF(Z482="",0,Z482),"0")+IFERROR(IF(Z483="",0,Z483),"0")</f>
        <v>7.2160000000000002E-2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30</v>
      </c>
      <c r="Y485" s="551">
        <f>IFERROR(SUM(Y482:Y483),"0")</f>
        <v>33.6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9495.5999999999985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9557.4000000000015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9910.9529776092349</v>
      </c>
      <c r="Y502" s="551">
        <f>IFERROR(SUM(BN22:BN498),"0")</f>
        <v>9975.9740000000002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15</v>
      </c>
      <c r="Y503" s="38">
        <f>ROUNDUP(SUM(BP22:BP498),0)</f>
        <v>15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10285.952977609235</v>
      </c>
      <c r="Y504" s="551">
        <f>GrossWeightTotalR+PalletQtyTotalR*25</f>
        <v>10350.974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1171.9613368751302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1181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16.1462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113.4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2052.3000000000002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148.80000000000001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7014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24.6</v>
      </c>
      <c r="W511" s="46">
        <f>IFERROR(Y407*1,"0")+IFERROR(Y411*1,"0")+IFERROR(Y412*1,"0")+IFERROR(Y413*1,"0")+IFERROR(Y414*1,"0")</f>
        <v>8.4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105.60000000000001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33.6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