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DA253D97-7EF6-470F-A21D-49F50CEE79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Y232" i="1" s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5" i="1" s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1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N83" i="1"/>
  <c r="BM83" i="1"/>
  <c r="Z83" i="1"/>
  <c r="Z85" i="1" s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1" i="1"/>
  <c r="X502" i="1"/>
  <c r="X503" i="1"/>
  <c r="X505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Z44" i="1" s="1"/>
  <c r="BN41" i="1"/>
  <c r="BP41" i="1"/>
  <c r="Z43" i="1"/>
  <c r="BN43" i="1"/>
  <c r="Y44" i="1"/>
  <c r="Z47" i="1"/>
  <c r="Z48" i="1" s="1"/>
  <c r="BN47" i="1"/>
  <c r="BP47" i="1"/>
  <c r="Y48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Y86" i="1"/>
  <c r="BP83" i="1"/>
  <c r="Y100" i="1"/>
  <c r="BP95" i="1"/>
  <c r="BN95" i="1"/>
  <c r="Z95" i="1"/>
  <c r="BP99" i="1"/>
  <c r="BN99" i="1"/>
  <c r="Z99" i="1"/>
  <c r="Y101" i="1"/>
  <c r="F51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7" i="1"/>
  <c r="BP124" i="1"/>
  <c r="BN124" i="1"/>
  <c r="Z124" i="1"/>
  <c r="Z126" i="1" s="1"/>
  <c r="BP141" i="1"/>
  <c r="BN141" i="1"/>
  <c r="Z141" i="1"/>
  <c r="Z142" i="1" s="1"/>
  <c r="Y143" i="1"/>
  <c r="H511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Z220" i="1"/>
  <c r="F9" i="1"/>
  <c r="J9" i="1"/>
  <c r="Y45" i="1"/>
  <c r="Y58" i="1"/>
  <c r="Y505" i="1" s="1"/>
  <c r="BP90" i="1"/>
  <c r="Y503" i="1" s="1"/>
  <c r="BN90" i="1"/>
  <c r="Z90" i="1"/>
  <c r="Z92" i="1" s="1"/>
  <c r="BP97" i="1"/>
  <c r="BN97" i="1"/>
  <c r="Y502" i="1" s="1"/>
  <c r="Y504" i="1" s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1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8" i="1"/>
  <c r="Y177" i="1"/>
  <c r="BP174" i="1"/>
  <c r="BN174" i="1"/>
  <c r="Z174" i="1"/>
  <c r="E511" i="1"/>
  <c r="Y93" i="1"/>
  <c r="G511" i="1"/>
  <c r="Y132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6" i="1"/>
  <c r="Z207" i="1"/>
  <c r="BN207" i="1"/>
  <c r="BP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Y354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Y187" i="1"/>
  <c r="Z215" i="1"/>
  <c r="BP219" i="1"/>
  <c r="BN219" i="1"/>
  <c r="Z219" i="1"/>
  <c r="Y221" i="1"/>
  <c r="K511" i="1"/>
  <c r="Y231" i="1"/>
  <c r="BP224" i="1"/>
  <c r="BN224" i="1"/>
  <c r="Z224" i="1"/>
  <c r="BP228" i="1"/>
  <c r="BN228" i="1"/>
  <c r="Z228" i="1"/>
  <c r="BP251" i="1"/>
  <c r="BN251" i="1"/>
  <c r="Z251" i="1"/>
  <c r="Z255" i="1" s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Z303" i="1" s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Z337" i="1" s="1"/>
  <c r="BP345" i="1"/>
  <c r="BN345" i="1"/>
  <c r="Z345" i="1"/>
  <c r="Y349" i="1"/>
  <c r="BP353" i="1"/>
  <c r="BN353" i="1"/>
  <c r="Z353" i="1"/>
  <c r="Z354" i="1" s="1"/>
  <c r="Y355" i="1"/>
  <c r="Y359" i="1"/>
  <c r="Y360" i="1"/>
  <c r="BP357" i="1"/>
  <c r="BN357" i="1"/>
  <c r="Z357" i="1"/>
  <c r="Z359" i="1" s="1"/>
  <c r="BP413" i="1"/>
  <c r="BN413" i="1"/>
  <c r="Z413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Z489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108" i="1" l="1"/>
  <c r="Z80" i="1"/>
  <c r="Z71" i="1"/>
  <c r="Z506" i="1" s="1"/>
  <c r="X504" i="1"/>
  <c r="Z398" i="1"/>
  <c r="Z311" i="1"/>
  <c r="Z473" i="1"/>
  <c r="Z231" i="1"/>
  <c r="Z270" i="1"/>
  <c r="Z203" i="1"/>
  <c r="Z177" i="1"/>
  <c r="Z171" i="1"/>
  <c r="Z153" i="1"/>
  <c r="Z100" i="1"/>
  <c r="Y501" i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<sst xmlns="http://schemas.openxmlformats.org/spreadsheetml/2006/main" count="2207" uniqueCount="806">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</sst>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2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0</v>
      </c>
      <c r="Y121" s="551">
        <f>IFERROR(Y117/H117,"0")+IFERROR(Y118/H118,"0")+IFERROR(Y119/H119,"0")+IFERROR(Y120/H120,"0")</f>
        <v>0</v>
      </c>
      <c r="Z121" s="551">
        <f>IFERROR(IF(Z117="",0,Z117),"0")+IFERROR(IF(Z118="",0,Z118),"0")+IFERROR(IF(Z119="",0,Z119),"0")+IFERROR(IF(Z120="",0,Z120),"0")</f>
        <v>0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0</v>
      </c>
      <c r="Y122" s="551">
        <f>IFERROR(SUM(Y117:Y120),"0")</f>
        <v>0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0</v>
      </c>
      <c r="Y215" s="551">
        <f>IFERROR(Y206/H206,"0")+IFERROR(Y207/H207,"0")+IFERROR(Y208/H208,"0")+IFERROR(Y209/H209,"0")+IFERROR(Y210/H210,"0")+IFERROR(Y211/H211,"0")+IFERROR(Y212/H212,"0")+IFERROR(Y213/H213,"0")+IFERROR(Y214/H214,"0")</f>
        <v>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0</v>
      </c>
      <c r="Y216" s="551">
        <f>IFERROR(SUM(Y206:Y214),"0")</f>
        <v>0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1800</v>
      </c>
      <c r="Y342" s="550">
        <f t="shared" ref="Y342:Y348" si="42">IFERROR(IF(X342="",0,CEILING((X342/$H342),1)*$H342),"")</f>
        <v>1800</v>
      </c>
      <c r="Z342" s="36">
        <f>IFERROR(IF(Y342=0,"",ROUNDUP(Y342/H342,0)*0.02175),"")</f>
        <v>2.61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1857.6</v>
      </c>
      <c r="BN342" s="64">
        <f t="shared" ref="BN342:BN348" si="44">IFERROR(Y342*I342/H342,"0")</f>
        <v>1857.6</v>
      </c>
      <c r="BO342" s="64">
        <f t="shared" ref="BO342:BO348" si="45">IFERROR(1/J342*(X342/H342),"0")</f>
        <v>2.5</v>
      </c>
      <c r="BP342" s="64">
        <f t="shared" ref="BP342:BP348" si="46">IFERROR(1/J342*(Y342/H342),"0")</f>
        <v>2.5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1400</v>
      </c>
      <c r="Y343" s="550">
        <f t="shared" si="42"/>
        <v>1410</v>
      </c>
      <c r="Z343" s="36">
        <f>IFERROR(IF(Y343=0,"",ROUNDUP(Y343/H343,0)*0.02175),"")</f>
        <v>2.0444999999999998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1444.8</v>
      </c>
      <c r="BN343" s="64">
        <f t="shared" si="44"/>
        <v>1455.12</v>
      </c>
      <c r="BO343" s="64">
        <f t="shared" si="45"/>
        <v>1.9444444444444442</v>
      </c>
      <c r="BP343" s="64">
        <f t="shared" si="46"/>
        <v>1.9583333333333333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42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0</v>
      </c>
      <c r="BN345" s="64">
        <f t="shared" si="44"/>
        <v>0</v>
      </c>
      <c r="BO345" s="64">
        <f t="shared" si="45"/>
        <v>0</v>
      </c>
      <c r="BP345" s="64">
        <f t="shared" si="46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213.33333333333331</v>
      </c>
      <c r="Y349" s="551">
        <f>IFERROR(Y342/H342,"0")+IFERROR(Y343/H343,"0")+IFERROR(Y344/H344,"0")+IFERROR(Y345/H345,"0")+IFERROR(Y346/H346,"0")+IFERROR(Y347/H347,"0")+IFERROR(Y348/H348,"0")</f>
        <v>214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4.6544999999999996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3200</v>
      </c>
      <c r="Y350" s="551">
        <f>IFERROR(SUM(Y342:Y348),"0")</f>
        <v>3210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2000</v>
      </c>
      <c r="Y352" s="550">
        <f>IFERROR(IF(X352="",0,CEILING((X352/$H352),1)*$H352),"")</f>
        <v>2010</v>
      </c>
      <c r="Z352" s="36">
        <f>IFERROR(IF(Y352=0,"",ROUNDUP(Y352/H352,0)*0.02175),"")</f>
        <v>2.9144999999999999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2064</v>
      </c>
      <c r="BN352" s="64">
        <f>IFERROR(Y352*I352/H352,"0")</f>
        <v>2074.3200000000002</v>
      </c>
      <c r="BO352" s="64">
        <f>IFERROR(1/J352*(X352/H352),"0")</f>
        <v>2.7777777777777777</v>
      </c>
      <c r="BP352" s="64">
        <f>IFERROR(1/J352*(Y352/H352),"0")</f>
        <v>2.7916666666666665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133.33333333333334</v>
      </c>
      <c r="Y354" s="551">
        <f>IFERROR(Y352/H352,"0")+IFERROR(Y353/H353,"0")</f>
        <v>134</v>
      </c>
      <c r="Z354" s="551">
        <f>IFERROR(IF(Z352="",0,Z352),"0")+IFERROR(IF(Z353="",0,Z353),"0")</f>
        <v>2.9144999999999999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2000</v>
      </c>
      <c r="Y355" s="551">
        <f>IFERROR(SUM(Y352:Y353),"0")</f>
        <v>2010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3000</v>
      </c>
      <c r="Y377" s="550">
        <f>IFERROR(IF(X377="",0,CEILING((X377/$H377),1)*$H377),"")</f>
        <v>3006</v>
      </c>
      <c r="Z377" s="36">
        <f>IFERROR(IF(Y377=0,"",ROUNDUP(Y377/H377,0)*0.01898),"")</f>
        <v>6.3393199999999998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3173</v>
      </c>
      <c r="BN377" s="64">
        <f>IFERROR(Y377*I377/H377,"0")</f>
        <v>3179.346</v>
      </c>
      <c r="BO377" s="64">
        <f>IFERROR(1/J377*(X377/H377),"0")</f>
        <v>5.208333333333333</v>
      </c>
      <c r="BP377" s="64">
        <f>IFERROR(1/J377*(Y377/H377),"0")</f>
        <v>5.21875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333.33333333333331</v>
      </c>
      <c r="Y379" s="551">
        <f>IFERROR(Y377/H377,"0")+IFERROR(Y378/H378,"0")</f>
        <v>334</v>
      </c>
      <c r="Z379" s="551">
        <f>IFERROR(IF(Z377="",0,Z377),"0")+IFERROR(IF(Z378="",0,Z378),"0")</f>
        <v>6.3393199999999998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3000</v>
      </c>
      <c r="Y380" s="551">
        <f>IFERROR(SUM(Y377:Y378),"0")</f>
        <v>3006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900</v>
      </c>
      <c r="Y433" s="550">
        <f t="shared" si="53"/>
        <v>902.88</v>
      </c>
      <c r="Z433" s="36">
        <f t="shared" si="54"/>
        <v>2.0451600000000001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961.36363636363637</v>
      </c>
      <c r="BN433" s="64">
        <f t="shared" si="56"/>
        <v>964.43999999999994</v>
      </c>
      <c r="BO433" s="64">
        <f t="shared" si="57"/>
        <v>1.638986013986014</v>
      </c>
      <c r="BP433" s="64">
        <f t="shared" si="58"/>
        <v>1.6442307692307694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1200</v>
      </c>
      <c r="Y435" s="550">
        <f t="shared" si="53"/>
        <v>1203.8400000000001</v>
      </c>
      <c r="Z435" s="36">
        <f t="shared" si="54"/>
        <v>2.72688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1281.8181818181818</v>
      </c>
      <c r="BN435" s="64">
        <f t="shared" si="56"/>
        <v>1285.92</v>
      </c>
      <c r="BO435" s="64">
        <f t="shared" si="57"/>
        <v>2.1853146853146854</v>
      </c>
      <c r="BP435" s="64">
        <f t="shared" si="58"/>
        <v>2.1923076923076925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397.72727272727269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399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4.7720400000000005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2100</v>
      </c>
      <c r="Y444" s="551">
        <f>IFERROR(SUM(Y430:Y442),"0")</f>
        <v>2106.7200000000003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700</v>
      </c>
      <c r="Y454" s="550">
        <f t="shared" si="59"/>
        <v>702.24</v>
      </c>
      <c r="Z454" s="36">
        <f>IFERROR(IF(Y454=0,"",ROUNDUP(Y454/H454,0)*0.01196),"")</f>
        <v>1.5906800000000001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747.72727272727275</v>
      </c>
      <c r="BN454" s="64">
        <f t="shared" si="61"/>
        <v>750.11999999999989</v>
      </c>
      <c r="BO454" s="64">
        <f t="shared" si="62"/>
        <v>1.2747668997668997</v>
      </c>
      <c r="BP454" s="64">
        <f t="shared" si="63"/>
        <v>1.278846153846154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132.57575757575756</v>
      </c>
      <c r="Y458" s="551">
        <f>IFERROR(Y452/H452,"0")+IFERROR(Y453/H453,"0")+IFERROR(Y454/H454,"0")+IFERROR(Y455/H455,"0")+IFERROR(Y456/H456,"0")+IFERROR(Y457/H457,"0")</f>
        <v>133</v>
      </c>
      <c r="Z458" s="551">
        <f>IFERROR(IF(Z452="",0,Z452),"0")+IFERROR(IF(Z453="",0,Z453),"0")+IFERROR(IF(Z454="",0,Z454),"0")+IFERROR(IF(Z455="",0,Z455),"0")+IFERROR(IF(Z456="",0,Z456),"0")+IFERROR(IF(Z457="",0,Z457),"0")</f>
        <v>1.5906800000000001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700</v>
      </c>
      <c r="Y459" s="551">
        <f>IFERROR(SUM(Y452:Y457),"0")</f>
        <v>702.24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11000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11034.960000000001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11530.30909090909</v>
      </c>
      <c r="Y502" s="551">
        <f>IFERROR(SUM(BN22:BN498),"0")</f>
        <v>11566.866000000002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18</v>
      </c>
      <c r="Y503" s="38">
        <f>ROUNDUP(SUM(BP22:BP498),0)</f>
        <v>18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11980.30909090909</v>
      </c>
      <c r="Y504" s="551">
        <f>GrossWeightTotalR+PalletQtyTotalR*25</f>
        <v>12016.866000000002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1210.3030303030303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1214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20.271039999999999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5220</v>
      </c>
      <c r="U511" s="46">
        <f>IFERROR(Y367*1,"0")+IFERROR(Y368*1,"0")+IFERROR(Y369*1,"0")+IFERROR(Y373*1,"0")+IFERROR(Y377*1,"0")+IFERROR(Y378*1,"0")+IFERROR(Y382*1,"0")</f>
        <v>3006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2808.96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2025-08-28T08:22:58Z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