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Ост СЫР филиалы\"/>
    </mc:Choice>
  </mc:AlternateContent>
  <xr:revisionPtr revIDLastSave="0" documentId="13_ncr:1_{434E9BF8-150B-453C-8214-212AFC212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Sheet!$A$3:$AH$39</definedName>
  </definedNames>
  <calcPr calcId="191029"/>
</workbook>
</file>

<file path=xl/calcChain.xml><?xml version="1.0" encoding="utf-8"?>
<calcChain xmlns="http://schemas.openxmlformats.org/spreadsheetml/2006/main">
  <c r="R38" i="1" l="1"/>
  <c r="R32" i="1"/>
  <c r="AH24" i="1"/>
  <c r="AH38" i="1"/>
  <c r="AH43" i="1"/>
  <c r="R42" i="1"/>
  <c r="R41" i="1"/>
  <c r="AH41" i="1" s="1"/>
  <c r="R33" i="1"/>
  <c r="R30" i="1"/>
  <c r="R15" i="1"/>
  <c r="R13" i="1"/>
  <c r="R7" i="1"/>
  <c r="AH7" i="1" s="1"/>
  <c r="V41" i="1"/>
  <c r="Q44" i="1"/>
  <c r="U44" i="1" s="1"/>
  <c r="Q6" i="1"/>
  <c r="U6" i="1" s="1"/>
  <c r="Q7" i="1"/>
  <c r="Q8" i="1"/>
  <c r="U8" i="1" s="1"/>
  <c r="Q41" i="1"/>
  <c r="Q42" i="1"/>
  <c r="Q9" i="1"/>
  <c r="Q10" i="1"/>
  <c r="U10" i="1" s="1"/>
  <c r="Q11" i="1"/>
  <c r="U11" i="1" s="1"/>
  <c r="Q12" i="1"/>
  <c r="U12" i="1" s="1"/>
  <c r="Q13" i="1"/>
  <c r="Q14" i="1"/>
  <c r="V14" i="1" s="1"/>
  <c r="Q15" i="1"/>
  <c r="U15" i="1" s="1"/>
  <c r="Q16" i="1"/>
  <c r="U16" i="1" s="1"/>
  <c r="Q17" i="1"/>
  <c r="U17" i="1" s="1"/>
  <c r="Q18" i="1"/>
  <c r="Q19" i="1"/>
  <c r="U19" i="1" s="1"/>
  <c r="Q20" i="1"/>
  <c r="U20" i="1" s="1"/>
  <c r="Q21" i="1"/>
  <c r="U21" i="1" s="1"/>
  <c r="Q22" i="1"/>
  <c r="U22" i="1" s="1"/>
  <c r="Q23" i="1"/>
  <c r="U23" i="1" s="1"/>
  <c r="Q24" i="1"/>
  <c r="V24" i="1" s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V34" i="1" s="1"/>
  <c r="Q35" i="1"/>
  <c r="U35" i="1" s="1"/>
  <c r="Q36" i="1"/>
  <c r="U36" i="1" s="1"/>
  <c r="Q37" i="1"/>
  <c r="V37" i="1" s="1"/>
  <c r="Q38" i="1"/>
  <c r="U38" i="1" s="1"/>
  <c r="Q39" i="1"/>
  <c r="U39" i="1" s="1"/>
  <c r="Q43" i="1"/>
  <c r="V43" i="1" s="1"/>
  <c r="L39" i="1"/>
  <c r="L38" i="1"/>
  <c r="L37" i="1"/>
  <c r="AH36" i="1"/>
  <c r="L36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L26" i="1"/>
  <c r="L25" i="1"/>
  <c r="L24" i="1"/>
  <c r="L23" i="1"/>
  <c r="AH22" i="1"/>
  <c r="L22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AH42" i="1"/>
  <c r="L42" i="1"/>
  <c r="L41" i="1"/>
  <c r="AH8" i="1"/>
  <c r="L8" i="1"/>
  <c r="L7" i="1"/>
  <c r="L6" i="1"/>
  <c r="AH44" i="1"/>
  <c r="L44" i="1"/>
  <c r="L43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41" i="1" l="1"/>
  <c r="U42" i="1"/>
  <c r="U27" i="1"/>
  <c r="R5" i="1"/>
  <c r="U18" i="1"/>
  <c r="U13" i="1"/>
  <c r="U9" i="1"/>
  <c r="U7" i="1"/>
  <c r="U34" i="1"/>
  <c r="V32" i="1"/>
  <c r="V31" i="1"/>
  <c r="U24" i="1"/>
  <c r="V22" i="1"/>
  <c r="V11" i="1"/>
  <c r="V33" i="1"/>
  <c r="V27" i="1"/>
  <c r="U14" i="1"/>
  <c r="V13" i="1"/>
  <c r="V12" i="1"/>
  <c r="U37" i="1"/>
  <c r="V21" i="1"/>
  <c r="U43" i="1"/>
  <c r="V30" i="1"/>
  <c r="V20" i="1"/>
  <c r="V10" i="1"/>
  <c r="Q5" i="1"/>
  <c r="V39" i="1"/>
  <c r="V29" i="1"/>
  <c r="V19" i="1"/>
  <c r="V9" i="1"/>
  <c r="AH5" i="1"/>
  <c r="V38" i="1"/>
  <c r="V28" i="1"/>
  <c r="V18" i="1"/>
  <c r="V42" i="1"/>
  <c r="V17" i="1"/>
  <c r="V36" i="1"/>
  <c r="V26" i="1"/>
  <c r="V16" i="1"/>
  <c r="V8" i="1"/>
  <c r="V35" i="1"/>
  <c r="V25" i="1"/>
  <c r="V15" i="1"/>
  <c r="V7" i="1"/>
  <c r="V6" i="1"/>
  <c r="V23" i="1"/>
  <c r="V44" i="1"/>
  <c r="L5" i="1"/>
</calcChain>
</file>

<file path=xl/sharedStrings.xml><?xml version="1.0" encoding="utf-8"?>
<sst xmlns="http://schemas.openxmlformats.org/spreadsheetml/2006/main" count="151" uniqueCount="90">
  <si>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</si>
  <si>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</si>
  <si>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</si>
  <si>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</si>
  <si>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</si>
  <si>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</si>
  <si>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</si>
  <si>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</si>
  <si>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</si>
  <si>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</si>
  <si>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</si>
  <si>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</si>
  <si>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</si>
  <si>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</si>
  <si>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</si>
  <si>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</si>
  <si>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</si>
  <si>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</si>
  <si>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</si>
  <si>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</si>
  <si>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</si>
  <si>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</si>
  <si>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</si>
  <si>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</si>
  <si>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</si>
  <si>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</si>
  <si>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</si>
  <si>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</si>
  <si>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</si>
  <si>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</si>
  <si>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</si>
  <si>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</si>
  <si>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</si>
  <si>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</si>
  <si>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</si>
  <si>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</si>
  <si>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</si>
  <si>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</si>
  <si>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</si>
  <si>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</si>
  <si>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</si>
  <si>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</si>
  <si>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</si>
  <si>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</si>
  <si>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</si>
  <si>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</si>
  <si>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</si>
  <si>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</si>
  <si>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</si>
  <si>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</si>
  <si>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</si>
  <si>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</si>
  <si>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</si>
  <si>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</si>
  <si>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</si>
  <si>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</si>
  <si>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</si>
  <si>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</si>
  <si>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</si>
  <si>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</si>
  <si>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</si>
  <si>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</si>
  <si>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</si>
  <si>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</si>
  <si>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</si>
  <si>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</si>
  <si>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</si>
  <si>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</si>
  <si>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</si>
  <si>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</si>
  <si>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</si>
  <si>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</si>
  <si>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</si>
  <si>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</si>
  <si>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</si>
  <si>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</si>
  <si>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</si>
  <si>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</si>
  <si>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</si>
  <si>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</si>
  <si>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</si>
  <si>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</si>
  <si>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</si>
  <si>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</si>
  <si>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</si>
  <si>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</si>
  <si>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</si>
  <si>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</si>
  <si>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19,08,25 списание 47 шт. (сроки)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</si>
  <si>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под грацию (100 кг)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</si>
</sst>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1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2936.2759999999998</v>
      </c>
      <c r="F5" s="4">
        <f>SUM(F6:F494)</f>
        <v>4593.9709999999995</v>
      </c>
      <c r="G5" s="7"/>
      <c r="H5" s="1"/>
      <c r="I5" s="1"/>
      <c r="J5" s="1"/>
      <c r="K5" s="4">
        <f>SUM(K6:K494)</f>
        <v>1366.3999999999999</v>
      </c>
      <c r="L5" s="4">
        <f>SUM(L6:L494)</f>
        <v>1569.876</v>
      </c>
      <c r="M5" s="4">
        <f>SUM(M6:M494)</f>
        <v>0</v>
      </c>
      <c r="N5" s="4">
        <f>SUM(N6:N494)</f>
        <v>0</v>
      </c>
      <c r="O5" s="4">
        <f>SUM(O6:O494)</f>
        <v>4372</v>
      </c>
      <c r="P5" s="4">
        <f>SUM(P6:P494)</f>
        <v>3673</v>
      </c>
      <c r="Q5" s="4">
        <f>SUM(Q6:Q494)</f>
        <v>587.25520000000006</v>
      </c>
      <c r="R5" s="4">
        <f>SUM(R6:R494)</f>
        <v>1466.1618000000001</v>
      </c>
      <c r="S5" s="4">
        <f>SUM(S6:S494)</f>
        <v>0</v>
      </c>
      <c r="T5" s="1"/>
      <c r="U5" s="1"/>
      <c r="V5" s="1"/>
      <c r="W5" s="4">
        <f>SUM(W6:W494)</f>
        <v>717.40480000000014</v>
      </c>
      <c r="X5" s="4">
        <f>SUM(X6:X494)</f>
        <v>707.53499999999997</v>
      </c>
      <c r="Y5" s="4">
        <f>SUM(Y6:Y494)</f>
        <v>592.27599999999995</v>
      </c>
      <c r="Z5" s="4">
        <f>SUM(Z6:Z494)</f>
        <v>624.22120000000018</v>
      </c>
      <c r="AA5" s="4">
        <f>SUM(AA6:AA494)</f>
        <v>598.99380000000008</v>
      </c>
      <c r="AB5" s="4">
        <f>SUM(AB6:AB494)</f>
        <v>762.08040000000005</v>
      </c>
      <c r="AC5" s="4">
        <f>SUM(AC6:AC494)</f>
        <v>541.72919999999999</v>
      </c>
      <c r="AD5" s="4">
        <f>SUM(AD6:AD494)</f>
        <v>654.47080000000005</v>
      </c>
      <c r="AE5" s="4">
        <f>SUM(AE6:AE494)</f>
        <v>729.06860000000006</v>
      </c>
      <c r="AF5" s="4">
        <f>SUM(AF6:AF494)</f>
        <v>653.79880000000003</v>
      </c>
      <c r="AG5" s="1"/>
      <c r="AH5" s="4">
        <f>SUM(AH6:AH494)</f>
        <v>507.70179999999999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38</v>
      </c>
      <c r="B6" s="15" t="s">
        <v>36</v>
      </c>
      <c r="C6" s="15">
        <v>11</v>
      </c>
      <c r="D6" s="15"/>
      <c r="E6" s="15">
        <v>2</v>
      </c>
      <c r="F6" s="15">
        <v>9</v>
      </c>
      <c r="G6" s="16">
        <v>0</v>
      </c>
      <c r="H6" s="15">
        <v>180</v>
      </c>
      <c r="I6" s="15" t="s">
        <v>39</v>
      </c>
      <c r="J6" s="15"/>
      <c r="K6" s="15">
        <v>1</v>
      </c>
      <c r="L6" s="15">
        <f t="shared" ref="L6:L39" si="0">E6-K6</f>
        <v>1</v>
      </c>
      <c r="M6" s="15"/>
      <c r="N6" s="15"/>
      <c r="O6" s="15">
        <v>0</v>
      </c>
      <c r="P6" s="15">
        <v>0</v>
      </c>
      <c r="Q6" s="15">
        <f t="shared" ref="Q6:Q39" si="1">E6/5</f>
        <v>0.4</v>
      </c>
      <c r="R6" s="17"/>
      <c r="S6" s="17"/>
      <c r="T6" s="15"/>
      <c r="U6" s="15">
        <f t="shared" ref="U6:U39" si="2">(F6+O6+P6+R6)/Q6</f>
        <v>22.5</v>
      </c>
      <c r="V6" s="15">
        <f t="shared" ref="V6:V39" si="3">(F6+O6+P6)/Q6</f>
        <v>22.5</v>
      </c>
      <c r="W6" s="15">
        <v>1.8</v>
      </c>
      <c r="X6" s="15">
        <v>4.5999999999999996</v>
      </c>
      <c r="Y6" s="15">
        <v>1</v>
      </c>
      <c r="Z6" s="15">
        <v>1.2</v>
      </c>
      <c r="AA6" s="15">
        <v>2</v>
      </c>
      <c r="AB6" s="15">
        <v>1</v>
      </c>
      <c r="AC6" s="15">
        <v>1.4</v>
      </c>
      <c r="AD6" s="15">
        <v>1.2</v>
      </c>
      <c r="AE6" s="15">
        <v>2.2000000000000002</v>
      </c>
      <c r="AF6" s="15">
        <v>0</v>
      </c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81</v>
      </c>
      <c r="D7" s="1">
        <v>2</v>
      </c>
      <c r="E7" s="1">
        <v>38</v>
      </c>
      <c r="F7" s="1">
        <v>43</v>
      </c>
      <c r="G7" s="7">
        <v>0.18</v>
      </c>
      <c r="H7" s="1">
        <v>270</v>
      </c>
      <c r="I7" s="1">
        <v>9988438</v>
      </c>
      <c r="J7" s="1"/>
      <c r="K7" s="1">
        <v>9</v>
      </c>
      <c r="L7" s="1">
        <f t="shared" si="0"/>
        <v>29</v>
      </c>
      <c r="M7" s="1"/>
      <c r="N7" s="1"/>
      <c r="O7" s="1">
        <v>64</v>
      </c>
      <c r="P7" s="1">
        <v>0</v>
      </c>
      <c r="Q7" s="1">
        <f t="shared" si="1"/>
        <v>7.6</v>
      </c>
      <c r="R7" s="9">
        <f>20*Q7-P7-O7-F7</f>
        <v>45</v>
      </c>
      <c r="S7" s="9"/>
      <c r="T7" s="1"/>
      <c r="U7" s="1">
        <f t="shared" si="2"/>
        <v>20</v>
      </c>
      <c r="V7" s="1">
        <f t="shared" si="3"/>
        <v>14.078947368421053</v>
      </c>
      <c r="W7" s="1">
        <v>2.8</v>
      </c>
      <c r="X7" s="1">
        <v>7.2</v>
      </c>
      <c r="Y7" s="1">
        <v>3.8</v>
      </c>
      <c r="Z7" s="1">
        <v>6.6</v>
      </c>
      <c r="AA7" s="1">
        <v>4.2</v>
      </c>
      <c r="AB7" s="1">
        <v>5.8</v>
      </c>
      <c r="AC7" s="1">
        <v>4.8</v>
      </c>
      <c r="AD7" s="1">
        <v>6.4</v>
      </c>
      <c r="AE7" s="1">
        <v>5.6</v>
      </c>
      <c r="AF7" s="1">
        <v>3.8</v>
      </c>
      <c r="AG7" s="1"/>
      <c r="AH7" s="1">
        <f t="shared" ref="AH7:AH11" si="4">G7*R7</f>
        <v>8.1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20</v>
      </c>
      <c r="D8" s="1">
        <v>6</v>
      </c>
      <c r="E8" s="1">
        <v>17</v>
      </c>
      <c r="F8" s="1">
        <v>2</v>
      </c>
      <c r="G8" s="7">
        <v>0.18</v>
      </c>
      <c r="H8" s="1">
        <v>270</v>
      </c>
      <c r="I8" s="1">
        <v>9988445</v>
      </c>
      <c r="J8" s="1"/>
      <c r="K8" s="1">
        <v>13</v>
      </c>
      <c r="L8" s="1">
        <f t="shared" si="0"/>
        <v>4</v>
      </c>
      <c r="M8" s="1"/>
      <c r="N8" s="1"/>
      <c r="O8" s="1">
        <v>96</v>
      </c>
      <c r="P8" s="1">
        <v>32</v>
      </c>
      <c r="Q8" s="1">
        <f t="shared" si="1"/>
        <v>3.4</v>
      </c>
      <c r="R8" s="9"/>
      <c r="S8" s="9"/>
      <c r="T8" s="1"/>
      <c r="U8" s="1">
        <f t="shared" si="2"/>
        <v>38.235294117647058</v>
      </c>
      <c r="V8" s="1">
        <f t="shared" si="3"/>
        <v>38.235294117647058</v>
      </c>
      <c r="W8" s="1">
        <v>7.2</v>
      </c>
      <c r="X8" s="1">
        <v>6.6</v>
      </c>
      <c r="Y8" s="1">
        <v>4.4000000000000004</v>
      </c>
      <c r="Z8" s="1">
        <v>4.4000000000000004</v>
      </c>
      <c r="AA8" s="1">
        <v>4.4000000000000004</v>
      </c>
      <c r="AB8" s="1">
        <v>5</v>
      </c>
      <c r="AC8" s="1">
        <v>4.5999999999999996</v>
      </c>
      <c r="AD8" s="1">
        <v>7.8</v>
      </c>
      <c r="AE8" s="1">
        <v>5.2</v>
      </c>
      <c r="AF8" s="1">
        <v>3.6</v>
      </c>
      <c r="AG8" s="1"/>
      <c r="AH8" s="1">
        <f t="shared" si="4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79</v>
      </c>
      <c r="D9" s="1"/>
      <c r="E9" s="1">
        <v>9</v>
      </c>
      <c r="F9" s="1">
        <v>67</v>
      </c>
      <c r="G9" s="7">
        <v>0.4</v>
      </c>
      <c r="H9" s="1">
        <v>270</v>
      </c>
      <c r="I9" s="1">
        <v>9988452</v>
      </c>
      <c r="J9" s="1"/>
      <c r="K9" s="1">
        <v>18</v>
      </c>
      <c r="L9" s="1">
        <f t="shared" si="0"/>
        <v>-9</v>
      </c>
      <c r="M9" s="1"/>
      <c r="N9" s="1"/>
      <c r="O9" s="1">
        <v>0</v>
      </c>
      <c r="P9" s="1">
        <v>0</v>
      </c>
      <c r="Q9" s="1">
        <f t="shared" si="1"/>
        <v>1.8</v>
      </c>
      <c r="R9" s="9"/>
      <c r="S9" s="9"/>
      <c r="T9" s="1"/>
      <c r="U9" s="1">
        <f t="shared" si="2"/>
        <v>37.222222222222221</v>
      </c>
      <c r="V9" s="1">
        <f t="shared" si="3"/>
        <v>37.222222222222221</v>
      </c>
      <c r="W9" s="1">
        <v>4</v>
      </c>
      <c r="X9" s="1">
        <v>2</v>
      </c>
      <c r="Y9" s="1">
        <v>1.2</v>
      </c>
      <c r="Z9" s="1">
        <v>3.6</v>
      </c>
      <c r="AA9" s="1">
        <v>3</v>
      </c>
      <c r="AB9" s="1">
        <v>8.8000000000000007</v>
      </c>
      <c r="AC9" s="1">
        <v>0.6</v>
      </c>
      <c r="AD9" s="1">
        <v>0</v>
      </c>
      <c r="AE9" s="1">
        <v>2.4</v>
      </c>
      <c r="AF9" s="1">
        <v>10.8</v>
      </c>
      <c r="AG9" s="24" t="s">
        <v>41</v>
      </c>
      <c r="AH9" s="1">
        <f t="shared" si="4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28</v>
      </c>
      <c r="D10" s="1"/>
      <c r="E10" s="1"/>
      <c r="F10" s="1">
        <v>28</v>
      </c>
      <c r="G10" s="7">
        <v>0.4</v>
      </c>
      <c r="H10" s="1">
        <v>270</v>
      </c>
      <c r="I10" s="1">
        <v>9988476</v>
      </c>
      <c r="J10" s="1"/>
      <c r="K10" s="1">
        <v>6</v>
      </c>
      <c r="L10" s="1">
        <f t="shared" si="0"/>
        <v>-6</v>
      </c>
      <c r="M10" s="1"/>
      <c r="N10" s="1"/>
      <c r="O10" s="1">
        <v>0</v>
      </c>
      <c r="P10" s="1">
        <v>0</v>
      </c>
      <c r="Q10" s="1">
        <f t="shared" si="1"/>
        <v>0</v>
      </c>
      <c r="R10" s="9"/>
      <c r="S10" s="9"/>
      <c r="T10" s="1"/>
      <c r="U10" s="1" t="e">
        <f t="shared" si="2"/>
        <v>#DIV/0!</v>
      </c>
      <c r="V10" s="1" t="e">
        <f t="shared" si="3"/>
        <v>#DIV/0!</v>
      </c>
      <c r="W10" s="1">
        <v>0</v>
      </c>
      <c r="X10" s="1">
        <v>-0.2</v>
      </c>
      <c r="Y10" s="1">
        <v>0</v>
      </c>
      <c r="Z10" s="1">
        <v>0.4</v>
      </c>
      <c r="AA10" s="1">
        <v>-0.2</v>
      </c>
      <c r="AB10" s="1">
        <v>-0.2</v>
      </c>
      <c r="AC10" s="1">
        <v>0</v>
      </c>
      <c r="AD10" s="1">
        <v>0</v>
      </c>
      <c r="AE10" s="1">
        <v>0</v>
      </c>
      <c r="AF10" s="1">
        <v>0.2</v>
      </c>
      <c r="AG10" s="25" t="s">
        <v>88</v>
      </c>
      <c r="AH10" s="1">
        <f t="shared" si="4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192</v>
      </c>
      <c r="D11" s="1">
        <v>3</v>
      </c>
      <c r="E11" s="1">
        <v>78</v>
      </c>
      <c r="F11" s="1">
        <v>106</v>
      </c>
      <c r="G11" s="7">
        <v>0.18</v>
      </c>
      <c r="H11" s="1">
        <v>150</v>
      </c>
      <c r="I11" s="1">
        <v>5034819</v>
      </c>
      <c r="J11" s="1"/>
      <c r="K11" s="1">
        <v>3</v>
      </c>
      <c r="L11" s="1">
        <f t="shared" si="0"/>
        <v>75</v>
      </c>
      <c r="M11" s="1"/>
      <c r="N11" s="1"/>
      <c r="O11" s="1">
        <v>0</v>
      </c>
      <c r="P11" s="1">
        <v>210</v>
      </c>
      <c r="Q11" s="1">
        <f t="shared" si="1"/>
        <v>15.6</v>
      </c>
      <c r="R11" s="9"/>
      <c r="S11" s="9"/>
      <c r="T11" s="1"/>
      <c r="U11" s="1">
        <f t="shared" si="2"/>
        <v>20.256410256410255</v>
      </c>
      <c r="V11" s="1">
        <f t="shared" si="3"/>
        <v>20.256410256410255</v>
      </c>
      <c r="W11" s="1">
        <v>18.8</v>
      </c>
      <c r="X11" s="1">
        <v>7.8</v>
      </c>
      <c r="Y11" s="1">
        <v>14.2</v>
      </c>
      <c r="Z11" s="1">
        <v>20</v>
      </c>
      <c r="AA11" s="1">
        <v>11.2</v>
      </c>
      <c r="AB11" s="1">
        <v>15.6</v>
      </c>
      <c r="AC11" s="1">
        <v>13</v>
      </c>
      <c r="AD11" s="1">
        <v>21.6</v>
      </c>
      <c r="AE11" s="1">
        <v>27.6</v>
      </c>
      <c r="AF11" s="1">
        <v>0.8</v>
      </c>
      <c r="AG11" s="1"/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48</v>
      </c>
      <c r="B12" s="21" t="s">
        <v>49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0"/>
        <v>0</v>
      </c>
      <c r="M12" s="21"/>
      <c r="N12" s="21"/>
      <c r="O12" s="21">
        <v>0</v>
      </c>
      <c r="P12" s="21">
        <v>0</v>
      </c>
      <c r="Q12" s="21">
        <f t="shared" si="1"/>
        <v>0</v>
      </c>
      <c r="R12" s="23"/>
      <c r="S12" s="23"/>
      <c r="T12" s="21"/>
      <c r="U12" s="21" t="e">
        <f t="shared" si="2"/>
        <v>#DIV/0!</v>
      </c>
      <c r="V12" s="21" t="e">
        <f t="shared" si="3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50</v>
      </c>
      <c r="AH12" s="2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36</v>
      </c>
      <c r="C13" s="1">
        <v>177</v>
      </c>
      <c r="D13" s="1">
        <v>50</v>
      </c>
      <c r="E13" s="1">
        <v>69</v>
      </c>
      <c r="F13" s="1">
        <v>105</v>
      </c>
      <c r="G13" s="7">
        <v>0.1</v>
      </c>
      <c r="H13" s="1">
        <v>90</v>
      </c>
      <c r="I13" s="1">
        <v>8444163</v>
      </c>
      <c r="J13" s="1"/>
      <c r="K13" s="1">
        <v>141</v>
      </c>
      <c r="L13" s="1">
        <f t="shared" si="0"/>
        <v>-72</v>
      </c>
      <c r="M13" s="1"/>
      <c r="N13" s="1"/>
      <c r="O13" s="1">
        <v>120</v>
      </c>
      <c r="P13" s="1">
        <v>0</v>
      </c>
      <c r="Q13" s="1">
        <f t="shared" si="1"/>
        <v>13.8</v>
      </c>
      <c r="R13" s="9">
        <f t="shared" ref="R13:R19" si="5">20*Q13-P13-O13-F13</f>
        <v>51</v>
      </c>
      <c r="S13" s="9"/>
      <c r="T13" s="1"/>
      <c r="U13" s="1">
        <f t="shared" si="2"/>
        <v>20</v>
      </c>
      <c r="V13" s="1">
        <f t="shared" si="3"/>
        <v>16.304347826086957</v>
      </c>
      <c r="W13" s="1">
        <v>14.4</v>
      </c>
      <c r="X13" s="1">
        <v>17.399999999999999</v>
      </c>
      <c r="Y13" s="1">
        <v>17.399999999999999</v>
      </c>
      <c r="Z13" s="1">
        <v>14.2</v>
      </c>
      <c r="AA13" s="1">
        <v>20.8</v>
      </c>
      <c r="AB13" s="1">
        <v>30.6</v>
      </c>
      <c r="AC13" s="1">
        <v>18</v>
      </c>
      <c r="AD13" s="1">
        <v>11</v>
      </c>
      <c r="AE13" s="1">
        <v>30.4</v>
      </c>
      <c r="AF13" s="1">
        <v>0.4</v>
      </c>
      <c r="AG13" s="1"/>
      <c r="AH13" s="1">
        <f t="shared" ref="AH13:AH20" si="6">G13*R13</f>
        <v>5.1000000000000005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36</v>
      </c>
      <c r="C14" s="1">
        <v>313</v>
      </c>
      <c r="D14" s="1">
        <v>109</v>
      </c>
      <c r="E14" s="1">
        <v>124</v>
      </c>
      <c r="F14" s="1">
        <v>176</v>
      </c>
      <c r="G14" s="7">
        <v>0.18</v>
      </c>
      <c r="H14" s="1">
        <v>150</v>
      </c>
      <c r="I14" s="1">
        <v>5038411</v>
      </c>
      <c r="J14" s="1"/>
      <c r="K14" s="1">
        <v>74</v>
      </c>
      <c r="L14" s="1">
        <f t="shared" si="0"/>
        <v>50</v>
      </c>
      <c r="M14" s="1"/>
      <c r="N14" s="1"/>
      <c r="O14" s="1">
        <v>400</v>
      </c>
      <c r="P14" s="1">
        <v>0</v>
      </c>
      <c r="Q14" s="1">
        <f t="shared" si="1"/>
        <v>24.8</v>
      </c>
      <c r="R14" s="9"/>
      <c r="S14" s="9"/>
      <c r="T14" s="1"/>
      <c r="U14" s="1">
        <f t="shared" si="2"/>
        <v>23.225806451612904</v>
      </c>
      <c r="V14" s="1">
        <f t="shared" si="3"/>
        <v>23.225806451612904</v>
      </c>
      <c r="W14" s="1">
        <v>28.8</v>
      </c>
      <c r="X14" s="1">
        <v>37</v>
      </c>
      <c r="Y14" s="1">
        <v>21.8</v>
      </c>
      <c r="Z14" s="1">
        <v>37</v>
      </c>
      <c r="AA14" s="1">
        <v>36.4</v>
      </c>
      <c r="AB14" s="1">
        <v>41.2</v>
      </c>
      <c r="AC14" s="1">
        <v>25.8</v>
      </c>
      <c r="AD14" s="1">
        <v>47.6</v>
      </c>
      <c r="AE14" s="1">
        <v>-0.4</v>
      </c>
      <c r="AF14" s="1">
        <v>36.4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36</v>
      </c>
      <c r="C15" s="1">
        <v>331</v>
      </c>
      <c r="D15" s="1">
        <v>76</v>
      </c>
      <c r="E15" s="1">
        <v>212</v>
      </c>
      <c r="F15" s="1">
        <v>115</v>
      </c>
      <c r="G15" s="7">
        <v>0.18</v>
      </c>
      <c r="H15" s="1">
        <v>150</v>
      </c>
      <c r="I15" s="1">
        <v>5038459</v>
      </c>
      <c r="J15" s="1"/>
      <c r="K15" s="1">
        <v>110</v>
      </c>
      <c r="L15" s="1">
        <f t="shared" si="0"/>
        <v>102</v>
      </c>
      <c r="M15" s="1"/>
      <c r="N15" s="1"/>
      <c r="O15" s="1">
        <v>600</v>
      </c>
      <c r="P15" s="1">
        <v>100</v>
      </c>
      <c r="Q15" s="1">
        <f t="shared" si="1"/>
        <v>42.4</v>
      </c>
      <c r="R15" s="9">
        <f t="shared" si="5"/>
        <v>33</v>
      </c>
      <c r="S15" s="9"/>
      <c r="T15" s="1"/>
      <c r="U15" s="1">
        <f t="shared" si="2"/>
        <v>20</v>
      </c>
      <c r="V15" s="1">
        <f t="shared" si="3"/>
        <v>19.221698113207548</v>
      </c>
      <c r="W15" s="1">
        <v>43.8</v>
      </c>
      <c r="X15" s="1">
        <v>55.4</v>
      </c>
      <c r="Y15" s="1">
        <v>38.799999999999997</v>
      </c>
      <c r="Z15" s="1">
        <v>42.2</v>
      </c>
      <c r="AA15" s="1">
        <v>38.799999999999997</v>
      </c>
      <c r="AB15" s="1">
        <v>46.2</v>
      </c>
      <c r="AC15" s="1">
        <v>41.2</v>
      </c>
      <c r="AD15" s="1">
        <v>57</v>
      </c>
      <c r="AE15" s="1">
        <v>57.6</v>
      </c>
      <c r="AF15" s="1">
        <v>48.2</v>
      </c>
      <c r="AG15" s="1"/>
      <c r="AH15" s="1">
        <f t="shared" si="6"/>
        <v>5.9399999999999995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>
        <v>83</v>
      </c>
      <c r="D16" s="1">
        <v>41</v>
      </c>
      <c r="E16" s="1">
        <v>40</v>
      </c>
      <c r="F16" s="1">
        <v>31</v>
      </c>
      <c r="G16" s="7">
        <v>0.18</v>
      </c>
      <c r="H16" s="1">
        <v>150</v>
      </c>
      <c r="I16" s="1">
        <v>5038831</v>
      </c>
      <c r="J16" s="1"/>
      <c r="K16" s="1">
        <v>5</v>
      </c>
      <c r="L16" s="1">
        <f t="shared" si="0"/>
        <v>35</v>
      </c>
      <c r="M16" s="1"/>
      <c r="N16" s="1"/>
      <c r="O16" s="1">
        <v>170</v>
      </c>
      <c r="P16" s="1">
        <v>160</v>
      </c>
      <c r="Q16" s="1">
        <f t="shared" si="1"/>
        <v>8</v>
      </c>
      <c r="R16" s="9"/>
      <c r="S16" s="9"/>
      <c r="T16" s="1"/>
      <c r="U16" s="1">
        <f t="shared" si="2"/>
        <v>45.125</v>
      </c>
      <c r="V16" s="1">
        <f t="shared" si="3"/>
        <v>45.125</v>
      </c>
      <c r="W16" s="1">
        <v>20.399999999999999</v>
      </c>
      <c r="X16" s="1">
        <v>16.8</v>
      </c>
      <c r="Y16" s="1">
        <v>12.6</v>
      </c>
      <c r="Z16" s="1">
        <v>17.8</v>
      </c>
      <c r="AA16" s="1">
        <v>21.4</v>
      </c>
      <c r="AB16" s="1">
        <v>22.4</v>
      </c>
      <c r="AC16" s="1">
        <v>13.8</v>
      </c>
      <c r="AD16" s="1">
        <v>24.4</v>
      </c>
      <c r="AE16" s="1">
        <v>3</v>
      </c>
      <c r="AF16" s="1">
        <v>15.6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>
        <v>233</v>
      </c>
      <c r="D17" s="1">
        <v>40</v>
      </c>
      <c r="E17" s="1">
        <v>55</v>
      </c>
      <c r="F17" s="1">
        <v>171</v>
      </c>
      <c r="G17" s="7">
        <v>0.18</v>
      </c>
      <c r="H17" s="1">
        <v>120</v>
      </c>
      <c r="I17" s="1">
        <v>5038855</v>
      </c>
      <c r="J17" s="1"/>
      <c r="K17" s="1">
        <v>4</v>
      </c>
      <c r="L17" s="1">
        <f t="shared" si="0"/>
        <v>51</v>
      </c>
      <c r="M17" s="1"/>
      <c r="N17" s="1"/>
      <c r="O17" s="1">
        <v>0</v>
      </c>
      <c r="P17" s="1">
        <v>60</v>
      </c>
      <c r="Q17" s="1">
        <f t="shared" si="1"/>
        <v>11</v>
      </c>
      <c r="R17" s="9"/>
      <c r="S17" s="9"/>
      <c r="T17" s="1"/>
      <c r="U17" s="1">
        <f t="shared" si="2"/>
        <v>21</v>
      </c>
      <c r="V17" s="1">
        <f t="shared" si="3"/>
        <v>21</v>
      </c>
      <c r="W17" s="1">
        <v>14.6</v>
      </c>
      <c r="X17" s="1">
        <v>10.4</v>
      </c>
      <c r="Y17" s="1">
        <v>13.8</v>
      </c>
      <c r="Z17" s="1">
        <v>21.4</v>
      </c>
      <c r="AA17" s="1">
        <v>11</v>
      </c>
      <c r="AB17" s="1">
        <v>27.8</v>
      </c>
      <c r="AC17" s="1">
        <v>20.6</v>
      </c>
      <c r="AD17" s="1">
        <v>3.2</v>
      </c>
      <c r="AE17" s="1">
        <v>22.8</v>
      </c>
      <c r="AF17" s="1">
        <v>17.399999999999999</v>
      </c>
      <c r="AG17" s="1"/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428</v>
      </c>
      <c r="D18" s="1">
        <v>143</v>
      </c>
      <c r="E18" s="1">
        <v>224</v>
      </c>
      <c r="F18" s="1">
        <v>193</v>
      </c>
      <c r="G18" s="7">
        <v>0.18</v>
      </c>
      <c r="H18" s="1">
        <v>150</v>
      </c>
      <c r="I18" s="1">
        <v>5038435</v>
      </c>
      <c r="J18" s="1"/>
      <c r="K18" s="1">
        <v>119</v>
      </c>
      <c r="L18" s="1">
        <f t="shared" si="0"/>
        <v>105</v>
      </c>
      <c r="M18" s="1"/>
      <c r="N18" s="1"/>
      <c r="O18" s="1">
        <v>390</v>
      </c>
      <c r="P18" s="1">
        <v>600</v>
      </c>
      <c r="Q18" s="1">
        <f t="shared" si="1"/>
        <v>44.8</v>
      </c>
      <c r="R18" s="9"/>
      <c r="S18" s="9"/>
      <c r="T18" s="1"/>
      <c r="U18" s="1">
        <f t="shared" si="2"/>
        <v>26.40625</v>
      </c>
      <c r="V18" s="1">
        <f t="shared" si="3"/>
        <v>26.40625</v>
      </c>
      <c r="W18" s="1">
        <v>63</v>
      </c>
      <c r="X18" s="1">
        <v>55.8</v>
      </c>
      <c r="Y18" s="1">
        <v>46.4</v>
      </c>
      <c r="Z18" s="1">
        <v>49.4</v>
      </c>
      <c r="AA18" s="1">
        <v>60.8</v>
      </c>
      <c r="AB18" s="1">
        <v>55.4</v>
      </c>
      <c r="AC18" s="1">
        <v>49</v>
      </c>
      <c r="AD18" s="1">
        <v>63.4</v>
      </c>
      <c r="AE18" s="1">
        <v>74.2</v>
      </c>
      <c r="AF18" s="1">
        <v>56.8</v>
      </c>
      <c r="AG18" s="1"/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57</v>
      </c>
      <c r="B19" s="1" t="s">
        <v>36</v>
      </c>
      <c r="C19" s="1">
        <v>227</v>
      </c>
      <c r="D19" s="1">
        <v>5</v>
      </c>
      <c r="E19" s="1">
        <v>86</v>
      </c>
      <c r="F19" s="1">
        <v>140</v>
      </c>
      <c r="G19" s="7">
        <v>0.18</v>
      </c>
      <c r="H19" s="1">
        <v>120</v>
      </c>
      <c r="I19" s="1">
        <v>5038398</v>
      </c>
      <c r="J19" s="1"/>
      <c r="K19" s="1">
        <v>55</v>
      </c>
      <c r="L19" s="1">
        <f t="shared" si="0"/>
        <v>31</v>
      </c>
      <c r="M19" s="1"/>
      <c r="N19" s="1"/>
      <c r="O19" s="1">
        <v>0</v>
      </c>
      <c r="P19" s="1">
        <v>350</v>
      </c>
      <c r="Q19" s="1">
        <f t="shared" si="1"/>
        <v>17.2</v>
      </c>
      <c r="R19" s="9"/>
      <c r="S19" s="9"/>
      <c r="T19" s="1"/>
      <c r="U19" s="1">
        <f t="shared" si="2"/>
        <v>28.488372093023258</v>
      </c>
      <c r="V19" s="1">
        <f t="shared" si="3"/>
        <v>28.488372093023258</v>
      </c>
      <c r="W19" s="1">
        <v>26.4</v>
      </c>
      <c r="X19" s="1">
        <v>17.600000000000001</v>
      </c>
      <c r="Y19" s="1">
        <v>19.2</v>
      </c>
      <c r="Z19" s="1">
        <v>24.4</v>
      </c>
      <c r="AA19" s="1">
        <v>21</v>
      </c>
      <c r="AB19" s="1">
        <v>35</v>
      </c>
      <c r="AC19" s="1">
        <v>9.6</v>
      </c>
      <c r="AD19" s="1">
        <v>47.8</v>
      </c>
      <c r="AE19" s="1">
        <v>35.4</v>
      </c>
      <c r="AF19" s="1">
        <v>23.4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58</v>
      </c>
      <c r="B20" s="11" t="s">
        <v>49</v>
      </c>
      <c r="C20" s="11"/>
      <c r="D20" s="11">
        <v>21.44</v>
      </c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0"/>
        <v>0</v>
      </c>
      <c r="M20" s="1"/>
      <c r="N20" s="1"/>
      <c r="O20" s="1">
        <v>0</v>
      </c>
      <c r="P20" s="1">
        <v>0</v>
      </c>
      <c r="Q20" s="1">
        <f t="shared" si="1"/>
        <v>0</v>
      </c>
      <c r="R20" s="9"/>
      <c r="S20" s="9"/>
      <c r="T20" s="1"/>
      <c r="U20" s="1" t="e">
        <f t="shared" si="2"/>
        <v>#DIV/0!</v>
      </c>
      <c r="V20" s="1" t="e">
        <f t="shared" si="3"/>
        <v>#DIV/0!</v>
      </c>
      <c r="W20" s="1">
        <v>-0.21679999999999999</v>
      </c>
      <c r="X20" s="1">
        <v>0</v>
      </c>
      <c r="Y20" s="1">
        <v>0</v>
      </c>
      <c r="Z20" s="1">
        <v>0</v>
      </c>
      <c r="AA20" s="1">
        <v>0</v>
      </c>
      <c r="AB20" s="1">
        <v>-0.21199999999999999</v>
      </c>
      <c r="AC20" s="1">
        <v>-0.51400000000000001</v>
      </c>
      <c r="AD20" s="1">
        <v>0</v>
      </c>
      <c r="AE20" s="1">
        <v>-0.24840000000000001</v>
      </c>
      <c r="AF20" s="1">
        <v>1.458</v>
      </c>
      <c r="AG20" s="1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59</v>
      </c>
      <c r="B21" s="19" t="s">
        <v>49</v>
      </c>
      <c r="C21" s="19">
        <v>159.05600000000001</v>
      </c>
      <c r="D21" s="19">
        <v>58.853999999999999</v>
      </c>
      <c r="E21" s="19">
        <v>20.116</v>
      </c>
      <c r="F21" s="20">
        <v>138.94</v>
      </c>
      <c r="G21" s="16">
        <v>0</v>
      </c>
      <c r="H21" s="15" t="e">
        <v>#N/A</v>
      </c>
      <c r="I21" s="15" t="s">
        <v>60</v>
      </c>
      <c r="J21" s="15" t="s">
        <v>58</v>
      </c>
      <c r="K21" s="15">
        <v>6</v>
      </c>
      <c r="L21" s="15">
        <f t="shared" si="0"/>
        <v>14.116</v>
      </c>
      <c r="M21" s="15"/>
      <c r="N21" s="15"/>
      <c r="O21" s="15">
        <v>0</v>
      </c>
      <c r="P21" s="15">
        <v>0</v>
      </c>
      <c r="Q21" s="15">
        <f t="shared" si="1"/>
        <v>4.0232000000000001</v>
      </c>
      <c r="R21" s="17"/>
      <c r="S21" s="17"/>
      <c r="T21" s="15"/>
      <c r="U21" s="15">
        <f t="shared" si="2"/>
        <v>34.534698747265857</v>
      </c>
      <c r="V21" s="15">
        <f t="shared" si="3"/>
        <v>34.534698747265857</v>
      </c>
      <c r="W21" s="15">
        <v>2.6052</v>
      </c>
      <c r="X21" s="15">
        <v>0.62</v>
      </c>
      <c r="Y21" s="15">
        <v>2.75</v>
      </c>
      <c r="Z21" s="15">
        <v>2.0028000000000001</v>
      </c>
      <c r="AA21" s="15">
        <v>1.9376</v>
      </c>
      <c r="AB21" s="15">
        <v>3.3184</v>
      </c>
      <c r="AC21" s="15">
        <v>3.1070000000000002</v>
      </c>
      <c r="AD21" s="15">
        <v>2.9340000000000002</v>
      </c>
      <c r="AE21" s="15">
        <v>1.2210000000000001</v>
      </c>
      <c r="AF21" s="15">
        <v>0.70920000000000005</v>
      </c>
      <c r="AG21" s="25" t="s">
        <v>89</v>
      </c>
      <c r="AH21" s="1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61</v>
      </c>
      <c r="B22" s="11" t="s">
        <v>49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99</v>
      </c>
      <c r="P22" s="1">
        <v>0</v>
      </c>
      <c r="Q22" s="1">
        <f t="shared" si="1"/>
        <v>0</v>
      </c>
      <c r="R22" s="9"/>
      <c r="S22" s="9"/>
      <c r="T22" s="1"/>
      <c r="U22" s="1" t="e">
        <f t="shared" si="2"/>
        <v>#DIV/0!</v>
      </c>
      <c r="V22" s="1" t="e">
        <f t="shared" si="3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8" t="s">
        <v>62</v>
      </c>
      <c r="B23" s="19" t="s">
        <v>49</v>
      </c>
      <c r="C23" s="19">
        <v>22.776</v>
      </c>
      <c r="D23" s="19"/>
      <c r="E23" s="19">
        <v>19.765999999999998</v>
      </c>
      <c r="F23" s="20">
        <v>3.004</v>
      </c>
      <c r="G23" s="16">
        <v>0</v>
      </c>
      <c r="H23" s="15" t="e">
        <v>#N/A</v>
      </c>
      <c r="I23" s="15" t="s">
        <v>60</v>
      </c>
      <c r="J23" s="15" t="s">
        <v>61</v>
      </c>
      <c r="K23" s="15">
        <v>5.8319999999999999</v>
      </c>
      <c r="L23" s="15">
        <f t="shared" si="0"/>
        <v>13.933999999999997</v>
      </c>
      <c r="M23" s="15"/>
      <c r="N23" s="15"/>
      <c r="O23" s="15">
        <v>0</v>
      </c>
      <c r="P23" s="15">
        <v>0</v>
      </c>
      <c r="Q23" s="15">
        <f t="shared" si="1"/>
        <v>3.9531999999999998</v>
      </c>
      <c r="R23" s="17"/>
      <c r="S23" s="17"/>
      <c r="T23" s="15"/>
      <c r="U23" s="15">
        <f t="shared" si="2"/>
        <v>0.75989072144085812</v>
      </c>
      <c r="V23" s="15">
        <f t="shared" si="3"/>
        <v>0.75989072144085812</v>
      </c>
      <c r="W23" s="15">
        <v>1.998</v>
      </c>
      <c r="X23" s="15">
        <v>6.3319999999999999</v>
      </c>
      <c r="Y23" s="15">
        <v>4.0007999999999999</v>
      </c>
      <c r="Z23" s="15">
        <v>4.8023999999999996</v>
      </c>
      <c r="AA23" s="15">
        <v>7.5872000000000002</v>
      </c>
      <c r="AB23" s="15">
        <v>2.8416000000000001</v>
      </c>
      <c r="AC23" s="15">
        <v>2.6756000000000002</v>
      </c>
      <c r="AD23" s="15">
        <v>5.1356000000000002</v>
      </c>
      <c r="AE23" s="15">
        <v>3.1688000000000001</v>
      </c>
      <c r="AF23" s="15">
        <v>3.8969999999999998</v>
      </c>
      <c r="AG23" s="15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63</v>
      </c>
      <c r="B24" s="11" t="s">
        <v>49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182</v>
      </c>
      <c r="P24" s="1">
        <v>0</v>
      </c>
      <c r="Q24" s="1">
        <f t="shared" si="1"/>
        <v>0</v>
      </c>
      <c r="R24" s="9"/>
      <c r="S24" s="9"/>
      <c r="T24" s="1"/>
      <c r="U24" s="1" t="e">
        <f t="shared" si="2"/>
        <v>#DIV/0!</v>
      </c>
      <c r="V24" s="1" t="e">
        <f t="shared" si="3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64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65</v>
      </c>
      <c r="B25" s="19" t="s">
        <v>49</v>
      </c>
      <c r="C25" s="19">
        <v>70.77</v>
      </c>
      <c r="D25" s="19"/>
      <c r="E25" s="19">
        <v>38.575000000000003</v>
      </c>
      <c r="F25" s="20">
        <v>32.195</v>
      </c>
      <c r="G25" s="16">
        <v>0</v>
      </c>
      <c r="H25" s="15" t="e">
        <v>#N/A</v>
      </c>
      <c r="I25" s="15" t="s">
        <v>60</v>
      </c>
      <c r="J25" s="15" t="s">
        <v>63</v>
      </c>
      <c r="K25" s="15">
        <v>2.5</v>
      </c>
      <c r="L25" s="15">
        <f t="shared" si="0"/>
        <v>36.075000000000003</v>
      </c>
      <c r="M25" s="15"/>
      <c r="N25" s="15"/>
      <c r="O25" s="15">
        <v>0</v>
      </c>
      <c r="P25" s="15">
        <v>0</v>
      </c>
      <c r="Q25" s="15">
        <f t="shared" si="1"/>
        <v>7.7150000000000007</v>
      </c>
      <c r="R25" s="17"/>
      <c r="S25" s="17"/>
      <c r="T25" s="15"/>
      <c r="U25" s="15">
        <f t="shared" si="2"/>
        <v>4.1730395333765387</v>
      </c>
      <c r="V25" s="15">
        <f t="shared" si="3"/>
        <v>4.1730395333765387</v>
      </c>
      <c r="W25" s="15">
        <v>7.4189999999999996</v>
      </c>
      <c r="X25" s="15">
        <v>20.773</v>
      </c>
      <c r="Y25" s="15">
        <v>16.774999999999999</v>
      </c>
      <c r="Z25" s="15">
        <v>13.19</v>
      </c>
      <c r="AA25" s="15">
        <v>17.076599999999999</v>
      </c>
      <c r="AB25" s="15">
        <v>18.835599999999999</v>
      </c>
      <c r="AC25" s="15">
        <v>5.0716000000000001</v>
      </c>
      <c r="AD25" s="15">
        <v>13.2698</v>
      </c>
      <c r="AE25" s="15">
        <v>10.3996</v>
      </c>
      <c r="AF25" s="15">
        <v>7.0979999999999999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66</v>
      </c>
      <c r="B26" s="21" t="s">
        <v>36</v>
      </c>
      <c r="C26" s="21">
        <v>45</v>
      </c>
      <c r="D26" s="21"/>
      <c r="E26" s="21">
        <v>42</v>
      </c>
      <c r="F26" s="21">
        <v>1</v>
      </c>
      <c r="G26" s="22">
        <v>0</v>
      </c>
      <c r="H26" s="21">
        <v>60</v>
      </c>
      <c r="I26" s="21">
        <v>8444170</v>
      </c>
      <c r="J26" s="21"/>
      <c r="K26" s="21">
        <v>27</v>
      </c>
      <c r="L26" s="21">
        <f t="shared" si="0"/>
        <v>15</v>
      </c>
      <c r="M26" s="21"/>
      <c r="N26" s="21"/>
      <c r="O26" s="21">
        <v>0</v>
      </c>
      <c r="P26" s="21">
        <v>0</v>
      </c>
      <c r="Q26" s="21">
        <f t="shared" si="1"/>
        <v>8.4</v>
      </c>
      <c r="R26" s="23"/>
      <c r="S26" s="23"/>
      <c r="T26" s="21"/>
      <c r="U26" s="21">
        <f t="shared" si="2"/>
        <v>0.11904761904761904</v>
      </c>
      <c r="V26" s="21">
        <f t="shared" si="3"/>
        <v>0.11904761904761904</v>
      </c>
      <c r="W26" s="21">
        <v>19.8</v>
      </c>
      <c r="X26" s="21">
        <v>18.8</v>
      </c>
      <c r="Y26" s="21">
        <v>21.6</v>
      </c>
      <c r="Z26" s="21">
        <v>4.5999999999999996</v>
      </c>
      <c r="AA26" s="21">
        <v>0.8</v>
      </c>
      <c r="AB26" s="21">
        <v>36.200000000000003</v>
      </c>
      <c r="AC26" s="21">
        <v>0</v>
      </c>
      <c r="AD26" s="21">
        <v>-1.2</v>
      </c>
      <c r="AE26" s="21">
        <v>19.8</v>
      </c>
      <c r="AF26" s="21">
        <v>1.6</v>
      </c>
      <c r="AG26" s="21" t="s">
        <v>67</v>
      </c>
      <c r="AH26" s="2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49</v>
      </c>
      <c r="C27" s="1">
        <v>453.17099999999999</v>
      </c>
      <c r="D27" s="1"/>
      <c r="E27" s="1">
        <v>40.009</v>
      </c>
      <c r="F27" s="1">
        <v>408.43200000000002</v>
      </c>
      <c r="G27" s="7">
        <v>1</v>
      </c>
      <c r="H27" s="1">
        <v>120</v>
      </c>
      <c r="I27" s="1">
        <v>5522704</v>
      </c>
      <c r="J27" s="1"/>
      <c r="K27" s="1">
        <v>11</v>
      </c>
      <c r="L27" s="1">
        <f t="shared" si="0"/>
        <v>29.009</v>
      </c>
      <c r="M27" s="1"/>
      <c r="N27" s="1"/>
      <c r="O27" s="1">
        <v>0</v>
      </c>
      <c r="P27" s="1">
        <v>0</v>
      </c>
      <c r="Q27" s="1">
        <f t="shared" si="1"/>
        <v>8.0017999999999994</v>
      </c>
      <c r="R27" s="9"/>
      <c r="S27" s="9"/>
      <c r="T27" s="1"/>
      <c r="U27" s="1">
        <f t="shared" si="2"/>
        <v>51.042515434027351</v>
      </c>
      <c r="V27" s="1">
        <f t="shared" si="3"/>
        <v>51.042515434027351</v>
      </c>
      <c r="W27" s="1">
        <v>12.8666</v>
      </c>
      <c r="X27" s="1">
        <v>7.3601999999999999</v>
      </c>
      <c r="Y27" s="1">
        <v>6.5805999999999996</v>
      </c>
      <c r="Z27" s="1">
        <v>0.63560000000000005</v>
      </c>
      <c r="AA27" s="1">
        <v>10.3636</v>
      </c>
      <c r="AB27" s="1">
        <v>13.2126</v>
      </c>
      <c r="AC27" s="1">
        <v>0.62760000000000005</v>
      </c>
      <c r="AD27" s="1">
        <v>4.4231999999999996</v>
      </c>
      <c r="AE27" s="1">
        <v>8.6419999999999995</v>
      </c>
      <c r="AF27" s="1">
        <v>3.3834</v>
      </c>
      <c r="AH27" s="1">
        <f t="shared" ref="AH27:AH34" si="7"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36</v>
      </c>
      <c r="C28" s="1">
        <v>93</v>
      </c>
      <c r="D28" s="1">
        <v>2</v>
      </c>
      <c r="E28" s="1">
        <v>17</v>
      </c>
      <c r="F28" s="1">
        <v>76</v>
      </c>
      <c r="G28" s="7">
        <v>0.14000000000000001</v>
      </c>
      <c r="H28" s="1">
        <v>180</v>
      </c>
      <c r="I28" s="1">
        <v>9988391</v>
      </c>
      <c r="J28" s="1"/>
      <c r="K28" s="1">
        <v>33</v>
      </c>
      <c r="L28" s="1">
        <f t="shared" si="0"/>
        <v>-16</v>
      </c>
      <c r="M28" s="1"/>
      <c r="N28" s="1"/>
      <c r="O28" s="1">
        <v>0</v>
      </c>
      <c r="P28" s="1">
        <v>0</v>
      </c>
      <c r="Q28" s="1">
        <f t="shared" si="1"/>
        <v>3.4</v>
      </c>
      <c r="R28" s="9"/>
      <c r="S28" s="9"/>
      <c r="T28" s="1"/>
      <c r="U28" s="1">
        <f t="shared" si="2"/>
        <v>22.352941176470591</v>
      </c>
      <c r="V28" s="1">
        <f t="shared" si="3"/>
        <v>22.352941176470591</v>
      </c>
      <c r="W28" s="1">
        <v>3.6</v>
      </c>
      <c r="X28" s="1">
        <v>0.8</v>
      </c>
      <c r="Y28" s="1">
        <v>1.4</v>
      </c>
      <c r="Z28" s="1">
        <v>5</v>
      </c>
      <c r="AA28" s="1">
        <v>1.8</v>
      </c>
      <c r="AB28" s="1">
        <v>1.8</v>
      </c>
      <c r="AC28" s="1">
        <v>3</v>
      </c>
      <c r="AD28" s="1">
        <v>3</v>
      </c>
      <c r="AE28" s="1">
        <v>1.4</v>
      </c>
      <c r="AF28" s="1">
        <v>1.6</v>
      </c>
      <c r="AG28" s="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36</v>
      </c>
      <c r="C29" s="1">
        <v>125</v>
      </c>
      <c r="D29" s="1">
        <v>4</v>
      </c>
      <c r="E29" s="1">
        <v>67</v>
      </c>
      <c r="F29" s="1">
        <v>59</v>
      </c>
      <c r="G29" s="7">
        <v>0.18</v>
      </c>
      <c r="H29" s="1">
        <v>270</v>
      </c>
      <c r="I29" s="1">
        <v>9988681</v>
      </c>
      <c r="J29" s="1"/>
      <c r="K29" s="1">
        <v>33</v>
      </c>
      <c r="L29" s="1">
        <f t="shared" si="0"/>
        <v>34</v>
      </c>
      <c r="M29" s="1"/>
      <c r="N29" s="1"/>
      <c r="O29" s="1">
        <v>400</v>
      </c>
      <c r="P29" s="1">
        <v>0</v>
      </c>
      <c r="Q29" s="1">
        <f t="shared" si="1"/>
        <v>13.4</v>
      </c>
      <c r="R29" s="9"/>
      <c r="S29" s="9"/>
      <c r="T29" s="1"/>
      <c r="U29" s="1">
        <f t="shared" si="2"/>
        <v>34.253731343283583</v>
      </c>
      <c r="V29" s="1">
        <f t="shared" si="3"/>
        <v>34.253731343283583</v>
      </c>
      <c r="W29" s="1">
        <v>9.1999999999999993</v>
      </c>
      <c r="X29" s="1">
        <v>31.2</v>
      </c>
      <c r="Y29" s="1">
        <v>6.4</v>
      </c>
      <c r="Z29" s="1">
        <v>11.4</v>
      </c>
      <c r="AA29" s="1">
        <v>10.8</v>
      </c>
      <c r="AB29" s="1">
        <v>23.8</v>
      </c>
      <c r="AC29" s="1">
        <v>12.8</v>
      </c>
      <c r="AD29" s="1">
        <v>11</v>
      </c>
      <c r="AE29" s="1">
        <v>10.199999999999999</v>
      </c>
      <c r="AF29" s="1">
        <v>6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49</v>
      </c>
      <c r="C30" s="1">
        <v>126.79600000000001</v>
      </c>
      <c r="D30" s="1">
        <v>9.0709999999999997</v>
      </c>
      <c r="E30" s="1">
        <v>84.933999999999997</v>
      </c>
      <c r="F30" s="1">
        <v>41.862000000000002</v>
      </c>
      <c r="G30" s="7">
        <v>1</v>
      </c>
      <c r="H30" s="1">
        <v>120</v>
      </c>
      <c r="I30" s="1">
        <v>8785198</v>
      </c>
      <c r="J30" s="1"/>
      <c r="K30" s="1">
        <v>12.5</v>
      </c>
      <c r="L30" s="1">
        <f t="shared" si="0"/>
        <v>72.433999999999997</v>
      </c>
      <c r="M30" s="1"/>
      <c r="N30" s="1"/>
      <c r="O30" s="1">
        <v>33</v>
      </c>
      <c r="P30" s="1">
        <v>214</v>
      </c>
      <c r="Q30" s="1">
        <f t="shared" si="1"/>
        <v>16.986799999999999</v>
      </c>
      <c r="R30" s="9">
        <f t="shared" ref="R27:R33" si="8">20*Q30-P30-O30-F30</f>
        <v>50.873999999999988</v>
      </c>
      <c r="S30" s="9"/>
      <c r="T30" s="1"/>
      <c r="U30" s="1">
        <f t="shared" si="2"/>
        <v>19.999999999999996</v>
      </c>
      <c r="V30" s="1">
        <f t="shared" si="3"/>
        <v>17.005086302305319</v>
      </c>
      <c r="W30" s="1">
        <v>16.252199999999998</v>
      </c>
      <c r="X30" s="1">
        <v>11.69</v>
      </c>
      <c r="Y30" s="1">
        <v>11.795</v>
      </c>
      <c r="Z30" s="1">
        <v>15.976000000000001</v>
      </c>
      <c r="AA30" s="1">
        <v>4.3479999999999999</v>
      </c>
      <c r="AB30" s="1">
        <v>12.091200000000001</v>
      </c>
      <c r="AC30" s="1">
        <v>19.334599999999998</v>
      </c>
      <c r="AD30" s="1">
        <v>8.7347999999999999</v>
      </c>
      <c r="AE30" s="1">
        <v>8.1660000000000004</v>
      </c>
      <c r="AF30" s="1">
        <v>10.8248</v>
      </c>
      <c r="AG30" s="1"/>
      <c r="AH30" s="1">
        <f t="shared" si="7"/>
        <v>50.873999999999988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36</v>
      </c>
      <c r="C31" s="1">
        <v>6</v>
      </c>
      <c r="D31" s="1"/>
      <c r="E31" s="1">
        <v>-1</v>
      </c>
      <c r="F31" s="1"/>
      <c r="G31" s="7">
        <v>0.1</v>
      </c>
      <c r="H31" s="1">
        <v>60</v>
      </c>
      <c r="I31" s="1">
        <v>8444187</v>
      </c>
      <c r="J31" s="1"/>
      <c r="K31" s="1">
        <v>138</v>
      </c>
      <c r="L31" s="1">
        <f t="shared" si="0"/>
        <v>-139</v>
      </c>
      <c r="M31" s="1"/>
      <c r="N31" s="1"/>
      <c r="O31" s="1">
        <v>780</v>
      </c>
      <c r="P31" s="1">
        <v>0</v>
      </c>
      <c r="Q31" s="1">
        <f t="shared" si="1"/>
        <v>-0.2</v>
      </c>
      <c r="R31" s="9"/>
      <c r="S31" s="9"/>
      <c r="T31" s="1"/>
      <c r="U31" s="1">
        <f t="shared" si="2"/>
        <v>-3900</v>
      </c>
      <c r="V31" s="1">
        <f t="shared" si="3"/>
        <v>-3900</v>
      </c>
      <c r="W31" s="1">
        <v>45.2</v>
      </c>
      <c r="X31" s="1">
        <v>72</v>
      </c>
      <c r="Y31" s="1">
        <v>-1.2</v>
      </c>
      <c r="Z31" s="1">
        <v>-0.2</v>
      </c>
      <c r="AA31" s="1">
        <v>-2</v>
      </c>
      <c r="AB31" s="1">
        <v>1.2</v>
      </c>
      <c r="AC31" s="1">
        <v>50.6</v>
      </c>
      <c r="AD31" s="1">
        <v>50</v>
      </c>
      <c r="AE31" s="1">
        <v>90</v>
      </c>
      <c r="AF31" s="1">
        <v>62.4</v>
      </c>
      <c r="AG31" s="1" t="s">
        <v>73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545</v>
      </c>
      <c r="D32" s="1">
        <v>312</v>
      </c>
      <c r="E32" s="1">
        <v>208</v>
      </c>
      <c r="F32" s="1">
        <v>319</v>
      </c>
      <c r="G32" s="7">
        <v>0.1</v>
      </c>
      <c r="H32" s="1">
        <v>90</v>
      </c>
      <c r="I32" s="1">
        <v>8444194</v>
      </c>
      <c r="J32" s="1"/>
      <c r="K32" s="1">
        <v>208</v>
      </c>
      <c r="L32" s="1">
        <f t="shared" si="0"/>
        <v>0</v>
      </c>
      <c r="M32" s="1"/>
      <c r="N32" s="1"/>
      <c r="O32" s="1">
        <v>228</v>
      </c>
      <c r="P32" s="1">
        <v>102</v>
      </c>
      <c r="Q32" s="1">
        <f t="shared" si="1"/>
        <v>41.6</v>
      </c>
      <c r="R32" s="9">
        <f>18*Q32-P32-O32-F32</f>
        <v>99.800000000000068</v>
      </c>
      <c r="S32" s="9"/>
      <c r="T32" s="1"/>
      <c r="U32" s="1">
        <f t="shared" si="2"/>
        <v>18</v>
      </c>
      <c r="V32" s="1">
        <f t="shared" si="3"/>
        <v>15.600961538461538</v>
      </c>
      <c r="W32" s="1">
        <v>41.2</v>
      </c>
      <c r="X32" s="1">
        <v>51.6</v>
      </c>
      <c r="Y32" s="1">
        <v>49.4</v>
      </c>
      <c r="Z32" s="1">
        <v>46</v>
      </c>
      <c r="AA32" s="1">
        <v>41.6</v>
      </c>
      <c r="AB32" s="1">
        <v>53</v>
      </c>
      <c r="AC32" s="1">
        <v>35.200000000000003</v>
      </c>
      <c r="AD32" s="1">
        <v>26.2</v>
      </c>
      <c r="AE32" s="1">
        <v>63.2</v>
      </c>
      <c r="AF32" s="1">
        <v>47.2</v>
      </c>
      <c r="AG32" s="1"/>
      <c r="AH32" s="1">
        <f t="shared" si="7"/>
        <v>9.9800000000000075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75</v>
      </c>
      <c r="B33" s="1" t="s">
        <v>36</v>
      </c>
      <c r="C33" s="1">
        <v>155</v>
      </c>
      <c r="D33" s="1"/>
      <c r="E33" s="1">
        <v>44</v>
      </c>
      <c r="F33" s="1">
        <v>108</v>
      </c>
      <c r="G33" s="7">
        <v>0.2</v>
      </c>
      <c r="H33" s="1">
        <v>120</v>
      </c>
      <c r="I33" s="1" t="s">
        <v>76</v>
      </c>
      <c r="J33" s="1"/>
      <c r="K33" s="1">
        <v>23</v>
      </c>
      <c r="L33" s="1">
        <f t="shared" si="0"/>
        <v>21</v>
      </c>
      <c r="M33" s="1"/>
      <c r="N33" s="1"/>
      <c r="O33" s="1">
        <v>0</v>
      </c>
      <c r="P33" s="1">
        <v>0</v>
      </c>
      <c r="Q33" s="1">
        <f t="shared" si="1"/>
        <v>8.8000000000000007</v>
      </c>
      <c r="R33" s="9">
        <f t="shared" si="8"/>
        <v>68</v>
      </c>
      <c r="S33" s="9"/>
      <c r="T33" s="1"/>
      <c r="U33" s="1">
        <f t="shared" si="2"/>
        <v>20</v>
      </c>
      <c r="V33" s="1">
        <f t="shared" si="3"/>
        <v>12.272727272727272</v>
      </c>
      <c r="W33" s="1">
        <v>7</v>
      </c>
      <c r="X33" s="1">
        <v>0</v>
      </c>
      <c r="Y33" s="1">
        <v>0</v>
      </c>
      <c r="Z33" s="1">
        <v>-0.2</v>
      </c>
      <c r="AA33" s="1">
        <v>0</v>
      </c>
      <c r="AB33" s="1">
        <v>6.4</v>
      </c>
      <c r="AC33" s="1">
        <v>0.4</v>
      </c>
      <c r="AD33" s="1">
        <v>1</v>
      </c>
      <c r="AE33" s="1">
        <v>0.6</v>
      </c>
      <c r="AF33" s="1">
        <v>6.4</v>
      </c>
      <c r="AG33" s="1" t="s">
        <v>77</v>
      </c>
      <c r="AH33" s="1">
        <f t="shared" si="7"/>
        <v>13.600000000000001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78</v>
      </c>
      <c r="B34" s="11" t="s">
        <v>49</v>
      </c>
      <c r="C34" s="11">
        <v>9.31</v>
      </c>
      <c r="D34" s="11"/>
      <c r="E34" s="11">
        <v>-0.64</v>
      </c>
      <c r="F34" s="12"/>
      <c r="G34" s="7">
        <v>1</v>
      </c>
      <c r="H34" s="1">
        <v>120</v>
      </c>
      <c r="I34" s="1" t="s">
        <v>79</v>
      </c>
      <c r="J34" s="1"/>
      <c r="K34" s="1">
        <v>3.5</v>
      </c>
      <c r="L34" s="1">
        <f t="shared" si="0"/>
        <v>-4.1399999999999997</v>
      </c>
      <c r="M34" s="1"/>
      <c r="N34" s="1"/>
      <c r="O34" s="1">
        <v>0</v>
      </c>
      <c r="P34" s="1">
        <v>75</v>
      </c>
      <c r="Q34" s="1">
        <f t="shared" si="1"/>
        <v>-0.128</v>
      </c>
      <c r="R34" s="9"/>
      <c r="S34" s="9"/>
      <c r="T34" s="1"/>
      <c r="U34" s="1">
        <f t="shared" si="2"/>
        <v>-585.9375</v>
      </c>
      <c r="V34" s="1">
        <f t="shared" si="3"/>
        <v>-585.9375</v>
      </c>
      <c r="W34" s="1">
        <v>1.341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8" t="s">
        <v>80</v>
      </c>
      <c r="B35" s="19" t="s">
        <v>49</v>
      </c>
      <c r="C35" s="19">
        <v>148.554</v>
      </c>
      <c r="D35" s="19">
        <v>16.186</v>
      </c>
      <c r="E35" s="19">
        <v>32</v>
      </c>
      <c r="F35" s="20">
        <v>129.465</v>
      </c>
      <c r="G35" s="16">
        <v>0</v>
      </c>
      <c r="H35" s="15" t="e">
        <v>#N/A</v>
      </c>
      <c r="I35" s="15" t="s">
        <v>60</v>
      </c>
      <c r="J35" s="15" t="s">
        <v>78</v>
      </c>
      <c r="K35" s="15">
        <v>8.5</v>
      </c>
      <c r="L35" s="15">
        <f t="shared" si="0"/>
        <v>23.5</v>
      </c>
      <c r="M35" s="15"/>
      <c r="N35" s="15"/>
      <c r="O35" s="15">
        <v>0</v>
      </c>
      <c r="P35" s="15">
        <v>0</v>
      </c>
      <c r="Q35" s="15">
        <f t="shared" si="1"/>
        <v>6.4</v>
      </c>
      <c r="R35" s="17"/>
      <c r="S35" s="17"/>
      <c r="T35" s="15"/>
      <c r="U35" s="15">
        <f t="shared" si="2"/>
        <v>20.228906249999998</v>
      </c>
      <c r="V35" s="15">
        <f t="shared" si="3"/>
        <v>20.228906249999998</v>
      </c>
      <c r="W35" s="15">
        <v>10.334199999999999</v>
      </c>
      <c r="X35" s="15">
        <v>6.3449999999999998</v>
      </c>
      <c r="Y35" s="15">
        <v>4.4089999999999998</v>
      </c>
      <c r="Z35" s="15">
        <v>10.528</v>
      </c>
      <c r="AA35" s="15">
        <v>6.0259999999999998</v>
      </c>
      <c r="AB35" s="15">
        <v>13.343</v>
      </c>
      <c r="AC35" s="15">
        <v>4.5532000000000004</v>
      </c>
      <c r="AD35" s="15">
        <v>6.8734000000000002</v>
      </c>
      <c r="AE35" s="15">
        <v>8.8672000000000004</v>
      </c>
      <c r="AF35" s="15">
        <v>6.9223999999999997</v>
      </c>
      <c r="AG35" s="15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81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/>
      <c r="L36" s="1">
        <f t="shared" si="0"/>
        <v>0</v>
      </c>
      <c r="M36" s="1"/>
      <c r="N36" s="1"/>
      <c r="O36" s="1">
        <v>70</v>
      </c>
      <c r="P36" s="1">
        <v>70</v>
      </c>
      <c r="Q36" s="1">
        <f t="shared" si="1"/>
        <v>0</v>
      </c>
      <c r="R36" s="9"/>
      <c r="S36" s="9"/>
      <c r="T36" s="1"/>
      <c r="U36" s="1" t="e">
        <f t="shared" si="2"/>
        <v>#DIV/0!</v>
      </c>
      <c r="V36" s="1" t="e">
        <f t="shared" si="3"/>
        <v>#DIV/0!</v>
      </c>
      <c r="W36" s="1">
        <v>0</v>
      </c>
      <c r="X36" s="1">
        <v>0</v>
      </c>
      <c r="Y36" s="1">
        <v>0</v>
      </c>
      <c r="Z36" s="1">
        <v>-0.2</v>
      </c>
      <c r="AA36" s="1">
        <v>0</v>
      </c>
      <c r="AB36" s="1">
        <v>0.4</v>
      </c>
      <c r="AC36" s="1">
        <v>0.4</v>
      </c>
      <c r="AD36" s="1">
        <v>0.8</v>
      </c>
      <c r="AE36" s="1">
        <v>0.6</v>
      </c>
      <c r="AF36" s="1">
        <v>8.4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83</v>
      </c>
      <c r="B37" s="19" t="s">
        <v>36</v>
      </c>
      <c r="C37" s="19">
        <v>114</v>
      </c>
      <c r="D37" s="19"/>
      <c r="E37" s="19">
        <v>39</v>
      </c>
      <c r="F37" s="20">
        <v>74</v>
      </c>
      <c r="G37" s="16">
        <v>0</v>
      </c>
      <c r="H37" s="15" t="e">
        <v>#N/A</v>
      </c>
      <c r="I37" s="15" t="s">
        <v>60</v>
      </c>
      <c r="J37" s="15" t="s">
        <v>81</v>
      </c>
      <c r="K37" s="15">
        <v>90</v>
      </c>
      <c r="L37" s="15">
        <f t="shared" si="0"/>
        <v>-51</v>
      </c>
      <c r="M37" s="15"/>
      <c r="N37" s="15"/>
      <c r="O37" s="15">
        <v>0</v>
      </c>
      <c r="P37" s="15">
        <v>0</v>
      </c>
      <c r="Q37" s="15">
        <f t="shared" si="1"/>
        <v>7.8</v>
      </c>
      <c r="R37" s="17"/>
      <c r="S37" s="17"/>
      <c r="T37" s="15"/>
      <c r="U37" s="15">
        <f t="shared" si="2"/>
        <v>9.4871794871794872</v>
      </c>
      <c r="V37" s="15">
        <f t="shared" si="3"/>
        <v>9.4871794871794872</v>
      </c>
      <c r="W37" s="15">
        <v>12.6</v>
      </c>
      <c r="X37" s="15">
        <v>12.4</v>
      </c>
      <c r="Y37" s="15">
        <v>10.4</v>
      </c>
      <c r="Z37" s="15">
        <v>8.8000000000000007</v>
      </c>
      <c r="AA37" s="15">
        <v>7.4</v>
      </c>
      <c r="AB37" s="15">
        <v>13.8</v>
      </c>
      <c r="AC37" s="15">
        <v>7.6</v>
      </c>
      <c r="AD37" s="15">
        <v>3.4</v>
      </c>
      <c r="AE37" s="15">
        <v>10</v>
      </c>
      <c r="AF37" s="15">
        <v>0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1" t="s">
        <v>49</v>
      </c>
      <c r="C38" s="11">
        <v>245.102</v>
      </c>
      <c r="D38" s="11"/>
      <c r="E38" s="11">
        <v>152.51599999999999</v>
      </c>
      <c r="F38" s="12">
        <v>80.072999999999993</v>
      </c>
      <c r="G38" s="7">
        <v>1</v>
      </c>
      <c r="H38" s="1">
        <v>120</v>
      </c>
      <c r="I38" s="1" t="s">
        <v>85</v>
      </c>
      <c r="J38" s="1"/>
      <c r="K38" s="1">
        <v>4.0679999999999996</v>
      </c>
      <c r="L38" s="1">
        <f t="shared" si="0"/>
        <v>148.44799999999998</v>
      </c>
      <c r="M38" s="1"/>
      <c r="N38" s="1"/>
      <c r="O38" s="1">
        <v>240</v>
      </c>
      <c r="P38" s="1">
        <v>0</v>
      </c>
      <c r="Q38" s="1">
        <f t="shared" si="1"/>
        <v>30.5032</v>
      </c>
      <c r="R38" s="9">
        <f>19*(Q38+Q39)-P38-P39-O38-O39-F38-F39</f>
        <v>259.48779999999999</v>
      </c>
      <c r="S38" s="9"/>
      <c r="T38" s="1"/>
      <c r="U38" s="1">
        <f t="shared" si="2"/>
        <v>19</v>
      </c>
      <c r="V38" s="1">
        <f t="shared" si="3"/>
        <v>10.493095806341628</v>
      </c>
      <c r="W38" s="1">
        <v>-7.5399999999999995E-2</v>
      </c>
      <c r="X38" s="1">
        <v>0</v>
      </c>
      <c r="Y38" s="1">
        <v>0</v>
      </c>
      <c r="Z38" s="1">
        <v>-0.73240000000000005</v>
      </c>
      <c r="AA38" s="1">
        <v>0</v>
      </c>
      <c r="AB38" s="1">
        <v>0</v>
      </c>
      <c r="AC38" s="1">
        <v>0</v>
      </c>
      <c r="AD38" s="1">
        <v>-0.13800000000000001</v>
      </c>
      <c r="AE38" s="1">
        <v>0</v>
      </c>
      <c r="AF38" s="1">
        <v>-0.29199999999999998</v>
      </c>
      <c r="AG38" s="1" t="s">
        <v>86</v>
      </c>
      <c r="AH38" s="1">
        <f>G38*R38</f>
        <v>259.48779999999999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87</v>
      </c>
      <c r="B39" s="19" t="s">
        <v>49</v>
      </c>
      <c r="C39" s="19">
        <v>-10.661</v>
      </c>
      <c r="D39" s="19">
        <v>10.661</v>
      </c>
      <c r="E39" s="19"/>
      <c r="F39" s="20"/>
      <c r="G39" s="16">
        <v>0</v>
      </c>
      <c r="H39" s="15" t="e">
        <v>#N/A</v>
      </c>
      <c r="I39" s="15" t="s">
        <v>60</v>
      </c>
      <c r="J39" s="15" t="s">
        <v>84</v>
      </c>
      <c r="K39" s="15">
        <v>81.5</v>
      </c>
      <c r="L39" s="15">
        <f t="shared" si="0"/>
        <v>-81.5</v>
      </c>
      <c r="M39" s="15"/>
      <c r="N39" s="15"/>
      <c r="O39" s="15">
        <v>0</v>
      </c>
      <c r="P39" s="15">
        <v>0</v>
      </c>
      <c r="Q39" s="15">
        <f t="shared" si="1"/>
        <v>0</v>
      </c>
      <c r="R39" s="17"/>
      <c r="S39" s="17"/>
      <c r="T39" s="15"/>
      <c r="U39" s="15" t="e">
        <f t="shared" si="2"/>
        <v>#DIV/0!</v>
      </c>
      <c r="V39" s="15" t="e">
        <f t="shared" si="3"/>
        <v>#DIV/0!</v>
      </c>
      <c r="W39" s="15">
        <v>21.880800000000001</v>
      </c>
      <c r="X39" s="15">
        <v>28.814800000000002</v>
      </c>
      <c r="Y39" s="15">
        <v>22.965599999999998</v>
      </c>
      <c r="Z39" s="15">
        <v>5.0187999999999997</v>
      </c>
      <c r="AA39" s="15">
        <v>24.254799999999999</v>
      </c>
      <c r="AB39" s="15">
        <v>19.25</v>
      </c>
      <c r="AC39" s="15">
        <v>17.6736</v>
      </c>
      <c r="AD39" s="15">
        <v>22.838000000000001</v>
      </c>
      <c r="AE39" s="15">
        <v>24.6524</v>
      </c>
      <c r="AF39" s="15">
        <v>21.597999999999999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43</v>
      </c>
      <c r="B41" s="1" t="s">
        <v>36</v>
      </c>
      <c r="C41" s="1">
        <v>788</v>
      </c>
      <c r="D41" s="1">
        <v>262</v>
      </c>
      <c r="E41" s="1">
        <v>327</v>
      </c>
      <c r="F41" s="1">
        <v>459</v>
      </c>
      <c r="G41" s="7">
        <v>0.18</v>
      </c>
      <c r="H41" s="1">
        <v>120</v>
      </c>
      <c r="I41" s="1"/>
      <c r="J41" s="1"/>
      <c r="K41" s="1">
        <v>33</v>
      </c>
      <c r="L41" s="1">
        <f>E41-K41</f>
        <v>294</v>
      </c>
      <c r="M41" s="1"/>
      <c r="N41" s="1"/>
      <c r="O41" s="1">
        <v>100</v>
      </c>
      <c r="P41" s="1">
        <v>600</v>
      </c>
      <c r="Q41" s="1">
        <f>E41/5</f>
        <v>65.400000000000006</v>
      </c>
      <c r="R41" s="9">
        <f t="shared" ref="R41:R44" si="9">20*Q41-P41-O41-F41</f>
        <v>149</v>
      </c>
      <c r="S41" s="9"/>
      <c r="T41" s="1"/>
      <c r="U41" s="1">
        <f>(F41+O41+P41+R41)/Q41</f>
        <v>20</v>
      </c>
      <c r="V41" s="1">
        <f>(F41+O41+P41)/Q41</f>
        <v>17.721712538226299</v>
      </c>
      <c r="W41" s="1">
        <v>64.8</v>
      </c>
      <c r="X41" s="1">
        <v>42.8</v>
      </c>
      <c r="Y41" s="1">
        <v>45.2</v>
      </c>
      <c r="Z41" s="1">
        <v>77.2</v>
      </c>
      <c r="AA41" s="1">
        <v>48.4</v>
      </c>
      <c r="AB41" s="1">
        <v>46.4</v>
      </c>
      <c r="AC41" s="1">
        <v>53.8</v>
      </c>
      <c r="AD41" s="1">
        <v>51.6</v>
      </c>
      <c r="AE41" s="1">
        <v>56.2</v>
      </c>
      <c r="AF41" s="1">
        <v>50.4</v>
      </c>
      <c r="AG41" s="1">
        <v>2860</v>
      </c>
      <c r="AH41" s="1">
        <f>G41*R41</f>
        <v>26.82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44</v>
      </c>
      <c r="B42" s="1" t="s">
        <v>36</v>
      </c>
      <c r="C42" s="1">
        <v>1809</v>
      </c>
      <c r="D42" s="1">
        <v>76</v>
      </c>
      <c r="E42" s="1">
        <v>797</v>
      </c>
      <c r="F42" s="1">
        <v>978</v>
      </c>
      <c r="G42" s="7">
        <v>0.18</v>
      </c>
      <c r="H42" s="1">
        <v>120</v>
      </c>
      <c r="I42" s="1"/>
      <c r="J42" s="1"/>
      <c r="K42" s="1">
        <v>33</v>
      </c>
      <c r="L42" s="1">
        <f>E42-K42</f>
        <v>764</v>
      </c>
      <c r="M42" s="1"/>
      <c r="N42" s="1"/>
      <c r="O42" s="1">
        <v>400</v>
      </c>
      <c r="P42" s="1">
        <v>1100</v>
      </c>
      <c r="Q42" s="1">
        <f>E42/5</f>
        <v>159.4</v>
      </c>
      <c r="R42" s="9">
        <f t="shared" si="9"/>
        <v>710</v>
      </c>
      <c r="S42" s="9"/>
      <c r="T42" s="1"/>
      <c r="U42" s="1">
        <f>(F42+O42+P42+R42)/Q42</f>
        <v>20</v>
      </c>
      <c r="V42" s="1">
        <f>(F42+O42+P42)/Q42</f>
        <v>15.545796737766624</v>
      </c>
      <c r="W42" s="1">
        <v>165.8</v>
      </c>
      <c r="X42" s="1">
        <v>151.19999999999999</v>
      </c>
      <c r="Y42" s="1">
        <v>170.6</v>
      </c>
      <c r="Z42" s="1">
        <v>138.4</v>
      </c>
      <c r="AA42" s="1">
        <v>143.4</v>
      </c>
      <c r="AB42" s="1">
        <v>173.4</v>
      </c>
      <c r="AC42" s="1">
        <v>123</v>
      </c>
      <c r="AD42" s="1">
        <v>153.19999999999999</v>
      </c>
      <c r="AE42" s="1">
        <v>146.19999999999999</v>
      </c>
      <c r="AF42" s="1">
        <v>196.8</v>
      </c>
      <c r="AG42" s="1">
        <v>2860</v>
      </c>
      <c r="AH42" s="1">
        <f>G42*R42</f>
        <v>127.8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35</v>
      </c>
      <c r="B43" s="1" t="s">
        <v>36</v>
      </c>
      <c r="C43" s="1">
        <v>310</v>
      </c>
      <c r="D43" s="1">
        <v>28</v>
      </c>
      <c r="E43" s="1">
        <v>21</v>
      </c>
      <c r="F43" s="1">
        <v>281</v>
      </c>
      <c r="G43" s="7">
        <v>0.18</v>
      </c>
      <c r="H43" s="1"/>
      <c r="I43" s="1">
        <v>4421577</v>
      </c>
      <c r="J43" s="1"/>
      <c r="K43" s="1">
        <v>21</v>
      </c>
      <c r="L43" s="1">
        <f>E43-K43</f>
        <v>0</v>
      </c>
      <c r="M43" s="1"/>
      <c r="N43" s="1"/>
      <c r="O43" s="1">
        <v>0</v>
      </c>
      <c r="P43" s="1"/>
      <c r="Q43" s="1">
        <f>E43/5</f>
        <v>4.2</v>
      </c>
      <c r="R43" s="9"/>
      <c r="S43" s="9"/>
      <c r="T43" s="1"/>
      <c r="U43" s="1">
        <f>(F43+O43+P43+R43)/Q43</f>
        <v>66.904761904761898</v>
      </c>
      <c r="V43" s="1">
        <f>(F43+O43+P43)/Q43</f>
        <v>66.904761904761898</v>
      </c>
      <c r="W43" s="1">
        <v>16.600000000000001</v>
      </c>
      <c r="X43" s="1">
        <v>1.6</v>
      </c>
      <c r="Y43" s="1">
        <v>10</v>
      </c>
      <c r="Z43" s="1">
        <v>21.8</v>
      </c>
      <c r="AA43" s="1">
        <v>21.6</v>
      </c>
      <c r="AB43" s="1">
        <v>13.2</v>
      </c>
      <c r="AC43" s="1">
        <v>0</v>
      </c>
      <c r="AD43" s="1">
        <v>0</v>
      </c>
      <c r="AE43" s="1">
        <v>0</v>
      </c>
      <c r="AF43" s="1">
        <v>0</v>
      </c>
      <c r="AG43" s="24" t="s">
        <v>41</v>
      </c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37</v>
      </c>
      <c r="B44" s="1" t="s">
        <v>36</v>
      </c>
      <c r="C44" s="1">
        <v>242</v>
      </c>
      <c r="D44" s="1">
        <v>49</v>
      </c>
      <c r="E44" s="1">
        <v>34</v>
      </c>
      <c r="F44" s="1">
        <v>219</v>
      </c>
      <c r="G44" s="7">
        <v>0.18</v>
      </c>
      <c r="H44" s="1"/>
      <c r="I44" s="1">
        <v>4421584</v>
      </c>
      <c r="J44" s="1"/>
      <c r="K44" s="1">
        <v>34</v>
      </c>
      <c r="L44" s="1">
        <f>E44-K44</f>
        <v>0</v>
      </c>
      <c r="M44" s="1"/>
      <c r="N44" s="1"/>
      <c r="O44" s="1">
        <v>0</v>
      </c>
      <c r="P44" s="1"/>
      <c r="Q44" s="1">
        <f>E44/5</f>
        <v>6.8</v>
      </c>
      <c r="R44" s="9"/>
      <c r="S44" s="9"/>
      <c r="T44" s="1"/>
      <c r="U44" s="1">
        <f>(F44+O44+P44+R44)/Q44</f>
        <v>32.205882352941174</v>
      </c>
      <c r="V44" s="1">
        <f>(F44+O44+P44)/Q44</f>
        <v>32.205882352941174</v>
      </c>
      <c r="W44" s="1">
        <v>11.2</v>
      </c>
      <c r="X44" s="1">
        <v>4.8</v>
      </c>
      <c r="Y44" s="1">
        <v>14.6</v>
      </c>
      <c r="Z44" s="1">
        <v>17.600000000000001</v>
      </c>
      <c r="AA44" s="1">
        <v>18.8</v>
      </c>
      <c r="AB44" s="1">
        <v>15.2</v>
      </c>
      <c r="AC44" s="1">
        <v>0</v>
      </c>
      <c r="AD44" s="1">
        <v>0</v>
      </c>
      <c r="AE44" s="1">
        <v>0</v>
      </c>
      <c r="AF44" s="1">
        <v>0</v>
      </c>
      <c r="AG44" s="24" t="s">
        <v>41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H39" xr:uid="{00000000-0001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2025-09-22T08:36:09Z</dcterms:created>
  <dcterms:modified xsi:type="dcterms:W3CDTF">2025-09-22T08:49:12Z</dcterms:modified>
</cp:coreProperties>
</file>